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F474253D-4228-4234-84BA-150D71174310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uperTrend(14,3)" sheetId="1" r:id="rId1"/>
    <sheet name="SuperTrend(10,3) with Bitcoin" sheetId="2" r:id="rId2"/>
  </sheets>
  <definedNames>
    <definedName name="Multiplier" localSheetId="1">'SuperTrend(10,3) with Bitcoin'!$U$2</definedName>
    <definedName name="Multiplier">'SuperTrend(14,3)'!$U$2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2" l="1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1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J590" i="2" s="1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1" i="2"/>
  <c r="J592" i="2"/>
  <c r="J594" i="2"/>
  <c r="J595" i="2"/>
  <c r="J596" i="2"/>
  <c r="J597" i="2"/>
  <c r="J598" i="2"/>
  <c r="J599" i="2"/>
  <c r="J600" i="2"/>
  <c r="J602" i="2"/>
  <c r="J603" i="2"/>
  <c r="J604" i="2"/>
  <c r="J605" i="2"/>
  <c r="J606" i="2"/>
  <c r="J607" i="2"/>
  <c r="J608" i="2"/>
  <c r="J610" i="2"/>
  <c r="J611" i="2"/>
  <c r="J612" i="2"/>
  <c r="J613" i="2"/>
  <c r="J614" i="2"/>
  <c r="J615" i="2"/>
  <c r="J616" i="2"/>
  <c r="J618" i="2"/>
  <c r="J619" i="2"/>
  <c r="J620" i="2"/>
  <c r="J621" i="2"/>
  <c r="J622" i="2"/>
  <c r="J623" i="2"/>
  <c r="J624" i="2"/>
  <c r="J626" i="2"/>
  <c r="J627" i="2"/>
  <c r="J628" i="2"/>
  <c r="J629" i="2"/>
  <c r="J630" i="2"/>
  <c r="J631" i="2"/>
  <c r="J632" i="2"/>
  <c r="J634" i="2"/>
  <c r="J635" i="2"/>
  <c r="J636" i="2"/>
  <c r="J637" i="2"/>
  <c r="J638" i="2"/>
  <c r="J639" i="2"/>
  <c r="J640" i="2"/>
  <c r="J642" i="2"/>
  <c r="J643" i="2"/>
  <c r="J644" i="2"/>
  <c r="J645" i="2"/>
  <c r="J646" i="2"/>
  <c r="J647" i="2"/>
  <c r="J648" i="2"/>
  <c r="J650" i="2"/>
  <c r="J651" i="2"/>
  <c r="J652" i="2"/>
  <c r="J653" i="2"/>
  <c r="J654" i="2"/>
  <c r="J655" i="2"/>
  <c r="J656" i="2"/>
  <c r="J658" i="2"/>
  <c r="J659" i="2"/>
  <c r="J660" i="2"/>
  <c r="J661" i="2"/>
  <c r="J662" i="2"/>
  <c r="J663" i="2"/>
  <c r="J664" i="2"/>
  <c r="J666" i="2"/>
  <c r="J667" i="2"/>
  <c r="J668" i="2"/>
  <c r="J669" i="2"/>
  <c r="J670" i="2"/>
  <c r="J671" i="2"/>
  <c r="J672" i="2"/>
  <c r="J674" i="2"/>
  <c r="J675" i="2"/>
  <c r="J676" i="2"/>
  <c r="J677" i="2"/>
  <c r="J678" i="2"/>
  <c r="J679" i="2"/>
  <c r="J680" i="2"/>
  <c r="J682" i="2"/>
  <c r="J683" i="2"/>
  <c r="J684" i="2"/>
  <c r="J685" i="2"/>
  <c r="J686" i="2"/>
  <c r="J687" i="2"/>
  <c r="J688" i="2"/>
  <c r="J690" i="2"/>
  <c r="J691" i="2"/>
  <c r="J692" i="2"/>
  <c r="J693" i="2"/>
  <c r="J694" i="2"/>
  <c r="J695" i="2"/>
  <c r="J696" i="2"/>
  <c r="J698" i="2"/>
  <c r="J699" i="2"/>
  <c r="J700" i="2"/>
  <c r="J701" i="2"/>
  <c r="J702" i="2"/>
  <c r="J703" i="2"/>
  <c r="J704" i="2"/>
  <c r="J706" i="2"/>
  <c r="J707" i="2"/>
  <c r="J708" i="2"/>
  <c r="J709" i="2"/>
  <c r="J710" i="2"/>
  <c r="J711" i="2"/>
  <c r="J712" i="2"/>
  <c r="J714" i="2"/>
  <c r="J715" i="2"/>
  <c r="J716" i="2"/>
  <c r="J717" i="2"/>
  <c r="J718" i="2"/>
  <c r="J719" i="2"/>
  <c r="J720" i="2"/>
  <c r="J722" i="2"/>
  <c r="J723" i="2"/>
  <c r="J724" i="2"/>
  <c r="J725" i="2"/>
  <c r="J726" i="2"/>
  <c r="J727" i="2"/>
  <c r="J728" i="2"/>
  <c r="J730" i="2"/>
  <c r="J731" i="2"/>
  <c r="J732" i="2"/>
  <c r="J733" i="2"/>
  <c r="J734" i="2"/>
  <c r="J735" i="2"/>
  <c r="J736" i="2"/>
  <c r="J738" i="2"/>
  <c r="J739" i="2"/>
  <c r="J740" i="2"/>
  <c r="J741" i="2"/>
  <c r="J742" i="2"/>
  <c r="J743" i="2"/>
  <c r="J744" i="2"/>
  <c r="J746" i="2"/>
  <c r="J747" i="2"/>
  <c r="J748" i="2"/>
  <c r="J749" i="2"/>
  <c r="J750" i="2"/>
  <c r="J751" i="2"/>
  <c r="J752" i="2"/>
  <c r="J754" i="2"/>
  <c r="J755" i="2"/>
  <c r="J756" i="2"/>
  <c r="J757" i="2"/>
  <c r="J758" i="2"/>
  <c r="J759" i="2"/>
  <c r="J760" i="2"/>
  <c r="J762" i="2"/>
  <c r="J763" i="2"/>
  <c r="J764" i="2"/>
  <c r="J765" i="2"/>
  <c r="J766" i="2"/>
  <c r="J767" i="2"/>
  <c r="J768" i="2"/>
  <c r="J770" i="2"/>
  <c r="J771" i="2"/>
  <c r="J772" i="2"/>
  <c r="J773" i="2"/>
  <c r="J774" i="2"/>
  <c r="J775" i="2"/>
  <c r="J776" i="2"/>
  <c r="J778" i="2"/>
  <c r="J779" i="2"/>
  <c r="J780" i="2"/>
  <c r="J781" i="2"/>
  <c r="J782" i="2"/>
  <c r="J783" i="2"/>
  <c r="J784" i="2"/>
  <c r="J786" i="2"/>
  <c r="J787" i="2"/>
  <c r="J788" i="2"/>
  <c r="J789" i="2"/>
  <c r="J790" i="2"/>
  <c r="J791" i="2"/>
  <c r="J792" i="2"/>
  <c r="J794" i="2"/>
  <c r="J795" i="2"/>
  <c r="J796" i="2"/>
  <c r="J797" i="2"/>
  <c r="J798" i="2"/>
  <c r="J799" i="2"/>
  <c r="J800" i="2"/>
  <c r="J802" i="2"/>
  <c r="J803" i="2"/>
  <c r="J804" i="2"/>
  <c r="J805" i="2"/>
  <c r="J806" i="2"/>
  <c r="J807" i="2"/>
  <c r="J808" i="2"/>
  <c r="J810" i="2"/>
  <c r="J811" i="2"/>
  <c r="J812" i="2"/>
  <c r="J813" i="2"/>
  <c r="J814" i="2"/>
  <c r="J815" i="2"/>
  <c r="J816" i="2"/>
  <c r="J818" i="2"/>
  <c r="J819" i="2"/>
  <c r="J820" i="2"/>
  <c r="J821" i="2"/>
  <c r="J822" i="2"/>
  <c r="J823" i="2"/>
  <c r="J824" i="2"/>
  <c r="J826" i="2"/>
  <c r="J827" i="2"/>
  <c r="J828" i="2"/>
  <c r="J829" i="2"/>
  <c r="J830" i="2"/>
  <c r="J831" i="2"/>
  <c r="J832" i="2"/>
  <c r="J834" i="2"/>
  <c r="J835" i="2"/>
  <c r="J836" i="2"/>
  <c r="J837" i="2"/>
  <c r="J838" i="2"/>
  <c r="J839" i="2"/>
  <c r="J840" i="2"/>
  <c r="J842" i="2"/>
  <c r="J843" i="2"/>
  <c r="J844" i="2"/>
  <c r="J845" i="2"/>
  <c r="J846" i="2"/>
  <c r="J847" i="2"/>
  <c r="J848" i="2"/>
  <c r="J850" i="2"/>
  <c r="J851" i="2"/>
  <c r="J852" i="2"/>
  <c r="J853" i="2"/>
  <c r="J854" i="2"/>
  <c r="J855" i="2"/>
  <c r="J856" i="2"/>
  <c r="J858" i="2"/>
  <c r="J859" i="2"/>
  <c r="J860" i="2"/>
  <c r="J861" i="2"/>
  <c r="J862" i="2"/>
  <c r="J863" i="2"/>
  <c r="J864" i="2"/>
  <c r="J866" i="2"/>
  <c r="J867" i="2"/>
  <c r="J868" i="2"/>
  <c r="J869" i="2"/>
  <c r="J870" i="2"/>
  <c r="J871" i="2"/>
  <c r="J872" i="2"/>
  <c r="J874" i="2"/>
  <c r="J875" i="2"/>
  <c r="J876" i="2"/>
  <c r="J877" i="2"/>
  <c r="J878" i="2"/>
  <c r="J879" i="2"/>
  <c r="J880" i="2"/>
  <c r="J882" i="2"/>
  <c r="J883" i="2"/>
  <c r="J884" i="2"/>
  <c r="J885" i="2"/>
  <c r="J886" i="2"/>
  <c r="J887" i="2"/>
  <c r="J888" i="2"/>
  <c r="J890" i="2"/>
  <c r="J891" i="2"/>
  <c r="J892" i="2"/>
  <c r="J893" i="2"/>
  <c r="J894" i="2"/>
  <c r="J895" i="2"/>
  <c r="J896" i="2"/>
  <c r="J898" i="2"/>
  <c r="J899" i="2"/>
  <c r="J900" i="2"/>
  <c r="J901" i="2"/>
  <c r="J902" i="2"/>
  <c r="J903" i="2"/>
  <c r="J904" i="2"/>
  <c r="J906" i="2"/>
  <c r="J907" i="2"/>
  <c r="J908" i="2"/>
  <c r="J909" i="2"/>
  <c r="J910" i="2"/>
  <c r="J911" i="2"/>
  <c r="J912" i="2"/>
  <c r="J914" i="2"/>
  <c r="J915" i="2"/>
  <c r="J916" i="2"/>
  <c r="J917" i="2"/>
  <c r="J918" i="2"/>
  <c r="J919" i="2"/>
  <c r="J920" i="2"/>
  <c r="J922" i="2"/>
  <c r="J923" i="2"/>
  <c r="J924" i="2"/>
  <c r="J925" i="2"/>
  <c r="J926" i="2"/>
  <c r="J927" i="2"/>
  <c r="J928" i="2"/>
  <c r="J930" i="2"/>
  <c r="J931" i="2"/>
  <c r="J932" i="2"/>
  <c r="J933" i="2"/>
  <c r="J934" i="2"/>
  <c r="J935" i="2"/>
  <c r="J936" i="2"/>
  <c r="J938" i="2"/>
  <c r="J939" i="2"/>
  <c r="J940" i="2"/>
  <c r="J941" i="2"/>
  <c r="J942" i="2"/>
  <c r="J943" i="2"/>
  <c r="J944" i="2"/>
  <c r="J946" i="2"/>
  <c r="J947" i="2"/>
  <c r="J948" i="2"/>
  <c r="J949" i="2"/>
  <c r="J950" i="2"/>
  <c r="J951" i="2"/>
  <c r="J952" i="2"/>
  <c r="J954" i="2"/>
  <c r="J955" i="2"/>
  <c r="J956" i="2"/>
  <c r="J957" i="2"/>
  <c r="J958" i="2"/>
  <c r="J959" i="2"/>
  <c r="J960" i="2"/>
  <c r="J962" i="2"/>
  <c r="J963" i="2"/>
  <c r="J964" i="2"/>
  <c r="J965" i="2"/>
  <c r="J966" i="2"/>
  <c r="J967" i="2"/>
  <c r="J968" i="2"/>
  <c r="J970" i="2"/>
  <c r="J971" i="2"/>
  <c r="J972" i="2"/>
  <c r="J973" i="2"/>
  <c r="J974" i="2"/>
  <c r="J975" i="2"/>
  <c r="J976" i="2"/>
  <c r="J978" i="2"/>
  <c r="J979" i="2"/>
  <c r="J980" i="2"/>
  <c r="J981" i="2"/>
  <c r="J982" i="2"/>
  <c r="J983" i="2"/>
  <c r="J984" i="2"/>
  <c r="J986" i="2"/>
  <c r="J987" i="2"/>
  <c r="J988" i="2"/>
  <c r="J989" i="2"/>
  <c r="J990" i="2"/>
  <c r="J991" i="2"/>
  <c r="J992" i="2"/>
  <c r="J994" i="2"/>
  <c r="J995" i="2"/>
  <c r="J996" i="2"/>
  <c r="J997" i="2"/>
  <c r="J998" i="2"/>
  <c r="J999" i="2"/>
  <c r="J1000" i="2"/>
  <c r="J1002" i="2"/>
  <c r="J1003" i="2"/>
  <c r="J1004" i="2"/>
  <c r="J1005" i="2"/>
  <c r="J1006" i="2"/>
  <c r="J1007" i="2"/>
  <c r="J1008" i="2"/>
  <c r="J1010" i="2"/>
  <c r="J1011" i="2"/>
  <c r="J1012" i="2"/>
  <c r="J1013" i="2"/>
  <c r="J1014" i="2"/>
  <c r="J1015" i="2"/>
  <c r="J1016" i="2"/>
  <c r="J1018" i="2"/>
  <c r="J1019" i="2"/>
  <c r="J1020" i="2"/>
  <c r="J1021" i="2"/>
  <c r="J1022" i="2"/>
  <c r="J1023" i="2"/>
  <c r="J1024" i="2"/>
  <c r="J1026" i="2"/>
  <c r="J1027" i="2"/>
  <c r="J1028" i="2"/>
  <c r="J1029" i="2"/>
  <c r="J1030" i="2"/>
  <c r="J1031" i="2"/>
  <c r="J1032" i="2"/>
  <c r="J1034" i="2"/>
  <c r="J1035" i="2"/>
  <c r="J1036" i="2"/>
  <c r="J1037" i="2"/>
  <c r="J1038" i="2"/>
  <c r="J1039" i="2"/>
  <c r="J1040" i="2"/>
  <c r="J1042" i="2"/>
  <c r="J1043" i="2"/>
  <c r="J1044" i="2"/>
  <c r="J1045" i="2"/>
  <c r="J1046" i="2"/>
  <c r="J1047" i="2"/>
  <c r="J1048" i="2"/>
  <c r="J1050" i="2"/>
  <c r="J1051" i="2"/>
  <c r="J1052" i="2"/>
  <c r="J1053" i="2"/>
  <c r="J1054" i="2"/>
  <c r="J1055" i="2"/>
  <c r="J1056" i="2"/>
  <c r="J1058" i="2"/>
  <c r="J1059" i="2"/>
  <c r="J1060" i="2"/>
  <c r="J1061" i="2"/>
  <c r="J1062" i="2"/>
  <c r="J1063" i="2"/>
  <c r="J1064" i="2"/>
  <c r="J1066" i="2"/>
  <c r="J1067" i="2"/>
  <c r="J1068" i="2"/>
  <c r="J1069" i="2"/>
  <c r="J1070" i="2"/>
  <c r="J1071" i="2"/>
  <c r="J1072" i="2"/>
  <c r="J1074" i="2"/>
  <c r="J1075" i="2"/>
  <c r="J1076" i="2"/>
  <c r="J1077" i="2"/>
  <c r="J1078" i="2"/>
  <c r="J1079" i="2"/>
  <c r="J1080" i="2"/>
  <c r="J1082" i="2"/>
  <c r="J1083" i="2"/>
  <c r="J1084" i="2"/>
  <c r="J1085" i="2"/>
  <c r="J1086" i="2"/>
  <c r="J1087" i="2"/>
  <c r="J1088" i="2"/>
  <c r="J1090" i="2"/>
  <c r="J1091" i="2"/>
  <c r="J1092" i="2"/>
  <c r="J1093" i="2"/>
  <c r="J1094" i="2"/>
  <c r="J1095" i="2"/>
  <c r="J1096" i="2"/>
  <c r="J1098" i="2"/>
  <c r="J1099" i="2"/>
  <c r="J1100" i="2"/>
  <c r="J1101" i="2"/>
  <c r="J1102" i="2"/>
  <c r="J1103" i="2"/>
  <c r="J1104" i="2"/>
  <c r="J1106" i="2"/>
  <c r="J1107" i="2"/>
  <c r="J1108" i="2"/>
  <c r="J1109" i="2"/>
  <c r="J1110" i="2"/>
  <c r="J1111" i="2"/>
  <c r="J1112" i="2"/>
  <c r="J1114" i="2"/>
  <c r="J1115" i="2"/>
  <c r="J1116" i="2"/>
  <c r="J1117" i="2"/>
  <c r="J1118" i="2"/>
  <c r="J1119" i="2"/>
  <c r="J1120" i="2"/>
  <c r="J1122" i="2"/>
  <c r="J1123" i="2"/>
  <c r="J1124" i="2"/>
  <c r="J1125" i="2"/>
  <c r="J1126" i="2"/>
  <c r="J1127" i="2"/>
  <c r="J1128" i="2"/>
  <c r="J1130" i="2"/>
  <c r="J1131" i="2"/>
  <c r="J1132" i="2"/>
  <c r="J1133" i="2"/>
  <c r="J1134" i="2"/>
  <c r="J1135" i="2"/>
  <c r="J1136" i="2"/>
  <c r="J1138" i="2"/>
  <c r="J1139" i="2"/>
  <c r="J1140" i="2"/>
  <c r="J1141" i="2"/>
  <c r="J1142" i="2"/>
  <c r="J1143" i="2"/>
  <c r="J1144" i="2"/>
  <c r="J1146" i="2"/>
  <c r="J1147" i="2"/>
  <c r="J1148" i="2"/>
  <c r="J1149" i="2"/>
  <c r="J1150" i="2"/>
  <c r="J1151" i="2"/>
  <c r="J1152" i="2"/>
  <c r="J1154" i="2"/>
  <c r="J1155" i="2"/>
  <c r="J1156" i="2"/>
  <c r="J1157" i="2"/>
  <c r="J1158" i="2"/>
  <c r="J1159" i="2"/>
  <c r="J1160" i="2"/>
  <c r="J1162" i="2"/>
  <c r="J1163" i="2"/>
  <c r="J1164" i="2"/>
  <c r="J1165" i="2"/>
  <c r="J1166" i="2"/>
  <c r="J1167" i="2"/>
  <c r="J1168" i="2"/>
  <c r="J1170" i="2"/>
  <c r="J1171" i="2"/>
  <c r="J1172" i="2"/>
  <c r="J1173" i="2"/>
  <c r="J1174" i="2"/>
  <c r="J1175" i="2"/>
  <c r="J1176" i="2"/>
  <c r="J1178" i="2"/>
  <c r="J1179" i="2"/>
  <c r="J1180" i="2"/>
  <c r="J1181" i="2"/>
  <c r="J1182" i="2"/>
  <c r="J1183" i="2"/>
  <c r="J1184" i="2"/>
  <c r="J1186" i="2"/>
  <c r="J1187" i="2"/>
  <c r="J1188" i="2"/>
  <c r="J1189" i="2"/>
  <c r="J1190" i="2"/>
  <c r="J1191" i="2"/>
  <c r="J1192" i="2"/>
  <c r="J1194" i="2"/>
  <c r="J1195" i="2"/>
  <c r="J1196" i="2"/>
  <c r="J1197" i="2"/>
  <c r="J1198" i="2"/>
  <c r="J1199" i="2"/>
  <c r="J1200" i="2"/>
  <c r="J1202" i="2"/>
  <c r="J1203" i="2"/>
  <c r="J1204" i="2"/>
  <c r="J1205" i="2"/>
  <c r="J1206" i="2"/>
  <c r="J1207" i="2"/>
  <c r="J1208" i="2"/>
  <c r="J1210" i="2"/>
  <c r="J1211" i="2"/>
  <c r="J1212" i="2"/>
  <c r="J1213" i="2"/>
  <c r="J1214" i="2"/>
  <c r="J1215" i="2"/>
  <c r="J1216" i="2"/>
  <c r="J1218" i="2"/>
  <c r="J1219" i="2"/>
  <c r="J1220" i="2"/>
  <c r="J1221" i="2"/>
  <c r="J1222" i="2"/>
  <c r="J1223" i="2"/>
  <c r="J1224" i="2"/>
  <c r="J1226" i="2"/>
  <c r="J1227" i="2"/>
  <c r="J1228" i="2"/>
  <c r="J1229" i="2"/>
  <c r="J1230" i="2"/>
  <c r="J1231" i="2"/>
  <c r="J1232" i="2"/>
  <c r="J1234" i="2"/>
  <c r="J1235" i="2"/>
  <c r="J1236" i="2"/>
  <c r="J1237" i="2"/>
  <c r="J1238" i="2"/>
  <c r="J1239" i="2"/>
  <c r="J1240" i="2"/>
  <c r="J1242" i="2"/>
  <c r="J1243" i="2"/>
  <c r="J1244" i="2"/>
  <c r="J1245" i="2"/>
  <c r="J1246" i="2"/>
  <c r="J1247" i="2"/>
  <c r="G2" i="2"/>
  <c r="J2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J364" i="2" s="1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J412" i="2" s="1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I503" i="2"/>
  <c r="H503" i="2"/>
  <c r="I502" i="2"/>
  <c r="J502" i="2" s="1"/>
  <c r="H502" i="2"/>
  <c r="I501" i="2"/>
  <c r="H501" i="2"/>
  <c r="I500" i="2"/>
  <c r="H500" i="2"/>
  <c r="I499" i="2"/>
  <c r="H499" i="2"/>
  <c r="J499" i="2" s="1"/>
  <c r="I498" i="2"/>
  <c r="H498" i="2"/>
  <c r="I497" i="2"/>
  <c r="H497" i="2"/>
  <c r="I496" i="2"/>
  <c r="H496" i="2"/>
  <c r="I495" i="2"/>
  <c r="H495" i="2"/>
  <c r="I494" i="2"/>
  <c r="H494" i="2"/>
  <c r="I493" i="2"/>
  <c r="H493" i="2"/>
  <c r="I492" i="2"/>
  <c r="H492" i="2"/>
  <c r="I491" i="2"/>
  <c r="H491" i="2"/>
  <c r="J491" i="2" s="1"/>
  <c r="I490" i="2"/>
  <c r="H490" i="2"/>
  <c r="I489" i="2"/>
  <c r="H489" i="2"/>
  <c r="I488" i="2"/>
  <c r="H488" i="2"/>
  <c r="I487" i="2"/>
  <c r="H487" i="2"/>
  <c r="I486" i="2"/>
  <c r="H486" i="2"/>
  <c r="I485" i="2"/>
  <c r="H485" i="2"/>
  <c r="I484" i="2"/>
  <c r="H484" i="2"/>
  <c r="I483" i="2"/>
  <c r="H483" i="2"/>
  <c r="I482" i="2"/>
  <c r="H482" i="2"/>
  <c r="I481" i="2"/>
  <c r="H481" i="2"/>
  <c r="I480" i="2"/>
  <c r="H480" i="2"/>
  <c r="I479" i="2"/>
  <c r="H479" i="2"/>
  <c r="J479" i="2" s="1"/>
  <c r="I478" i="2"/>
  <c r="J478" i="2" s="1"/>
  <c r="H478" i="2"/>
  <c r="I477" i="2"/>
  <c r="H477" i="2"/>
  <c r="I476" i="2"/>
  <c r="H476" i="2"/>
  <c r="I475" i="2"/>
  <c r="H475" i="2"/>
  <c r="J475" i="2" s="1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J467" i="2" s="1"/>
  <c r="I466" i="2"/>
  <c r="H466" i="2"/>
  <c r="I465" i="2"/>
  <c r="H465" i="2"/>
  <c r="I464" i="2"/>
  <c r="H464" i="2"/>
  <c r="I463" i="2"/>
  <c r="H463" i="2"/>
  <c r="J463" i="2" s="1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J432" i="2" s="1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J407" i="2" s="1"/>
  <c r="I406" i="2"/>
  <c r="H406" i="2"/>
  <c r="I405" i="2"/>
  <c r="H405" i="2"/>
  <c r="I404" i="2"/>
  <c r="H404" i="2"/>
  <c r="I403" i="2"/>
  <c r="H403" i="2"/>
  <c r="J403" i="2" s="1"/>
  <c r="I402" i="2"/>
  <c r="H402" i="2"/>
  <c r="I401" i="2"/>
  <c r="H401" i="2"/>
  <c r="I400" i="2"/>
  <c r="H400" i="2"/>
  <c r="I399" i="2"/>
  <c r="H399" i="2"/>
  <c r="J399" i="2" s="1"/>
  <c r="I398" i="2"/>
  <c r="H398" i="2"/>
  <c r="J398" i="2" s="1"/>
  <c r="I397" i="2"/>
  <c r="H397" i="2"/>
  <c r="J397" i="2" s="1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J390" i="2" s="1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J382" i="2" s="1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J373" i="2"/>
  <c r="I372" i="2"/>
  <c r="H372" i="2"/>
  <c r="I371" i="2"/>
  <c r="H371" i="2"/>
  <c r="I370" i="2"/>
  <c r="H370" i="2"/>
  <c r="I369" i="2"/>
  <c r="H369" i="2"/>
  <c r="I368" i="2"/>
  <c r="H368" i="2"/>
  <c r="I367" i="2"/>
  <c r="J367" i="2" s="1"/>
  <c r="H367" i="2"/>
  <c r="I366" i="2"/>
  <c r="H366" i="2"/>
  <c r="I365" i="2"/>
  <c r="H365" i="2"/>
  <c r="J365" i="2" s="1"/>
  <c r="I364" i="2"/>
  <c r="H364" i="2"/>
  <c r="I363" i="2"/>
  <c r="H363" i="2"/>
  <c r="I362" i="2"/>
  <c r="H362" i="2"/>
  <c r="I361" i="2"/>
  <c r="H361" i="2"/>
  <c r="I360" i="2"/>
  <c r="H360" i="2"/>
  <c r="I359" i="2"/>
  <c r="H359" i="2"/>
  <c r="J359" i="2" s="1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J351" i="2" s="1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J341" i="2" s="1"/>
  <c r="I340" i="2"/>
  <c r="H340" i="2"/>
  <c r="I339" i="2"/>
  <c r="H339" i="2"/>
  <c r="I338" i="2"/>
  <c r="H338" i="2"/>
  <c r="I337" i="2"/>
  <c r="H337" i="2"/>
  <c r="I336" i="2"/>
  <c r="H336" i="2"/>
  <c r="I335" i="2"/>
  <c r="H335" i="2"/>
  <c r="J335" i="2" s="1"/>
  <c r="I334" i="2"/>
  <c r="H334" i="2"/>
  <c r="I333" i="2"/>
  <c r="H333" i="2"/>
  <c r="I332" i="2"/>
  <c r="H332" i="2"/>
  <c r="J332" i="2" s="1"/>
  <c r="I331" i="2"/>
  <c r="H331" i="2"/>
  <c r="J331" i="2" s="1"/>
  <c r="I330" i="2"/>
  <c r="H330" i="2"/>
  <c r="I329" i="2"/>
  <c r="H329" i="2"/>
  <c r="I328" i="2"/>
  <c r="H328" i="2"/>
  <c r="I327" i="2"/>
  <c r="H327" i="2"/>
  <c r="J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J314" i="2"/>
  <c r="I313" i="2"/>
  <c r="H313" i="2"/>
  <c r="I312" i="2"/>
  <c r="H312" i="2"/>
  <c r="I311" i="2"/>
  <c r="H311" i="2"/>
  <c r="I310" i="2"/>
  <c r="H310" i="2"/>
  <c r="J310" i="2" s="1"/>
  <c r="I309" i="2"/>
  <c r="H309" i="2"/>
  <c r="J309" i="2" s="1"/>
  <c r="I308" i="2"/>
  <c r="H308" i="2"/>
  <c r="J308" i="2" s="1"/>
  <c r="I307" i="2"/>
  <c r="J307" i="2" s="1"/>
  <c r="H307" i="2"/>
  <c r="I306" i="2"/>
  <c r="H306" i="2"/>
  <c r="I305" i="2"/>
  <c r="H305" i="2"/>
  <c r="I304" i="2"/>
  <c r="H304" i="2"/>
  <c r="I303" i="2"/>
  <c r="H303" i="2"/>
  <c r="I302" i="2"/>
  <c r="H302" i="2"/>
  <c r="J302" i="2" s="1"/>
  <c r="I301" i="2"/>
  <c r="H301" i="2"/>
  <c r="J301" i="2" s="1"/>
  <c r="I300" i="2"/>
  <c r="H300" i="2"/>
  <c r="I299" i="2"/>
  <c r="H299" i="2"/>
  <c r="I298" i="2"/>
  <c r="H298" i="2"/>
  <c r="I297" i="2"/>
  <c r="H297" i="2"/>
  <c r="I296" i="2"/>
  <c r="H296" i="2"/>
  <c r="I295" i="2"/>
  <c r="J295" i="2" s="1"/>
  <c r="H295" i="2"/>
  <c r="I294" i="2"/>
  <c r="H294" i="2"/>
  <c r="J294" i="2" s="1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J285" i="2" s="1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J276" i="2" s="1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J268" i="2" s="1"/>
  <c r="I267" i="2"/>
  <c r="H267" i="2"/>
  <c r="I266" i="2"/>
  <c r="H266" i="2"/>
  <c r="I265" i="2"/>
  <c r="H265" i="2"/>
  <c r="I264" i="2"/>
  <c r="H264" i="2"/>
  <c r="I263" i="2"/>
  <c r="H263" i="2"/>
  <c r="I262" i="2"/>
  <c r="H262" i="2"/>
  <c r="J262" i="2" s="1"/>
  <c r="I261" i="2"/>
  <c r="H261" i="2"/>
  <c r="J261" i="2" s="1"/>
  <c r="I260" i="2"/>
  <c r="H260" i="2"/>
  <c r="J260" i="2" s="1"/>
  <c r="I259" i="2"/>
  <c r="H259" i="2"/>
  <c r="J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J251" i="2" s="1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J244" i="2" s="1"/>
  <c r="I243" i="2"/>
  <c r="H243" i="2"/>
  <c r="J243" i="2" s="1"/>
  <c r="I242" i="2"/>
  <c r="H242" i="2"/>
  <c r="I241" i="2"/>
  <c r="H241" i="2"/>
  <c r="I240" i="2"/>
  <c r="H240" i="2"/>
  <c r="I239" i="2"/>
  <c r="H239" i="2"/>
  <c r="I238" i="2"/>
  <c r="J238" i="2" s="1"/>
  <c r="H238" i="2"/>
  <c r="I237" i="2"/>
  <c r="H237" i="2"/>
  <c r="J237" i="2" s="1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J229" i="2" s="1"/>
  <c r="I228" i="2"/>
  <c r="H228" i="2"/>
  <c r="I227" i="2"/>
  <c r="H227" i="2"/>
  <c r="J227" i="2" s="1"/>
  <c r="I226" i="2"/>
  <c r="H226" i="2"/>
  <c r="I225" i="2"/>
  <c r="H225" i="2"/>
  <c r="I224" i="2"/>
  <c r="H224" i="2"/>
  <c r="I223" i="2"/>
  <c r="H223" i="2"/>
  <c r="I222" i="2"/>
  <c r="H222" i="2"/>
  <c r="I221" i="2"/>
  <c r="H221" i="2"/>
  <c r="J221" i="2" s="1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J204" i="2" s="1"/>
  <c r="I203" i="2"/>
  <c r="H203" i="2"/>
  <c r="I202" i="2"/>
  <c r="H202" i="2"/>
  <c r="I201" i="2"/>
  <c r="H201" i="2"/>
  <c r="I200" i="2"/>
  <c r="H200" i="2"/>
  <c r="I199" i="2"/>
  <c r="H199" i="2"/>
  <c r="J199" i="2" s="1"/>
  <c r="I198" i="2"/>
  <c r="H198" i="2"/>
  <c r="J198" i="2" s="1"/>
  <c r="I197" i="2"/>
  <c r="H197" i="2"/>
  <c r="J197" i="2"/>
  <c r="I196" i="2"/>
  <c r="H196" i="2"/>
  <c r="I195" i="2"/>
  <c r="J195" i="2" s="1"/>
  <c r="H195" i="2"/>
  <c r="I194" i="2"/>
  <c r="H194" i="2"/>
  <c r="I193" i="2"/>
  <c r="H193" i="2"/>
  <c r="I192" i="2"/>
  <c r="H192" i="2"/>
  <c r="I191" i="2"/>
  <c r="J191" i="2" s="1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J183" i="2" s="1"/>
  <c r="H183" i="2"/>
  <c r="I182" i="2"/>
  <c r="H182" i="2"/>
  <c r="I181" i="2"/>
  <c r="H181" i="2"/>
  <c r="J181" i="2" s="1"/>
  <c r="I180" i="2"/>
  <c r="H180" i="2"/>
  <c r="I179" i="2"/>
  <c r="H179" i="2"/>
  <c r="I178" i="2"/>
  <c r="H178" i="2"/>
  <c r="I177" i="2"/>
  <c r="H177" i="2"/>
  <c r="I176" i="2"/>
  <c r="H176" i="2"/>
  <c r="I175" i="2"/>
  <c r="H175" i="2"/>
  <c r="J175" i="2"/>
  <c r="I174" i="2"/>
  <c r="H174" i="2"/>
  <c r="I173" i="2"/>
  <c r="H173" i="2"/>
  <c r="I172" i="2"/>
  <c r="H172" i="2"/>
  <c r="I171" i="2"/>
  <c r="H171" i="2"/>
  <c r="J171" i="2" s="1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J159" i="2"/>
  <c r="I158" i="2"/>
  <c r="H158" i="2"/>
  <c r="J158" i="2" s="1"/>
  <c r="I157" i="2"/>
  <c r="H157" i="2"/>
  <c r="J157" i="2" s="1"/>
  <c r="I156" i="2"/>
  <c r="H156" i="2"/>
  <c r="J156" i="2" s="1"/>
  <c r="I155" i="2"/>
  <c r="H155" i="2"/>
  <c r="I154" i="2"/>
  <c r="H154" i="2"/>
  <c r="I153" i="2"/>
  <c r="H153" i="2"/>
  <c r="I152" i="2"/>
  <c r="H152" i="2"/>
  <c r="I151" i="2"/>
  <c r="H151" i="2"/>
  <c r="I150" i="2"/>
  <c r="H150" i="2"/>
  <c r="J150" i="2" s="1"/>
  <c r="I149" i="2"/>
  <c r="H149" i="2"/>
  <c r="J149" i="2" s="1"/>
  <c r="I148" i="2"/>
  <c r="H148" i="2"/>
  <c r="J148" i="2" s="1"/>
  <c r="I147" i="2"/>
  <c r="H147" i="2"/>
  <c r="I146" i="2"/>
  <c r="H146" i="2"/>
  <c r="I145" i="2"/>
  <c r="H145" i="2"/>
  <c r="I144" i="2"/>
  <c r="H144" i="2"/>
  <c r="I143" i="2"/>
  <c r="H143" i="2"/>
  <c r="J143" i="2" s="1"/>
  <c r="I142" i="2"/>
  <c r="H142" i="2"/>
  <c r="I141" i="2"/>
  <c r="H141" i="2"/>
  <c r="I140" i="2"/>
  <c r="H140" i="2"/>
  <c r="J140" i="2" s="1"/>
  <c r="I139" i="2"/>
  <c r="H139" i="2"/>
  <c r="I138" i="2"/>
  <c r="H138" i="2"/>
  <c r="I137" i="2"/>
  <c r="H137" i="2"/>
  <c r="I136" i="2"/>
  <c r="H136" i="2"/>
  <c r="I135" i="2"/>
  <c r="H135" i="2"/>
  <c r="J135" i="2"/>
  <c r="I134" i="2"/>
  <c r="J134" i="2" s="1"/>
  <c r="H134" i="2"/>
  <c r="I133" i="2"/>
  <c r="H133" i="2"/>
  <c r="I132" i="2"/>
  <c r="H132" i="2"/>
  <c r="I131" i="2"/>
  <c r="H131" i="2"/>
  <c r="J131" i="2" s="1"/>
  <c r="I130" i="2"/>
  <c r="H130" i="2"/>
  <c r="I129" i="2"/>
  <c r="H129" i="2"/>
  <c r="I128" i="2"/>
  <c r="H128" i="2"/>
  <c r="I127" i="2"/>
  <c r="H127" i="2"/>
  <c r="J127" i="2" s="1"/>
  <c r="I126" i="2"/>
  <c r="H126" i="2"/>
  <c r="I125" i="2"/>
  <c r="H125" i="2"/>
  <c r="I124" i="2"/>
  <c r="H124" i="2"/>
  <c r="I123" i="2"/>
  <c r="H123" i="2"/>
  <c r="J123" i="2" s="1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J101" i="2" s="1"/>
  <c r="I100" i="2"/>
  <c r="H100" i="2"/>
  <c r="I99" i="2"/>
  <c r="H99" i="2"/>
  <c r="I98" i="2"/>
  <c r="H98" i="2"/>
  <c r="I97" i="2"/>
  <c r="H97" i="2"/>
  <c r="I96" i="2"/>
  <c r="H96" i="2"/>
  <c r="J96" i="2" s="1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J84" i="2" s="1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J72" i="2" s="1"/>
  <c r="I71" i="2"/>
  <c r="H71" i="2"/>
  <c r="I70" i="2"/>
  <c r="H70" i="2"/>
  <c r="I69" i="2"/>
  <c r="H69" i="2"/>
  <c r="I68" i="2"/>
  <c r="H68" i="2"/>
  <c r="J68" i="2" s="1"/>
  <c r="I67" i="2"/>
  <c r="H67" i="2"/>
  <c r="I66" i="2"/>
  <c r="H66" i="2"/>
  <c r="I65" i="2"/>
  <c r="H65" i="2"/>
  <c r="I64" i="2"/>
  <c r="H64" i="2"/>
  <c r="J64" i="2" s="1"/>
  <c r="I63" i="2"/>
  <c r="H63" i="2"/>
  <c r="I62" i="2"/>
  <c r="J62" i="2" s="1"/>
  <c r="H62" i="2"/>
  <c r="I61" i="2"/>
  <c r="H61" i="2"/>
  <c r="I60" i="2"/>
  <c r="H60" i="2"/>
  <c r="J60" i="2" s="1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J37" i="2" s="1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J29" i="2" s="1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J21" i="2" s="1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J12" i="2" s="1"/>
  <c r="I11" i="2"/>
  <c r="H11" i="2"/>
  <c r="I10" i="2"/>
  <c r="H10" i="2"/>
  <c r="I9" i="2"/>
  <c r="H9" i="2"/>
  <c r="I8" i="2"/>
  <c r="H8" i="2"/>
  <c r="J8" i="2" s="1"/>
  <c r="I7" i="2"/>
  <c r="H7" i="2"/>
  <c r="I6" i="2"/>
  <c r="H6" i="2"/>
  <c r="I5" i="2"/>
  <c r="H5" i="2"/>
  <c r="I4" i="2"/>
  <c r="H4" i="2"/>
  <c r="J4" i="2" s="1"/>
  <c r="I3" i="2"/>
  <c r="H3" i="2"/>
  <c r="J1233" i="2" l="1"/>
  <c r="J1209" i="2"/>
  <c r="J1193" i="2"/>
  <c r="J1177" i="2"/>
  <c r="J1161" i="2"/>
  <c r="J1153" i="2"/>
  <c r="J1145" i="2"/>
  <c r="J1137" i="2"/>
  <c r="J1129" i="2"/>
  <c r="J1121" i="2"/>
  <c r="J1113" i="2"/>
  <c r="J1105" i="2"/>
  <c r="J1097" i="2"/>
  <c r="J1089" i="2"/>
  <c r="J1081" i="2"/>
  <c r="J1073" i="2"/>
  <c r="J1065" i="2"/>
  <c r="J1057" i="2"/>
  <c r="J1049" i="2"/>
  <c r="J1041" i="2"/>
  <c r="J1033" i="2"/>
  <c r="J1025" i="2"/>
  <c r="J977" i="2"/>
  <c r="J969" i="2"/>
  <c r="J961" i="2"/>
  <c r="J953" i="2"/>
  <c r="J945" i="2"/>
  <c r="J937" i="2"/>
  <c r="J929" i="2"/>
  <c r="J921" i="2"/>
  <c r="J913" i="2"/>
  <c r="J905" i="2"/>
  <c r="J897" i="2"/>
  <c r="J889" i="2"/>
  <c r="J873" i="2"/>
  <c r="J865" i="2"/>
  <c r="J857" i="2"/>
  <c r="J849" i="2"/>
  <c r="J841" i="2"/>
  <c r="J833" i="2"/>
  <c r="J825" i="2"/>
  <c r="J817" i="2"/>
  <c r="J809" i="2"/>
  <c r="J801" i="2"/>
  <c r="J793" i="2"/>
  <c r="J785" i="2"/>
  <c r="J777" i="2"/>
  <c r="J769" i="2"/>
  <c r="J761" i="2"/>
  <c r="J753" i="2"/>
  <c r="J745" i="2"/>
  <c r="J737" i="2"/>
  <c r="J729" i="2"/>
  <c r="J721" i="2"/>
  <c r="J713" i="2"/>
  <c r="J705" i="2"/>
  <c r="J697" i="2"/>
  <c r="J689" i="2"/>
  <c r="J681" i="2"/>
  <c r="J673" i="2"/>
  <c r="J665" i="2"/>
  <c r="J657" i="2"/>
  <c r="J649" i="2"/>
  <c r="J641" i="2"/>
  <c r="J633" i="2"/>
  <c r="J625" i="2"/>
  <c r="J617" i="2"/>
  <c r="J609" i="2"/>
  <c r="J601" i="2"/>
  <c r="J593" i="2"/>
  <c r="J1241" i="2"/>
  <c r="J1217" i="2"/>
  <c r="J1185" i="2"/>
  <c r="J881" i="2"/>
  <c r="J32" i="2"/>
  <c r="J92" i="2"/>
  <c r="J108" i="2"/>
  <c r="J128" i="2"/>
  <c r="J132" i="2"/>
  <c r="J139" i="2"/>
  <c r="J166" i="2"/>
  <c r="J267" i="2"/>
  <c r="J291" i="2"/>
  <c r="J993" i="2"/>
  <c r="J1017" i="2"/>
  <c r="J61" i="2"/>
  <c r="J109" i="2"/>
  <c r="J370" i="2"/>
  <c r="J1001" i="2"/>
  <c r="J94" i="2"/>
  <c r="J102" i="2"/>
  <c r="J110" i="2"/>
  <c r="J163" i="2"/>
  <c r="J222" i="2"/>
  <c r="J324" i="2"/>
  <c r="J343" i="2"/>
  <c r="J371" i="2"/>
  <c r="J333" i="2"/>
  <c r="J1225" i="2"/>
  <c r="J1201" i="2"/>
  <c r="J1169" i="2"/>
  <c r="J985" i="2"/>
  <c r="J164" i="2"/>
  <c r="J172" i="2"/>
  <c r="J173" i="2"/>
  <c r="J1009" i="2"/>
  <c r="J19" i="2"/>
  <c r="J39" i="2"/>
  <c r="J43" i="2"/>
  <c r="J51" i="2"/>
  <c r="J55" i="2"/>
  <c r="J63" i="2"/>
  <c r="J91" i="2"/>
  <c r="J111" i="2"/>
  <c r="J115" i="2"/>
  <c r="J119" i="2"/>
  <c r="J176" i="2"/>
  <c r="J203" i="2"/>
  <c r="J215" i="2"/>
  <c r="J219" i="2"/>
  <c r="J223" i="2"/>
  <c r="J230" i="2"/>
  <c r="J246" i="2"/>
  <c r="J254" i="2"/>
  <c r="J317" i="2"/>
  <c r="J348" i="2"/>
  <c r="J368" i="2"/>
  <c r="J379" i="2"/>
  <c r="J417" i="2"/>
  <c r="J421" i="2"/>
  <c r="J501" i="2"/>
  <c r="J395" i="2"/>
  <c r="J454" i="2"/>
  <c r="J411" i="2"/>
  <c r="J498" i="2"/>
  <c r="J482" i="2"/>
  <c r="J466" i="2"/>
  <c r="J442" i="2"/>
  <c r="J242" i="2"/>
  <c r="J234" i="2"/>
  <c r="J218" i="2"/>
  <c r="J210" i="2"/>
  <c r="J26" i="2"/>
  <c r="J497" i="2"/>
  <c r="J393" i="2"/>
  <c r="J377" i="2"/>
  <c r="J305" i="2"/>
  <c r="J297" i="2"/>
  <c r="J289" i="2"/>
  <c r="J273" i="2"/>
  <c r="J257" i="2"/>
  <c r="J225" i="2"/>
  <c r="J153" i="2"/>
  <c r="J137" i="2"/>
  <c r="J121" i="2"/>
  <c r="J113" i="2"/>
  <c r="J404" i="2"/>
  <c r="J436" i="2"/>
  <c r="J460" i="2"/>
  <c r="J484" i="2"/>
  <c r="J492" i="2"/>
  <c r="J446" i="2"/>
  <c r="J41" i="2"/>
  <c r="J34" i="2"/>
  <c r="J76" i="2"/>
  <c r="J79" i="2"/>
  <c r="J105" i="2"/>
  <c r="J118" i="2"/>
  <c r="J126" i="2"/>
  <c r="J162" i="2"/>
  <c r="J275" i="2"/>
  <c r="J355" i="2"/>
  <c r="J363" i="2"/>
  <c r="J402" i="2"/>
  <c r="J410" i="2"/>
  <c r="J423" i="2"/>
  <c r="J428" i="2"/>
  <c r="J431" i="2"/>
  <c r="J439" i="2"/>
  <c r="J444" i="2"/>
  <c r="J452" i="2"/>
  <c r="J336" i="2"/>
  <c r="J320" i="2"/>
  <c r="J312" i="2"/>
  <c r="J280" i="2"/>
  <c r="J88" i="2"/>
  <c r="J425" i="2"/>
  <c r="J42" i="2"/>
  <c r="J90" i="2"/>
  <c r="J116" i="2"/>
  <c r="J142" i="2"/>
  <c r="J155" i="2"/>
  <c r="J278" i="2"/>
  <c r="J286" i="2"/>
  <c r="J330" i="2"/>
  <c r="J426" i="2"/>
  <c r="J434" i="2"/>
  <c r="J447" i="2"/>
  <c r="J455" i="2"/>
  <c r="J495" i="2"/>
  <c r="J329" i="2"/>
  <c r="J25" i="2"/>
  <c r="J40" i="2"/>
  <c r="J74" i="2"/>
  <c r="J178" i="2"/>
  <c r="J186" i="2"/>
  <c r="J194" i="2"/>
  <c r="J252" i="2"/>
  <c r="J281" i="2"/>
  <c r="J338" i="2"/>
  <c r="J450" i="2"/>
  <c r="J319" i="2"/>
  <c r="J161" i="2"/>
  <c r="J98" i="2"/>
  <c r="J122" i="2"/>
  <c r="J284" i="2"/>
  <c r="J346" i="2"/>
  <c r="J476" i="2"/>
  <c r="J52" i="2"/>
  <c r="J378" i="2"/>
  <c r="J449" i="2"/>
  <c r="J33" i="2"/>
  <c r="J59" i="2"/>
  <c r="J80" i="2"/>
  <c r="J179" i="2"/>
  <c r="J189" i="2"/>
  <c r="J250" i="2"/>
  <c r="J258" i="2"/>
  <c r="J271" i="2"/>
  <c r="J279" i="2"/>
  <c r="J287" i="2"/>
  <c r="J419" i="2"/>
  <c r="J427" i="2"/>
  <c r="J228" i="2"/>
  <c r="J18" i="2"/>
  <c r="J54" i="2"/>
  <c r="J99" i="2"/>
  <c r="J138" i="2"/>
  <c r="J151" i="2"/>
  <c r="J182" i="2"/>
  <c r="J187" i="2"/>
  <c r="J205" i="2"/>
  <c r="J220" i="2"/>
  <c r="J253" i="2"/>
  <c r="J282" i="2"/>
  <c r="J290" i="2"/>
  <c r="J303" i="2"/>
  <c r="J316" i="2"/>
  <c r="J349" i="2"/>
  <c r="J375" i="2"/>
  <c r="J383" i="2"/>
  <c r="J391" i="2"/>
  <c r="J451" i="2"/>
  <c r="J464" i="2"/>
  <c r="J65" i="2"/>
  <c r="J125" i="2"/>
  <c r="J193" i="2"/>
  <c r="J249" i="2"/>
  <c r="J494" i="2"/>
  <c r="J16" i="2"/>
  <c r="J45" i="2"/>
  <c r="J86" i="2"/>
  <c r="J169" i="2"/>
  <c r="J296" i="2"/>
  <c r="J313" i="2"/>
  <c r="J353" i="2"/>
  <c r="J356" i="2"/>
  <c r="J415" i="2"/>
  <c r="J420" i="2"/>
  <c r="J437" i="2"/>
  <c r="J462" i="2"/>
  <c r="J28" i="2"/>
  <c r="J53" i="2"/>
  <c r="J89" i="2"/>
  <c r="J104" i="2"/>
  <c r="J167" i="2"/>
  <c r="J208" i="2"/>
  <c r="J216" i="2"/>
  <c r="J232" i="2"/>
  <c r="J272" i="2"/>
  <c r="J311" i="2"/>
  <c r="J440" i="2"/>
  <c r="J480" i="2"/>
  <c r="J485" i="2"/>
  <c r="J70" i="2"/>
  <c r="J185" i="2"/>
  <c r="J345" i="2"/>
  <c r="J6" i="2"/>
  <c r="J10" i="2"/>
  <c r="J14" i="2"/>
  <c r="J17" i="2"/>
  <c r="J24" i="2"/>
  <c r="J66" i="2"/>
  <c r="J71" i="2"/>
  <c r="J87" i="2"/>
  <c r="J107" i="2"/>
  <c r="J112" i="2"/>
  <c r="J129" i="2"/>
  <c r="J146" i="2"/>
  <c r="J160" i="2"/>
  <c r="J170" i="2"/>
  <c r="J206" i="2"/>
  <c r="J235" i="2"/>
  <c r="J240" i="2"/>
  <c r="J255" i="2"/>
  <c r="J265" i="2"/>
  <c r="J270" i="2"/>
  <c r="J292" i="2"/>
  <c r="J304" i="2"/>
  <c r="J318" i="2"/>
  <c r="J325" i="2"/>
  <c r="J362" i="2"/>
  <c r="J386" i="2"/>
  <c r="J408" i="2"/>
  <c r="J413" i="2"/>
  <c r="J470" i="2"/>
  <c r="J145" i="2"/>
  <c r="J22" i="2"/>
  <c r="J27" i="2"/>
  <c r="J69" i="2"/>
  <c r="J97" i="2"/>
  <c r="J124" i="2"/>
  <c r="J184" i="2"/>
  <c r="J192" i="2"/>
  <c r="J233" i="2"/>
  <c r="J337" i="2"/>
  <c r="J344" i="2"/>
  <c r="J483" i="2"/>
  <c r="J168" i="2"/>
  <c r="J217" i="2"/>
  <c r="J226" i="2"/>
  <c r="J248" i="2"/>
  <c r="J323" i="2"/>
  <c r="J328" i="2"/>
  <c r="J352" i="2"/>
  <c r="J360" i="2"/>
  <c r="J384" i="2"/>
  <c r="J392" i="2"/>
  <c r="J406" i="2"/>
  <c r="J424" i="2"/>
  <c r="J441" i="2"/>
  <c r="J468" i="2"/>
  <c r="J471" i="2"/>
  <c r="J481" i="2"/>
  <c r="J503" i="2"/>
  <c r="J144" i="2"/>
  <c r="J20" i="2"/>
  <c r="J30" i="2"/>
  <c r="J35" i="2"/>
  <c r="J47" i="2"/>
  <c r="J67" i="2"/>
  <c r="J120" i="2"/>
  <c r="J130" i="2"/>
  <c r="J147" i="2"/>
  <c r="J190" i="2"/>
  <c r="J202" i="2"/>
  <c r="J207" i="2"/>
  <c r="J224" i="2"/>
  <c r="J231" i="2"/>
  <c r="J236" i="2"/>
  <c r="J283" i="2"/>
  <c r="J293" i="2"/>
  <c r="J300" i="2"/>
  <c r="J340" i="2"/>
  <c r="J347" i="2"/>
  <c r="J414" i="2"/>
  <c r="J429" i="2"/>
  <c r="J459" i="2"/>
  <c r="J58" i="2"/>
  <c r="J83" i="2"/>
  <c r="J93" i="2"/>
  <c r="J152" i="2"/>
  <c r="J241" i="2"/>
  <c r="J256" i="2"/>
  <c r="J321" i="2"/>
  <c r="J387" i="2"/>
  <c r="J496" i="2"/>
  <c r="J56" i="2"/>
  <c r="J174" i="2"/>
  <c r="J213" i="2"/>
  <c r="J264" i="2"/>
  <c r="J298" i="2"/>
  <c r="J385" i="2"/>
  <c r="J487" i="2"/>
  <c r="J38" i="2"/>
  <c r="J82" i="2"/>
  <c r="J165" i="2"/>
  <c r="J209" i="2"/>
  <c r="J245" i="2"/>
  <c r="J354" i="2"/>
  <c r="J433" i="2"/>
  <c r="J394" i="2"/>
  <c r="J416" i="2"/>
  <c r="J500" i="2"/>
  <c r="J36" i="2"/>
  <c r="J75" i="2"/>
  <c r="J239" i="2"/>
  <c r="J374" i="2"/>
  <c r="J50" i="2"/>
  <c r="J78" i="2"/>
  <c r="J361" i="2"/>
  <c r="J5" i="2"/>
  <c r="J9" i="2"/>
  <c r="J13" i="2"/>
  <c r="J23" i="2"/>
  <c r="J57" i="2"/>
  <c r="J85" i="2"/>
  <c r="J201" i="2"/>
  <c r="J458" i="2"/>
  <c r="J474" i="2"/>
  <c r="J490" i="2"/>
  <c r="J81" i="2"/>
  <c r="J117" i="2"/>
  <c r="J177" i="2"/>
  <c r="J212" i="2"/>
  <c r="J339" i="2"/>
  <c r="J133" i="2"/>
  <c r="J46" i="2"/>
  <c r="J49" i="2"/>
  <c r="J77" i="2"/>
  <c r="J486" i="2"/>
  <c r="J3" i="2"/>
  <c r="J7" i="2"/>
  <c r="J11" i="2"/>
  <c r="J15" i="2"/>
  <c r="J31" i="2"/>
  <c r="J73" i="2"/>
  <c r="J100" i="2"/>
  <c r="J136" i="2"/>
  <c r="J154" i="2"/>
  <c r="J200" i="2"/>
  <c r="J247" i="2"/>
  <c r="J376" i="2"/>
  <c r="J400" i="2"/>
  <c r="J435" i="2"/>
  <c r="J44" i="2"/>
  <c r="J48" i="2"/>
  <c r="J95" i="2"/>
  <c r="J103" i="2"/>
  <c r="J180" i="2"/>
  <c r="J196" i="2"/>
  <c r="J106" i="2"/>
  <c r="J114" i="2"/>
  <c r="J141" i="2"/>
  <c r="J188" i="2"/>
  <c r="J214" i="2"/>
  <c r="J211" i="2"/>
  <c r="J274" i="2"/>
  <c r="J263" i="2"/>
  <c r="J266" i="2"/>
  <c r="J277" i="2"/>
  <c r="J269" i="2"/>
  <c r="J299" i="2"/>
  <c r="J315" i="2"/>
  <c r="J366" i="2"/>
  <c r="J288" i="2"/>
  <c r="J306" i="2"/>
  <c r="J322" i="2"/>
  <c r="J334" i="2"/>
  <c r="J342" i="2"/>
  <c r="J326" i="2"/>
  <c r="J350" i="2"/>
  <c r="J369" i="2"/>
  <c r="J357" i="2"/>
  <c r="J358" i="2"/>
  <c r="J372" i="2"/>
  <c r="J380" i="2"/>
  <c r="J405" i="2"/>
  <c r="J409" i="2"/>
  <c r="J389" i="2"/>
  <c r="J396" i="2"/>
  <c r="J401" i="2"/>
  <c r="J381" i="2"/>
  <c r="J388" i="2"/>
  <c r="J418" i="2"/>
  <c r="J430" i="2"/>
  <c r="J443" i="2"/>
  <c r="J422" i="2"/>
  <c r="J438" i="2"/>
  <c r="J445" i="2"/>
  <c r="J457" i="2"/>
  <c r="J473" i="2"/>
  <c r="J489" i="2"/>
  <c r="J448" i="2"/>
  <c r="J469" i="2"/>
  <c r="J465" i="2"/>
  <c r="J461" i="2"/>
  <c r="J453" i="2"/>
  <c r="J456" i="2"/>
  <c r="J472" i="2"/>
  <c r="J477" i="2"/>
  <c r="J488" i="2"/>
  <c r="J493" i="2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15" i="1"/>
  <c r="L16" i="1"/>
  <c r="K13" i="2" l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4" i="2" s="1"/>
  <c r="K1095" i="2" s="1"/>
  <c r="K1096" i="2" s="1"/>
  <c r="K1097" i="2" s="1"/>
  <c r="K1098" i="2" s="1"/>
  <c r="K1099" i="2" s="1"/>
  <c r="K1100" i="2" s="1"/>
  <c r="K1101" i="2" s="1"/>
  <c r="K1102" i="2" s="1"/>
  <c r="K1103" i="2" s="1"/>
  <c r="K1104" i="2" s="1"/>
  <c r="K1105" i="2" s="1"/>
  <c r="K1106" i="2" s="1"/>
  <c r="K1107" i="2" s="1"/>
  <c r="K1108" i="2" s="1"/>
  <c r="K1109" i="2" s="1"/>
  <c r="K1110" i="2" s="1"/>
  <c r="K1111" i="2" s="1"/>
  <c r="K1112" i="2" s="1"/>
  <c r="K1113" i="2" s="1"/>
  <c r="K1114" i="2" s="1"/>
  <c r="K1115" i="2" s="1"/>
  <c r="K1116" i="2" s="1"/>
  <c r="K1117" i="2" s="1"/>
  <c r="K1118" i="2" s="1"/>
  <c r="K1119" i="2" s="1"/>
  <c r="K1120" i="2" s="1"/>
  <c r="K1121" i="2" s="1"/>
  <c r="K1122" i="2" s="1"/>
  <c r="K1123" i="2" s="1"/>
  <c r="K1124" i="2" s="1"/>
  <c r="K1125" i="2" s="1"/>
  <c r="K1126" i="2" s="1"/>
  <c r="K1127" i="2" s="1"/>
  <c r="K1128" i="2" s="1"/>
  <c r="K1129" i="2" s="1"/>
  <c r="K1130" i="2" s="1"/>
  <c r="K1131" i="2" s="1"/>
  <c r="K1132" i="2" s="1"/>
  <c r="K1133" i="2" s="1"/>
  <c r="K1134" i="2" s="1"/>
  <c r="K1135" i="2" s="1"/>
  <c r="K1136" i="2" s="1"/>
  <c r="K1137" i="2" s="1"/>
  <c r="K1138" i="2" s="1"/>
  <c r="K1139" i="2" s="1"/>
  <c r="K1140" i="2" s="1"/>
  <c r="K1141" i="2" s="1"/>
  <c r="K1142" i="2" s="1"/>
  <c r="K1143" i="2" s="1"/>
  <c r="K1144" i="2" s="1"/>
  <c r="K1145" i="2" s="1"/>
  <c r="K1146" i="2" s="1"/>
  <c r="K1147" i="2" s="1"/>
  <c r="K1148" i="2" s="1"/>
  <c r="K1149" i="2" s="1"/>
  <c r="K1150" i="2" s="1"/>
  <c r="K1151" i="2" s="1"/>
  <c r="K1152" i="2" s="1"/>
  <c r="K1153" i="2" s="1"/>
  <c r="K1154" i="2" s="1"/>
  <c r="K1155" i="2" s="1"/>
  <c r="K1156" i="2" s="1"/>
  <c r="K1157" i="2" s="1"/>
  <c r="K1158" i="2" s="1"/>
  <c r="K1159" i="2" s="1"/>
  <c r="K1160" i="2" s="1"/>
  <c r="K1161" i="2" s="1"/>
  <c r="K1162" i="2" s="1"/>
  <c r="K1163" i="2" s="1"/>
  <c r="K1164" i="2" s="1"/>
  <c r="K1165" i="2" s="1"/>
  <c r="K1166" i="2" s="1"/>
  <c r="K1167" i="2" s="1"/>
  <c r="K1168" i="2" s="1"/>
  <c r="K1169" i="2" s="1"/>
  <c r="K1170" i="2" s="1"/>
  <c r="K1171" i="2" s="1"/>
  <c r="K1172" i="2" s="1"/>
  <c r="K1173" i="2" s="1"/>
  <c r="K1174" i="2" s="1"/>
  <c r="K1175" i="2" s="1"/>
  <c r="K1176" i="2" s="1"/>
  <c r="K1177" i="2" s="1"/>
  <c r="K1178" i="2" s="1"/>
  <c r="K1179" i="2" s="1"/>
  <c r="K1180" i="2" s="1"/>
  <c r="K1181" i="2" s="1"/>
  <c r="K1182" i="2" s="1"/>
  <c r="K1183" i="2" s="1"/>
  <c r="K1184" i="2" s="1"/>
  <c r="K1185" i="2" s="1"/>
  <c r="K1186" i="2" s="1"/>
  <c r="K1187" i="2" s="1"/>
  <c r="K1188" i="2" s="1"/>
  <c r="K1189" i="2" s="1"/>
  <c r="K1190" i="2" s="1"/>
  <c r="K1191" i="2" s="1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03" i="2" s="1"/>
  <c r="K1204" i="2" s="1"/>
  <c r="K1205" i="2" s="1"/>
  <c r="K1206" i="2" s="1"/>
  <c r="K1207" i="2" s="1"/>
  <c r="K1208" i="2" s="1"/>
  <c r="K1209" i="2" s="1"/>
  <c r="K1210" i="2" s="1"/>
  <c r="K1211" i="2" s="1"/>
  <c r="K1212" i="2" s="1"/>
  <c r="K1213" i="2" s="1"/>
  <c r="K1214" i="2" s="1"/>
  <c r="K1215" i="2" s="1"/>
  <c r="K1216" i="2" s="1"/>
  <c r="K1217" i="2" s="1"/>
  <c r="K1218" i="2" s="1"/>
  <c r="K1219" i="2" s="1"/>
  <c r="K1220" i="2" s="1"/>
  <c r="K1221" i="2" s="1"/>
  <c r="K1222" i="2" s="1"/>
  <c r="K1223" i="2" s="1"/>
  <c r="K1224" i="2" s="1"/>
  <c r="K1225" i="2" s="1"/>
  <c r="K1226" i="2" s="1"/>
  <c r="K1227" i="2" s="1"/>
  <c r="K1228" i="2" s="1"/>
  <c r="K1229" i="2" s="1"/>
  <c r="K1230" i="2" s="1"/>
  <c r="K1231" i="2" s="1"/>
  <c r="K1232" i="2" s="1"/>
  <c r="K1233" i="2" s="1"/>
  <c r="K1234" i="2" s="1"/>
  <c r="K1235" i="2" s="1"/>
  <c r="K1236" i="2" s="1"/>
  <c r="K1237" i="2" s="1"/>
  <c r="K1238" i="2" s="1"/>
  <c r="K1239" i="2" s="1"/>
  <c r="K1240" i="2" s="1"/>
  <c r="K1241" i="2" s="1"/>
  <c r="K1242" i="2" s="1"/>
  <c r="K1243" i="2" s="1"/>
  <c r="K1244" i="2" s="1"/>
  <c r="K1245" i="2" s="1"/>
  <c r="K1246" i="2" s="1"/>
  <c r="K1247" i="2" s="1"/>
  <c r="K11" i="2"/>
  <c r="K12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G2" i="1"/>
  <c r="J2" i="1" s="1"/>
  <c r="G3" i="1"/>
  <c r="G4" i="1"/>
  <c r="G5" i="1"/>
  <c r="G6" i="1"/>
  <c r="G7" i="1"/>
  <c r="G8" i="1"/>
  <c r="J8" i="1" s="1"/>
  <c r="G9" i="1"/>
  <c r="G10" i="1"/>
  <c r="G11" i="1"/>
  <c r="G12" i="1"/>
  <c r="G13" i="1"/>
  <c r="G14" i="1"/>
  <c r="G15" i="1"/>
  <c r="G16" i="1"/>
  <c r="J16" i="1" s="1"/>
  <c r="G17" i="1"/>
  <c r="G18" i="1"/>
  <c r="G19" i="1"/>
  <c r="G20" i="1"/>
  <c r="G21" i="1"/>
  <c r="G22" i="1"/>
  <c r="G23" i="1"/>
  <c r="G24" i="1"/>
  <c r="J24" i="1" s="1"/>
  <c r="G25" i="1"/>
  <c r="G26" i="1"/>
  <c r="G27" i="1"/>
  <c r="G28" i="1"/>
  <c r="G29" i="1"/>
  <c r="G30" i="1"/>
  <c r="G31" i="1"/>
  <c r="G32" i="1"/>
  <c r="J32" i="1" s="1"/>
  <c r="G33" i="1"/>
  <c r="G34" i="1"/>
  <c r="G35" i="1"/>
  <c r="G36" i="1"/>
  <c r="G37" i="1"/>
  <c r="G38" i="1"/>
  <c r="G39" i="1"/>
  <c r="G40" i="1"/>
  <c r="J40" i="1" s="1"/>
  <c r="G41" i="1"/>
  <c r="G42" i="1"/>
  <c r="G43" i="1"/>
  <c r="G44" i="1"/>
  <c r="G45" i="1"/>
  <c r="G46" i="1"/>
  <c r="G47" i="1"/>
  <c r="G48" i="1"/>
  <c r="J48" i="1" s="1"/>
  <c r="G49" i="1"/>
  <c r="G50" i="1"/>
  <c r="G51" i="1"/>
  <c r="G52" i="1"/>
  <c r="G53" i="1"/>
  <c r="G54" i="1"/>
  <c r="G55" i="1"/>
  <c r="G56" i="1"/>
  <c r="J56" i="1" s="1"/>
  <c r="G57" i="1"/>
  <c r="G58" i="1"/>
  <c r="G59" i="1"/>
  <c r="G60" i="1"/>
  <c r="G61" i="1"/>
  <c r="G62" i="1"/>
  <c r="G63" i="1"/>
  <c r="G64" i="1"/>
  <c r="J64" i="1" s="1"/>
  <c r="G65" i="1"/>
  <c r="G66" i="1"/>
  <c r="G67" i="1"/>
  <c r="G68" i="1"/>
  <c r="G69" i="1"/>
  <c r="G70" i="1"/>
  <c r="G71" i="1"/>
  <c r="G72" i="1"/>
  <c r="J72" i="1" s="1"/>
  <c r="G73" i="1"/>
  <c r="G74" i="1"/>
  <c r="G75" i="1"/>
  <c r="G76" i="1"/>
  <c r="G77" i="1"/>
  <c r="G78" i="1"/>
  <c r="G79" i="1"/>
  <c r="G80" i="1"/>
  <c r="J80" i="1" s="1"/>
  <c r="G81" i="1"/>
  <c r="G82" i="1"/>
  <c r="G83" i="1"/>
  <c r="G84" i="1"/>
  <c r="G85" i="1"/>
  <c r="G86" i="1"/>
  <c r="G87" i="1"/>
  <c r="G88" i="1"/>
  <c r="J88" i="1" s="1"/>
  <c r="G89" i="1"/>
  <c r="G90" i="1"/>
  <c r="G91" i="1"/>
  <c r="G92" i="1"/>
  <c r="G93" i="1"/>
  <c r="G94" i="1"/>
  <c r="G95" i="1"/>
  <c r="G96" i="1"/>
  <c r="J96" i="1" s="1"/>
  <c r="G97" i="1"/>
  <c r="G98" i="1"/>
  <c r="G99" i="1"/>
  <c r="G100" i="1"/>
  <c r="G101" i="1"/>
  <c r="G102" i="1"/>
  <c r="G103" i="1"/>
  <c r="G104" i="1"/>
  <c r="J104" i="1" s="1"/>
  <c r="G105" i="1"/>
  <c r="G106" i="1"/>
  <c r="G107" i="1"/>
  <c r="G108" i="1"/>
  <c r="G109" i="1"/>
  <c r="G110" i="1"/>
  <c r="G111" i="1"/>
  <c r="G112" i="1"/>
  <c r="J112" i="1" s="1"/>
  <c r="G113" i="1"/>
  <c r="G114" i="1"/>
  <c r="G115" i="1"/>
  <c r="G116" i="1"/>
  <c r="G117" i="1"/>
  <c r="G118" i="1"/>
  <c r="G119" i="1"/>
  <c r="G120" i="1"/>
  <c r="J120" i="1" s="1"/>
  <c r="G121" i="1"/>
  <c r="G122" i="1"/>
  <c r="G123" i="1"/>
  <c r="G124" i="1"/>
  <c r="G125" i="1"/>
  <c r="G126" i="1"/>
  <c r="G127" i="1"/>
  <c r="G128" i="1"/>
  <c r="J128" i="1" s="1"/>
  <c r="G129" i="1"/>
  <c r="G130" i="1"/>
  <c r="G131" i="1"/>
  <c r="G132" i="1"/>
  <c r="G133" i="1"/>
  <c r="G134" i="1"/>
  <c r="G135" i="1"/>
  <c r="G136" i="1"/>
  <c r="J136" i="1" s="1"/>
  <c r="G137" i="1"/>
  <c r="G138" i="1"/>
  <c r="G139" i="1"/>
  <c r="G140" i="1"/>
  <c r="G141" i="1"/>
  <c r="G142" i="1"/>
  <c r="G143" i="1"/>
  <c r="G144" i="1"/>
  <c r="J144" i="1" s="1"/>
  <c r="G145" i="1"/>
  <c r="G146" i="1"/>
  <c r="G147" i="1"/>
  <c r="G148" i="1"/>
  <c r="G149" i="1"/>
  <c r="G150" i="1"/>
  <c r="G151" i="1"/>
  <c r="G152" i="1"/>
  <c r="J152" i="1" s="1"/>
  <c r="G153" i="1"/>
  <c r="G154" i="1"/>
  <c r="G155" i="1"/>
  <c r="G156" i="1"/>
  <c r="G157" i="1"/>
  <c r="G158" i="1"/>
  <c r="G159" i="1"/>
  <c r="G160" i="1"/>
  <c r="J160" i="1" s="1"/>
  <c r="G161" i="1"/>
  <c r="G162" i="1"/>
  <c r="G163" i="1"/>
  <c r="G164" i="1"/>
  <c r="G165" i="1"/>
  <c r="G166" i="1"/>
  <c r="G167" i="1"/>
  <c r="G168" i="1"/>
  <c r="J168" i="1" s="1"/>
  <c r="G169" i="1"/>
  <c r="G170" i="1"/>
  <c r="G171" i="1"/>
  <c r="G172" i="1"/>
  <c r="G173" i="1"/>
  <c r="G174" i="1"/>
  <c r="G175" i="1"/>
  <c r="G176" i="1"/>
  <c r="J176" i="1" s="1"/>
  <c r="G177" i="1"/>
  <c r="G178" i="1"/>
  <c r="G179" i="1"/>
  <c r="G180" i="1"/>
  <c r="G181" i="1"/>
  <c r="G182" i="1"/>
  <c r="G183" i="1"/>
  <c r="G184" i="1"/>
  <c r="J184" i="1" s="1"/>
  <c r="G185" i="1"/>
  <c r="G186" i="1"/>
  <c r="G187" i="1"/>
  <c r="G188" i="1"/>
  <c r="G189" i="1"/>
  <c r="G190" i="1"/>
  <c r="G191" i="1"/>
  <c r="G192" i="1"/>
  <c r="J192" i="1" s="1"/>
  <c r="G193" i="1"/>
  <c r="G194" i="1"/>
  <c r="G195" i="1"/>
  <c r="G196" i="1"/>
  <c r="G197" i="1"/>
  <c r="G198" i="1"/>
  <c r="G199" i="1"/>
  <c r="G200" i="1"/>
  <c r="J200" i="1" s="1"/>
  <c r="G201" i="1"/>
  <c r="G202" i="1"/>
  <c r="G203" i="1"/>
  <c r="G204" i="1"/>
  <c r="G205" i="1"/>
  <c r="G206" i="1"/>
  <c r="G207" i="1"/>
  <c r="G208" i="1"/>
  <c r="J208" i="1" s="1"/>
  <c r="G209" i="1"/>
  <c r="G210" i="1"/>
  <c r="G211" i="1"/>
  <c r="G212" i="1"/>
  <c r="G213" i="1"/>
  <c r="G214" i="1"/>
  <c r="G215" i="1"/>
  <c r="G216" i="1"/>
  <c r="J216" i="1" s="1"/>
  <c r="G217" i="1"/>
  <c r="G218" i="1"/>
  <c r="G219" i="1"/>
  <c r="G220" i="1"/>
  <c r="G221" i="1"/>
  <c r="G222" i="1"/>
  <c r="G223" i="1"/>
  <c r="G224" i="1"/>
  <c r="J224" i="1" s="1"/>
  <c r="G225" i="1"/>
  <c r="G226" i="1"/>
  <c r="G227" i="1"/>
  <c r="G228" i="1"/>
  <c r="G229" i="1"/>
  <c r="G230" i="1"/>
  <c r="G231" i="1"/>
  <c r="G232" i="1"/>
  <c r="J232" i="1" s="1"/>
  <c r="G233" i="1"/>
  <c r="G234" i="1"/>
  <c r="G235" i="1"/>
  <c r="G236" i="1"/>
  <c r="G237" i="1"/>
  <c r="G238" i="1"/>
  <c r="G239" i="1"/>
  <c r="G240" i="1"/>
  <c r="J240" i="1" s="1"/>
  <c r="G241" i="1"/>
  <c r="G242" i="1"/>
  <c r="G243" i="1"/>
  <c r="G244" i="1"/>
  <c r="G245" i="1"/>
  <c r="G246" i="1"/>
  <c r="G247" i="1"/>
  <c r="G248" i="1"/>
  <c r="J248" i="1" s="1"/>
  <c r="G249" i="1"/>
  <c r="G250" i="1"/>
  <c r="G251" i="1"/>
  <c r="G252" i="1"/>
  <c r="G253" i="1"/>
  <c r="G254" i="1"/>
  <c r="G255" i="1"/>
  <c r="G256" i="1"/>
  <c r="J256" i="1" s="1"/>
  <c r="G257" i="1"/>
  <c r="G258" i="1"/>
  <c r="G259" i="1"/>
  <c r="G260" i="1"/>
  <c r="G261" i="1"/>
  <c r="G262" i="1"/>
  <c r="G263" i="1"/>
  <c r="G264" i="1"/>
  <c r="J264" i="1" s="1"/>
  <c r="G265" i="1"/>
  <c r="G266" i="1"/>
  <c r="G267" i="1"/>
  <c r="G268" i="1"/>
  <c r="G269" i="1"/>
  <c r="G270" i="1"/>
  <c r="G271" i="1"/>
  <c r="G272" i="1"/>
  <c r="J272" i="1" s="1"/>
  <c r="G273" i="1"/>
  <c r="G274" i="1"/>
  <c r="G275" i="1"/>
  <c r="G276" i="1"/>
  <c r="G277" i="1"/>
  <c r="G278" i="1"/>
  <c r="G279" i="1"/>
  <c r="G280" i="1"/>
  <c r="J280" i="1" s="1"/>
  <c r="G281" i="1"/>
  <c r="G282" i="1"/>
  <c r="G283" i="1"/>
  <c r="G284" i="1"/>
  <c r="G285" i="1"/>
  <c r="G286" i="1"/>
  <c r="G287" i="1"/>
  <c r="G288" i="1"/>
  <c r="J288" i="1" s="1"/>
  <c r="G289" i="1"/>
  <c r="G290" i="1"/>
  <c r="G291" i="1"/>
  <c r="G292" i="1"/>
  <c r="G293" i="1"/>
  <c r="G294" i="1"/>
  <c r="G295" i="1"/>
  <c r="G296" i="1"/>
  <c r="J296" i="1" s="1"/>
  <c r="G297" i="1"/>
  <c r="G298" i="1"/>
  <c r="G299" i="1"/>
  <c r="G300" i="1"/>
  <c r="G301" i="1"/>
  <c r="G302" i="1"/>
  <c r="G303" i="1"/>
  <c r="G304" i="1"/>
  <c r="J304" i="1" s="1"/>
  <c r="G305" i="1"/>
  <c r="G306" i="1"/>
  <c r="G307" i="1"/>
  <c r="G308" i="1"/>
  <c r="G309" i="1"/>
  <c r="G310" i="1"/>
  <c r="G311" i="1"/>
  <c r="G312" i="1"/>
  <c r="J312" i="1" s="1"/>
  <c r="G313" i="1"/>
  <c r="G314" i="1"/>
  <c r="G315" i="1"/>
  <c r="G316" i="1"/>
  <c r="G317" i="1"/>
  <c r="G318" i="1"/>
  <c r="G319" i="1"/>
  <c r="G320" i="1"/>
  <c r="J320" i="1" s="1"/>
  <c r="G321" i="1"/>
  <c r="G322" i="1"/>
  <c r="G323" i="1"/>
  <c r="G324" i="1"/>
  <c r="G325" i="1"/>
  <c r="G326" i="1"/>
  <c r="G327" i="1"/>
  <c r="G328" i="1"/>
  <c r="J328" i="1" s="1"/>
  <c r="G329" i="1"/>
  <c r="G330" i="1"/>
  <c r="G331" i="1"/>
  <c r="G332" i="1"/>
  <c r="G333" i="1"/>
  <c r="G334" i="1"/>
  <c r="G335" i="1"/>
  <c r="G336" i="1"/>
  <c r="J336" i="1" s="1"/>
  <c r="G337" i="1"/>
  <c r="G338" i="1"/>
  <c r="G339" i="1"/>
  <c r="G340" i="1"/>
  <c r="G341" i="1"/>
  <c r="G342" i="1"/>
  <c r="G343" i="1"/>
  <c r="G344" i="1"/>
  <c r="J344" i="1" s="1"/>
  <c r="G345" i="1"/>
  <c r="G346" i="1"/>
  <c r="G347" i="1"/>
  <c r="G348" i="1"/>
  <c r="G349" i="1"/>
  <c r="G350" i="1"/>
  <c r="G351" i="1"/>
  <c r="G352" i="1"/>
  <c r="J352" i="1" s="1"/>
  <c r="G353" i="1"/>
  <c r="G354" i="1"/>
  <c r="G355" i="1"/>
  <c r="G356" i="1"/>
  <c r="G357" i="1"/>
  <c r="G358" i="1"/>
  <c r="G359" i="1"/>
  <c r="G360" i="1"/>
  <c r="J360" i="1" s="1"/>
  <c r="G361" i="1"/>
  <c r="G362" i="1"/>
  <c r="G363" i="1"/>
  <c r="G364" i="1"/>
  <c r="G365" i="1"/>
  <c r="G366" i="1"/>
  <c r="G367" i="1"/>
  <c r="G368" i="1"/>
  <c r="J368" i="1" s="1"/>
  <c r="G369" i="1"/>
  <c r="G370" i="1"/>
  <c r="G371" i="1"/>
  <c r="G372" i="1"/>
  <c r="G373" i="1"/>
  <c r="G374" i="1"/>
  <c r="G375" i="1"/>
  <c r="G376" i="1"/>
  <c r="J376" i="1" s="1"/>
  <c r="G377" i="1"/>
  <c r="G378" i="1"/>
  <c r="G379" i="1"/>
  <c r="G380" i="1"/>
  <c r="G381" i="1"/>
  <c r="G382" i="1"/>
  <c r="G383" i="1"/>
  <c r="G384" i="1"/>
  <c r="J384" i="1" s="1"/>
  <c r="G385" i="1"/>
  <c r="G386" i="1"/>
  <c r="G387" i="1"/>
  <c r="G388" i="1"/>
  <c r="G389" i="1"/>
  <c r="G390" i="1"/>
  <c r="G391" i="1"/>
  <c r="G392" i="1"/>
  <c r="J392" i="1" s="1"/>
  <c r="G393" i="1"/>
  <c r="G394" i="1"/>
  <c r="G395" i="1"/>
  <c r="G396" i="1"/>
  <c r="G397" i="1"/>
  <c r="G398" i="1"/>
  <c r="G399" i="1"/>
  <c r="G400" i="1"/>
  <c r="J400" i="1" s="1"/>
  <c r="G401" i="1"/>
  <c r="G402" i="1"/>
  <c r="G403" i="1"/>
  <c r="G404" i="1"/>
  <c r="G405" i="1"/>
  <c r="G406" i="1"/>
  <c r="G407" i="1"/>
  <c r="G408" i="1"/>
  <c r="J408" i="1" s="1"/>
  <c r="G409" i="1"/>
  <c r="G410" i="1"/>
  <c r="G411" i="1"/>
  <c r="G412" i="1"/>
  <c r="G413" i="1"/>
  <c r="G414" i="1"/>
  <c r="G415" i="1"/>
  <c r="G416" i="1"/>
  <c r="J416" i="1" s="1"/>
  <c r="G417" i="1"/>
  <c r="G418" i="1"/>
  <c r="G419" i="1"/>
  <c r="G420" i="1"/>
  <c r="G421" i="1"/>
  <c r="G422" i="1"/>
  <c r="G423" i="1"/>
  <c r="G424" i="1"/>
  <c r="J424" i="1" s="1"/>
  <c r="G425" i="1"/>
  <c r="G426" i="1"/>
  <c r="G427" i="1"/>
  <c r="G428" i="1"/>
  <c r="G429" i="1"/>
  <c r="G430" i="1"/>
  <c r="G431" i="1"/>
  <c r="G432" i="1"/>
  <c r="J432" i="1" s="1"/>
  <c r="G433" i="1"/>
  <c r="G434" i="1"/>
  <c r="G435" i="1"/>
  <c r="G436" i="1"/>
  <c r="G437" i="1"/>
  <c r="G438" i="1"/>
  <c r="G439" i="1"/>
  <c r="G440" i="1"/>
  <c r="J440" i="1" s="1"/>
  <c r="G441" i="1"/>
  <c r="G442" i="1"/>
  <c r="G443" i="1"/>
  <c r="G444" i="1"/>
  <c r="G445" i="1"/>
  <c r="G446" i="1"/>
  <c r="G447" i="1"/>
  <c r="G448" i="1"/>
  <c r="J448" i="1" s="1"/>
  <c r="G449" i="1"/>
  <c r="G450" i="1"/>
  <c r="G451" i="1"/>
  <c r="G452" i="1"/>
  <c r="G453" i="1"/>
  <c r="G454" i="1"/>
  <c r="G455" i="1"/>
  <c r="G456" i="1"/>
  <c r="J456" i="1" s="1"/>
  <c r="G457" i="1"/>
  <c r="G458" i="1"/>
  <c r="G459" i="1"/>
  <c r="G460" i="1"/>
  <c r="G461" i="1"/>
  <c r="G462" i="1"/>
  <c r="G463" i="1"/>
  <c r="G464" i="1"/>
  <c r="J464" i="1" s="1"/>
  <c r="G465" i="1"/>
  <c r="G466" i="1"/>
  <c r="G467" i="1"/>
  <c r="G468" i="1"/>
  <c r="G469" i="1"/>
  <c r="G470" i="1"/>
  <c r="G471" i="1"/>
  <c r="G472" i="1"/>
  <c r="J472" i="1" s="1"/>
  <c r="G473" i="1"/>
  <c r="G474" i="1"/>
  <c r="G475" i="1"/>
  <c r="G476" i="1"/>
  <c r="G477" i="1"/>
  <c r="G478" i="1"/>
  <c r="G479" i="1"/>
  <c r="G480" i="1"/>
  <c r="J480" i="1" s="1"/>
  <c r="G481" i="1"/>
  <c r="G482" i="1"/>
  <c r="G483" i="1"/>
  <c r="G484" i="1"/>
  <c r="G485" i="1"/>
  <c r="G486" i="1"/>
  <c r="G487" i="1"/>
  <c r="G488" i="1"/>
  <c r="J488" i="1" s="1"/>
  <c r="G489" i="1"/>
  <c r="G490" i="1"/>
  <c r="G491" i="1"/>
  <c r="G492" i="1"/>
  <c r="G493" i="1"/>
  <c r="G494" i="1"/>
  <c r="G495" i="1"/>
  <c r="G496" i="1"/>
  <c r="J496" i="1" s="1"/>
  <c r="G497" i="1"/>
  <c r="G498" i="1"/>
  <c r="G499" i="1"/>
  <c r="G500" i="1"/>
  <c r="G501" i="1"/>
  <c r="G502" i="1"/>
  <c r="G503" i="1"/>
  <c r="M11" i="2" l="1"/>
  <c r="O11" i="2" s="1"/>
  <c r="N11" i="2"/>
  <c r="P11" i="2" s="1"/>
  <c r="Q11" i="2" s="1"/>
  <c r="T11" i="2" s="1"/>
  <c r="J497" i="1"/>
  <c r="J489" i="1"/>
  <c r="J481" i="1"/>
  <c r="J473" i="1"/>
  <c r="J465" i="1"/>
  <c r="J457" i="1"/>
  <c r="J449" i="1"/>
  <c r="J441" i="1"/>
  <c r="J433" i="1"/>
  <c r="J425" i="1"/>
  <c r="J401" i="1"/>
  <c r="J417" i="1"/>
  <c r="J409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393" i="1"/>
  <c r="J495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J503" i="1"/>
  <c r="J502" i="1"/>
  <c r="J486" i="1"/>
  <c r="J470" i="1"/>
  <c r="J454" i="1"/>
  <c r="J438" i="1"/>
  <c r="J422" i="1"/>
  <c r="J406" i="1"/>
  <c r="J390" i="1"/>
  <c r="J374" i="1"/>
  <c r="J358" i="1"/>
  <c r="J334" i="1"/>
  <c r="J318" i="1"/>
  <c r="J302" i="1"/>
  <c r="J286" i="1"/>
  <c r="J270" i="1"/>
  <c r="J254" i="1"/>
  <c r="J230" i="1"/>
  <c r="J214" i="1"/>
  <c r="J198" i="1"/>
  <c r="J182" i="1"/>
  <c r="J166" i="1"/>
  <c r="J150" i="1"/>
  <c r="J126" i="1"/>
  <c r="J102" i="1"/>
  <c r="J62" i="1"/>
  <c r="J6" i="1"/>
  <c r="J487" i="1"/>
  <c r="J494" i="1"/>
  <c r="J478" i="1"/>
  <c r="J462" i="1"/>
  <c r="J446" i="1"/>
  <c r="J430" i="1"/>
  <c r="J414" i="1"/>
  <c r="J398" i="1"/>
  <c r="J382" i="1"/>
  <c r="J366" i="1"/>
  <c r="J350" i="1"/>
  <c r="J342" i="1"/>
  <c r="J326" i="1"/>
  <c r="J310" i="1"/>
  <c r="J294" i="1"/>
  <c r="J278" i="1"/>
  <c r="J262" i="1"/>
  <c r="J246" i="1"/>
  <c r="J238" i="1"/>
  <c r="J222" i="1"/>
  <c r="J206" i="1"/>
  <c r="J190" i="1"/>
  <c r="J174" i="1"/>
  <c r="J158" i="1"/>
  <c r="J142" i="1"/>
  <c r="J134" i="1"/>
  <c r="J118" i="1"/>
  <c r="J110" i="1"/>
  <c r="J94" i="1"/>
  <c r="J86" i="1"/>
  <c r="J78" i="1"/>
  <c r="J70" i="1"/>
  <c r="J54" i="1"/>
  <c r="J46" i="1"/>
  <c r="J38" i="1"/>
  <c r="J30" i="1"/>
  <c r="J22" i="1"/>
  <c r="J14" i="1"/>
  <c r="J4" i="1"/>
  <c r="J492" i="1"/>
  <c r="J476" i="1"/>
  <c r="J460" i="1"/>
  <c r="J444" i="1"/>
  <c r="J428" i="1"/>
  <c r="J412" i="1"/>
  <c r="J396" i="1"/>
  <c r="J380" i="1"/>
  <c r="J372" i="1"/>
  <c r="J364" i="1"/>
  <c r="J356" i="1"/>
  <c r="J340" i="1"/>
  <c r="J316" i="1"/>
  <c r="J300" i="1"/>
  <c r="J284" i="1"/>
  <c r="J268" i="1"/>
  <c r="J252" i="1"/>
  <c r="J236" i="1"/>
  <c r="J220" i="1"/>
  <c r="J204" i="1"/>
  <c r="J188" i="1"/>
  <c r="J172" i="1"/>
  <c r="J156" i="1"/>
  <c r="J140" i="1"/>
  <c r="J124" i="1"/>
  <c r="J108" i="1"/>
  <c r="J92" i="1"/>
  <c r="J76" i="1"/>
  <c r="J60" i="1"/>
  <c r="J44" i="1"/>
  <c r="J28" i="1"/>
  <c r="J12" i="1"/>
  <c r="J491" i="1"/>
  <c r="J475" i="1"/>
  <c r="J459" i="1"/>
  <c r="J443" i="1"/>
  <c r="J427" i="1"/>
  <c r="J411" i="1"/>
  <c r="J387" i="1"/>
  <c r="J371" i="1"/>
  <c r="J355" i="1"/>
  <c r="J339" i="1"/>
  <c r="J323" i="1"/>
  <c r="J307" i="1"/>
  <c r="J299" i="1"/>
  <c r="J275" i="1"/>
  <c r="J259" i="1"/>
  <c r="J243" i="1"/>
  <c r="J227" i="1"/>
  <c r="J211" i="1"/>
  <c r="J187" i="1"/>
  <c r="J171" i="1"/>
  <c r="J155" i="1"/>
  <c r="J139" i="1"/>
  <c r="J123" i="1"/>
  <c r="J107" i="1"/>
  <c r="J91" i="1"/>
  <c r="J75" i="1"/>
  <c r="J59" i="1"/>
  <c r="J51" i="1"/>
  <c r="J35" i="1"/>
  <c r="J3" i="1"/>
  <c r="J500" i="1"/>
  <c r="J484" i="1"/>
  <c r="J468" i="1"/>
  <c r="J452" i="1"/>
  <c r="J436" i="1"/>
  <c r="J420" i="1"/>
  <c r="J404" i="1"/>
  <c r="J388" i="1"/>
  <c r="J348" i="1"/>
  <c r="J332" i="1"/>
  <c r="J324" i="1"/>
  <c r="J308" i="1"/>
  <c r="J292" i="1"/>
  <c r="J276" i="1"/>
  <c r="J260" i="1"/>
  <c r="J244" i="1"/>
  <c r="J228" i="1"/>
  <c r="J212" i="1"/>
  <c r="J196" i="1"/>
  <c r="J180" i="1"/>
  <c r="J164" i="1"/>
  <c r="J148" i="1"/>
  <c r="J132" i="1"/>
  <c r="J116" i="1"/>
  <c r="J100" i="1"/>
  <c r="J84" i="1"/>
  <c r="J68" i="1"/>
  <c r="J52" i="1"/>
  <c r="J36" i="1"/>
  <c r="J20" i="1"/>
  <c r="J499" i="1"/>
  <c r="J483" i="1"/>
  <c r="J467" i="1"/>
  <c r="J451" i="1"/>
  <c r="J435" i="1"/>
  <c r="J419" i="1"/>
  <c r="J403" i="1"/>
  <c r="J395" i="1"/>
  <c r="J379" i="1"/>
  <c r="J363" i="1"/>
  <c r="J347" i="1"/>
  <c r="J331" i="1"/>
  <c r="J315" i="1"/>
  <c r="J291" i="1"/>
  <c r="J283" i="1"/>
  <c r="J267" i="1"/>
  <c r="J251" i="1"/>
  <c r="J235" i="1"/>
  <c r="J219" i="1"/>
  <c r="J203" i="1"/>
  <c r="J195" i="1"/>
  <c r="J179" i="1"/>
  <c r="J163" i="1"/>
  <c r="J147" i="1"/>
  <c r="J131" i="1"/>
  <c r="J115" i="1"/>
  <c r="J99" i="1"/>
  <c r="J83" i="1"/>
  <c r="J67" i="1"/>
  <c r="J43" i="1"/>
  <c r="J27" i="1"/>
  <c r="J19" i="1"/>
  <c r="J11" i="1"/>
  <c r="J485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477" i="1"/>
  <c r="J501" i="1"/>
  <c r="J490" i="1"/>
  <c r="J482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J493" i="1"/>
  <c r="J498" i="1"/>
  <c r="R11" i="2" l="1"/>
  <c r="S11" i="2"/>
  <c r="M12" i="2"/>
  <c r="O12" i="2" s="1"/>
  <c r="N12" i="2"/>
  <c r="P12" i="2" s="1"/>
  <c r="K15" i="1"/>
  <c r="N15" i="1" s="1"/>
  <c r="Q12" i="2" l="1"/>
  <c r="T12" i="2" s="1"/>
  <c r="N13" i="2"/>
  <c r="P13" i="2" s="1"/>
  <c r="M13" i="2"/>
  <c r="O13" i="2" s="1"/>
  <c r="P15" i="1"/>
  <c r="M15" i="1"/>
  <c r="O15" i="1" s="1"/>
  <c r="K16" i="1"/>
  <c r="R12" i="2" l="1"/>
  <c r="S12" i="2"/>
  <c r="Q13" i="2"/>
  <c r="T13" i="2" s="1"/>
  <c r="M14" i="2"/>
  <c r="O14" i="2" s="1"/>
  <c r="N14" i="2"/>
  <c r="P14" i="2" s="1"/>
  <c r="Q15" i="1"/>
  <c r="T15" i="1" s="1"/>
  <c r="M16" i="1"/>
  <c r="O16" i="1" s="1"/>
  <c r="N16" i="1"/>
  <c r="P16" i="1" s="1"/>
  <c r="K17" i="1"/>
  <c r="R13" i="2" l="1"/>
  <c r="S13" i="2"/>
  <c r="Q14" i="2"/>
  <c r="T14" i="2" s="1"/>
  <c r="N15" i="2"/>
  <c r="P15" i="2" s="1"/>
  <c r="M15" i="2"/>
  <c r="O15" i="2" s="1"/>
  <c r="R15" i="1"/>
  <c r="S15" i="1"/>
  <c r="Z15" i="1"/>
  <c r="Q16" i="1"/>
  <c r="T16" i="1" s="1"/>
  <c r="M17" i="1"/>
  <c r="O17" i="1" s="1"/>
  <c r="N17" i="1"/>
  <c r="P17" i="1" s="1"/>
  <c r="K18" i="1"/>
  <c r="S14" i="2" l="1"/>
  <c r="R14" i="2"/>
  <c r="Q15" i="2"/>
  <c r="T15" i="2" s="1"/>
  <c r="N16" i="2"/>
  <c r="P16" i="2" s="1"/>
  <c r="M16" i="2"/>
  <c r="O16" i="2" s="1"/>
  <c r="R16" i="1"/>
  <c r="S16" i="1"/>
  <c r="Z16" i="1"/>
  <c r="Q17" i="1"/>
  <c r="T17" i="1" s="1"/>
  <c r="M18" i="1"/>
  <c r="O18" i="1" s="1"/>
  <c r="N18" i="1"/>
  <c r="P18" i="1" s="1"/>
  <c r="K19" i="1"/>
  <c r="R15" i="2" l="1"/>
  <c r="S15" i="2"/>
  <c r="Q16" i="2"/>
  <c r="T16" i="2" s="1"/>
  <c r="N17" i="2"/>
  <c r="P17" i="2" s="1"/>
  <c r="M17" i="2"/>
  <c r="O17" i="2" s="1"/>
  <c r="R17" i="1"/>
  <c r="S17" i="1"/>
  <c r="Z17" i="1"/>
  <c r="Q18" i="1"/>
  <c r="T18" i="1" s="1"/>
  <c r="M19" i="1"/>
  <c r="O19" i="1" s="1"/>
  <c r="N19" i="1"/>
  <c r="P19" i="1" s="1"/>
  <c r="K20" i="1"/>
  <c r="R16" i="2" l="1"/>
  <c r="S16" i="2"/>
  <c r="Q17" i="2"/>
  <c r="T17" i="2" s="1"/>
  <c r="N18" i="2"/>
  <c r="P18" i="2" s="1"/>
  <c r="M18" i="2"/>
  <c r="O18" i="2" s="1"/>
  <c r="R18" i="1"/>
  <c r="S18" i="1"/>
  <c r="Z18" i="1"/>
  <c r="Q19" i="1"/>
  <c r="T19" i="1" s="1"/>
  <c r="M20" i="1"/>
  <c r="O20" i="1" s="1"/>
  <c r="N20" i="1"/>
  <c r="P20" i="1" s="1"/>
  <c r="K21" i="1"/>
  <c r="S17" i="2" l="1"/>
  <c r="R17" i="2"/>
  <c r="Q18" i="2"/>
  <c r="T18" i="2" s="1"/>
  <c r="N19" i="2"/>
  <c r="P19" i="2" s="1"/>
  <c r="M19" i="2"/>
  <c r="O19" i="2" s="1"/>
  <c r="R19" i="1"/>
  <c r="S19" i="1"/>
  <c r="Z19" i="1"/>
  <c r="K22" i="1"/>
  <c r="K23" i="1" s="1"/>
  <c r="M21" i="1"/>
  <c r="O21" i="1" s="1"/>
  <c r="N21" i="1"/>
  <c r="P21" i="1" s="1"/>
  <c r="Q20" i="1"/>
  <c r="T20" i="1" s="1"/>
  <c r="R18" i="2" l="1"/>
  <c r="S18" i="2"/>
  <c r="Q19" i="2"/>
  <c r="T19" i="2" s="1"/>
  <c r="M20" i="2"/>
  <c r="O20" i="2" s="1"/>
  <c r="N20" i="2"/>
  <c r="R20" i="1"/>
  <c r="S20" i="1"/>
  <c r="Z20" i="1"/>
  <c r="Q21" i="1"/>
  <c r="T21" i="1" s="1"/>
  <c r="M23" i="1"/>
  <c r="N23" i="1"/>
  <c r="M22" i="1"/>
  <c r="O22" i="1" s="1"/>
  <c r="N22" i="1"/>
  <c r="P22" i="1" s="1"/>
  <c r="K24" i="1"/>
  <c r="R19" i="2" l="1"/>
  <c r="S19" i="2"/>
  <c r="P20" i="2"/>
  <c r="M21" i="2"/>
  <c r="O21" i="2" s="1"/>
  <c r="N21" i="2"/>
  <c r="R21" i="1"/>
  <c r="S21" i="1"/>
  <c r="Z21" i="1"/>
  <c r="P23" i="1"/>
  <c r="O23" i="1"/>
  <c r="Q22" i="1"/>
  <c r="T22" i="1" s="1"/>
  <c r="M24" i="1"/>
  <c r="N24" i="1"/>
  <c r="K25" i="1"/>
  <c r="P21" i="2" l="1"/>
  <c r="Q20" i="2"/>
  <c r="T20" i="2" s="1"/>
  <c r="N22" i="2"/>
  <c r="M22" i="2"/>
  <c r="O22" i="2" s="1"/>
  <c r="R22" i="1"/>
  <c r="S22" i="1"/>
  <c r="Z22" i="1"/>
  <c r="P24" i="1"/>
  <c r="O24" i="1"/>
  <c r="Q23" i="1"/>
  <c r="T23" i="1" s="1"/>
  <c r="M25" i="1"/>
  <c r="N25" i="1"/>
  <c r="K26" i="1"/>
  <c r="R20" i="2" l="1"/>
  <c r="S20" i="2"/>
  <c r="Q21" i="2"/>
  <c r="T21" i="2" s="1"/>
  <c r="P22" i="2"/>
  <c r="M23" i="2"/>
  <c r="O23" i="2" s="1"/>
  <c r="N23" i="2"/>
  <c r="R23" i="1"/>
  <c r="S23" i="1"/>
  <c r="Z23" i="1"/>
  <c r="P25" i="1"/>
  <c r="O25" i="1"/>
  <c r="Q24" i="1"/>
  <c r="T24" i="1" s="1"/>
  <c r="N26" i="1"/>
  <c r="M26" i="1"/>
  <c r="K27" i="1"/>
  <c r="P23" i="2" l="1"/>
  <c r="R21" i="2"/>
  <c r="S21" i="2"/>
  <c r="Q22" i="2"/>
  <c r="T22" i="2" s="1"/>
  <c r="N24" i="2"/>
  <c r="M24" i="2"/>
  <c r="O24" i="2" s="1"/>
  <c r="R24" i="1"/>
  <c r="S24" i="1"/>
  <c r="Z24" i="1"/>
  <c r="P26" i="1"/>
  <c r="O26" i="1"/>
  <c r="Q25" i="1"/>
  <c r="T25" i="1" s="1"/>
  <c r="M27" i="1"/>
  <c r="N27" i="1"/>
  <c r="K28" i="1"/>
  <c r="P24" i="2" l="1"/>
  <c r="S22" i="2"/>
  <c r="R22" i="2"/>
  <c r="Q23" i="2"/>
  <c r="T23" i="2" s="1"/>
  <c r="M25" i="2"/>
  <c r="O25" i="2" s="1"/>
  <c r="N25" i="2"/>
  <c r="R25" i="1"/>
  <c r="S25" i="1"/>
  <c r="Z25" i="1"/>
  <c r="P27" i="1"/>
  <c r="O27" i="1"/>
  <c r="Q26" i="1"/>
  <c r="T26" i="1" s="1"/>
  <c r="M28" i="1"/>
  <c r="N28" i="1"/>
  <c r="K29" i="1"/>
  <c r="P25" i="2" l="1"/>
  <c r="R23" i="2"/>
  <c r="S23" i="2"/>
  <c r="Q24" i="2"/>
  <c r="T24" i="2" s="1"/>
  <c r="M26" i="2"/>
  <c r="O26" i="2" s="1"/>
  <c r="N26" i="2"/>
  <c r="R26" i="1"/>
  <c r="S26" i="1"/>
  <c r="Z26" i="1"/>
  <c r="P28" i="1"/>
  <c r="O28" i="1"/>
  <c r="N29" i="1"/>
  <c r="M29" i="1"/>
  <c r="Q27" i="1"/>
  <c r="T27" i="1" s="1"/>
  <c r="K30" i="1"/>
  <c r="R24" i="2" l="1"/>
  <c r="S24" i="2"/>
  <c r="Q25" i="2"/>
  <c r="T25" i="2" s="1"/>
  <c r="P26" i="2"/>
  <c r="N27" i="2"/>
  <c r="M27" i="2"/>
  <c r="O27" i="2" s="1"/>
  <c r="R27" i="1"/>
  <c r="S27" i="1"/>
  <c r="Z27" i="1"/>
  <c r="P29" i="1"/>
  <c r="O29" i="1"/>
  <c r="M30" i="1"/>
  <c r="N30" i="1"/>
  <c r="Q28" i="1"/>
  <c r="T28" i="1" s="1"/>
  <c r="K31" i="1"/>
  <c r="S25" i="2" l="1"/>
  <c r="R25" i="2"/>
  <c r="P27" i="2"/>
  <c r="Q26" i="2"/>
  <c r="T26" i="2" s="1"/>
  <c r="N28" i="2"/>
  <c r="M28" i="2"/>
  <c r="O28" i="2" s="1"/>
  <c r="R28" i="1"/>
  <c r="S28" i="1"/>
  <c r="Z28" i="1"/>
  <c r="P30" i="1"/>
  <c r="O30" i="1"/>
  <c r="N31" i="1"/>
  <c r="M31" i="1"/>
  <c r="Q29" i="1"/>
  <c r="T29" i="1" s="1"/>
  <c r="K32" i="1"/>
  <c r="R26" i="2" l="1"/>
  <c r="S26" i="2"/>
  <c r="Q27" i="2"/>
  <c r="T27" i="2" s="1"/>
  <c r="P28" i="2"/>
  <c r="N29" i="2"/>
  <c r="M29" i="2"/>
  <c r="O29" i="2" s="1"/>
  <c r="R29" i="1"/>
  <c r="S29" i="1"/>
  <c r="Z29" i="1"/>
  <c r="O31" i="1"/>
  <c r="P31" i="1"/>
  <c r="M32" i="1"/>
  <c r="N32" i="1"/>
  <c r="Q30" i="1"/>
  <c r="T30" i="1" s="1"/>
  <c r="K33" i="1"/>
  <c r="R27" i="2" l="1"/>
  <c r="S27" i="2"/>
  <c r="P29" i="2"/>
  <c r="Q28" i="2"/>
  <c r="T28" i="2" s="1"/>
  <c r="N30" i="2"/>
  <c r="M30" i="2"/>
  <c r="R30" i="1"/>
  <c r="S30" i="1"/>
  <c r="O32" i="1"/>
  <c r="Z30" i="1"/>
  <c r="P32" i="1"/>
  <c r="Q31" i="1"/>
  <c r="T31" i="1" s="1"/>
  <c r="M33" i="1"/>
  <c r="N33" i="1"/>
  <c r="K34" i="1"/>
  <c r="P30" i="2" l="1"/>
  <c r="R28" i="2"/>
  <c r="S28" i="2"/>
  <c r="Q29" i="2"/>
  <c r="T29" i="2" s="1"/>
  <c r="O30" i="2"/>
  <c r="M31" i="2"/>
  <c r="N31" i="2"/>
  <c r="R31" i="1"/>
  <c r="S31" i="1"/>
  <c r="O33" i="1"/>
  <c r="P33" i="1"/>
  <c r="Z31" i="1"/>
  <c r="Q32" i="1"/>
  <c r="T32" i="1" s="1"/>
  <c r="M34" i="1"/>
  <c r="N34" i="1"/>
  <c r="K35" i="1"/>
  <c r="P31" i="2" l="1"/>
  <c r="R29" i="2"/>
  <c r="S29" i="2"/>
  <c r="O31" i="2"/>
  <c r="Q30" i="2"/>
  <c r="T30" i="2" s="1"/>
  <c r="N32" i="2"/>
  <c r="M32" i="2"/>
  <c r="O34" i="1"/>
  <c r="R32" i="1"/>
  <c r="S32" i="1"/>
  <c r="P34" i="1"/>
  <c r="Z32" i="1"/>
  <c r="M35" i="1"/>
  <c r="O35" i="1" s="1"/>
  <c r="N35" i="1"/>
  <c r="Q33" i="1"/>
  <c r="T33" i="1" s="1"/>
  <c r="K36" i="1"/>
  <c r="P32" i="2" l="1"/>
  <c r="S30" i="2"/>
  <c r="R30" i="2"/>
  <c r="O32" i="2"/>
  <c r="Q31" i="2"/>
  <c r="T31" i="2" s="1"/>
  <c r="M33" i="2"/>
  <c r="N33" i="2"/>
  <c r="R33" i="1"/>
  <c r="S33" i="1"/>
  <c r="P35" i="1"/>
  <c r="Z33" i="1"/>
  <c r="M36" i="1"/>
  <c r="O36" i="1" s="1"/>
  <c r="N36" i="1"/>
  <c r="Q34" i="1"/>
  <c r="T34" i="1" s="1"/>
  <c r="K37" i="1"/>
  <c r="P33" i="2" l="1"/>
  <c r="R31" i="2"/>
  <c r="S31" i="2"/>
  <c r="Q32" i="2"/>
  <c r="T32" i="2" s="1"/>
  <c r="O33" i="2"/>
  <c r="N34" i="2"/>
  <c r="P34" i="2" s="1"/>
  <c r="M34" i="2"/>
  <c r="R34" i="1"/>
  <c r="S34" i="1"/>
  <c r="P36" i="1"/>
  <c r="Z34" i="1"/>
  <c r="M37" i="1"/>
  <c r="O37" i="1" s="1"/>
  <c r="N37" i="1"/>
  <c r="Q35" i="1"/>
  <c r="T35" i="1" s="1"/>
  <c r="K38" i="1"/>
  <c r="R32" i="2" l="1"/>
  <c r="S32" i="2"/>
  <c r="O34" i="2"/>
  <c r="Q33" i="2"/>
  <c r="T33" i="2" s="1"/>
  <c r="M35" i="2"/>
  <c r="N35" i="2"/>
  <c r="P35" i="2" s="1"/>
  <c r="R35" i="1"/>
  <c r="S35" i="1"/>
  <c r="P37" i="1"/>
  <c r="Z35" i="1"/>
  <c r="M38" i="1"/>
  <c r="O38" i="1" s="1"/>
  <c r="N38" i="1"/>
  <c r="Q36" i="1"/>
  <c r="T36" i="1" s="1"/>
  <c r="K39" i="1"/>
  <c r="O35" i="2" l="1"/>
  <c r="S33" i="2"/>
  <c r="R33" i="2"/>
  <c r="Q34" i="2"/>
  <c r="T34" i="2" s="1"/>
  <c r="M36" i="2"/>
  <c r="N36" i="2"/>
  <c r="P36" i="2" s="1"/>
  <c r="R36" i="1"/>
  <c r="S36" i="1"/>
  <c r="P38" i="1"/>
  <c r="Z36" i="1"/>
  <c r="M39" i="1"/>
  <c r="O39" i="1" s="1"/>
  <c r="N39" i="1"/>
  <c r="Q37" i="1"/>
  <c r="T37" i="1" s="1"/>
  <c r="K40" i="1"/>
  <c r="O36" i="2" l="1"/>
  <c r="R34" i="2"/>
  <c r="S34" i="2"/>
  <c r="Q35" i="2"/>
  <c r="T35" i="2" s="1"/>
  <c r="N37" i="2"/>
  <c r="P37" i="2" s="1"/>
  <c r="M37" i="2"/>
  <c r="R37" i="1"/>
  <c r="S37" i="1"/>
  <c r="P39" i="1"/>
  <c r="Z37" i="1"/>
  <c r="M40" i="1"/>
  <c r="O40" i="1" s="1"/>
  <c r="N40" i="1"/>
  <c r="Q38" i="1"/>
  <c r="T38" i="1" s="1"/>
  <c r="K41" i="1"/>
  <c r="O37" i="2" l="1"/>
  <c r="R35" i="2"/>
  <c r="S35" i="2"/>
  <c r="Q36" i="2"/>
  <c r="T36" i="2" s="1"/>
  <c r="N38" i="2"/>
  <c r="P38" i="2" s="1"/>
  <c r="M38" i="2"/>
  <c r="R38" i="1"/>
  <c r="S38" i="1"/>
  <c r="P40" i="1"/>
  <c r="Z38" i="1"/>
  <c r="M41" i="1"/>
  <c r="O41" i="1" s="1"/>
  <c r="N41" i="1"/>
  <c r="Q39" i="1"/>
  <c r="T39" i="1" s="1"/>
  <c r="K42" i="1"/>
  <c r="O38" i="2" l="1"/>
  <c r="R36" i="2"/>
  <c r="S36" i="2"/>
  <c r="Q37" i="2"/>
  <c r="T37" i="2" s="1"/>
  <c r="N39" i="2"/>
  <c r="P39" i="2" s="1"/>
  <c r="M39" i="2"/>
  <c r="R39" i="1"/>
  <c r="S39" i="1"/>
  <c r="P41" i="1"/>
  <c r="Z39" i="1"/>
  <c r="M42" i="1"/>
  <c r="O42" i="1" s="1"/>
  <c r="N42" i="1"/>
  <c r="Q40" i="1"/>
  <c r="T40" i="1" s="1"/>
  <c r="K43" i="1"/>
  <c r="R37" i="2" l="1"/>
  <c r="S37" i="2"/>
  <c r="Q38" i="2"/>
  <c r="T38" i="2" s="1"/>
  <c r="O39" i="2"/>
  <c r="N40" i="2"/>
  <c r="P40" i="2" s="1"/>
  <c r="M40" i="2"/>
  <c r="R40" i="1"/>
  <c r="S40" i="1"/>
  <c r="P42" i="1"/>
  <c r="Z40" i="1"/>
  <c r="N43" i="1"/>
  <c r="M43" i="1"/>
  <c r="O43" i="1" s="1"/>
  <c r="Q41" i="1"/>
  <c r="T41" i="1" s="1"/>
  <c r="K44" i="1"/>
  <c r="S38" i="2" l="1"/>
  <c r="R38" i="2"/>
  <c r="O40" i="2"/>
  <c r="Q39" i="2"/>
  <c r="T39" i="2" s="1"/>
  <c r="M41" i="2"/>
  <c r="N41" i="2"/>
  <c r="P41" i="2" s="1"/>
  <c r="R41" i="1"/>
  <c r="S41" i="1"/>
  <c r="P43" i="1"/>
  <c r="Z41" i="1"/>
  <c r="M44" i="1"/>
  <c r="O44" i="1" s="1"/>
  <c r="N44" i="1"/>
  <c r="P44" i="1" s="1"/>
  <c r="Q42" i="1"/>
  <c r="T42" i="1" s="1"/>
  <c r="K45" i="1"/>
  <c r="R39" i="2" l="1"/>
  <c r="S39" i="2"/>
  <c r="O41" i="2"/>
  <c r="Q40" i="2"/>
  <c r="T40" i="2" s="1"/>
  <c r="M42" i="2"/>
  <c r="N42" i="2"/>
  <c r="P42" i="2" s="1"/>
  <c r="R42" i="1"/>
  <c r="S42" i="1"/>
  <c r="Z42" i="1"/>
  <c r="M45" i="1"/>
  <c r="O45" i="1" s="1"/>
  <c r="N45" i="1"/>
  <c r="P45" i="1" s="1"/>
  <c r="Q43" i="1"/>
  <c r="T43" i="1" s="1"/>
  <c r="K46" i="1"/>
  <c r="R40" i="2" l="1"/>
  <c r="S40" i="2"/>
  <c r="Q41" i="2"/>
  <c r="T41" i="2" s="1"/>
  <c r="O42" i="2"/>
  <c r="N43" i="2"/>
  <c r="P43" i="2" s="1"/>
  <c r="M43" i="2"/>
  <c r="R43" i="1"/>
  <c r="S43" i="1"/>
  <c r="Z43" i="1"/>
  <c r="M46" i="1"/>
  <c r="O46" i="1" s="1"/>
  <c r="N46" i="1"/>
  <c r="P46" i="1" s="1"/>
  <c r="Q44" i="1"/>
  <c r="T44" i="1" s="1"/>
  <c r="K47" i="1"/>
  <c r="S41" i="2" l="1"/>
  <c r="R41" i="2"/>
  <c r="O43" i="2"/>
  <c r="Q42" i="2"/>
  <c r="T42" i="2" s="1"/>
  <c r="M44" i="2"/>
  <c r="N44" i="2"/>
  <c r="P44" i="2" s="1"/>
  <c r="R44" i="1"/>
  <c r="S44" i="1"/>
  <c r="Z44" i="1"/>
  <c r="N47" i="1"/>
  <c r="P47" i="1" s="1"/>
  <c r="M47" i="1"/>
  <c r="O47" i="1" s="1"/>
  <c r="Q45" i="1"/>
  <c r="T45" i="1" s="1"/>
  <c r="K48" i="1"/>
  <c r="R42" i="2" l="1"/>
  <c r="S42" i="2"/>
  <c r="O44" i="2"/>
  <c r="Q43" i="2"/>
  <c r="T43" i="2" s="1"/>
  <c r="M45" i="2"/>
  <c r="N45" i="2"/>
  <c r="P45" i="2" s="1"/>
  <c r="R45" i="1"/>
  <c r="S45" i="1"/>
  <c r="Z45" i="1"/>
  <c r="N48" i="1"/>
  <c r="P48" i="1" s="1"/>
  <c r="M48" i="1"/>
  <c r="O48" i="1" s="1"/>
  <c r="Q46" i="1"/>
  <c r="T46" i="1" s="1"/>
  <c r="K49" i="1"/>
  <c r="R43" i="2" l="1"/>
  <c r="S43" i="2"/>
  <c r="O45" i="2"/>
  <c r="Q44" i="2"/>
  <c r="T44" i="2" s="1"/>
  <c r="N46" i="2"/>
  <c r="P46" i="2" s="1"/>
  <c r="M46" i="2"/>
  <c r="R46" i="1"/>
  <c r="S46" i="1"/>
  <c r="Z46" i="1"/>
  <c r="M49" i="1"/>
  <c r="O49" i="1" s="1"/>
  <c r="N49" i="1"/>
  <c r="P49" i="1" s="1"/>
  <c r="Q47" i="1"/>
  <c r="T47" i="1" s="1"/>
  <c r="K50" i="1"/>
  <c r="O46" i="2" l="1"/>
  <c r="R44" i="2"/>
  <c r="S44" i="2"/>
  <c r="Q45" i="2"/>
  <c r="T45" i="2" s="1"/>
  <c r="M47" i="2"/>
  <c r="N47" i="2"/>
  <c r="P47" i="2" s="1"/>
  <c r="R47" i="1"/>
  <c r="S47" i="1"/>
  <c r="Z47" i="1"/>
  <c r="M50" i="1"/>
  <c r="O50" i="1" s="1"/>
  <c r="N50" i="1"/>
  <c r="P50" i="1" s="1"/>
  <c r="Q48" i="1"/>
  <c r="T48" i="1" s="1"/>
  <c r="K51" i="1"/>
  <c r="O47" i="2" l="1"/>
  <c r="R45" i="2"/>
  <c r="S45" i="2"/>
  <c r="Q46" i="2"/>
  <c r="T46" i="2" s="1"/>
  <c r="N48" i="2"/>
  <c r="P48" i="2" s="1"/>
  <c r="M48" i="2"/>
  <c r="R48" i="1"/>
  <c r="S48" i="1"/>
  <c r="Z48" i="1"/>
  <c r="M51" i="1"/>
  <c r="O51" i="1" s="1"/>
  <c r="N51" i="1"/>
  <c r="P51" i="1" s="1"/>
  <c r="Q49" i="1"/>
  <c r="T49" i="1" s="1"/>
  <c r="K52" i="1"/>
  <c r="S46" i="2" l="1"/>
  <c r="R46" i="2"/>
  <c r="Q47" i="2"/>
  <c r="T47" i="2" s="1"/>
  <c r="O48" i="2"/>
  <c r="M49" i="2"/>
  <c r="N49" i="2"/>
  <c r="P49" i="2" s="1"/>
  <c r="R49" i="1"/>
  <c r="S49" i="1"/>
  <c r="Z49" i="1"/>
  <c r="N52" i="1"/>
  <c r="P52" i="1" s="1"/>
  <c r="M52" i="1"/>
  <c r="O52" i="1" s="1"/>
  <c r="Q50" i="1"/>
  <c r="T50" i="1" s="1"/>
  <c r="K53" i="1"/>
  <c r="O49" i="2" l="1"/>
  <c r="R47" i="2"/>
  <c r="S47" i="2"/>
  <c r="Q48" i="2"/>
  <c r="T48" i="2" s="1"/>
  <c r="M50" i="2"/>
  <c r="N50" i="2"/>
  <c r="P50" i="2" s="1"/>
  <c r="R50" i="1"/>
  <c r="S50" i="1"/>
  <c r="Z50" i="1"/>
  <c r="M53" i="1"/>
  <c r="O53" i="1" s="1"/>
  <c r="N53" i="1"/>
  <c r="P53" i="1" s="1"/>
  <c r="Q51" i="1"/>
  <c r="T51" i="1" s="1"/>
  <c r="K54" i="1"/>
  <c r="R48" i="2" l="1"/>
  <c r="S48" i="2"/>
  <c r="Q49" i="2"/>
  <c r="T49" i="2" s="1"/>
  <c r="O50" i="2"/>
  <c r="N51" i="2"/>
  <c r="P51" i="2" s="1"/>
  <c r="M51" i="2"/>
  <c r="R51" i="1"/>
  <c r="S51" i="1"/>
  <c r="Z51" i="1"/>
  <c r="M54" i="1"/>
  <c r="O54" i="1" s="1"/>
  <c r="N54" i="1"/>
  <c r="P54" i="1" s="1"/>
  <c r="Q52" i="1"/>
  <c r="T52" i="1" s="1"/>
  <c r="K55" i="1"/>
  <c r="O51" i="2" l="1"/>
  <c r="S49" i="2"/>
  <c r="R49" i="2"/>
  <c r="Q50" i="2"/>
  <c r="T50" i="2" s="1"/>
  <c r="M52" i="2"/>
  <c r="N52" i="2"/>
  <c r="P52" i="2" s="1"/>
  <c r="R52" i="1"/>
  <c r="S52" i="1"/>
  <c r="Z52" i="1"/>
  <c r="Q53" i="1"/>
  <c r="T53" i="1" s="1"/>
  <c r="M55" i="1"/>
  <c r="O55" i="1" s="1"/>
  <c r="N55" i="1"/>
  <c r="P55" i="1" s="1"/>
  <c r="K56" i="1"/>
  <c r="R50" i="2" l="1"/>
  <c r="S50" i="2"/>
  <c r="Q51" i="2"/>
  <c r="T51" i="2" s="1"/>
  <c r="O52" i="2"/>
  <c r="N53" i="2"/>
  <c r="P53" i="2" s="1"/>
  <c r="M53" i="2"/>
  <c r="R53" i="1"/>
  <c r="S53" i="1"/>
  <c r="Z53" i="1"/>
  <c r="Q54" i="1"/>
  <c r="T54" i="1" s="1"/>
  <c r="N56" i="1"/>
  <c r="P56" i="1" s="1"/>
  <c r="M56" i="1"/>
  <c r="O56" i="1" s="1"/>
  <c r="K57" i="1"/>
  <c r="R51" i="2" l="1"/>
  <c r="S51" i="2"/>
  <c r="Q52" i="2"/>
  <c r="T52" i="2" s="1"/>
  <c r="O53" i="2"/>
  <c r="M54" i="2"/>
  <c r="N54" i="2"/>
  <c r="P54" i="2" s="1"/>
  <c r="R54" i="1"/>
  <c r="S54" i="1"/>
  <c r="Z54" i="1"/>
  <c r="M57" i="1"/>
  <c r="O57" i="1" s="1"/>
  <c r="N57" i="1"/>
  <c r="P57" i="1" s="1"/>
  <c r="Q55" i="1"/>
  <c r="T55" i="1" s="1"/>
  <c r="K58" i="1"/>
  <c r="R52" i="2" l="1"/>
  <c r="S52" i="2"/>
  <c r="Q53" i="2"/>
  <c r="T53" i="2" s="1"/>
  <c r="O54" i="2"/>
  <c r="N55" i="2"/>
  <c r="P55" i="2" s="1"/>
  <c r="M55" i="2"/>
  <c r="R55" i="1"/>
  <c r="S55" i="1"/>
  <c r="Z55" i="1"/>
  <c r="M58" i="1"/>
  <c r="O58" i="1" s="1"/>
  <c r="N58" i="1"/>
  <c r="P58" i="1" s="1"/>
  <c r="Q56" i="1"/>
  <c r="T56" i="1" s="1"/>
  <c r="K59" i="1"/>
  <c r="R53" i="2" l="1"/>
  <c r="S53" i="2"/>
  <c r="O55" i="2"/>
  <c r="Q54" i="2"/>
  <c r="T54" i="2" s="1"/>
  <c r="N56" i="2"/>
  <c r="P56" i="2" s="1"/>
  <c r="M56" i="2"/>
  <c r="R56" i="1"/>
  <c r="S56" i="1"/>
  <c r="Z56" i="1"/>
  <c r="M59" i="1"/>
  <c r="O59" i="1" s="1"/>
  <c r="N59" i="1"/>
  <c r="P59" i="1" s="1"/>
  <c r="Q57" i="1"/>
  <c r="T57" i="1" s="1"/>
  <c r="K60" i="1"/>
  <c r="O56" i="2" l="1"/>
  <c r="S54" i="2"/>
  <c r="R54" i="2"/>
  <c r="Q55" i="2"/>
  <c r="T55" i="2" s="1"/>
  <c r="M57" i="2"/>
  <c r="N57" i="2"/>
  <c r="P57" i="2" s="1"/>
  <c r="R57" i="1"/>
  <c r="S57" i="1"/>
  <c r="Z57" i="1"/>
  <c r="Q58" i="1"/>
  <c r="T58" i="1" s="1"/>
  <c r="N60" i="1"/>
  <c r="P60" i="1" s="1"/>
  <c r="M60" i="1"/>
  <c r="O60" i="1" s="1"/>
  <c r="K61" i="1"/>
  <c r="O57" i="2" l="1"/>
  <c r="R55" i="2"/>
  <c r="S55" i="2"/>
  <c r="Q56" i="2"/>
  <c r="T56" i="2" s="1"/>
  <c r="M58" i="2"/>
  <c r="N58" i="2"/>
  <c r="R58" i="1"/>
  <c r="S58" i="1"/>
  <c r="Z58" i="1"/>
  <c r="M61" i="1"/>
  <c r="O61" i="1" s="1"/>
  <c r="N61" i="1"/>
  <c r="P61" i="1" s="1"/>
  <c r="Q59" i="1"/>
  <c r="T59" i="1" s="1"/>
  <c r="K62" i="1"/>
  <c r="O58" i="2" l="1"/>
  <c r="R56" i="2"/>
  <c r="S56" i="2"/>
  <c r="Q57" i="2"/>
  <c r="T57" i="2" s="1"/>
  <c r="P58" i="2"/>
  <c r="M59" i="2"/>
  <c r="N59" i="2"/>
  <c r="R59" i="1"/>
  <c r="S59" i="1"/>
  <c r="Z59" i="1"/>
  <c r="M62" i="1"/>
  <c r="O62" i="1" s="1"/>
  <c r="N62" i="1"/>
  <c r="P62" i="1" s="1"/>
  <c r="Q60" i="1"/>
  <c r="T60" i="1" s="1"/>
  <c r="K63" i="1"/>
  <c r="O59" i="2" l="1"/>
  <c r="S57" i="2"/>
  <c r="R57" i="2"/>
  <c r="P59" i="2"/>
  <c r="Q58" i="2"/>
  <c r="T58" i="2" s="1"/>
  <c r="N60" i="2"/>
  <c r="M60" i="2"/>
  <c r="R60" i="1"/>
  <c r="S60" i="1"/>
  <c r="Z60" i="1"/>
  <c r="Q61" i="1"/>
  <c r="T61" i="1" s="1"/>
  <c r="M63" i="1"/>
  <c r="O63" i="1" s="1"/>
  <c r="N63" i="1"/>
  <c r="P63" i="1" s="1"/>
  <c r="K64" i="1"/>
  <c r="O60" i="2" l="1"/>
  <c r="R58" i="2"/>
  <c r="S58" i="2"/>
  <c r="Q59" i="2"/>
  <c r="T59" i="2" s="1"/>
  <c r="P60" i="2"/>
  <c r="N61" i="2"/>
  <c r="M61" i="2"/>
  <c r="R61" i="1"/>
  <c r="S61" i="1"/>
  <c r="Z61" i="1"/>
  <c r="N64" i="1"/>
  <c r="P64" i="1" s="1"/>
  <c r="M64" i="1"/>
  <c r="O64" i="1" s="1"/>
  <c r="Q62" i="1"/>
  <c r="T62" i="1" s="1"/>
  <c r="K65" i="1"/>
  <c r="O61" i="2" l="1"/>
  <c r="R59" i="2"/>
  <c r="S59" i="2"/>
  <c r="P61" i="2"/>
  <c r="Q60" i="2"/>
  <c r="T60" i="2" s="1"/>
  <c r="N62" i="2"/>
  <c r="M62" i="2"/>
  <c r="R62" i="1"/>
  <c r="S62" i="1"/>
  <c r="Z62" i="1"/>
  <c r="Q63" i="1"/>
  <c r="T63" i="1" s="1"/>
  <c r="M65" i="1"/>
  <c r="O65" i="1" s="1"/>
  <c r="N65" i="1"/>
  <c r="P65" i="1" s="1"/>
  <c r="K66" i="1"/>
  <c r="O62" i="2" l="1"/>
  <c r="R60" i="2"/>
  <c r="S60" i="2"/>
  <c r="P62" i="2"/>
  <c r="Q61" i="2"/>
  <c r="T61" i="2" s="1"/>
  <c r="M63" i="2"/>
  <c r="N63" i="2"/>
  <c r="R63" i="1"/>
  <c r="S63" i="1"/>
  <c r="Z63" i="1"/>
  <c r="M66" i="1"/>
  <c r="O66" i="1" s="1"/>
  <c r="N66" i="1"/>
  <c r="P66" i="1" s="1"/>
  <c r="Q64" i="1"/>
  <c r="T64" i="1" s="1"/>
  <c r="K67" i="1"/>
  <c r="O63" i="2" l="1"/>
  <c r="R61" i="2"/>
  <c r="S61" i="2"/>
  <c r="Q62" i="2"/>
  <c r="T62" i="2" s="1"/>
  <c r="P63" i="2"/>
  <c r="M64" i="2"/>
  <c r="N64" i="2"/>
  <c r="R64" i="1"/>
  <c r="S64" i="1"/>
  <c r="Z64" i="1"/>
  <c r="M67" i="1"/>
  <c r="O67" i="1" s="1"/>
  <c r="N67" i="1"/>
  <c r="P67" i="1" s="1"/>
  <c r="Q65" i="1"/>
  <c r="T65" i="1" s="1"/>
  <c r="K68" i="1"/>
  <c r="O64" i="2" l="1"/>
  <c r="S62" i="2"/>
  <c r="R62" i="2"/>
  <c r="P64" i="2"/>
  <c r="Q63" i="2"/>
  <c r="T63" i="2" s="1"/>
  <c r="N65" i="2"/>
  <c r="M65" i="2"/>
  <c r="R65" i="1"/>
  <c r="S65" i="1"/>
  <c r="Z65" i="1"/>
  <c r="Q66" i="1"/>
  <c r="T66" i="1" s="1"/>
  <c r="M68" i="1"/>
  <c r="O68" i="1" s="1"/>
  <c r="N68" i="1"/>
  <c r="P68" i="1" s="1"/>
  <c r="K69" i="1"/>
  <c r="O65" i="2" l="1"/>
  <c r="R63" i="2"/>
  <c r="S63" i="2"/>
  <c r="Q64" i="2"/>
  <c r="T64" i="2" s="1"/>
  <c r="P65" i="2"/>
  <c r="N66" i="2"/>
  <c r="M66" i="2"/>
  <c r="R66" i="1"/>
  <c r="S66" i="1"/>
  <c r="Z66" i="1"/>
  <c r="M69" i="1"/>
  <c r="O69" i="1" s="1"/>
  <c r="N69" i="1"/>
  <c r="P69" i="1" s="1"/>
  <c r="Q67" i="1"/>
  <c r="T67" i="1" s="1"/>
  <c r="K70" i="1"/>
  <c r="O66" i="2" l="1"/>
  <c r="R64" i="2"/>
  <c r="S64" i="2"/>
  <c r="P66" i="2"/>
  <c r="Q65" i="2"/>
  <c r="T65" i="2" s="1"/>
  <c r="M67" i="2"/>
  <c r="N67" i="2"/>
  <c r="R67" i="1"/>
  <c r="S67" i="1"/>
  <c r="Z67" i="1"/>
  <c r="M70" i="1"/>
  <c r="O70" i="1" s="1"/>
  <c r="N70" i="1"/>
  <c r="P70" i="1" s="1"/>
  <c r="Q68" i="1"/>
  <c r="T68" i="1" s="1"/>
  <c r="K71" i="1"/>
  <c r="O67" i="2" l="1"/>
  <c r="P67" i="2"/>
  <c r="S65" i="2"/>
  <c r="R65" i="2"/>
  <c r="Q66" i="2"/>
  <c r="T66" i="2" s="1"/>
  <c r="N68" i="2"/>
  <c r="M68" i="2"/>
  <c r="R68" i="1"/>
  <c r="S68" i="1"/>
  <c r="Z68" i="1"/>
  <c r="Q69" i="1"/>
  <c r="T69" i="1" s="1"/>
  <c r="M71" i="1"/>
  <c r="O71" i="1" s="1"/>
  <c r="N71" i="1"/>
  <c r="P71" i="1" s="1"/>
  <c r="K72" i="1"/>
  <c r="O68" i="2" l="1"/>
  <c r="P68" i="2"/>
  <c r="R66" i="2"/>
  <c r="S66" i="2"/>
  <c r="Q67" i="2"/>
  <c r="T67" i="2" s="1"/>
  <c r="M69" i="2"/>
  <c r="N69" i="2"/>
  <c r="R69" i="1"/>
  <c r="S69" i="1"/>
  <c r="Z69" i="1"/>
  <c r="M72" i="1"/>
  <c r="O72" i="1" s="1"/>
  <c r="N72" i="1"/>
  <c r="P72" i="1" s="1"/>
  <c r="Q70" i="1"/>
  <c r="T70" i="1" s="1"/>
  <c r="K73" i="1"/>
  <c r="O69" i="2" l="1"/>
  <c r="P69" i="2"/>
  <c r="R67" i="2"/>
  <c r="S67" i="2"/>
  <c r="Q68" i="2"/>
  <c r="T68" i="2" s="1"/>
  <c r="M70" i="2"/>
  <c r="N70" i="2"/>
  <c r="R70" i="1"/>
  <c r="S70" i="1"/>
  <c r="Z70" i="1"/>
  <c r="Q71" i="1"/>
  <c r="T71" i="1" s="1"/>
  <c r="M73" i="1"/>
  <c r="O73" i="1" s="1"/>
  <c r="N73" i="1"/>
  <c r="P73" i="1" s="1"/>
  <c r="K74" i="1"/>
  <c r="O70" i="2" l="1"/>
  <c r="R68" i="2"/>
  <c r="S68" i="2"/>
  <c r="Q69" i="2"/>
  <c r="T69" i="2" s="1"/>
  <c r="P70" i="2"/>
  <c r="M71" i="2"/>
  <c r="O71" i="2" s="1"/>
  <c r="N71" i="2"/>
  <c r="R71" i="1"/>
  <c r="S71" i="1"/>
  <c r="Z71" i="1"/>
  <c r="Q72" i="1"/>
  <c r="T72" i="1" s="1"/>
  <c r="M74" i="1"/>
  <c r="O74" i="1" s="1"/>
  <c r="N74" i="1"/>
  <c r="P74" i="1" s="1"/>
  <c r="K75" i="1"/>
  <c r="R69" i="2" l="1"/>
  <c r="S69" i="2"/>
  <c r="P71" i="2"/>
  <c r="Q70" i="2"/>
  <c r="T70" i="2" s="1"/>
  <c r="M72" i="2"/>
  <c r="O72" i="2" s="1"/>
  <c r="N72" i="2"/>
  <c r="R72" i="1"/>
  <c r="S72" i="1"/>
  <c r="Z72" i="1"/>
  <c r="M75" i="1"/>
  <c r="O75" i="1" s="1"/>
  <c r="N75" i="1"/>
  <c r="P75" i="1" s="1"/>
  <c r="Q73" i="1"/>
  <c r="T73" i="1" s="1"/>
  <c r="K76" i="1"/>
  <c r="S70" i="2" l="1"/>
  <c r="R70" i="2"/>
  <c r="P72" i="2"/>
  <c r="Q71" i="2"/>
  <c r="T71" i="2" s="1"/>
  <c r="M73" i="2"/>
  <c r="O73" i="2" s="1"/>
  <c r="N73" i="2"/>
  <c r="R73" i="1"/>
  <c r="S73" i="1"/>
  <c r="Z73" i="1"/>
  <c r="N76" i="1"/>
  <c r="P76" i="1" s="1"/>
  <c r="M76" i="1"/>
  <c r="O76" i="1" s="1"/>
  <c r="Q74" i="1"/>
  <c r="T74" i="1" s="1"/>
  <c r="K77" i="1"/>
  <c r="R71" i="2" l="1"/>
  <c r="S71" i="2"/>
  <c r="Q72" i="2"/>
  <c r="T72" i="2" s="1"/>
  <c r="P73" i="2"/>
  <c r="N74" i="2"/>
  <c r="M74" i="2"/>
  <c r="O74" i="2" s="1"/>
  <c r="R74" i="1"/>
  <c r="S74" i="1"/>
  <c r="Z74" i="1"/>
  <c r="M77" i="1"/>
  <c r="O77" i="1" s="1"/>
  <c r="N77" i="1"/>
  <c r="P77" i="1" s="1"/>
  <c r="Q75" i="1"/>
  <c r="T75" i="1" s="1"/>
  <c r="K78" i="1"/>
  <c r="R72" i="2" l="1"/>
  <c r="S72" i="2"/>
  <c r="P74" i="2"/>
  <c r="Q73" i="2"/>
  <c r="T73" i="2" s="1"/>
  <c r="M75" i="2"/>
  <c r="O75" i="2" s="1"/>
  <c r="N75" i="2"/>
  <c r="R75" i="1"/>
  <c r="S75" i="1"/>
  <c r="Z75" i="1"/>
  <c r="Q76" i="1"/>
  <c r="T76" i="1" s="1"/>
  <c r="N78" i="1"/>
  <c r="P78" i="1" s="1"/>
  <c r="M78" i="1"/>
  <c r="O78" i="1" s="1"/>
  <c r="K79" i="1"/>
  <c r="S73" i="2" l="1"/>
  <c r="R73" i="2"/>
  <c r="Q74" i="2"/>
  <c r="T74" i="2" s="1"/>
  <c r="P75" i="2"/>
  <c r="M76" i="2"/>
  <c r="O76" i="2" s="1"/>
  <c r="N76" i="2"/>
  <c r="R76" i="1"/>
  <c r="S76" i="1"/>
  <c r="Z76" i="1"/>
  <c r="N79" i="1"/>
  <c r="P79" i="1" s="1"/>
  <c r="M79" i="1"/>
  <c r="O79" i="1" s="1"/>
  <c r="Q77" i="1"/>
  <c r="T77" i="1" s="1"/>
  <c r="K80" i="1"/>
  <c r="R74" i="2" l="1"/>
  <c r="S74" i="2"/>
  <c r="P76" i="2"/>
  <c r="Q75" i="2"/>
  <c r="T75" i="2" s="1"/>
  <c r="N77" i="2"/>
  <c r="M77" i="2"/>
  <c r="O77" i="2" s="1"/>
  <c r="R77" i="1"/>
  <c r="S77" i="1"/>
  <c r="Z77" i="1"/>
  <c r="Q78" i="1"/>
  <c r="T78" i="1" s="1"/>
  <c r="N80" i="1"/>
  <c r="P80" i="1" s="1"/>
  <c r="M80" i="1"/>
  <c r="O80" i="1" s="1"/>
  <c r="K81" i="1"/>
  <c r="R75" i="2" l="1"/>
  <c r="S75" i="2"/>
  <c r="P77" i="2"/>
  <c r="Q76" i="2"/>
  <c r="T76" i="2" s="1"/>
  <c r="N78" i="2"/>
  <c r="M78" i="2"/>
  <c r="O78" i="2" s="1"/>
  <c r="R78" i="1"/>
  <c r="S78" i="1"/>
  <c r="Z78" i="1"/>
  <c r="Q79" i="1"/>
  <c r="T79" i="1" s="1"/>
  <c r="M81" i="1"/>
  <c r="O81" i="1" s="1"/>
  <c r="N81" i="1"/>
  <c r="P81" i="1" s="1"/>
  <c r="K82" i="1"/>
  <c r="P78" i="2" l="1"/>
  <c r="R76" i="2"/>
  <c r="S76" i="2"/>
  <c r="Q77" i="2"/>
  <c r="T77" i="2" s="1"/>
  <c r="N79" i="2"/>
  <c r="M79" i="2"/>
  <c r="O79" i="2" s="1"/>
  <c r="R79" i="1"/>
  <c r="S79" i="1"/>
  <c r="Z79" i="1"/>
  <c r="Q80" i="1"/>
  <c r="T80" i="1" s="1"/>
  <c r="N82" i="1"/>
  <c r="P82" i="1" s="1"/>
  <c r="M82" i="1"/>
  <c r="O82" i="1" s="1"/>
  <c r="K83" i="1"/>
  <c r="R77" i="2" l="1"/>
  <c r="S77" i="2"/>
  <c r="P79" i="2"/>
  <c r="Q78" i="2"/>
  <c r="T78" i="2" s="1"/>
  <c r="N80" i="2"/>
  <c r="M80" i="2"/>
  <c r="O80" i="2" s="1"/>
  <c r="R80" i="1"/>
  <c r="S80" i="1"/>
  <c r="Z80" i="1"/>
  <c r="N83" i="1"/>
  <c r="P83" i="1" s="1"/>
  <c r="M83" i="1"/>
  <c r="O83" i="1" s="1"/>
  <c r="Q81" i="1"/>
  <c r="T81" i="1" s="1"/>
  <c r="K84" i="1"/>
  <c r="S78" i="2" l="1"/>
  <c r="R78" i="2"/>
  <c r="Q79" i="2"/>
  <c r="T79" i="2" s="1"/>
  <c r="P80" i="2"/>
  <c r="N81" i="2"/>
  <c r="M81" i="2"/>
  <c r="O81" i="2" s="1"/>
  <c r="R81" i="1"/>
  <c r="S81" i="1"/>
  <c r="Z81" i="1"/>
  <c r="M84" i="1"/>
  <c r="O84" i="1" s="1"/>
  <c r="N84" i="1"/>
  <c r="P84" i="1" s="1"/>
  <c r="Q82" i="1"/>
  <c r="T82" i="1" s="1"/>
  <c r="K85" i="1"/>
  <c r="P81" i="2" l="1"/>
  <c r="R79" i="2"/>
  <c r="S79" i="2"/>
  <c r="Q80" i="2"/>
  <c r="T80" i="2" s="1"/>
  <c r="N82" i="2"/>
  <c r="M82" i="2"/>
  <c r="O82" i="2" s="1"/>
  <c r="R82" i="1"/>
  <c r="S82" i="1"/>
  <c r="Z82" i="1"/>
  <c r="M85" i="1"/>
  <c r="O85" i="1" s="1"/>
  <c r="N85" i="1"/>
  <c r="P85" i="1" s="1"/>
  <c r="Q83" i="1"/>
  <c r="T83" i="1" s="1"/>
  <c r="K86" i="1"/>
  <c r="R80" i="2" l="1"/>
  <c r="S80" i="2"/>
  <c r="P82" i="2"/>
  <c r="Q81" i="2"/>
  <c r="T81" i="2" s="1"/>
  <c r="M83" i="2"/>
  <c r="O83" i="2" s="1"/>
  <c r="N83" i="2"/>
  <c r="R83" i="1"/>
  <c r="S83" i="1"/>
  <c r="Z83" i="1"/>
  <c r="M86" i="1"/>
  <c r="O86" i="1" s="1"/>
  <c r="N86" i="1"/>
  <c r="P86" i="1" s="1"/>
  <c r="Q84" i="1"/>
  <c r="T84" i="1" s="1"/>
  <c r="K87" i="1"/>
  <c r="S81" i="2" l="1"/>
  <c r="R81" i="2"/>
  <c r="Q82" i="2"/>
  <c r="T82" i="2" s="1"/>
  <c r="P83" i="2"/>
  <c r="M84" i="2"/>
  <c r="O84" i="2" s="1"/>
  <c r="N84" i="2"/>
  <c r="R84" i="1"/>
  <c r="S84" i="1"/>
  <c r="Z84" i="1"/>
  <c r="Q85" i="1"/>
  <c r="T85" i="1" s="1"/>
  <c r="N87" i="1"/>
  <c r="P87" i="1" s="1"/>
  <c r="M87" i="1"/>
  <c r="O87" i="1" s="1"/>
  <c r="K88" i="1"/>
  <c r="R82" i="2" l="1"/>
  <c r="S82" i="2"/>
  <c r="P84" i="2"/>
  <c r="Q83" i="2"/>
  <c r="T83" i="2" s="1"/>
  <c r="N85" i="2"/>
  <c r="M85" i="2"/>
  <c r="O85" i="2" s="1"/>
  <c r="R85" i="1"/>
  <c r="S85" i="1"/>
  <c r="Z85" i="1"/>
  <c r="M88" i="1"/>
  <c r="O88" i="1" s="1"/>
  <c r="N88" i="1"/>
  <c r="P88" i="1" s="1"/>
  <c r="Q86" i="1"/>
  <c r="T86" i="1" s="1"/>
  <c r="K89" i="1"/>
  <c r="R83" i="2" l="1"/>
  <c r="S83" i="2"/>
  <c r="P85" i="2"/>
  <c r="Q84" i="2"/>
  <c r="T84" i="2" s="1"/>
  <c r="N86" i="2"/>
  <c r="M86" i="2"/>
  <c r="O86" i="2" s="1"/>
  <c r="R86" i="1"/>
  <c r="S86" i="1"/>
  <c r="Z86" i="1"/>
  <c r="N89" i="1"/>
  <c r="P89" i="1" s="1"/>
  <c r="M89" i="1"/>
  <c r="O89" i="1" s="1"/>
  <c r="Q87" i="1"/>
  <c r="T87" i="1" s="1"/>
  <c r="K90" i="1"/>
  <c r="R84" i="2" l="1"/>
  <c r="S84" i="2"/>
  <c r="Q85" i="2"/>
  <c r="T85" i="2" s="1"/>
  <c r="P86" i="2"/>
  <c r="N87" i="2"/>
  <c r="M87" i="2"/>
  <c r="O87" i="2" s="1"/>
  <c r="R87" i="1"/>
  <c r="S87" i="1"/>
  <c r="Z87" i="1"/>
  <c r="Q88" i="1"/>
  <c r="T88" i="1" s="1"/>
  <c r="M90" i="1"/>
  <c r="O90" i="1" s="1"/>
  <c r="N90" i="1"/>
  <c r="P90" i="1" s="1"/>
  <c r="K91" i="1"/>
  <c r="R85" i="2" l="1"/>
  <c r="S85" i="2"/>
  <c r="P87" i="2"/>
  <c r="Q86" i="2"/>
  <c r="T86" i="2" s="1"/>
  <c r="N88" i="2"/>
  <c r="M88" i="2"/>
  <c r="O88" i="2" s="1"/>
  <c r="R88" i="1"/>
  <c r="S88" i="1"/>
  <c r="Z88" i="1"/>
  <c r="M91" i="1"/>
  <c r="O91" i="1" s="1"/>
  <c r="N91" i="1"/>
  <c r="P91" i="1" s="1"/>
  <c r="Q89" i="1"/>
  <c r="T89" i="1" s="1"/>
  <c r="K92" i="1"/>
  <c r="S86" i="2" l="1"/>
  <c r="R86" i="2"/>
  <c r="Q87" i="2"/>
  <c r="T87" i="2" s="1"/>
  <c r="P88" i="2"/>
  <c r="M89" i="2"/>
  <c r="O89" i="2" s="1"/>
  <c r="N89" i="2"/>
  <c r="R89" i="1"/>
  <c r="S89" i="1"/>
  <c r="Z89" i="1"/>
  <c r="M92" i="1"/>
  <c r="O92" i="1" s="1"/>
  <c r="N92" i="1"/>
  <c r="P92" i="1" s="1"/>
  <c r="Q90" i="1"/>
  <c r="T90" i="1" s="1"/>
  <c r="K93" i="1"/>
  <c r="P89" i="2" l="1"/>
  <c r="R87" i="2"/>
  <c r="S87" i="2"/>
  <c r="Q88" i="2"/>
  <c r="T88" i="2" s="1"/>
  <c r="M90" i="2"/>
  <c r="N90" i="2"/>
  <c r="R90" i="1"/>
  <c r="S90" i="1"/>
  <c r="Z90" i="1"/>
  <c r="M93" i="1"/>
  <c r="O93" i="1" s="1"/>
  <c r="N93" i="1"/>
  <c r="P93" i="1" s="1"/>
  <c r="Q91" i="1"/>
  <c r="T91" i="1" s="1"/>
  <c r="K94" i="1"/>
  <c r="P90" i="2" l="1"/>
  <c r="R88" i="2"/>
  <c r="S88" i="2"/>
  <c r="Q89" i="2"/>
  <c r="T89" i="2" s="1"/>
  <c r="O90" i="2"/>
  <c r="N91" i="2"/>
  <c r="M91" i="2"/>
  <c r="R91" i="1"/>
  <c r="S91" i="1"/>
  <c r="Z91" i="1"/>
  <c r="M94" i="1"/>
  <c r="O94" i="1" s="1"/>
  <c r="N94" i="1"/>
  <c r="P94" i="1" s="1"/>
  <c r="Q92" i="1"/>
  <c r="T92" i="1" s="1"/>
  <c r="K95" i="1"/>
  <c r="P91" i="2" l="1"/>
  <c r="S89" i="2"/>
  <c r="R89" i="2"/>
  <c r="O91" i="2"/>
  <c r="Q90" i="2"/>
  <c r="T90" i="2" s="1"/>
  <c r="N92" i="2"/>
  <c r="P92" i="2" s="1"/>
  <c r="M92" i="2"/>
  <c r="R92" i="1"/>
  <c r="S92" i="1"/>
  <c r="Z92" i="1"/>
  <c r="N95" i="1"/>
  <c r="P95" i="1" s="1"/>
  <c r="M95" i="1"/>
  <c r="O95" i="1" s="1"/>
  <c r="Q93" i="1"/>
  <c r="T93" i="1" s="1"/>
  <c r="K96" i="1"/>
  <c r="R90" i="2" l="1"/>
  <c r="S90" i="2"/>
  <c r="O92" i="2"/>
  <c r="Q91" i="2"/>
  <c r="T91" i="2" s="1"/>
  <c r="M93" i="2"/>
  <c r="N93" i="2"/>
  <c r="P93" i="2" s="1"/>
  <c r="R93" i="1"/>
  <c r="S93" i="1"/>
  <c r="Z93" i="1"/>
  <c r="M96" i="1"/>
  <c r="O96" i="1" s="1"/>
  <c r="N96" i="1"/>
  <c r="P96" i="1" s="1"/>
  <c r="Q94" i="1"/>
  <c r="T94" i="1" s="1"/>
  <c r="K97" i="1"/>
  <c r="R91" i="2" l="1"/>
  <c r="S91" i="2"/>
  <c r="Q92" i="2"/>
  <c r="T92" i="2" s="1"/>
  <c r="O93" i="2"/>
  <c r="M94" i="2"/>
  <c r="N94" i="2"/>
  <c r="R94" i="1"/>
  <c r="S94" i="1"/>
  <c r="Z94" i="1"/>
  <c r="N97" i="1"/>
  <c r="P97" i="1" s="1"/>
  <c r="M97" i="1"/>
  <c r="O97" i="1" s="1"/>
  <c r="Q95" i="1"/>
  <c r="T95" i="1" s="1"/>
  <c r="K98" i="1"/>
  <c r="R92" i="2" l="1"/>
  <c r="S92" i="2"/>
  <c r="O94" i="2"/>
  <c r="Q93" i="2"/>
  <c r="T93" i="2" s="1"/>
  <c r="P94" i="2"/>
  <c r="M95" i="2"/>
  <c r="N95" i="2"/>
  <c r="R95" i="1"/>
  <c r="S95" i="1"/>
  <c r="Z95" i="1"/>
  <c r="M98" i="1"/>
  <c r="O98" i="1" s="1"/>
  <c r="N98" i="1"/>
  <c r="P98" i="1" s="1"/>
  <c r="Q96" i="1"/>
  <c r="T96" i="1" s="1"/>
  <c r="K99" i="1"/>
  <c r="O95" i="2" l="1"/>
  <c r="R93" i="2"/>
  <c r="S93" i="2"/>
  <c r="P95" i="2"/>
  <c r="Q94" i="2"/>
  <c r="T94" i="2" s="1"/>
  <c r="M96" i="2"/>
  <c r="N96" i="2"/>
  <c r="R96" i="1"/>
  <c r="S96" i="1"/>
  <c r="Z96" i="1"/>
  <c r="Q97" i="1"/>
  <c r="T97" i="1" s="1"/>
  <c r="M99" i="1"/>
  <c r="O99" i="1" s="1"/>
  <c r="N99" i="1"/>
  <c r="P99" i="1" s="1"/>
  <c r="K100" i="1"/>
  <c r="O96" i="2" l="1"/>
  <c r="P96" i="2"/>
  <c r="S94" i="2"/>
  <c r="R94" i="2"/>
  <c r="Q95" i="2"/>
  <c r="T95" i="2" s="1"/>
  <c r="N97" i="2"/>
  <c r="M97" i="2"/>
  <c r="O97" i="2" s="1"/>
  <c r="R97" i="1"/>
  <c r="S97" i="1"/>
  <c r="Z97" i="1"/>
  <c r="M100" i="1"/>
  <c r="O100" i="1" s="1"/>
  <c r="N100" i="1"/>
  <c r="P100" i="1" s="1"/>
  <c r="Q98" i="1"/>
  <c r="T98" i="1" s="1"/>
  <c r="K101" i="1"/>
  <c r="R95" i="2" l="1"/>
  <c r="S95" i="2"/>
  <c r="Q96" i="2"/>
  <c r="T96" i="2" s="1"/>
  <c r="P97" i="2"/>
  <c r="N98" i="2"/>
  <c r="M98" i="2"/>
  <c r="O98" i="2" s="1"/>
  <c r="R98" i="1"/>
  <c r="S98" i="1"/>
  <c r="Z98" i="1"/>
  <c r="M101" i="1"/>
  <c r="O101" i="1" s="1"/>
  <c r="N101" i="1"/>
  <c r="P101" i="1" s="1"/>
  <c r="Q99" i="1"/>
  <c r="T99" i="1" s="1"/>
  <c r="K102" i="1"/>
  <c r="R96" i="2" l="1"/>
  <c r="S96" i="2"/>
  <c r="P98" i="2"/>
  <c r="Q97" i="2"/>
  <c r="T97" i="2" s="1"/>
  <c r="N99" i="2"/>
  <c r="M99" i="2"/>
  <c r="O99" i="2" s="1"/>
  <c r="R99" i="1"/>
  <c r="S99" i="1"/>
  <c r="Z99" i="1"/>
  <c r="N102" i="1"/>
  <c r="P102" i="1" s="1"/>
  <c r="M102" i="1"/>
  <c r="O102" i="1" s="1"/>
  <c r="Q100" i="1"/>
  <c r="T100" i="1" s="1"/>
  <c r="K103" i="1"/>
  <c r="S97" i="2" l="1"/>
  <c r="R97" i="2"/>
  <c r="P99" i="2"/>
  <c r="Q98" i="2"/>
  <c r="T98" i="2" s="1"/>
  <c r="M100" i="2"/>
  <c r="O100" i="2" s="1"/>
  <c r="N100" i="2"/>
  <c r="R100" i="1"/>
  <c r="S100" i="1"/>
  <c r="Z100" i="1"/>
  <c r="Q101" i="1"/>
  <c r="T101" i="1" s="1"/>
  <c r="M103" i="1"/>
  <c r="O103" i="1" s="1"/>
  <c r="N103" i="1"/>
  <c r="P103" i="1" s="1"/>
  <c r="K104" i="1"/>
  <c r="R98" i="2" l="1"/>
  <c r="S98" i="2"/>
  <c r="Q99" i="2"/>
  <c r="T99" i="2" s="1"/>
  <c r="P100" i="2"/>
  <c r="M101" i="2"/>
  <c r="O101" i="2" s="1"/>
  <c r="N101" i="2"/>
  <c r="R101" i="1"/>
  <c r="S101" i="1"/>
  <c r="Z101" i="1"/>
  <c r="N104" i="1"/>
  <c r="P104" i="1" s="1"/>
  <c r="M104" i="1"/>
  <c r="O104" i="1" s="1"/>
  <c r="Q102" i="1"/>
  <c r="T102" i="1" s="1"/>
  <c r="K105" i="1"/>
  <c r="R99" i="2" l="1"/>
  <c r="S99" i="2"/>
  <c r="P101" i="2"/>
  <c r="Q100" i="2"/>
  <c r="T100" i="2" s="1"/>
  <c r="N102" i="2"/>
  <c r="M102" i="2"/>
  <c r="O102" i="2" s="1"/>
  <c r="R102" i="1"/>
  <c r="S102" i="1"/>
  <c r="Z102" i="1"/>
  <c r="Q103" i="1"/>
  <c r="T103" i="1" s="1"/>
  <c r="N105" i="1"/>
  <c r="P105" i="1" s="1"/>
  <c r="M105" i="1"/>
  <c r="O105" i="1" s="1"/>
  <c r="K106" i="1"/>
  <c r="R100" i="2" l="1"/>
  <c r="S100" i="2"/>
  <c r="P102" i="2"/>
  <c r="Q101" i="2"/>
  <c r="T101" i="2" s="1"/>
  <c r="M103" i="2"/>
  <c r="O103" i="2" s="1"/>
  <c r="N103" i="2"/>
  <c r="R103" i="1"/>
  <c r="S103" i="1"/>
  <c r="Z103" i="1"/>
  <c r="N106" i="1"/>
  <c r="P106" i="1" s="1"/>
  <c r="M106" i="1"/>
  <c r="O106" i="1" s="1"/>
  <c r="Q104" i="1"/>
  <c r="T104" i="1" s="1"/>
  <c r="K107" i="1"/>
  <c r="R101" i="2" l="1"/>
  <c r="S101" i="2"/>
  <c r="P103" i="2"/>
  <c r="Q102" i="2"/>
  <c r="T102" i="2" s="1"/>
  <c r="N104" i="2"/>
  <c r="M104" i="2"/>
  <c r="O104" i="2" s="1"/>
  <c r="R104" i="1"/>
  <c r="S104" i="1"/>
  <c r="Z104" i="1"/>
  <c r="M107" i="1"/>
  <c r="O107" i="1" s="1"/>
  <c r="N107" i="1"/>
  <c r="P107" i="1" s="1"/>
  <c r="Q105" i="1"/>
  <c r="T105" i="1" s="1"/>
  <c r="K108" i="1"/>
  <c r="S102" i="2" l="1"/>
  <c r="R102" i="2"/>
  <c r="Q103" i="2"/>
  <c r="T103" i="2" s="1"/>
  <c r="P104" i="2"/>
  <c r="M105" i="2"/>
  <c r="O105" i="2" s="1"/>
  <c r="N105" i="2"/>
  <c r="R105" i="1"/>
  <c r="S105" i="1"/>
  <c r="Z105" i="1"/>
  <c r="N108" i="1"/>
  <c r="P108" i="1" s="1"/>
  <c r="M108" i="1"/>
  <c r="O108" i="1" s="1"/>
  <c r="Q106" i="1"/>
  <c r="T106" i="1" s="1"/>
  <c r="K109" i="1"/>
  <c r="R103" i="2" l="1"/>
  <c r="S103" i="2"/>
  <c r="P105" i="2"/>
  <c r="Q104" i="2"/>
  <c r="T104" i="2" s="1"/>
  <c r="M106" i="2"/>
  <c r="O106" i="2" s="1"/>
  <c r="N106" i="2"/>
  <c r="R106" i="1"/>
  <c r="S106" i="1"/>
  <c r="Z106" i="1"/>
  <c r="N109" i="1"/>
  <c r="P109" i="1" s="1"/>
  <c r="M109" i="1"/>
  <c r="O109" i="1" s="1"/>
  <c r="Q107" i="1"/>
  <c r="T107" i="1" s="1"/>
  <c r="K110" i="1"/>
  <c r="R104" i="2" l="1"/>
  <c r="S104" i="2"/>
  <c r="P106" i="2"/>
  <c r="Q105" i="2"/>
  <c r="T105" i="2" s="1"/>
  <c r="N107" i="2"/>
  <c r="M107" i="2"/>
  <c r="O107" i="2" s="1"/>
  <c r="R107" i="1"/>
  <c r="S107" i="1"/>
  <c r="Z107" i="1"/>
  <c r="N110" i="1"/>
  <c r="P110" i="1" s="1"/>
  <c r="M110" i="1"/>
  <c r="O110" i="1" s="1"/>
  <c r="Q108" i="1"/>
  <c r="T108" i="1" s="1"/>
  <c r="K111" i="1"/>
  <c r="S105" i="2" l="1"/>
  <c r="R105" i="2"/>
  <c r="Q106" i="2"/>
  <c r="T106" i="2" s="1"/>
  <c r="P107" i="2"/>
  <c r="N108" i="2"/>
  <c r="M108" i="2"/>
  <c r="O108" i="2" s="1"/>
  <c r="R108" i="1"/>
  <c r="S108" i="1"/>
  <c r="Z108" i="1"/>
  <c r="M111" i="1"/>
  <c r="O111" i="1" s="1"/>
  <c r="N111" i="1"/>
  <c r="P111" i="1" s="1"/>
  <c r="Q109" i="1"/>
  <c r="T109" i="1" s="1"/>
  <c r="K112" i="1"/>
  <c r="R106" i="2" l="1"/>
  <c r="S106" i="2"/>
  <c r="P108" i="2"/>
  <c r="Q107" i="2"/>
  <c r="T107" i="2" s="1"/>
  <c r="N109" i="2"/>
  <c r="M109" i="2"/>
  <c r="O109" i="2" s="1"/>
  <c r="R109" i="1"/>
  <c r="S109" i="1"/>
  <c r="Z109" i="1"/>
  <c r="N112" i="1"/>
  <c r="P112" i="1" s="1"/>
  <c r="M112" i="1"/>
  <c r="O112" i="1" s="1"/>
  <c r="Q110" i="1"/>
  <c r="T110" i="1" s="1"/>
  <c r="K113" i="1"/>
  <c r="R107" i="2" l="1"/>
  <c r="S107" i="2"/>
  <c r="P109" i="2"/>
  <c r="Q108" i="2"/>
  <c r="T108" i="2" s="1"/>
  <c r="N110" i="2"/>
  <c r="M110" i="2"/>
  <c r="O110" i="2" s="1"/>
  <c r="R110" i="1"/>
  <c r="S110" i="1"/>
  <c r="Z110" i="1"/>
  <c r="Q111" i="1"/>
  <c r="T111" i="1" s="1"/>
  <c r="M113" i="1"/>
  <c r="O113" i="1" s="1"/>
  <c r="N113" i="1"/>
  <c r="P113" i="1" s="1"/>
  <c r="K114" i="1"/>
  <c r="R108" i="2" l="1"/>
  <c r="S108" i="2"/>
  <c r="Q109" i="2"/>
  <c r="T109" i="2" s="1"/>
  <c r="P110" i="2"/>
  <c r="N111" i="2"/>
  <c r="M111" i="2"/>
  <c r="O111" i="2" s="1"/>
  <c r="R111" i="1"/>
  <c r="S111" i="1"/>
  <c r="Z111" i="1"/>
  <c r="M114" i="1"/>
  <c r="O114" i="1" s="1"/>
  <c r="N114" i="1"/>
  <c r="P114" i="1" s="1"/>
  <c r="Q112" i="1"/>
  <c r="T112" i="1" s="1"/>
  <c r="K115" i="1"/>
  <c r="R109" i="2" l="1"/>
  <c r="S109" i="2"/>
  <c r="P111" i="2"/>
  <c r="Q110" i="2"/>
  <c r="T110" i="2" s="1"/>
  <c r="M112" i="2"/>
  <c r="O112" i="2" s="1"/>
  <c r="N112" i="2"/>
  <c r="R112" i="1"/>
  <c r="S112" i="1"/>
  <c r="Z112" i="1"/>
  <c r="M115" i="1"/>
  <c r="O115" i="1" s="1"/>
  <c r="N115" i="1"/>
  <c r="P115" i="1" s="1"/>
  <c r="Q113" i="1"/>
  <c r="T113" i="1" s="1"/>
  <c r="K116" i="1"/>
  <c r="S110" i="2" l="1"/>
  <c r="R110" i="2"/>
  <c r="Q111" i="2"/>
  <c r="T111" i="2" s="1"/>
  <c r="P112" i="2"/>
  <c r="N113" i="2"/>
  <c r="M113" i="2"/>
  <c r="O113" i="2" s="1"/>
  <c r="R113" i="1"/>
  <c r="S113" i="1"/>
  <c r="Z113" i="1"/>
  <c r="N116" i="1"/>
  <c r="P116" i="1" s="1"/>
  <c r="M116" i="1"/>
  <c r="O116" i="1" s="1"/>
  <c r="Q114" i="1"/>
  <c r="T114" i="1" s="1"/>
  <c r="K117" i="1"/>
  <c r="P113" i="2" l="1"/>
  <c r="R111" i="2"/>
  <c r="S111" i="2"/>
  <c r="Q112" i="2"/>
  <c r="T112" i="2" s="1"/>
  <c r="M114" i="2"/>
  <c r="O114" i="2" s="1"/>
  <c r="N114" i="2"/>
  <c r="R114" i="1"/>
  <c r="S114" i="1"/>
  <c r="Z114" i="1"/>
  <c r="M117" i="1"/>
  <c r="O117" i="1" s="1"/>
  <c r="N117" i="1"/>
  <c r="P117" i="1" s="1"/>
  <c r="Q115" i="1"/>
  <c r="T115" i="1" s="1"/>
  <c r="K118" i="1"/>
  <c r="R112" i="2" l="1"/>
  <c r="S112" i="2"/>
  <c r="Q113" i="2"/>
  <c r="T113" i="2" s="1"/>
  <c r="P114" i="2"/>
  <c r="N115" i="2"/>
  <c r="M115" i="2"/>
  <c r="O115" i="2" s="1"/>
  <c r="R115" i="1"/>
  <c r="S115" i="1"/>
  <c r="Z115" i="1"/>
  <c r="N118" i="1"/>
  <c r="P118" i="1" s="1"/>
  <c r="M118" i="1"/>
  <c r="O118" i="1" s="1"/>
  <c r="Q116" i="1"/>
  <c r="T116" i="1" s="1"/>
  <c r="K119" i="1"/>
  <c r="S113" i="2" l="1"/>
  <c r="R113" i="2"/>
  <c r="P115" i="2"/>
  <c r="Q114" i="2"/>
  <c r="T114" i="2" s="1"/>
  <c r="N116" i="2"/>
  <c r="M116" i="2"/>
  <c r="O116" i="2" s="1"/>
  <c r="R116" i="1"/>
  <c r="S116" i="1"/>
  <c r="Z116" i="1"/>
  <c r="M119" i="1"/>
  <c r="O119" i="1" s="1"/>
  <c r="N119" i="1"/>
  <c r="P119" i="1" s="1"/>
  <c r="Q117" i="1"/>
  <c r="T117" i="1" s="1"/>
  <c r="K120" i="1"/>
  <c r="P116" i="2" l="1"/>
  <c r="R114" i="2"/>
  <c r="S114" i="2"/>
  <c r="Q115" i="2"/>
  <c r="T115" i="2" s="1"/>
  <c r="M117" i="2"/>
  <c r="O117" i="2" s="1"/>
  <c r="N117" i="2"/>
  <c r="R117" i="1"/>
  <c r="S117" i="1"/>
  <c r="Z117" i="1"/>
  <c r="N120" i="1"/>
  <c r="P120" i="1" s="1"/>
  <c r="M120" i="1"/>
  <c r="O120" i="1" s="1"/>
  <c r="Q118" i="1"/>
  <c r="T118" i="1" s="1"/>
  <c r="K121" i="1"/>
  <c r="R115" i="2" l="1"/>
  <c r="S115" i="2"/>
  <c r="P117" i="2"/>
  <c r="Q116" i="2"/>
  <c r="T116" i="2" s="1"/>
  <c r="M118" i="2"/>
  <c r="O118" i="2" s="1"/>
  <c r="N118" i="2"/>
  <c r="R118" i="1"/>
  <c r="S118" i="1"/>
  <c r="Z118" i="1"/>
  <c r="M121" i="1"/>
  <c r="O121" i="1" s="1"/>
  <c r="N121" i="1"/>
  <c r="P121" i="1" s="1"/>
  <c r="Q119" i="1"/>
  <c r="T119" i="1" s="1"/>
  <c r="K122" i="1"/>
  <c r="R116" i="2" l="1"/>
  <c r="S116" i="2"/>
  <c r="Q117" i="2"/>
  <c r="T117" i="2" s="1"/>
  <c r="P118" i="2"/>
  <c r="M119" i="2"/>
  <c r="O119" i="2" s="1"/>
  <c r="N119" i="2"/>
  <c r="R119" i="1"/>
  <c r="S119" i="1"/>
  <c r="Z119" i="1"/>
  <c r="M122" i="1"/>
  <c r="O122" i="1" s="1"/>
  <c r="N122" i="1"/>
  <c r="P122" i="1" s="1"/>
  <c r="Q120" i="1"/>
  <c r="T120" i="1" s="1"/>
  <c r="K123" i="1"/>
  <c r="P119" i="2" l="1"/>
  <c r="R117" i="2"/>
  <c r="S117" i="2"/>
  <c r="Q118" i="2"/>
  <c r="T118" i="2" s="1"/>
  <c r="M120" i="2"/>
  <c r="O120" i="2" s="1"/>
  <c r="N120" i="2"/>
  <c r="R120" i="1"/>
  <c r="S120" i="1"/>
  <c r="Z120" i="1"/>
  <c r="M123" i="1"/>
  <c r="O123" i="1" s="1"/>
  <c r="N123" i="1"/>
  <c r="P123" i="1" s="1"/>
  <c r="Q121" i="1"/>
  <c r="T121" i="1" s="1"/>
  <c r="K124" i="1"/>
  <c r="S118" i="2" l="1"/>
  <c r="R118" i="2"/>
  <c r="Q119" i="2"/>
  <c r="T119" i="2" s="1"/>
  <c r="P120" i="2"/>
  <c r="N121" i="2"/>
  <c r="M121" i="2"/>
  <c r="O121" i="2" s="1"/>
  <c r="R121" i="1"/>
  <c r="S121" i="1"/>
  <c r="Z121" i="1"/>
  <c r="N124" i="1"/>
  <c r="P124" i="1" s="1"/>
  <c r="M124" i="1"/>
  <c r="O124" i="1" s="1"/>
  <c r="Q122" i="1"/>
  <c r="T122" i="1" s="1"/>
  <c r="K125" i="1"/>
  <c r="P121" i="2" l="1"/>
  <c r="R119" i="2"/>
  <c r="S119" i="2"/>
  <c r="Q120" i="2"/>
  <c r="T120" i="2" s="1"/>
  <c r="N122" i="2"/>
  <c r="M122" i="2"/>
  <c r="O122" i="2" s="1"/>
  <c r="R122" i="1"/>
  <c r="S122" i="1"/>
  <c r="Z122" i="1"/>
  <c r="M125" i="1"/>
  <c r="O125" i="1" s="1"/>
  <c r="N125" i="1"/>
  <c r="P125" i="1" s="1"/>
  <c r="Q123" i="1"/>
  <c r="T123" i="1" s="1"/>
  <c r="K126" i="1"/>
  <c r="R120" i="2" l="1"/>
  <c r="S120" i="2"/>
  <c r="P122" i="2"/>
  <c r="Q121" i="2"/>
  <c r="T121" i="2" s="1"/>
  <c r="M123" i="2"/>
  <c r="O123" i="2" s="1"/>
  <c r="N123" i="2"/>
  <c r="R123" i="1"/>
  <c r="S123" i="1"/>
  <c r="Z123" i="1"/>
  <c r="M126" i="1"/>
  <c r="O126" i="1" s="1"/>
  <c r="N126" i="1"/>
  <c r="P126" i="1" s="1"/>
  <c r="Q124" i="1"/>
  <c r="T124" i="1" s="1"/>
  <c r="K127" i="1"/>
  <c r="S121" i="2" l="1"/>
  <c r="R121" i="2"/>
  <c r="Q122" i="2"/>
  <c r="T122" i="2" s="1"/>
  <c r="P123" i="2"/>
  <c r="N124" i="2"/>
  <c r="M124" i="2"/>
  <c r="O124" i="2" s="1"/>
  <c r="R124" i="1"/>
  <c r="S124" i="1"/>
  <c r="Z124" i="1"/>
  <c r="M127" i="1"/>
  <c r="O127" i="1" s="1"/>
  <c r="N127" i="1"/>
  <c r="P127" i="1" s="1"/>
  <c r="Q125" i="1"/>
  <c r="T125" i="1" s="1"/>
  <c r="K128" i="1"/>
  <c r="P124" i="2" l="1"/>
  <c r="R122" i="2"/>
  <c r="S122" i="2"/>
  <c r="Q123" i="2"/>
  <c r="T123" i="2" s="1"/>
  <c r="N125" i="2"/>
  <c r="M125" i="2"/>
  <c r="O125" i="2" s="1"/>
  <c r="R125" i="1"/>
  <c r="S125" i="1"/>
  <c r="Z125" i="1"/>
  <c r="N128" i="1"/>
  <c r="P128" i="1" s="1"/>
  <c r="M128" i="1"/>
  <c r="O128" i="1" s="1"/>
  <c r="Q126" i="1"/>
  <c r="T126" i="1" s="1"/>
  <c r="K129" i="1"/>
  <c r="P125" i="2" l="1"/>
  <c r="R123" i="2"/>
  <c r="S123" i="2"/>
  <c r="Q124" i="2"/>
  <c r="T124" i="2" s="1"/>
  <c r="N126" i="2"/>
  <c r="M126" i="2"/>
  <c r="O126" i="2" s="1"/>
  <c r="R126" i="1"/>
  <c r="S126" i="1"/>
  <c r="Z126" i="1"/>
  <c r="M129" i="1"/>
  <c r="O129" i="1" s="1"/>
  <c r="N129" i="1"/>
  <c r="P129" i="1" s="1"/>
  <c r="Q127" i="1"/>
  <c r="T127" i="1" s="1"/>
  <c r="K130" i="1"/>
  <c r="R124" i="2" l="1"/>
  <c r="S124" i="2"/>
  <c r="Q125" i="2"/>
  <c r="T125" i="2" s="1"/>
  <c r="P126" i="2"/>
  <c r="N127" i="2"/>
  <c r="M127" i="2"/>
  <c r="O127" i="2" s="1"/>
  <c r="R127" i="1"/>
  <c r="S127" i="1"/>
  <c r="Z127" i="1"/>
  <c r="N130" i="1"/>
  <c r="P130" i="1" s="1"/>
  <c r="M130" i="1"/>
  <c r="O130" i="1" s="1"/>
  <c r="Q128" i="1"/>
  <c r="T128" i="1" s="1"/>
  <c r="K131" i="1"/>
  <c r="R125" i="2" l="1"/>
  <c r="S125" i="2"/>
  <c r="P127" i="2"/>
  <c r="Q126" i="2"/>
  <c r="T126" i="2" s="1"/>
  <c r="M128" i="2"/>
  <c r="O128" i="2" s="1"/>
  <c r="N128" i="2"/>
  <c r="R128" i="1"/>
  <c r="S128" i="1"/>
  <c r="Z128" i="1"/>
  <c r="M131" i="1"/>
  <c r="O131" i="1" s="1"/>
  <c r="N131" i="1"/>
  <c r="P131" i="1" s="1"/>
  <c r="Q129" i="1"/>
  <c r="T129" i="1" s="1"/>
  <c r="K132" i="1"/>
  <c r="P128" i="2" l="1"/>
  <c r="S126" i="2"/>
  <c r="R126" i="2"/>
  <c r="Q127" i="2"/>
  <c r="T127" i="2" s="1"/>
  <c r="N129" i="2"/>
  <c r="M129" i="2"/>
  <c r="O129" i="2" s="1"/>
  <c r="R129" i="1"/>
  <c r="S129" i="1"/>
  <c r="Z129" i="1"/>
  <c r="N132" i="1"/>
  <c r="P132" i="1" s="1"/>
  <c r="M132" i="1"/>
  <c r="O132" i="1" s="1"/>
  <c r="Q130" i="1"/>
  <c r="T130" i="1" s="1"/>
  <c r="K133" i="1"/>
  <c r="P129" i="2" l="1"/>
  <c r="R127" i="2"/>
  <c r="S127" i="2"/>
  <c r="Q128" i="2"/>
  <c r="T128" i="2" s="1"/>
  <c r="N130" i="2"/>
  <c r="M130" i="2"/>
  <c r="R130" i="1"/>
  <c r="S130" i="1"/>
  <c r="Z130" i="1"/>
  <c r="M133" i="1"/>
  <c r="O133" i="1" s="1"/>
  <c r="N133" i="1"/>
  <c r="P133" i="1" s="1"/>
  <c r="Q131" i="1"/>
  <c r="T131" i="1" s="1"/>
  <c r="K134" i="1"/>
  <c r="P130" i="2" l="1"/>
  <c r="R128" i="2"/>
  <c r="S128" i="2"/>
  <c r="Q129" i="2"/>
  <c r="T129" i="2" s="1"/>
  <c r="O130" i="2"/>
  <c r="M131" i="2"/>
  <c r="N131" i="2"/>
  <c r="R131" i="1"/>
  <c r="S131" i="1"/>
  <c r="Z131" i="1"/>
  <c r="M134" i="1"/>
  <c r="O134" i="1" s="1"/>
  <c r="N134" i="1"/>
  <c r="P134" i="1" s="1"/>
  <c r="Q132" i="1"/>
  <c r="T132" i="1" s="1"/>
  <c r="K135" i="1"/>
  <c r="P131" i="2" l="1"/>
  <c r="S129" i="2"/>
  <c r="R129" i="2"/>
  <c r="O131" i="2"/>
  <c r="Q130" i="2"/>
  <c r="T130" i="2" s="1"/>
  <c r="N132" i="2"/>
  <c r="M132" i="2"/>
  <c r="R132" i="1"/>
  <c r="S132" i="1"/>
  <c r="Z132" i="1"/>
  <c r="N135" i="1"/>
  <c r="P135" i="1" s="1"/>
  <c r="M135" i="1"/>
  <c r="O135" i="1" s="1"/>
  <c r="Q133" i="1"/>
  <c r="T133" i="1" s="1"/>
  <c r="K136" i="1"/>
  <c r="P132" i="2" l="1"/>
  <c r="R130" i="2"/>
  <c r="S130" i="2"/>
  <c r="O132" i="2"/>
  <c r="Q131" i="2"/>
  <c r="T131" i="2" s="1"/>
  <c r="M133" i="2"/>
  <c r="N133" i="2"/>
  <c r="R133" i="1"/>
  <c r="S133" i="1"/>
  <c r="Z133" i="1"/>
  <c r="Q134" i="1"/>
  <c r="T134" i="1" s="1"/>
  <c r="N136" i="1"/>
  <c r="P136" i="1" s="1"/>
  <c r="M136" i="1"/>
  <c r="O136" i="1" s="1"/>
  <c r="K137" i="1"/>
  <c r="P133" i="2" l="1"/>
  <c r="R131" i="2"/>
  <c r="S131" i="2"/>
  <c r="Q132" i="2"/>
  <c r="T132" i="2" s="1"/>
  <c r="O133" i="2"/>
  <c r="M134" i="2"/>
  <c r="N134" i="2"/>
  <c r="P134" i="2" s="1"/>
  <c r="R134" i="1"/>
  <c r="S134" i="1"/>
  <c r="Z134" i="1"/>
  <c r="M137" i="1"/>
  <c r="O137" i="1" s="1"/>
  <c r="N137" i="1"/>
  <c r="P137" i="1" s="1"/>
  <c r="Q135" i="1"/>
  <c r="T135" i="1" s="1"/>
  <c r="K138" i="1"/>
  <c r="R132" i="2" l="1"/>
  <c r="S132" i="2"/>
  <c r="O134" i="2"/>
  <c r="Q133" i="2"/>
  <c r="T133" i="2" s="1"/>
  <c r="N135" i="2"/>
  <c r="P135" i="2" s="1"/>
  <c r="M135" i="2"/>
  <c r="R135" i="1"/>
  <c r="S135" i="1"/>
  <c r="Z135" i="1"/>
  <c r="M138" i="1"/>
  <c r="O138" i="1" s="1"/>
  <c r="N138" i="1"/>
  <c r="P138" i="1" s="1"/>
  <c r="Q136" i="1"/>
  <c r="T136" i="1" s="1"/>
  <c r="K139" i="1"/>
  <c r="R133" i="2" l="1"/>
  <c r="S133" i="2"/>
  <c r="O135" i="2"/>
  <c r="Q134" i="2"/>
  <c r="T134" i="2" s="1"/>
  <c r="M136" i="2"/>
  <c r="N136" i="2"/>
  <c r="P136" i="2" s="1"/>
  <c r="R136" i="1"/>
  <c r="S136" i="1"/>
  <c r="Z136" i="1"/>
  <c r="M139" i="1"/>
  <c r="O139" i="1" s="1"/>
  <c r="N139" i="1"/>
  <c r="P139" i="1" s="1"/>
  <c r="Q137" i="1"/>
  <c r="T137" i="1" s="1"/>
  <c r="K140" i="1"/>
  <c r="S134" i="2" l="1"/>
  <c r="R134" i="2"/>
  <c r="Q135" i="2"/>
  <c r="T135" i="2" s="1"/>
  <c r="O136" i="2"/>
  <c r="M137" i="2"/>
  <c r="N137" i="2"/>
  <c r="P137" i="2" s="1"/>
  <c r="R137" i="1"/>
  <c r="S137" i="1"/>
  <c r="Z137" i="1"/>
  <c r="N140" i="1"/>
  <c r="P140" i="1" s="1"/>
  <c r="M140" i="1"/>
  <c r="O140" i="1" s="1"/>
  <c r="Q138" i="1"/>
  <c r="T138" i="1" s="1"/>
  <c r="K141" i="1"/>
  <c r="O137" i="2" l="1"/>
  <c r="R135" i="2"/>
  <c r="S135" i="2"/>
  <c r="Q136" i="2"/>
  <c r="T136" i="2" s="1"/>
  <c r="M138" i="2"/>
  <c r="N138" i="2"/>
  <c r="P138" i="2" s="1"/>
  <c r="R138" i="1"/>
  <c r="S138" i="1"/>
  <c r="Z138" i="1"/>
  <c r="M141" i="1"/>
  <c r="O141" i="1" s="1"/>
  <c r="N141" i="1"/>
  <c r="P141" i="1" s="1"/>
  <c r="Q139" i="1"/>
  <c r="T139" i="1" s="1"/>
  <c r="K142" i="1"/>
  <c r="O138" i="2" l="1"/>
  <c r="R136" i="2"/>
  <c r="S136" i="2"/>
  <c r="Q137" i="2"/>
  <c r="T137" i="2" s="1"/>
  <c r="N139" i="2"/>
  <c r="P139" i="2" s="1"/>
  <c r="M139" i="2"/>
  <c r="R139" i="1"/>
  <c r="S139" i="1"/>
  <c r="Z139" i="1"/>
  <c r="N142" i="1"/>
  <c r="P142" i="1" s="1"/>
  <c r="M142" i="1"/>
  <c r="O142" i="1" s="1"/>
  <c r="Q140" i="1"/>
  <c r="T140" i="1" s="1"/>
  <c r="K143" i="1"/>
  <c r="S137" i="2" l="1"/>
  <c r="R137" i="2"/>
  <c r="O139" i="2"/>
  <c r="Q138" i="2"/>
  <c r="T138" i="2" s="1"/>
  <c r="N140" i="2"/>
  <c r="P140" i="2" s="1"/>
  <c r="M140" i="2"/>
  <c r="R140" i="1"/>
  <c r="S140" i="1"/>
  <c r="Z140" i="1"/>
  <c r="M143" i="1"/>
  <c r="O143" i="1" s="1"/>
  <c r="N143" i="1"/>
  <c r="P143" i="1" s="1"/>
  <c r="Q141" i="1"/>
  <c r="T141" i="1" s="1"/>
  <c r="K144" i="1"/>
  <c r="R138" i="2" l="1"/>
  <c r="S138" i="2"/>
  <c r="Q139" i="2"/>
  <c r="T139" i="2" s="1"/>
  <c r="O140" i="2"/>
  <c r="M141" i="2"/>
  <c r="N141" i="2"/>
  <c r="P141" i="2" s="1"/>
  <c r="R141" i="1"/>
  <c r="S141" i="1"/>
  <c r="Z141" i="1"/>
  <c r="M144" i="1"/>
  <c r="O144" i="1" s="1"/>
  <c r="N144" i="1"/>
  <c r="P144" i="1" s="1"/>
  <c r="Q142" i="1"/>
  <c r="T142" i="1" s="1"/>
  <c r="K145" i="1"/>
  <c r="O141" i="2" l="1"/>
  <c r="R139" i="2"/>
  <c r="S139" i="2"/>
  <c r="Q140" i="2"/>
  <c r="T140" i="2" s="1"/>
  <c r="M142" i="2"/>
  <c r="N142" i="2"/>
  <c r="P142" i="2" s="1"/>
  <c r="R142" i="1"/>
  <c r="S142" i="1"/>
  <c r="Z142" i="1"/>
  <c r="N145" i="1"/>
  <c r="P145" i="1" s="1"/>
  <c r="M145" i="1"/>
  <c r="O145" i="1" s="1"/>
  <c r="Q143" i="1"/>
  <c r="T143" i="1" s="1"/>
  <c r="K146" i="1"/>
  <c r="O142" i="2" l="1"/>
  <c r="R140" i="2"/>
  <c r="S140" i="2"/>
  <c r="Q141" i="2"/>
  <c r="T141" i="2" s="1"/>
  <c r="N143" i="2"/>
  <c r="P143" i="2" s="1"/>
  <c r="M143" i="2"/>
  <c r="R143" i="1"/>
  <c r="S143" i="1"/>
  <c r="Z143" i="1"/>
  <c r="M146" i="1"/>
  <c r="O146" i="1" s="1"/>
  <c r="N146" i="1"/>
  <c r="P146" i="1" s="1"/>
  <c r="Q144" i="1"/>
  <c r="T144" i="1" s="1"/>
  <c r="K147" i="1"/>
  <c r="R141" i="2" l="1"/>
  <c r="S141" i="2"/>
  <c r="O143" i="2"/>
  <c r="Q142" i="2"/>
  <c r="T142" i="2" s="1"/>
  <c r="N144" i="2"/>
  <c r="P144" i="2" s="1"/>
  <c r="M144" i="2"/>
  <c r="R144" i="1"/>
  <c r="S144" i="1"/>
  <c r="Z144" i="1"/>
  <c r="N147" i="1"/>
  <c r="P147" i="1" s="1"/>
  <c r="M147" i="1"/>
  <c r="O147" i="1" s="1"/>
  <c r="Q145" i="1"/>
  <c r="T145" i="1" s="1"/>
  <c r="K148" i="1"/>
  <c r="S142" i="2" l="1"/>
  <c r="R142" i="2"/>
  <c r="Q143" i="2"/>
  <c r="T143" i="2" s="1"/>
  <c r="O144" i="2"/>
  <c r="N145" i="2"/>
  <c r="P145" i="2" s="1"/>
  <c r="M145" i="2"/>
  <c r="R145" i="1"/>
  <c r="S145" i="1"/>
  <c r="Z145" i="1"/>
  <c r="M148" i="1"/>
  <c r="O148" i="1" s="1"/>
  <c r="N148" i="1"/>
  <c r="P148" i="1" s="1"/>
  <c r="Q146" i="1"/>
  <c r="T146" i="1" s="1"/>
  <c r="K149" i="1"/>
  <c r="O145" i="2" l="1"/>
  <c r="R143" i="2"/>
  <c r="S143" i="2"/>
  <c r="Q144" i="2"/>
  <c r="T144" i="2" s="1"/>
  <c r="M146" i="2"/>
  <c r="N146" i="2"/>
  <c r="P146" i="2" s="1"/>
  <c r="R146" i="1"/>
  <c r="S146" i="1"/>
  <c r="Z146" i="1"/>
  <c r="N149" i="1"/>
  <c r="P149" i="1" s="1"/>
  <c r="M149" i="1"/>
  <c r="O149" i="1" s="1"/>
  <c r="Q147" i="1"/>
  <c r="T147" i="1" s="1"/>
  <c r="K150" i="1"/>
  <c r="O146" i="2" l="1"/>
  <c r="R144" i="2"/>
  <c r="S144" i="2"/>
  <c r="Q145" i="2"/>
  <c r="T145" i="2" s="1"/>
  <c r="N147" i="2"/>
  <c r="P147" i="2" s="1"/>
  <c r="M147" i="2"/>
  <c r="R147" i="1"/>
  <c r="S147" i="1"/>
  <c r="Z147" i="1"/>
  <c r="N150" i="1"/>
  <c r="P150" i="1" s="1"/>
  <c r="M150" i="1"/>
  <c r="O150" i="1" s="1"/>
  <c r="Q148" i="1"/>
  <c r="T148" i="1" s="1"/>
  <c r="K151" i="1"/>
  <c r="O147" i="2" l="1"/>
  <c r="S145" i="2"/>
  <c r="R145" i="2"/>
  <c r="Q146" i="2"/>
  <c r="T146" i="2" s="1"/>
  <c r="N148" i="2"/>
  <c r="P148" i="2" s="1"/>
  <c r="M148" i="2"/>
  <c r="R148" i="1"/>
  <c r="S148" i="1"/>
  <c r="Z148" i="1"/>
  <c r="M151" i="1"/>
  <c r="O151" i="1" s="1"/>
  <c r="N151" i="1"/>
  <c r="P151" i="1" s="1"/>
  <c r="Q149" i="1"/>
  <c r="T149" i="1" s="1"/>
  <c r="K152" i="1"/>
  <c r="R146" i="2" l="1"/>
  <c r="S146" i="2"/>
  <c r="Q147" i="2"/>
  <c r="T147" i="2" s="1"/>
  <c r="O148" i="2"/>
  <c r="N149" i="2"/>
  <c r="P149" i="2" s="1"/>
  <c r="M149" i="2"/>
  <c r="R149" i="1"/>
  <c r="S149" i="1"/>
  <c r="Z149" i="1"/>
  <c r="M152" i="1"/>
  <c r="O152" i="1" s="1"/>
  <c r="N152" i="1"/>
  <c r="P152" i="1" s="1"/>
  <c r="Q150" i="1"/>
  <c r="T150" i="1" s="1"/>
  <c r="K153" i="1"/>
  <c r="R147" i="2" l="1"/>
  <c r="S147" i="2"/>
  <c r="O149" i="2"/>
  <c r="Q148" i="2"/>
  <c r="T148" i="2" s="1"/>
  <c r="M150" i="2"/>
  <c r="N150" i="2"/>
  <c r="P150" i="2" s="1"/>
  <c r="R150" i="1"/>
  <c r="S150" i="1"/>
  <c r="Z150" i="1"/>
  <c r="M153" i="1"/>
  <c r="O153" i="1" s="1"/>
  <c r="N153" i="1"/>
  <c r="P153" i="1" s="1"/>
  <c r="Q151" i="1"/>
  <c r="T151" i="1" s="1"/>
  <c r="K154" i="1"/>
  <c r="R148" i="2" l="1"/>
  <c r="S148" i="2"/>
  <c r="O150" i="2"/>
  <c r="Q149" i="2"/>
  <c r="T149" i="2" s="1"/>
  <c r="M151" i="2"/>
  <c r="N151" i="2"/>
  <c r="P151" i="2" s="1"/>
  <c r="R151" i="1"/>
  <c r="S151" i="1"/>
  <c r="Z151" i="1"/>
  <c r="N154" i="1"/>
  <c r="P154" i="1" s="1"/>
  <c r="M154" i="1"/>
  <c r="O154" i="1" s="1"/>
  <c r="Q152" i="1"/>
  <c r="T152" i="1" s="1"/>
  <c r="K155" i="1"/>
  <c r="R149" i="2" l="1"/>
  <c r="S149" i="2"/>
  <c r="O151" i="2"/>
  <c r="Q150" i="2"/>
  <c r="T150" i="2" s="1"/>
  <c r="N152" i="2"/>
  <c r="P152" i="2" s="1"/>
  <c r="M152" i="2"/>
  <c r="R152" i="1"/>
  <c r="S152" i="1"/>
  <c r="Z152" i="1"/>
  <c r="M155" i="1"/>
  <c r="O155" i="1" s="1"/>
  <c r="N155" i="1"/>
  <c r="P155" i="1" s="1"/>
  <c r="Q153" i="1"/>
  <c r="T153" i="1" s="1"/>
  <c r="K156" i="1"/>
  <c r="O152" i="2" l="1"/>
  <c r="S150" i="2"/>
  <c r="R150" i="2"/>
  <c r="Q151" i="2"/>
  <c r="T151" i="2" s="1"/>
  <c r="M153" i="2"/>
  <c r="N153" i="2"/>
  <c r="P153" i="2" s="1"/>
  <c r="R153" i="1"/>
  <c r="S153" i="1"/>
  <c r="Z153" i="1"/>
  <c r="M156" i="1"/>
  <c r="O156" i="1" s="1"/>
  <c r="N156" i="1"/>
  <c r="P156" i="1" s="1"/>
  <c r="Q154" i="1"/>
  <c r="T154" i="1" s="1"/>
  <c r="K157" i="1"/>
  <c r="R151" i="2" l="1"/>
  <c r="S151" i="2"/>
  <c r="O153" i="2"/>
  <c r="Q152" i="2"/>
  <c r="T152" i="2" s="1"/>
  <c r="N154" i="2"/>
  <c r="P154" i="2" s="1"/>
  <c r="M154" i="2"/>
  <c r="R154" i="1"/>
  <c r="S154" i="1"/>
  <c r="Z154" i="1"/>
  <c r="M157" i="1"/>
  <c r="O157" i="1" s="1"/>
  <c r="N157" i="1"/>
  <c r="P157" i="1" s="1"/>
  <c r="Q155" i="1"/>
  <c r="T155" i="1" s="1"/>
  <c r="K158" i="1"/>
  <c r="O154" i="2" l="1"/>
  <c r="R152" i="2"/>
  <c r="S152" i="2"/>
  <c r="Q153" i="2"/>
  <c r="T153" i="2" s="1"/>
  <c r="N155" i="2"/>
  <c r="P155" i="2" s="1"/>
  <c r="M155" i="2"/>
  <c r="R155" i="1"/>
  <c r="S155" i="1"/>
  <c r="Z155" i="1"/>
  <c r="N158" i="1"/>
  <c r="P158" i="1" s="1"/>
  <c r="M158" i="1"/>
  <c r="O158" i="1" s="1"/>
  <c r="Q156" i="1"/>
  <c r="T156" i="1" s="1"/>
  <c r="K159" i="1"/>
  <c r="O155" i="2" l="1"/>
  <c r="S153" i="2"/>
  <c r="R153" i="2"/>
  <c r="Q154" i="2"/>
  <c r="T154" i="2" s="1"/>
  <c r="N156" i="2"/>
  <c r="P156" i="2" s="1"/>
  <c r="M156" i="2"/>
  <c r="R156" i="1"/>
  <c r="S156" i="1"/>
  <c r="Z156" i="1"/>
  <c r="M159" i="1"/>
  <c r="O159" i="1" s="1"/>
  <c r="N159" i="1"/>
  <c r="P159" i="1" s="1"/>
  <c r="Q157" i="1"/>
  <c r="T157" i="1" s="1"/>
  <c r="K160" i="1"/>
  <c r="O156" i="2" l="1"/>
  <c r="R154" i="2"/>
  <c r="S154" i="2"/>
  <c r="Q155" i="2"/>
  <c r="T155" i="2" s="1"/>
  <c r="N157" i="2"/>
  <c r="P157" i="2" s="1"/>
  <c r="M157" i="2"/>
  <c r="R157" i="1"/>
  <c r="S157" i="1"/>
  <c r="Z157" i="1"/>
  <c r="M160" i="1"/>
  <c r="O160" i="1" s="1"/>
  <c r="N160" i="1"/>
  <c r="P160" i="1" s="1"/>
  <c r="Q158" i="1"/>
  <c r="T158" i="1" s="1"/>
  <c r="K161" i="1"/>
  <c r="R155" i="2" l="1"/>
  <c r="S155" i="2"/>
  <c r="Q156" i="2"/>
  <c r="T156" i="2" s="1"/>
  <c r="O157" i="2"/>
  <c r="N158" i="2"/>
  <c r="P158" i="2" s="1"/>
  <c r="M158" i="2"/>
  <c r="R158" i="1"/>
  <c r="S158" i="1"/>
  <c r="Z158" i="1"/>
  <c r="M161" i="1"/>
  <c r="O161" i="1" s="1"/>
  <c r="N161" i="1"/>
  <c r="P161" i="1" s="1"/>
  <c r="Q159" i="1"/>
  <c r="T159" i="1" s="1"/>
  <c r="K162" i="1"/>
  <c r="O158" i="2" l="1"/>
  <c r="R156" i="2"/>
  <c r="S156" i="2"/>
  <c r="Q157" i="2"/>
  <c r="T157" i="2" s="1"/>
  <c r="N159" i="2"/>
  <c r="P159" i="2" s="1"/>
  <c r="M159" i="2"/>
  <c r="R159" i="1"/>
  <c r="S159" i="1"/>
  <c r="Z159" i="1"/>
  <c r="M162" i="1"/>
  <c r="O162" i="1" s="1"/>
  <c r="N162" i="1"/>
  <c r="P162" i="1" s="1"/>
  <c r="Q160" i="1"/>
  <c r="T160" i="1" s="1"/>
  <c r="K163" i="1"/>
  <c r="O159" i="2" l="1"/>
  <c r="R157" i="2"/>
  <c r="S157" i="2"/>
  <c r="Q158" i="2"/>
  <c r="T158" i="2" s="1"/>
  <c r="N160" i="2"/>
  <c r="P160" i="2" s="1"/>
  <c r="M160" i="2"/>
  <c r="R160" i="1"/>
  <c r="S160" i="1"/>
  <c r="Z160" i="1"/>
  <c r="Q161" i="1"/>
  <c r="T161" i="1" s="1"/>
  <c r="N163" i="1"/>
  <c r="P163" i="1" s="1"/>
  <c r="M163" i="1"/>
  <c r="O163" i="1" s="1"/>
  <c r="K164" i="1"/>
  <c r="S158" i="2" l="1"/>
  <c r="R158" i="2"/>
  <c r="Q159" i="2"/>
  <c r="T159" i="2" s="1"/>
  <c r="O160" i="2"/>
  <c r="M161" i="2"/>
  <c r="N161" i="2"/>
  <c r="P161" i="2" s="1"/>
  <c r="R161" i="1"/>
  <c r="S161" i="1"/>
  <c r="Z161" i="1"/>
  <c r="N164" i="1"/>
  <c r="P164" i="1" s="1"/>
  <c r="M164" i="1"/>
  <c r="O164" i="1" s="1"/>
  <c r="Q162" i="1"/>
  <c r="T162" i="1" s="1"/>
  <c r="K165" i="1"/>
  <c r="R159" i="2" l="1"/>
  <c r="S159" i="2"/>
  <c r="O161" i="2"/>
  <c r="Q160" i="2"/>
  <c r="T160" i="2" s="1"/>
  <c r="N162" i="2"/>
  <c r="P162" i="2" s="1"/>
  <c r="M162" i="2"/>
  <c r="R162" i="1"/>
  <c r="S162" i="1"/>
  <c r="Z162" i="1"/>
  <c r="M165" i="1"/>
  <c r="O165" i="1" s="1"/>
  <c r="N165" i="1"/>
  <c r="P165" i="1" s="1"/>
  <c r="Q163" i="1"/>
  <c r="T163" i="1" s="1"/>
  <c r="K166" i="1"/>
  <c r="O162" i="2" l="1"/>
  <c r="R160" i="2"/>
  <c r="S160" i="2"/>
  <c r="Q161" i="2"/>
  <c r="T161" i="2" s="1"/>
  <c r="N163" i="2"/>
  <c r="P163" i="2" s="1"/>
  <c r="M163" i="2"/>
  <c r="R163" i="1"/>
  <c r="S163" i="1"/>
  <c r="Z163" i="1"/>
  <c r="N166" i="1"/>
  <c r="P166" i="1" s="1"/>
  <c r="M166" i="1"/>
  <c r="O166" i="1" s="1"/>
  <c r="Q164" i="1"/>
  <c r="T164" i="1" s="1"/>
  <c r="K167" i="1"/>
  <c r="S161" i="2" l="1"/>
  <c r="R161" i="2"/>
  <c r="Q162" i="2"/>
  <c r="T162" i="2" s="1"/>
  <c r="O163" i="2"/>
  <c r="M164" i="2"/>
  <c r="N164" i="2"/>
  <c r="P164" i="2" s="1"/>
  <c r="R164" i="1"/>
  <c r="S164" i="1"/>
  <c r="Z164" i="1"/>
  <c r="N167" i="1"/>
  <c r="P167" i="1" s="1"/>
  <c r="M167" i="1"/>
  <c r="O167" i="1" s="1"/>
  <c r="Q165" i="1"/>
  <c r="T165" i="1" s="1"/>
  <c r="K168" i="1"/>
  <c r="R162" i="2" l="1"/>
  <c r="S162" i="2"/>
  <c r="O164" i="2"/>
  <c r="Q163" i="2"/>
  <c r="T163" i="2" s="1"/>
  <c r="M165" i="2"/>
  <c r="N165" i="2"/>
  <c r="P165" i="2" s="1"/>
  <c r="R165" i="1"/>
  <c r="S165" i="1"/>
  <c r="Z165" i="1"/>
  <c r="M168" i="1"/>
  <c r="O168" i="1" s="1"/>
  <c r="N168" i="1"/>
  <c r="P168" i="1" s="1"/>
  <c r="Q166" i="1"/>
  <c r="T166" i="1" s="1"/>
  <c r="K169" i="1"/>
  <c r="R163" i="2" l="1"/>
  <c r="S163" i="2"/>
  <c r="Q164" i="2"/>
  <c r="T164" i="2" s="1"/>
  <c r="O165" i="2"/>
  <c r="N166" i="2"/>
  <c r="P166" i="2" s="1"/>
  <c r="M166" i="2"/>
  <c r="R166" i="1"/>
  <c r="S166" i="1"/>
  <c r="Z166" i="1"/>
  <c r="N169" i="1"/>
  <c r="P169" i="1" s="1"/>
  <c r="M169" i="1"/>
  <c r="O169" i="1" s="1"/>
  <c r="Q167" i="1"/>
  <c r="T167" i="1" s="1"/>
  <c r="K170" i="1"/>
  <c r="O166" i="2" l="1"/>
  <c r="R164" i="2"/>
  <c r="S164" i="2"/>
  <c r="Q165" i="2"/>
  <c r="T165" i="2" s="1"/>
  <c r="M167" i="2"/>
  <c r="N167" i="2"/>
  <c r="P167" i="2" s="1"/>
  <c r="R167" i="1"/>
  <c r="S167" i="1"/>
  <c r="Z167" i="1"/>
  <c r="M170" i="1"/>
  <c r="O170" i="1" s="1"/>
  <c r="N170" i="1"/>
  <c r="P170" i="1" s="1"/>
  <c r="Q168" i="1"/>
  <c r="T168" i="1" s="1"/>
  <c r="K171" i="1"/>
  <c r="R165" i="2" l="1"/>
  <c r="S165" i="2"/>
  <c r="O167" i="2"/>
  <c r="Q166" i="2"/>
  <c r="T166" i="2" s="1"/>
  <c r="N168" i="2"/>
  <c r="P168" i="2" s="1"/>
  <c r="M168" i="2"/>
  <c r="R168" i="1"/>
  <c r="S168" i="1"/>
  <c r="Z168" i="1"/>
  <c r="N171" i="1"/>
  <c r="P171" i="1" s="1"/>
  <c r="M171" i="1"/>
  <c r="O171" i="1" s="1"/>
  <c r="Q169" i="1"/>
  <c r="T169" i="1" s="1"/>
  <c r="K172" i="1"/>
  <c r="S166" i="2" l="1"/>
  <c r="R166" i="2"/>
  <c r="Q167" i="2"/>
  <c r="T167" i="2" s="1"/>
  <c r="O168" i="2"/>
  <c r="N169" i="2"/>
  <c r="P169" i="2" s="1"/>
  <c r="M169" i="2"/>
  <c r="R169" i="1"/>
  <c r="S169" i="1"/>
  <c r="Z169" i="1"/>
  <c r="M172" i="1"/>
  <c r="O172" i="1" s="1"/>
  <c r="N172" i="1"/>
  <c r="P172" i="1" s="1"/>
  <c r="Q170" i="1"/>
  <c r="T170" i="1" s="1"/>
  <c r="K173" i="1"/>
  <c r="O169" i="2" l="1"/>
  <c r="R167" i="2"/>
  <c r="S167" i="2"/>
  <c r="Q168" i="2"/>
  <c r="T168" i="2" s="1"/>
  <c r="M170" i="2"/>
  <c r="N170" i="2"/>
  <c r="P170" i="2" s="1"/>
  <c r="R170" i="1"/>
  <c r="S170" i="1"/>
  <c r="Z170" i="1"/>
  <c r="N173" i="1"/>
  <c r="P173" i="1" s="1"/>
  <c r="M173" i="1"/>
  <c r="O173" i="1" s="1"/>
  <c r="Q171" i="1"/>
  <c r="T171" i="1" s="1"/>
  <c r="K174" i="1"/>
  <c r="R168" i="2" l="1"/>
  <c r="S168" i="2"/>
  <c r="O170" i="2"/>
  <c r="Q169" i="2"/>
  <c r="T169" i="2" s="1"/>
  <c r="M171" i="2"/>
  <c r="N171" i="2"/>
  <c r="P171" i="2" s="1"/>
  <c r="R171" i="1"/>
  <c r="S171" i="1"/>
  <c r="Z171" i="1"/>
  <c r="N174" i="1"/>
  <c r="P174" i="1" s="1"/>
  <c r="M174" i="1"/>
  <c r="O174" i="1" s="1"/>
  <c r="Q172" i="1"/>
  <c r="T172" i="1" s="1"/>
  <c r="K175" i="1"/>
  <c r="S169" i="2" l="1"/>
  <c r="R169" i="2"/>
  <c r="Q170" i="2"/>
  <c r="T170" i="2" s="1"/>
  <c r="O171" i="2"/>
  <c r="N172" i="2"/>
  <c r="P172" i="2" s="1"/>
  <c r="M172" i="2"/>
  <c r="R172" i="1"/>
  <c r="S172" i="1"/>
  <c r="Z172" i="1"/>
  <c r="N175" i="1"/>
  <c r="P175" i="1" s="1"/>
  <c r="M175" i="1"/>
  <c r="O175" i="1" s="1"/>
  <c r="Q173" i="1"/>
  <c r="T173" i="1" s="1"/>
  <c r="K176" i="1"/>
  <c r="R170" i="2" l="1"/>
  <c r="S170" i="2"/>
  <c r="O172" i="2"/>
  <c r="Q171" i="2"/>
  <c r="T171" i="2" s="1"/>
  <c r="N173" i="2"/>
  <c r="P173" i="2" s="1"/>
  <c r="M173" i="2"/>
  <c r="R173" i="1"/>
  <c r="S173" i="1"/>
  <c r="Z173" i="1"/>
  <c r="M176" i="1"/>
  <c r="O176" i="1" s="1"/>
  <c r="N176" i="1"/>
  <c r="P176" i="1" s="1"/>
  <c r="Q174" i="1"/>
  <c r="T174" i="1" s="1"/>
  <c r="K177" i="1"/>
  <c r="R171" i="2" l="1"/>
  <c r="S171" i="2"/>
  <c r="O173" i="2"/>
  <c r="Q172" i="2"/>
  <c r="T172" i="2" s="1"/>
  <c r="M174" i="2"/>
  <c r="N174" i="2"/>
  <c r="P174" i="2" s="1"/>
  <c r="R174" i="1"/>
  <c r="S174" i="1"/>
  <c r="Z174" i="1"/>
  <c r="M177" i="1"/>
  <c r="O177" i="1" s="1"/>
  <c r="N177" i="1"/>
  <c r="P177" i="1" s="1"/>
  <c r="Q175" i="1"/>
  <c r="T175" i="1" s="1"/>
  <c r="K178" i="1"/>
  <c r="O174" i="2" l="1"/>
  <c r="R172" i="2"/>
  <c r="S172" i="2"/>
  <c r="Q173" i="2"/>
  <c r="T173" i="2" s="1"/>
  <c r="N175" i="2"/>
  <c r="P175" i="2" s="1"/>
  <c r="M175" i="2"/>
  <c r="R175" i="1"/>
  <c r="S175" i="1"/>
  <c r="Z175" i="1"/>
  <c r="M178" i="1"/>
  <c r="O178" i="1" s="1"/>
  <c r="N178" i="1"/>
  <c r="P178" i="1" s="1"/>
  <c r="Q176" i="1"/>
  <c r="T176" i="1" s="1"/>
  <c r="K179" i="1"/>
  <c r="O175" i="2" l="1"/>
  <c r="R173" i="2"/>
  <c r="S173" i="2"/>
  <c r="Q174" i="2"/>
  <c r="T174" i="2" s="1"/>
  <c r="N176" i="2"/>
  <c r="P176" i="2" s="1"/>
  <c r="M176" i="2"/>
  <c r="R176" i="1"/>
  <c r="S176" i="1"/>
  <c r="Z176" i="1"/>
  <c r="M179" i="1"/>
  <c r="O179" i="1" s="1"/>
  <c r="N179" i="1"/>
  <c r="P179" i="1" s="1"/>
  <c r="Q177" i="1"/>
  <c r="T177" i="1" s="1"/>
  <c r="K180" i="1"/>
  <c r="O176" i="2" l="1"/>
  <c r="S174" i="2"/>
  <c r="R174" i="2"/>
  <c r="Q175" i="2"/>
  <c r="T175" i="2" s="1"/>
  <c r="M177" i="2"/>
  <c r="N177" i="2"/>
  <c r="P177" i="2" s="1"/>
  <c r="R177" i="1"/>
  <c r="S177" i="1"/>
  <c r="Z177" i="1"/>
  <c r="M180" i="1"/>
  <c r="O180" i="1" s="1"/>
  <c r="N180" i="1"/>
  <c r="P180" i="1" s="1"/>
  <c r="Q178" i="1"/>
  <c r="T178" i="1" s="1"/>
  <c r="K181" i="1"/>
  <c r="O177" i="2" l="1"/>
  <c r="R175" i="2"/>
  <c r="S175" i="2"/>
  <c r="Q176" i="2"/>
  <c r="T176" i="2" s="1"/>
  <c r="N178" i="2"/>
  <c r="P178" i="2" s="1"/>
  <c r="M178" i="2"/>
  <c r="O178" i="2" s="1"/>
  <c r="R178" i="1"/>
  <c r="S178" i="1"/>
  <c r="Z178" i="1"/>
  <c r="M181" i="1"/>
  <c r="O181" i="1" s="1"/>
  <c r="N181" i="1"/>
  <c r="P181" i="1" s="1"/>
  <c r="Q179" i="1"/>
  <c r="T179" i="1" s="1"/>
  <c r="K182" i="1"/>
  <c r="R176" i="2" l="1"/>
  <c r="S176" i="2"/>
  <c r="Q177" i="2"/>
  <c r="T177" i="2" s="1"/>
  <c r="N179" i="2"/>
  <c r="P179" i="2" s="1"/>
  <c r="M179" i="2"/>
  <c r="O179" i="2" s="1"/>
  <c r="R179" i="1"/>
  <c r="S179" i="1"/>
  <c r="Z179" i="1"/>
  <c r="M182" i="1"/>
  <c r="O182" i="1" s="1"/>
  <c r="N182" i="1"/>
  <c r="P182" i="1" s="1"/>
  <c r="Q180" i="1"/>
  <c r="T180" i="1" s="1"/>
  <c r="K183" i="1"/>
  <c r="S177" i="2" l="1"/>
  <c r="R177" i="2"/>
  <c r="Q178" i="2"/>
  <c r="T178" i="2" s="1"/>
  <c r="N180" i="2"/>
  <c r="P180" i="2" s="1"/>
  <c r="M180" i="2"/>
  <c r="R180" i="1"/>
  <c r="S180" i="1"/>
  <c r="Z180" i="1"/>
  <c r="M183" i="1"/>
  <c r="O183" i="1" s="1"/>
  <c r="N183" i="1"/>
  <c r="P183" i="1" s="1"/>
  <c r="Q181" i="1"/>
  <c r="T181" i="1" s="1"/>
  <c r="K184" i="1"/>
  <c r="R178" i="2" l="1"/>
  <c r="S178" i="2"/>
  <c r="Q179" i="2"/>
  <c r="T179" i="2" s="1"/>
  <c r="O180" i="2"/>
  <c r="M181" i="2"/>
  <c r="N181" i="2"/>
  <c r="P181" i="2" s="1"/>
  <c r="R181" i="1"/>
  <c r="S181" i="1"/>
  <c r="Z181" i="1"/>
  <c r="M184" i="1"/>
  <c r="O184" i="1" s="1"/>
  <c r="N184" i="1"/>
  <c r="P184" i="1" s="1"/>
  <c r="Q182" i="1"/>
  <c r="T182" i="1" s="1"/>
  <c r="K185" i="1"/>
  <c r="R179" i="2" l="1"/>
  <c r="S179" i="2"/>
  <c r="O181" i="2"/>
  <c r="Q180" i="2"/>
  <c r="T180" i="2" s="1"/>
  <c r="M182" i="2"/>
  <c r="N182" i="2"/>
  <c r="P182" i="2" s="1"/>
  <c r="R182" i="1"/>
  <c r="S182" i="1"/>
  <c r="Z182" i="1"/>
  <c r="M185" i="1"/>
  <c r="O185" i="1" s="1"/>
  <c r="N185" i="1"/>
  <c r="P185" i="1" s="1"/>
  <c r="Q183" i="1"/>
  <c r="T183" i="1" s="1"/>
  <c r="K186" i="1"/>
  <c r="R180" i="2" l="1"/>
  <c r="S180" i="2"/>
  <c r="Q181" i="2"/>
  <c r="T181" i="2" s="1"/>
  <c r="O182" i="2"/>
  <c r="M183" i="2"/>
  <c r="N183" i="2"/>
  <c r="P183" i="2" s="1"/>
  <c r="R183" i="1"/>
  <c r="S183" i="1"/>
  <c r="Z183" i="1"/>
  <c r="M186" i="1"/>
  <c r="O186" i="1" s="1"/>
  <c r="N186" i="1"/>
  <c r="P186" i="1" s="1"/>
  <c r="Q184" i="1"/>
  <c r="T184" i="1" s="1"/>
  <c r="K187" i="1"/>
  <c r="R181" i="2" l="1"/>
  <c r="S181" i="2"/>
  <c r="O183" i="2"/>
  <c r="Q182" i="2"/>
  <c r="T182" i="2" s="1"/>
  <c r="N184" i="2"/>
  <c r="P184" i="2" s="1"/>
  <c r="M184" i="2"/>
  <c r="R184" i="1"/>
  <c r="S184" i="1"/>
  <c r="Z184" i="1"/>
  <c r="M187" i="1"/>
  <c r="O187" i="1" s="1"/>
  <c r="N187" i="1"/>
  <c r="P187" i="1" s="1"/>
  <c r="Q185" i="1"/>
  <c r="T185" i="1" s="1"/>
  <c r="K188" i="1"/>
  <c r="O184" i="2" l="1"/>
  <c r="S182" i="2"/>
  <c r="R182" i="2"/>
  <c r="Q183" i="2"/>
  <c r="T183" i="2" s="1"/>
  <c r="M185" i="2"/>
  <c r="N185" i="2"/>
  <c r="P185" i="2" s="1"/>
  <c r="R185" i="1"/>
  <c r="S185" i="1"/>
  <c r="Z185" i="1"/>
  <c r="M188" i="1"/>
  <c r="O188" i="1" s="1"/>
  <c r="N188" i="1"/>
  <c r="P188" i="1" s="1"/>
  <c r="Q186" i="1"/>
  <c r="T186" i="1" s="1"/>
  <c r="K189" i="1"/>
  <c r="R183" i="2" l="1"/>
  <c r="S183" i="2"/>
  <c r="Q184" i="2"/>
  <c r="T184" i="2" s="1"/>
  <c r="O185" i="2"/>
  <c r="N186" i="2"/>
  <c r="P186" i="2" s="1"/>
  <c r="M186" i="2"/>
  <c r="R186" i="1"/>
  <c r="S186" i="1"/>
  <c r="Z186" i="1"/>
  <c r="M189" i="1"/>
  <c r="O189" i="1" s="1"/>
  <c r="N189" i="1"/>
  <c r="P189" i="1" s="1"/>
  <c r="Q187" i="1"/>
  <c r="T187" i="1" s="1"/>
  <c r="K190" i="1"/>
  <c r="R184" i="2" l="1"/>
  <c r="S184" i="2"/>
  <c r="O186" i="2"/>
  <c r="Q185" i="2"/>
  <c r="T185" i="2" s="1"/>
  <c r="M187" i="2"/>
  <c r="N187" i="2"/>
  <c r="P187" i="2" s="1"/>
  <c r="R187" i="1"/>
  <c r="S187" i="1"/>
  <c r="Z187" i="1"/>
  <c r="M190" i="1"/>
  <c r="O190" i="1" s="1"/>
  <c r="N190" i="1"/>
  <c r="P190" i="1" s="1"/>
  <c r="Q188" i="1"/>
  <c r="T188" i="1" s="1"/>
  <c r="K191" i="1"/>
  <c r="S185" i="2" l="1"/>
  <c r="R185" i="2"/>
  <c r="O187" i="2"/>
  <c r="Q186" i="2"/>
  <c r="T186" i="2" s="1"/>
  <c r="N188" i="2"/>
  <c r="P188" i="2" s="1"/>
  <c r="M188" i="2"/>
  <c r="R188" i="1"/>
  <c r="S188" i="1"/>
  <c r="Z188" i="1"/>
  <c r="M191" i="1"/>
  <c r="O191" i="1" s="1"/>
  <c r="N191" i="1"/>
  <c r="P191" i="1" s="1"/>
  <c r="Q189" i="1"/>
  <c r="T189" i="1" s="1"/>
  <c r="K192" i="1"/>
  <c r="R186" i="2" l="1"/>
  <c r="S186" i="2"/>
  <c r="Q187" i="2"/>
  <c r="T187" i="2" s="1"/>
  <c r="O188" i="2"/>
  <c r="M189" i="2"/>
  <c r="N189" i="2"/>
  <c r="P189" i="2" s="1"/>
  <c r="R189" i="1"/>
  <c r="S189" i="1"/>
  <c r="Z189" i="1"/>
  <c r="M192" i="1"/>
  <c r="O192" i="1" s="1"/>
  <c r="N192" i="1"/>
  <c r="P192" i="1" s="1"/>
  <c r="Q190" i="1"/>
  <c r="T190" i="1" s="1"/>
  <c r="K193" i="1"/>
  <c r="O189" i="2" l="1"/>
  <c r="R187" i="2"/>
  <c r="S187" i="2"/>
  <c r="Q188" i="2"/>
  <c r="T188" i="2" s="1"/>
  <c r="M190" i="2"/>
  <c r="N190" i="2"/>
  <c r="P190" i="2" s="1"/>
  <c r="R190" i="1"/>
  <c r="S190" i="1"/>
  <c r="Z190" i="1"/>
  <c r="M193" i="1"/>
  <c r="O193" i="1" s="1"/>
  <c r="N193" i="1"/>
  <c r="P193" i="1" s="1"/>
  <c r="Q191" i="1"/>
  <c r="T191" i="1" s="1"/>
  <c r="K194" i="1"/>
  <c r="O190" i="2" l="1"/>
  <c r="R188" i="2"/>
  <c r="S188" i="2"/>
  <c r="Q189" i="2"/>
  <c r="T189" i="2" s="1"/>
  <c r="N191" i="2"/>
  <c r="P191" i="2" s="1"/>
  <c r="M191" i="2"/>
  <c r="R191" i="1"/>
  <c r="S191" i="1"/>
  <c r="Z191" i="1"/>
  <c r="M194" i="1"/>
  <c r="O194" i="1" s="1"/>
  <c r="N194" i="1"/>
  <c r="P194" i="1" s="1"/>
  <c r="Q192" i="1"/>
  <c r="T192" i="1" s="1"/>
  <c r="K195" i="1"/>
  <c r="O191" i="2" l="1"/>
  <c r="R189" i="2"/>
  <c r="S189" i="2"/>
  <c r="Q190" i="2"/>
  <c r="T190" i="2" s="1"/>
  <c r="M192" i="2"/>
  <c r="N192" i="2"/>
  <c r="P192" i="2" s="1"/>
  <c r="R192" i="1"/>
  <c r="S192" i="1"/>
  <c r="Z192" i="1"/>
  <c r="M195" i="1"/>
  <c r="O195" i="1" s="1"/>
  <c r="N195" i="1"/>
  <c r="P195" i="1" s="1"/>
  <c r="Q193" i="1"/>
  <c r="T193" i="1" s="1"/>
  <c r="K196" i="1"/>
  <c r="O192" i="2" l="1"/>
  <c r="S190" i="2"/>
  <c r="R190" i="2"/>
  <c r="Q191" i="2"/>
  <c r="T191" i="2" s="1"/>
  <c r="N193" i="2"/>
  <c r="P193" i="2" s="1"/>
  <c r="M193" i="2"/>
  <c r="R193" i="1"/>
  <c r="S193" i="1"/>
  <c r="Z193" i="1"/>
  <c r="M196" i="1"/>
  <c r="O196" i="1" s="1"/>
  <c r="N196" i="1"/>
  <c r="P196" i="1" s="1"/>
  <c r="Q194" i="1"/>
  <c r="T194" i="1" s="1"/>
  <c r="K197" i="1"/>
  <c r="R191" i="2" l="1"/>
  <c r="S191" i="2"/>
  <c r="Q192" i="2"/>
  <c r="T192" i="2" s="1"/>
  <c r="O193" i="2"/>
  <c r="N194" i="2"/>
  <c r="P194" i="2" s="1"/>
  <c r="M194" i="2"/>
  <c r="R194" i="1"/>
  <c r="S194" i="1"/>
  <c r="Z194" i="1"/>
  <c r="M197" i="1"/>
  <c r="O197" i="1" s="1"/>
  <c r="N197" i="1"/>
  <c r="P197" i="1" s="1"/>
  <c r="Q195" i="1"/>
  <c r="T195" i="1" s="1"/>
  <c r="K198" i="1"/>
  <c r="R192" i="2" l="1"/>
  <c r="S192" i="2"/>
  <c r="O194" i="2"/>
  <c r="Q193" i="2"/>
  <c r="T193" i="2" s="1"/>
  <c r="M195" i="2"/>
  <c r="N195" i="2"/>
  <c r="P195" i="2" s="1"/>
  <c r="R195" i="1"/>
  <c r="S195" i="1"/>
  <c r="Z195" i="1"/>
  <c r="M198" i="1"/>
  <c r="O198" i="1" s="1"/>
  <c r="N198" i="1"/>
  <c r="P198" i="1" s="1"/>
  <c r="Q196" i="1"/>
  <c r="T196" i="1" s="1"/>
  <c r="K199" i="1"/>
  <c r="S193" i="2" l="1"/>
  <c r="R193" i="2"/>
  <c r="Q194" i="2"/>
  <c r="T194" i="2" s="1"/>
  <c r="O195" i="2"/>
  <c r="M196" i="2"/>
  <c r="N196" i="2"/>
  <c r="P196" i="2" s="1"/>
  <c r="R196" i="1"/>
  <c r="S196" i="1"/>
  <c r="Z196" i="1"/>
  <c r="M199" i="1"/>
  <c r="O199" i="1" s="1"/>
  <c r="N199" i="1"/>
  <c r="P199" i="1" s="1"/>
  <c r="Q197" i="1"/>
  <c r="T197" i="1" s="1"/>
  <c r="K200" i="1"/>
  <c r="O196" i="2" l="1"/>
  <c r="R194" i="2"/>
  <c r="S194" i="2"/>
  <c r="Q195" i="2"/>
  <c r="T195" i="2" s="1"/>
  <c r="N197" i="2"/>
  <c r="P197" i="2" s="1"/>
  <c r="M197" i="2"/>
  <c r="R197" i="1"/>
  <c r="S197" i="1"/>
  <c r="Z197" i="1"/>
  <c r="M200" i="1"/>
  <c r="O200" i="1" s="1"/>
  <c r="N200" i="1"/>
  <c r="P200" i="1" s="1"/>
  <c r="Q198" i="1"/>
  <c r="T198" i="1" s="1"/>
  <c r="K201" i="1"/>
  <c r="R195" i="2" l="1"/>
  <c r="S195" i="2"/>
  <c r="O197" i="2"/>
  <c r="Q196" i="2"/>
  <c r="T196" i="2" s="1"/>
  <c r="N198" i="2"/>
  <c r="P198" i="2" s="1"/>
  <c r="M198" i="2"/>
  <c r="R198" i="1"/>
  <c r="S198" i="1"/>
  <c r="Z198" i="1"/>
  <c r="M201" i="1"/>
  <c r="O201" i="1" s="1"/>
  <c r="N201" i="1"/>
  <c r="P201" i="1" s="1"/>
  <c r="Q199" i="1"/>
  <c r="T199" i="1" s="1"/>
  <c r="K202" i="1"/>
  <c r="R196" i="2" l="1"/>
  <c r="S196" i="2"/>
  <c r="O198" i="2"/>
  <c r="Q197" i="2"/>
  <c r="T197" i="2" s="1"/>
  <c r="N199" i="2"/>
  <c r="P199" i="2" s="1"/>
  <c r="M199" i="2"/>
  <c r="R199" i="1"/>
  <c r="S199" i="1"/>
  <c r="Z199" i="1"/>
  <c r="M202" i="1"/>
  <c r="O202" i="1" s="1"/>
  <c r="N202" i="1"/>
  <c r="P202" i="1" s="1"/>
  <c r="Q200" i="1"/>
  <c r="T200" i="1" s="1"/>
  <c r="K203" i="1"/>
  <c r="O199" i="2" l="1"/>
  <c r="R197" i="2"/>
  <c r="S197" i="2"/>
  <c r="Q198" i="2"/>
  <c r="T198" i="2" s="1"/>
  <c r="M200" i="2"/>
  <c r="N200" i="2"/>
  <c r="P200" i="2" s="1"/>
  <c r="R200" i="1"/>
  <c r="S200" i="1"/>
  <c r="Z200" i="1"/>
  <c r="M203" i="1"/>
  <c r="O203" i="1" s="1"/>
  <c r="N203" i="1"/>
  <c r="P203" i="1" s="1"/>
  <c r="Q201" i="1"/>
  <c r="T201" i="1" s="1"/>
  <c r="K204" i="1"/>
  <c r="O200" i="2" l="1"/>
  <c r="S198" i="2"/>
  <c r="R198" i="2"/>
  <c r="Q199" i="2"/>
  <c r="T199" i="2" s="1"/>
  <c r="M201" i="2"/>
  <c r="N201" i="2"/>
  <c r="R201" i="1"/>
  <c r="S201" i="1"/>
  <c r="Z201" i="1"/>
  <c r="M204" i="1"/>
  <c r="O204" i="1" s="1"/>
  <c r="N204" i="1"/>
  <c r="P204" i="1" s="1"/>
  <c r="Q202" i="1"/>
  <c r="T202" i="1" s="1"/>
  <c r="K205" i="1"/>
  <c r="O201" i="2" l="1"/>
  <c r="R199" i="2"/>
  <c r="S199" i="2"/>
  <c r="Q200" i="2"/>
  <c r="T200" i="2" s="1"/>
  <c r="P201" i="2"/>
  <c r="N202" i="2"/>
  <c r="M202" i="2"/>
  <c r="O202" i="2" s="1"/>
  <c r="R202" i="1"/>
  <c r="S202" i="1"/>
  <c r="Z202" i="1"/>
  <c r="M205" i="1"/>
  <c r="O205" i="1" s="1"/>
  <c r="N205" i="1"/>
  <c r="P205" i="1" s="1"/>
  <c r="Q203" i="1"/>
  <c r="T203" i="1" s="1"/>
  <c r="K206" i="1"/>
  <c r="P202" i="2" l="1"/>
  <c r="R200" i="2"/>
  <c r="S200" i="2"/>
  <c r="Q201" i="2"/>
  <c r="T201" i="2" s="1"/>
  <c r="M203" i="2"/>
  <c r="O203" i="2" s="1"/>
  <c r="N203" i="2"/>
  <c r="R203" i="1"/>
  <c r="S203" i="1"/>
  <c r="Z203" i="1"/>
  <c r="M206" i="1"/>
  <c r="O206" i="1" s="1"/>
  <c r="N206" i="1"/>
  <c r="P206" i="1" s="1"/>
  <c r="Q204" i="1"/>
  <c r="T204" i="1" s="1"/>
  <c r="K207" i="1"/>
  <c r="P203" i="2" l="1"/>
  <c r="S201" i="2"/>
  <c r="R201" i="2"/>
  <c r="Q202" i="2"/>
  <c r="T202" i="2" s="1"/>
  <c r="M204" i="2"/>
  <c r="O204" i="2" s="1"/>
  <c r="N204" i="2"/>
  <c r="R204" i="1"/>
  <c r="S204" i="1"/>
  <c r="Z204" i="1"/>
  <c r="M207" i="1"/>
  <c r="O207" i="1" s="1"/>
  <c r="N207" i="1"/>
  <c r="P207" i="1" s="1"/>
  <c r="Q205" i="1"/>
  <c r="T205" i="1" s="1"/>
  <c r="K208" i="1"/>
  <c r="P204" i="2" l="1"/>
  <c r="R202" i="2"/>
  <c r="S202" i="2"/>
  <c r="Q203" i="2"/>
  <c r="T203" i="2" s="1"/>
  <c r="N205" i="2"/>
  <c r="M205" i="2"/>
  <c r="O205" i="2" s="1"/>
  <c r="R205" i="1"/>
  <c r="S205" i="1"/>
  <c r="Z205" i="1"/>
  <c r="Q206" i="1"/>
  <c r="T206" i="1" s="1"/>
  <c r="M208" i="1"/>
  <c r="O208" i="1" s="1"/>
  <c r="N208" i="1"/>
  <c r="P208" i="1" s="1"/>
  <c r="K209" i="1"/>
  <c r="R203" i="2" l="1"/>
  <c r="S203" i="2"/>
  <c r="P205" i="2"/>
  <c r="Q204" i="2"/>
  <c r="T204" i="2" s="1"/>
  <c r="N206" i="2"/>
  <c r="M206" i="2"/>
  <c r="O206" i="2" s="1"/>
  <c r="R206" i="1"/>
  <c r="S206" i="1"/>
  <c r="Z206" i="1"/>
  <c r="Q207" i="1"/>
  <c r="T207" i="1" s="1"/>
  <c r="M209" i="1"/>
  <c r="O209" i="1" s="1"/>
  <c r="N209" i="1"/>
  <c r="P209" i="1" s="1"/>
  <c r="K210" i="1"/>
  <c r="R204" i="2" l="1"/>
  <c r="S204" i="2"/>
  <c r="Q205" i="2"/>
  <c r="T205" i="2" s="1"/>
  <c r="P206" i="2"/>
  <c r="N207" i="2"/>
  <c r="M207" i="2"/>
  <c r="R207" i="1"/>
  <c r="S207" i="1"/>
  <c r="Z207" i="1"/>
  <c r="M210" i="1"/>
  <c r="O210" i="1" s="1"/>
  <c r="N210" i="1"/>
  <c r="P210" i="1" s="1"/>
  <c r="Q208" i="1"/>
  <c r="T208" i="1" s="1"/>
  <c r="K211" i="1"/>
  <c r="R205" i="2" l="1"/>
  <c r="S205" i="2"/>
  <c r="P207" i="2"/>
  <c r="Q206" i="2"/>
  <c r="T206" i="2" s="1"/>
  <c r="O207" i="2"/>
  <c r="N208" i="2"/>
  <c r="M208" i="2"/>
  <c r="R208" i="1"/>
  <c r="S208" i="1"/>
  <c r="Z208" i="1"/>
  <c r="M211" i="1"/>
  <c r="O211" i="1" s="1"/>
  <c r="N211" i="1"/>
  <c r="P211" i="1" s="1"/>
  <c r="Q209" i="1"/>
  <c r="T209" i="1" s="1"/>
  <c r="K212" i="1"/>
  <c r="P208" i="2" l="1"/>
  <c r="S206" i="2"/>
  <c r="R206" i="2"/>
  <c r="O208" i="2"/>
  <c r="Q207" i="2"/>
  <c r="T207" i="2" s="1"/>
  <c r="M209" i="2"/>
  <c r="N209" i="2"/>
  <c r="R209" i="1"/>
  <c r="S209" i="1"/>
  <c r="Z209" i="1"/>
  <c r="M212" i="1"/>
  <c r="O212" i="1" s="1"/>
  <c r="N212" i="1"/>
  <c r="P212" i="1" s="1"/>
  <c r="Q210" i="1"/>
  <c r="T210" i="1" s="1"/>
  <c r="K213" i="1"/>
  <c r="P209" i="2" l="1"/>
  <c r="O209" i="2"/>
  <c r="R207" i="2"/>
  <c r="S207" i="2"/>
  <c r="Q208" i="2"/>
  <c r="T208" i="2" s="1"/>
  <c r="M210" i="2"/>
  <c r="N210" i="2"/>
  <c r="R210" i="1"/>
  <c r="S210" i="1"/>
  <c r="Z210" i="1"/>
  <c r="M213" i="1"/>
  <c r="O213" i="1" s="1"/>
  <c r="N213" i="1"/>
  <c r="P213" i="1" s="1"/>
  <c r="Q211" i="1"/>
  <c r="T211" i="1" s="1"/>
  <c r="K214" i="1"/>
  <c r="O210" i="2" l="1"/>
  <c r="P210" i="2"/>
  <c r="R208" i="2"/>
  <c r="S208" i="2"/>
  <c r="Q209" i="2"/>
  <c r="T209" i="2" s="1"/>
  <c r="M211" i="2"/>
  <c r="N211" i="2"/>
  <c r="P211" i="2" s="1"/>
  <c r="R211" i="1"/>
  <c r="S211" i="1"/>
  <c r="Z211" i="1"/>
  <c r="M214" i="1"/>
  <c r="O214" i="1" s="1"/>
  <c r="N214" i="1"/>
  <c r="P214" i="1" s="1"/>
  <c r="Q212" i="1"/>
  <c r="T212" i="1" s="1"/>
  <c r="K215" i="1"/>
  <c r="S209" i="2" l="1"/>
  <c r="R209" i="2"/>
  <c r="Q210" i="2"/>
  <c r="T210" i="2" s="1"/>
  <c r="O211" i="2"/>
  <c r="N212" i="2"/>
  <c r="P212" i="2" s="1"/>
  <c r="M212" i="2"/>
  <c r="R212" i="1"/>
  <c r="S212" i="1"/>
  <c r="Z212" i="1"/>
  <c r="Q213" i="1"/>
  <c r="T213" i="1" s="1"/>
  <c r="M215" i="1"/>
  <c r="O215" i="1" s="1"/>
  <c r="N215" i="1"/>
  <c r="P215" i="1" s="1"/>
  <c r="K216" i="1"/>
  <c r="O212" i="2" l="1"/>
  <c r="R210" i="2"/>
  <c r="S210" i="2"/>
  <c r="Q211" i="2"/>
  <c r="T211" i="2" s="1"/>
  <c r="N213" i="2"/>
  <c r="P213" i="2" s="1"/>
  <c r="M213" i="2"/>
  <c r="R213" i="1"/>
  <c r="S213" i="1"/>
  <c r="Z213" i="1"/>
  <c r="M216" i="1"/>
  <c r="O216" i="1" s="1"/>
  <c r="N216" i="1"/>
  <c r="P216" i="1" s="1"/>
  <c r="Q214" i="1"/>
  <c r="T214" i="1" s="1"/>
  <c r="K217" i="1"/>
  <c r="R211" i="2" l="1"/>
  <c r="S211" i="2"/>
  <c r="O213" i="2"/>
  <c r="Q212" i="2"/>
  <c r="T212" i="2" s="1"/>
  <c r="M214" i="2"/>
  <c r="N214" i="2"/>
  <c r="P214" i="2" s="1"/>
  <c r="R214" i="1"/>
  <c r="S214" i="1"/>
  <c r="Z214" i="1"/>
  <c r="Q215" i="1"/>
  <c r="T215" i="1" s="1"/>
  <c r="M217" i="1"/>
  <c r="O217" i="1" s="1"/>
  <c r="N217" i="1"/>
  <c r="P217" i="1" s="1"/>
  <c r="K218" i="1"/>
  <c r="R212" i="2" l="1"/>
  <c r="S212" i="2"/>
  <c r="Q213" i="2"/>
  <c r="T213" i="2" s="1"/>
  <c r="O214" i="2"/>
  <c r="N215" i="2"/>
  <c r="P215" i="2" s="1"/>
  <c r="M215" i="2"/>
  <c r="R215" i="1"/>
  <c r="S215" i="1"/>
  <c r="Z215" i="1"/>
  <c r="M218" i="1"/>
  <c r="O218" i="1" s="1"/>
  <c r="N218" i="1"/>
  <c r="P218" i="1" s="1"/>
  <c r="Q216" i="1"/>
  <c r="T216" i="1" s="1"/>
  <c r="K219" i="1"/>
  <c r="O215" i="2" l="1"/>
  <c r="R213" i="2"/>
  <c r="S213" i="2"/>
  <c r="Q214" i="2"/>
  <c r="T214" i="2" s="1"/>
  <c r="M216" i="2"/>
  <c r="N216" i="2"/>
  <c r="P216" i="2" s="1"/>
  <c r="R216" i="1"/>
  <c r="S216" i="1"/>
  <c r="Z216" i="1"/>
  <c r="M219" i="1"/>
  <c r="O219" i="1" s="1"/>
  <c r="N219" i="1"/>
  <c r="P219" i="1" s="1"/>
  <c r="Q217" i="1"/>
  <c r="T217" i="1" s="1"/>
  <c r="K220" i="1"/>
  <c r="S214" i="2" l="1"/>
  <c r="R214" i="2"/>
  <c r="O216" i="2"/>
  <c r="Q215" i="2"/>
  <c r="T215" i="2" s="1"/>
  <c r="N217" i="2"/>
  <c r="P217" i="2" s="1"/>
  <c r="M217" i="2"/>
  <c r="R217" i="1"/>
  <c r="S217" i="1"/>
  <c r="Z217" i="1"/>
  <c r="M220" i="1"/>
  <c r="O220" i="1" s="1"/>
  <c r="N220" i="1"/>
  <c r="P220" i="1" s="1"/>
  <c r="Q218" i="1"/>
  <c r="T218" i="1" s="1"/>
  <c r="K221" i="1"/>
  <c r="R215" i="2" l="1"/>
  <c r="S215" i="2"/>
  <c r="Q216" i="2"/>
  <c r="T216" i="2" s="1"/>
  <c r="O217" i="2"/>
  <c r="N218" i="2"/>
  <c r="P218" i="2" s="1"/>
  <c r="M218" i="2"/>
  <c r="R218" i="1"/>
  <c r="S218" i="1"/>
  <c r="Z218" i="1"/>
  <c r="M221" i="1"/>
  <c r="O221" i="1" s="1"/>
  <c r="N221" i="1"/>
  <c r="P221" i="1" s="1"/>
  <c r="Q219" i="1"/>
  <c r="T219" i="1" s="1"/>
  <c r="K222" i="1"/>
  <c r="R216" i="2" l="1"/>
  <c r="S216" i="2"/>
  <c r="O218" i="2"/>
  <c r="Q217" i="2"/>
  <c r="T217" i="2" s="1"/>
  <c r="M219" i="2"/>
  <c r="N219" i="2"/>
  <c r="P219" i="2" s="1"/>
  <c r="R219" i="1"/>
  <c r="S219" i="1"/>
  <c r="Z219" i="1"/>
  <c r="Q220" i="1"/>
  <c r="T220" i="1" s="1"/>
  <c r="M222" i="1"/>
  <c r="O222" i="1" s="1"/>
  <c r="N222" i="1"/>
  <c r="P222" i="1" s="1"/>
  <c r="K223" i="1"/>
  <c r="O219" i="2" l="1"/>
  <c r="S217" i="2"/>
  <c r="R217" i="2"/>
  <c r="Q218" i="2"/>
  <c r="T218" i="2" s="1"/>
  <c r="M220" i="2"/>
  <c r="N220" i="2"/>
  <c r="P220" i="2" s="1"/>
  <c r="R220" i="1"/>
  <c r="S220" i="1"/>
  <c r="Z220" i="1"/>
  <c r="M223" i="1"/>
  <c r="O223" i="1" s="1"/>
  <c r="N223" i="1"/>
  <c r="P223" i="1" s="1"/>
  <c r="Q221" i="1"/>
  <c r="T221" i="1" s="1"/>
  <c r="K224" i="1"/>
  <c r="R218" i="2" l="1"/>
  <c r="S218" i="2"/>
  <c r="Q219" i="2"/>
  <c r="T219" i="2" s="1"/>
  <c r="O220" i="2"/>
  <c r="N221" i="2"/>
  <c r="P221" i="2" s="1"/>
  <c r="M221" i="2"/>
  <c r="R221" i="1"/>
  <c r="S221" i="1"/>
  <c r="Z221" i="1"/>
  <c r="Q222" i="1"/>
  <c r="T222" i="1" s="1"/>
  <c r="M224" i="1"/>
  <c r="O224" i="1" s="1"/>
  <c r="N224" i="1"/>
  <c r="P224" i="1" s="1"/>
  <c r="K225" i="1"/>
  <c r="R219" i="2" l="1"/>
  <c r="S219" i="2"/>
  <c r="O221" i="2"/>
  <c r="Q220" i="2"/>
  <c r="T220" i="2" s="1"/>
  <c r="M222" i="2"/>
  <c r="O222" i="2" s="1"/>
  <c r="N222" i="2"/>
  <c r="P222" i="2" s="1"/>
  <c r="R222" i="1"/>
  <c r="S222" i="1"/>
  <c r="Z222" i="1"/>
  <c r="Q223" i="1"/>
  <c r="T223" i="1" s="1"/>
  <c r="M225" i="1"/>
  <c r="O225" i="1" s="1"/>
  <c r="N225" i="1"/>
  <c r="P225" i="1" s="1"/>
  <c r="K226" i="1"/>
  <c r="R220" i="2" l="1"/>
  <c r="S220" i="2"/>
  <c r="Q221" i="2"/>
  <c r="T221" i="2" s="1"/>
  <c r="N223" i="2"/>
  <c r="P223" i="2" s="1"/>
  <c r="M223" i="2"/>
  <c r="R223" i="1"/>
  <c r="S223" i="1"/>
  <c r="Z223" i="1"/>
  <c r="Q224" i="1"/>
  <c r="T224" i="1" s="1"/>
  <c r="M226" i="1"/>
  <c r="O226" i="1" s="1"/>
  <c r="N226" i="1"/>
  <c r="P226" i="1" s="1"/>
  <c r="K227" i="1"/>
  <c r="S221" i="2" l="1"/>
  <c r="R221" i="2"/>
  <c r="O223" i="2"/>
  <c r="Q222" i="2"/>
  <c r="T222" i="2" s="1"/>
  <c r="M224" i="2"/>
  <c r="N224" i="2"/>
  <c r="P224" i="2" s="1"/>
  <c r="R224" i="1"/>
  <c r="S224" i="1"/>
  <c r="Z224" i="1"/>
  <c r="M227" i="1"/>
  <c r="O227" i="1" s="1"/>
  <c r="N227" i="1"/>
  <c r="P227" i="1" s="1"/>
  <c r="Q225" i="1"/>
  <c r="T225" i="1" s="1"/>
  <c r="K228" i="1"/>
  <c r="R222" i="2" l="1"/>
  <c r="S222" i="2"/>
  <c r="Q223" i="2"/>
  <c r="T223" i="2" s="1"/>
  <c r="O224" i="2"/>
  <c r="M225" i="2"/>
  <c r="N225" i="2"/>
  <c r="P225" i="2" s="1"/>
  <c r="R225" i="1"/>
  <c r="S225" i="1"/>
  <c r="Z225" i="1"/>
  <c r="M228" i="1"/>
  <c r="O228" i="1" s="1"/>
  <c r="N228" i="1"/>
  <c r="P228" i="1" s="1"/>
  <c r="Q226" i="1"/>
  <c r="T226" i="1" s="1"/>
  <c r="K229" i="1"/>
  <c r="R223" i="2" l="1"/>
  <c r="S223" i="2"/>
  <c r="O225" i="2"/>
  <c r="Q224" i="2"/>
  <c r="T224" i="2" s="1"/>
  <c r="M226" i="2"/>
  <c r="N226" i="2"/>
  <c r="P226" i="2" s="1"/>
  <c r="R226" i="1"/>
  <c r="S226" i="1"/>
  <c r="Z226" i="1"/>
  <c r="Q227" i="1"/>
  <c r="T227" i="1" s="1"/>
  <c r="N229" i="1"/>
  <c r="P229" i="1" s="1"/>
  <c r="M229" i="1"/>
  <c r="O229" i="1" s="1"/>
  <c r="K230" i="1"/>
  <c r="O226" i="2" l="1"/>
  <c r="R224" i="2"/>
  <c r="S224" i="2"/>
  <c r="Q225" i="2"/>
  <c r="T225" i="2" s="1"/>
  <c r="N227" i="2"/>
  <c r="P227" i="2" s="1"/>
  <c r="M227" i="2"/>
  <c r="R227" i="1"/>
  <c r="S227" i="1"/>
  <c r="Z227" i="1"/>
  <c r="M230" i="1"/>
  <c r="O230" i="1" s="1"/>
  <c r="N230" i="1"/>
  <c r="P230" i="1" s="1"/>
  <c r="Q228" i="1"/>
  <c r="T228" i="1" s="1"/>
  <c r="K231" i="1"/>
  <c r="O227" i="2" l="1"/>
  <c r="S225" i="2"/>
  <c r="R225" i="2"/>
  <c r="Q226" i="2"/>
  <c r="T226" i="2" s="1"/>
  <c r="N228" i="2"/>
  <c r="P228" i="2" s="1"/>
  <c r="M228" i="2"/>
  <c r="R228" i="1"/>
  <c r="S228" i="1"/>
  <c r="Z228" i="1"/>
  <c r="M231" i="1"/>
  <c r="O231" i="1" s="1"/>
  <c r="N231" i="1"/>
  <c r="P231" i="1" s="1"/>
  <c r="Q229" i="1"/>
  <c r="T229" i="1" s="1"/>
  <c r="K232" i="1"/>
  <c r="R226" i="2" l="1"/>
  <c r="S226" i="2"/>
  <c r="Q227" i="2"/>
  <c r="T227" i="2" s="1"/>
  <c r="O228" i="2"/>
  <c r="N229" i="2"/>
  <c r="P229" i="2" s="1"/>
  <c r="M229" i="2"/>
  <c r="R229" i="1"/>
  <c r="S229" i="1"/>
  <c r="Z229" i="1"/>
  <c r="N232" i="1"/>
  <c r="P232" i="1" s="1"/>
  <c r="M232" i="1"/>
  <c r="O232" i="1" s="1"/>
  <c r="Q230" i="1"/>
  <c r="T230" i="1" s="1"/>
  <c r="K233" i="1"/>
  <c r="R227" i="2" l="1"/>
  <c r="S227" i="2"/>
  <c r="O229" i="2"/>
  <c r="Q228" i="2"/>
  <c r="T228" i="2" s="1"/>
  <c r="M230" i="2"/>
  <c r="N230" i="2"/>
  <c r="P230" i="2" s="1"/>
  <c r="R230" i="1"/>
  <c r="S230" i="1"/>
  <c r="Z230" i="1"/>
  <c r="N233" i="1"/>
  <c r="P233" i="1" s="1"/>
  <c r="M233" i="1"/>
  <c r="O233" i="1" s="1"/>
  <c r="Q231" i="1"/>
  <c r="T231" i="1" s="1"/>
  <c r="K234" i="1"/>
  <c r="R228" i="2" l="1"/>
  <c r="S228" i="2"/>
  <c r="Q229" i="2"/>
  <c r="T229" i="2" s="1"/>
  <c r="O230" i="2"/>
  <c r="N231" i="2"/>
  <c r="P231" i="2" s="1"/>
  <c r="M231" i="2"/>
  <c r="R231" i="1"/>
  <c r="S231" i="1"/>
  <c r="Z231" i="1"/>
  <c r="Q232" i="1"/>
  <c r="T232" i="1" s="1"/>
  <c r="M234" i="1"/>
  <c r="O234" i="1" s="1"/>
  <c r="N234" i="1"/>
  <c r="P234" i="1" s="1"/>
  <c r="K235" i="1"/>
  <c r="O231" i="2" l="1"/>
  <c r="R229" i="2"/>
  <c r="S229" i="2"/>
  <c r="Q230" i="2"/>
  <c r="T230" i="2" s="1"/>
  <c r="M232" i="2"/>
  <c r="N232" i="2"/>
  <c r="P232" i="2" s="1"/>
  <c r="R232" i="1"/>
  <c r="S232" i="1"/>
  <c r="Z232" i="1"/>
  <c r="Q233" i="1"/>
  <c r="T233" i="1" s="1"/>
  <c r="M235" i="1"/>
  <c r="O235" i="1" s="1"/>
  <c r="N235" i="1"/>
  <c r="P235" i="1" s="1"/>
  <c r="K236" i="1"/>
  <c r="O232" i="2" l="1"/>
  <c r="R230" i="2"/>
  <c r="S230" i="2"/>
  <c r="Q231" i="2"/>
  <c r="T231" i="2" s="1"/>
  <c r="M233" i="2"/>
  <c r="N233" i="2"/>
  <c r="P233" i="2" s="1"/>
  <c r="R233" i="1"/>
  <c r="S233" i="1"/>
  <c r="Z233" i="1"/>
  <c r="M236" i="1"/>
  <c r="O236" i="1" s="1"/>
  <c r="N236" i="1"/>
  <c r="P236" i="1" s="1"/>
  <c r="Q234" i="1"/>
  <c r="T234" i="1" s="1"/>
  <c r="K237" i="1"/>
  <c r="R231" i="2" l="1"/>
  <c r="S231" i="2"/>
  <c r="O233" i="2"/>
  <c r="Q232" i="2"/>
  <c r="T232" i="2" s="1"/>
  <c r="N234" i="2"/>
  <c r="P234" i="2" s="1"/>
  <c r="M234" i="2"/>
  <c r="R234" i="1"/>
  <c r="S234" i="1"/>
  <c r="Z234" i="1"/>
  <c r="N237" i="1"/>
  <c r="P237" i="1" s="1"/>
  <c r="M237" i="1"/>
  <c r="O237" i="1" s="1"/>
  <c r="Q235" i="1"/>
  <c r="T235" i="1" s="1"/>
  <c r="K238" i="1"/>
  <c r="S232" i="2" l="1"/>
  <c r="R232" i="2"/>
  <c r="Q233" i="2"/>
  <c r="T233" i="2" s="1"/>
  <c r="O234" i="2"/>
  <c r="M235" i="2"/>
  <c r="N235" i="2"/>
  <c r="P235" i="2" s="1"/>
  <c r="R235" i="1"/>
  <c r="S235" i="1"/>
  <c r="Z235" i="1"/>
  <c r="M238" i="1"/>
  <c r="O238" i="1" s="1"/>
  <c r="N238" i="1"/>
  <c r="P238" i="1" s="1"/>
  <c r="Q236" i="1"/>
  <c r="T236" i="1" s="1"/>
  <c r="K239" i="1"/>
  <c r="S233" i="2" l="1"/>
  <c r="R233" i="2"/>
  <c r="O235" i="2"/>
  <c r="Q234" i="2"/>
  <c r="T234" i="2" s="1"/>
  <c r="N236" i="2"/>
  <c r="P236" i="2" s="1"/>
  <c r="M236" i="2"/>
  <c r="R236" i="1"/>
  <c r="S236" i="1"/>
  <c r="Z236" i="1"/>
  <c r="Q237" i="1"/>
  <c r="T237" i="1" s="1"/>
  <c r="M239" i="1"/>
  <c r="O239" i="1" s="1"/>
  <c r="N239" i="1"/>
  <c r="P239" i="1" s="1"/>
  <c r="K240" i="1"/>
  <c r="R234" i="2" l="1"/>
  <c r="S234" i="2"/>
  <c r="O236" i="2"/>
  <c r="Q235" i="2"/>
  <c r="T235" i="2" s="1"/>
  <c r="M237" i="2"/>
  <c r="N237" i="2"/>
  <c r="P237" i="2" s="1"/>
  <c r="R237" i="1"/>
  <c r="S237" i="1"/>
  <c r="Z237" i="1"/>
  <c r="N240" i="1"/>
  <c r="P240" i="1" s="1"/>
  <c r="M240" i="1"/>
  <c r="O240" i="1" s="1"/>
  <c r="Q238" i="1"/>
  <c r="T238" i="1" s="1"/>
  <c r="K241" i="1"/>
  <c r="S235" i="2" l="1"/>
  <c r="R235" i="2"/>
  <c r="Q236" i="2"/>
  <c r="T236" i="2" s="1"/>
  <c r="O237" i="2"/>
  <c r="M238" i="2"/>
  <c r="N238" i="2"/>
  <c r="P238" i="2" s="1"/>
  <c r="R238" i="1"/>
  <c r="S238" i="1"/>
  <c r="Z238" i="1"/>
  <c r="N241" i="1"/>
  <c r="P241" i="1" s="1"/>
  <c r="M241" i="1"/>
  <c r="O241" i="1" s="1"/>
  <c r="Q239" i="1"/>
  <c r="T239" i="1" s="1"/>
  <c r="K242" i="1"/>
  <c r="R236" i="2" l="1"/>
  <c r="S236" i="2"/>
  <c r="O238" i="2"/>
  <c r="Q237" i="2"/>
  <c r="T237" i="2" s="1"/>
  <c r="N239" i="2"/>
  <c r="P239" i="2" s="1"/>
  <c r="M239" i="2"/>
  <c r="R239" i="1"/>
  <c r="S239" i="1"/>
  <c r="Z239" i="1"/>
  <c r="M242" i="1"/>
  <c r="O242" i="1" s="1"/>
  <c r="N242" i="1"/>
  <c r="P242" i="1" s="1"/>
  <c r="Q240" i="1"/>
  <c r="T240" i="1" s="1"/>
  <c r="K243" i="1"/>
  <c r="R237" i="2" l="1"/>
  <c r="S237" i="2"/>
  <c r="O239" i="2"/>
  <c r="Q238" i="2"/>
  <c r="T238" i="2" s="1"/>
  <c r="M240" i="2"/>
  <c r="N240" i="2"/>
  <c r="P240" i="2" s="1"/>
  <c r="R240" i="1"/>
  <c r="S240" i="1"/>
  <c r="Z240" i="1"/>
  <c r="M243" i="1"/>
  <c r="O243" i="1" s="1"/>
  <c r="N243" i="1"/>
  <c r="P243" i="1" s="1"/>
  <c r="Q241" i="1"/>
  <c r="T241" i="1" s="1"/>
  <c r="K244" i="1"/>
  <c r="R238" i="2" l="1"/>
  <c r="S238" i="2"/>
  <c r="Q239" i="2"/>
  <c r="T239" i="2" s="1"/>
  <c r="O240" i="2"/>
  <c r="N241" i="2"/>
  <c r="P241" i="2" s="1"/>
  <c r="M241" i="2"/>
  <c r="R241" i="1"/>
  <c r="S241" i="1"/>
  <c r="Z241" i="1"/>
  <c r="N244" i="1"/>
  <c r="P244" i="1" s="1"/>
  <c r="M244" i="1"/>
  <c r="O244" i="1" s="1"/>
  <c r="Q242" i="1"/>
  <c r="T242" i="1" s="1"/>
  <c r="K245" i="1"/>
  <c r="R239" i="2" l="1"/>
  <c r="S239" i="2"/>
  <c r="O241" i="2"/>
  <c r="Q240" i="2"/>
  <c r="T240" i="2" s="1"/>
  <c r="N242" i="2"/>
  <c r="P242" i="2" s="1"/>
  <c r="M242" i="2"/>
  <c r="R242" i="1"/>
  <c r="S242" i="1"/>
  <c r="Z242" i="1"/>
  <c r="N245" i="1"/>
  <c r="P245" i="1" s="1"/>
  <c r="M245" i="1"/>
  <c r="O245" i="1" s="1"/>
  <c r="Q243" i="1"/>
  <c r="T243" i="1" s="1"/>
  <c r="K246" i="1"/>
  <c r="R240" i="2" l="1"/>
  <c r="S240" i="2"/>
  <c r="Q241" i="2"/>
  <c r="T241" i="2" s="1"/>
  <c r="O242" i="2"/>
  <c r="M243" i="2"/>
  <c r="N243" i="2"/>
  <c r="P243" i="2" s="1"/>
  <c r="R243" i="1"/>
  <c r="S243" i="1"/>
  <c r="Z243" i="1"/>
  <c r="M246" i="1"/>
  <c r="O246" i="1" s="1"/>
  <c r="N246" i="1"/>
  <c r="P246" i="1" s="1"/>
  <c r="Q244" i="1"/>
  <c r="T244" i="1" s="1"/>
  <c r="K247" i="1"/>
  <c r="S241" i="2" l="1"/>
  <c r="R241" i="2"/>
  <c r="O243" i="2"/>
  <c r="Q242" i="2"/>
  <c r="T242" i="2" s="1"/>
  <c r="N244" i="2"/>
  <c r="M244" i="2"/>
  <c r="R244" i="1"/>
  <c r="S244" i="1"/>
  <c r="Z244" i="1"/>
  <c r="M247" i="1"/>
  <c r="O247" i="1" s="1"/>
  <c r="N247" i="1"/>
  <c r="P247" i="1" s="1"/>
  <c r="Q245" i="1"/>
  <c r="T245" i="1" s="1"/>
  <c r="K248" i="1"/>
  <c r="R242" i="2" l="1"/>
  <c r="S242" i="2"/>
  <c r="O244" i="2"/>
  <c r="Q243" i="2"/>
  <c r="T243" i="2" s="1"/>
  <c r="P244" i="2"/>
  <c r="M245" i="2"/>
  <c r="N245" i="2"/>
  <c r="R245" i="1"/>
  <c r="S245" i="1"/>
  <c r="Z245" i="1"/>
  <c r="N248" i="1"/>
  <c r="P248" i="1" s="1"/>
  <c r="M248" i="1"/>
  <c r="O248" i="1" s="1"/>
  <c r="Q246" i="1"/>
  <c r="T246" i="1" s="1"/>
  <c r="K249" i="1"/>
  <c r="O245" i="2" l="1"/>
  <c r="R243" i="2"/>
  <c r="S243" i="2"/>
  <c r="P245" i="2"/>
  <c r="Q244" i="2"/>
  <c r="T244" i="2" s="1"/>
  <c r="M246" i="2"/>
  <c r="N246" i="2"/>
  <c r="R246" i="1"/>
  <c r="S246" i="1"/>
  <c r="Z246" i="1"/>
  <c r="N249" i="1"/>
  <c r="P249" i="1" s="1"/>
  <c r="M249" i="1"/>
  <c r="O249" i="1" s="1"/>
  <c r="Q247" i="1"/>
  <c r="T247" i="1" s="1"/>
  <c r="K250" i="1"/>
  <c r="O246" i="2" l="1"/>
  <c r="S244" i="2"/>
  <c r="R244" i="2"/>
  <c r="Q245" i="2"/>
  <c r="T245" i="2" s="1"/>
  <c r="P246" i="2"/>
  <c r="M247" i="2"/>
  <c r="O247" i="2" s="1"/>
  <c r="N247" i="2"/>
  <c r="R247" i="1"/>
  <c r="S247" i="1"/>
  <c r="Z247" i="1"/>
  <c r="M250" i="1"/>
  <c r="O250" i="1" s="1"/>
  <c r="N250" i="1"/>
  <c r="P250" i="1" s="1"/>
  <c r="Q248" i="1"/>
  <c r="T248" i="1" s="1"/>
  <c r="K251" i="1"/>
  <c r="R245" i="2" l="1"/>
  <c r="S245" i="2"/>
  <c r="P247" i="2"/>
  <c r="Q246" i="2"/>
  <c r="T246" i="2" s="1"/>
  <c r="N248" i="2"/>
  <c r="M248" i="2"/>
  <c r="O248" i="2" s="1"/>
  <c r="R248" i="1"/>
  <c r="S248" i="1"/>
  <c r="Z248" i="1"/>
  <c r="M251" i="1"/>
  <c r="O251" i="1" s="1"/>
  <c r="N251" i="1"/>
  <c r="P251" i="1" s="1"/>
  <c r="Q249" i="1"/>
  <c r="T249" i="1" s="1"/>
  <c r="K252" i="1"/>
  <c r="R246" i="2" l="1"/>
  <c r="S246" i="2"/>
  <c r="Q247" i="2"/>
  <c r="T247" i="2" s="1"/>
  <c r="P248" i="2"/>
  <c r="M249" i="2"/>
  <c r="O249" i="2" s="1"/>
  <c r="N249" i="2"/>
  <c r="R249" i="1"/>
  <c r="S249" i="1"/>
  <c r="Z249" i="1"/>
  <c r="Q250" i="1"/>
  <c r="T250" i="1" s="1"/>
  <c r="N252" i="1"/>
  <c r="P252" i="1" s="1"/>
  <c r="M252" i="1"/>
  <c r="O252" i="1" s="1"/>
  <c r="K253" i="1"/>
  <c r="P249" i="2" l="1"/>
  <c r="R247" i="2"/>
  <c r="S247" i="2"/>
  <c r="Q248" i="2"/>
  <c r="T248" i="2" s="1"/>
  <c r="N250" i="2"/>
  <c r="M250" i="2"/>
  <c r="O250" i="2" s="1"/>
  <c r="R250" i="1"/>
  <c r="S250" i="1"/>
  <c r="Z250" i="1"/>
  <c r="N253" i="1"/>
  <c r="P253" i="1" s="1"/>
  <c r="M253" i="1"/>
  <c r="O253" i="1" s="1"/>
  <c r="Q251" i="1"/>
  <c r="T251" i="1" s="1"/>
  <c r="K254" i="1"/>
  <c r="R248" i="2" l="1"/>
  <c r="S248" i="2"/>
  <c r="Q249" i="2"/>
  <c r="T249" i="2" s="1"/>
  <c r="P250" i="2"/>
  <c r="N251" i="2"/>
  <c r="M251" i="2"/>
  <c r="O251" i="2" s="1"/>
  <c r="R251" i="1"/>
  <c r="S251" i="1"/>
  <c r="Z251" i="1"/>
  <c r="N254" i="1"/>
  <c r="P254" i="1" s="1"/>
  <c r="M254" i="1"/>
  <c r="O254" i="1" s="1"/>
  <c r="Q252" i="1"/>
  <c r="T252" i="1" s="1"/>
  <c r="K255" i="1"/>
  <c r="S249" i="2" l="1"/>
  <c r="R249" i="2"/>
  <c r="P251" i="2"/>
  <c r="Q250" i="2"/>
  <c r="T250" i="2" s="1"/>
  <c r="N252" i="2"/>
  <c r="M252" i="2"/>
  <c r="O252" i="2" s="1"/>
  <c r="R252" i="1"/>
  <c r="S252" i="1"/>
  <c r="Z252" i="1"/>
  <c r="Q253" i="1"/>
  <c r="T253" i="1" s="1"/>
  <c r="M255" i="1"/>
  <c r="O255" i="1" s="1"/>
  <c r="N255" i="1"/>
  <c r="P255" i="1" s="1"/>
  <c r="K256" i="1"/>
  <c r="R250" i="2" l="1"/>
  <c r="S250" i="2"/>
  <c r="P252" i="2"/>
  <c r="Q251" i="2"/>
  <c r="T251" i="2" s="1"/>
  <c r="M253" i="2"/>
  <c r="O253" i="2" s="1"/>
  <c r="N253" i="2"/>
  <c r="R253" i="1"/>
  <c r="S253" i="1"/>
  <c r="Z253" i="1"/>
  <c r="Q254" i="1"/>
  <c r="T254" i="1" s="1"/>
  <c r="M256" i="1"/>
  <c r="O256" i="1" s="1"/>
  <c r="N256" i="1"/>
  <c r="P256" i="1" s="1"/>
  <c r="K257" i="1"/>
  <c r="R251" i="2" l="1"/>
  <c r="S251" i="2"/>
  <c r="Q252" i="2"/>
  <c r="T252" i="2" s="1"/>
  <c r="P253" i="2"/>
  <c r="N254" i="2"/>
  <c r="M254" i="2"/>
  <c r="O254" i="2" s="1"/>
  <c r="R254" i="1"/>
  <c r="S254" i="1"/>
  <c r="Z254" i="1"/>
  <c r="Q255" i="1"/>
  <c r="T255" i="1" s="1"/>
  <c r="N257" i="1"/>
  <c r="P257" i="1" s="1"/>
  <c r="M257" i="1"/>
  <c r="O257" i="1" s="1"/>
  <c r="K258" i="1"/>
  <c r="S252" i="2" l="1"/>
  <c r="R252" i="2"/>
  <c r="P254" i="2"/>
  <c r="Q253" i="2"/>
  <c r="T253" i="2" s="1"/>
  <c r="M255" i="2"/>
  <c r="O255" i="2" s="1"/>
  <c r="N255" i="2"/>
  <c r="R255" i="1"/>
  <c r="S255" i="1"/>
  <c r="Z255" i="1"/>
  <c r="M258" i="1"/>
  <c r="O258" i="1" s="1"/>
  <c r="N258" i="1"/>
  <c r="P258" i="1" s="1"/>
  <c r="Q256" i="1"/>
  <c r="T256" i="1" s="1"/>
  <c r="K259" i="1"/>
  <c r="R253" i="2" l="1"/>
  <c r="S253" i="2"/>
  <c r="P255" i="2"/>
  <c r="Q254" i="2"/>
  <c r="T254" i="2" s="1"/>
  <c r="M256" i="2"/>
  <c r="O256" i="2" s="1"/>
  <c r="N256" i="2"/>
  <c r="R256" i="1"/>
  <c r="S256" i="1"/>
  <c r="Z256" i="1"/>
  <c r="N259" i="1"/>
  <c r="P259" i="1" s="1"/>
  <c r="M259" i="1"/>
  <c r="O259" i="1" s="1"/>
  <c r="Q257" i="1"/>
  <c r="T257" i="1" s="1"/>
  <c r="K260" i="1"/>
  <c r="R254" i="2" l="1"/>
  <c r="S254" i="2"/>
  <c r="Q255" i="2"/>
  <c r="T255" i="2" s="1"/>
  <c r="P256" i="2"/>
  <c r="N257" i="2"/>
  <c r="M257" i="2"/>
  <c r="O257" i="2" s="1"/>
  <c r="R257" i="1"/>
  <c r="S257" i="1"/>
  <c r="Z257" i="1"/>
  <c r="M260" i="1"/>
  <c r="O260" i="1" s="1"/>
  <c r="N260" i="1"/>
  <c r="P260" i="1" s="1"/>
  <c r="Q258" i="1"/>
  <c r="T258" i="1" s="1"/>
  <c r="K261" i="1"/>
  <c r="R255" i="2" l="1"/>
  <c r="S255" i="2"/>
  <c r="P257" i="2"/>
  <c r="Q256" i="2"/>
  <c r="T256" i="2" s="1"/>
  <c r="M258" i="2"/>
  <c r="O258" i="2" s="1"/>
  <c r="N258" i="2"/>
  <c r="R258" i="1"/>
  <c r="S258" i="1"/>
  <c r="Z258" i="1"/>
  <c r="M261" i="1"/>
  <c r="O261" i="1" s="1"/>
  <c r="N261" i="1"/>
  <c r="P261" i="1" s="1"/>
  <c r="Q259" i="1"/>
  <c r="T259" i="1" s="1"/>
  <c r="K262" i="1"/>
  <c r="R256" i="2" l="1"/>
  <c r="S256" i="2"/>
  <c r="P258" i="2"/>
  <c r="Q257" i="2"/>
  <c r="T257" i="2" s="1"/>
  <c r="M259" i="2"/>
  <c r="O259" i="2" s="1"/>
  <c r="N259" i="2"/>
  <c r="R259" i="1"/>
  <c r="S259" i="1"/>
  <c r="Z259" i="1"/>
  <c r="M262" i="1"/>
  <c r="O262" i="1" s="1"/>
  <c r="N262" i="1"/>
  <c r="P262" i="1" s="1"/>
  <c r="Q260" i="1"/>
  <c r="T260" i="1" s="1"/>
  <c r="K263" i="1"/>
  <c r="S257" i="2" l="1"/>
  <c r="R257" i="2"/>
  <c r="Q258" i="2"/>
  <c r="T258" i="2" s="1"/>
  <c r="P259" i="2"/>
  <c r="M260" i="2"/>
  <c r="O260" i="2" s="1"/>
  <c r="N260" i="2"/>
  <c r="R260" i="1"/>
  <c r="S260" i="1"/>
  <c r="Z260" i="1"/>
  <c r="N263" i="1"/>
  <c r="P263" i="1" s="1"/>
  <c r="M263" i="1"/>
  <c r="O263" i="1" s="1"/>
  <c r="Q261" i="1"/>
  <c r="T261" i="1" s="1"/>
  <c r="K264" i="1"/>
  <c r="R258" i="2" l="1"/>
  <c r="S258" i="2"/>
  <c r="P260" i="2"/>
  <c r="Q259" i="2"/>
  <c r="T259" i="2" s="1"/>
  <c r="N261" i="2"/>
  <c r="M261" i="2"/>
  <c r="O261" i="2" s="1"/>
  <c r="R261" i="1"/>
  <c r="S261" i="1"/>
  <c r="Z261" i="1"/>
  <c r="Q262" i="1"/>
  <c r="T262" i="1" s="1"/>
  <c r="M264" i="1"/>
  <c r="O264" i="1" s="1"/>
  <c r="N264" i="1"/>
  <c r="P264" i="1" s="1"/>
  <c r="K265" i="1"/>
  <c r="P261" i="2" l="1"/>
  <c r="R259" i="2"/>
  <c r="S259" i="2"/>
  <c r="Q260" i="2"/>
  <c r="T260" i="2" s="1"/>
  <c r="M262" i="2"/>
  <c r="O262" i="2" s="1"/>
  <c r="N262" i="2"/>
  <c r="R262" i="1"/>
  <c r="S262" i="1"/>
  <c r="Z262" i="1"/>
  <c r="N265" i="1"/>
  <c r="P265" i="1" s="1"/>
  <c r="M265" i="1"/>
  <c r="O265" i="1" s="1"/>
  <c r="Q263" i="1"/>
  <c r="T263" i="1" s="1"/>
  <c r="K266" i="1"/>
  <c r="S260" i="2" l="1"/>
  <c r="R260" i="2"/>
  <c r="P262" i="2"/>
  <c r="Q261" i="2"/>
  <c r="T261" i="2" s="1"/>
  <c r="M263" i="2"/>
  <c r="O263" i="2" s="1"/>
  <c r="N263" i="2"/>
  <c r="R263" i="1"/>
  <c r="S263" i="1"/>
  <c r="Z263" i="1"/>
  <c r="M266" i="1"/>
  <c r="O266" i="1" s="1"/>
  <c r="N266" i="1"/>
  <c r="P266" i="1" s="1"/>
  <c r="Q264" i="1"/>
  <c r="T264" i="1" s="1"/>
  <c r="K267" i="1"/>
  <c r="R261" i="2" l="1"/>
  <c r="S261" i="2"/>
  <c r="Q262" i="2"/>
  <c r="T262" i="2" s="1"/>
  <c r="P263" i="2"/>
  <c r="N264" i="2"/>
  <c r="M264" i="2"/>
  <c r="O264" i="2" s="1"/>
  <c r="R264" i="1"/>
  <c r="S264" i="1"/>
  <c r="Z264" i="1"/>
  <c r="M267" i="1"/>
  <c r="O267" i="1" s="1"/>
  <c r="N267" i="1"/>
  <c r="P267" i="1" s="1"/>
  <c r="Q265" i="1"/>
  <c r="T265" i="1" s="1"/>
  <c r="K268" i="1"/>
  <c r="R262" i="2" l="1"/>
  <c r="S262" i="2"/>
  <c r="P264" i="2"/>
  <c r="Q263" i="2"/>
  <c r="T263" i="2" s="1"/>
  <c r="N265" i="2"/>
  <c r="M265" i="2"/>
  <c r="O265" i="2" s="1"/>
  <c r="R265" i="1"/>
  <c r="S265" i="1"/>
  <c r="Z265" i="1"/>
  <c r="N268" i="1"/>
  <c r="P268" i="1" s="1"/>
  <c r="M268" i="1"/>
  <c r="O268" i="1" s="1"/>
  <c r="Q266" i="1"/>
  <c r="T266" i="1" s="1"/>
  <c r="K269" i="1"/>
  <c r="R263" i="2" l="1"/>
  <c r="S263" i="2"/>
  <c r="Q264" i="2"/>
  <c r="T264" i="2" s="1"/>
  <c r="P265" i="2"/>
  <c r="M266" i="2"/>
  <c r="O266" i="2" s="1"/>
  <c r="N266" i="2"/>
  <c r="R266" i="1"/>
  <c r="S266" i="1"/>
  <c r="Z266" i="1"/>
  <c r="M269" i="1"/>
  <c r="O269" i="1" s="1"/>
  <c r="N269" i="1"/>
  <c r="P269" i="1" s="1"/>
  <c r="Q267" i="1"/>
  <c r="T267" i="1" s="1"/>
  <c r="K270" i="1"/>
  <c r="R264" i="2" l="1"/>
  <c r="S264" i="2"/>
  <c r="P266" i="2"/>
  <c r="Q265" i="2"/>
  <c r="T265" i="2" s="1"/>
  <c r="M267" i="2"/>
  <c r="O267" i="2" s="1"/>
  <c r="N267" i="2"/>
  <c r="R267" i="1"/>
  <c r="S267" i="1"/>
  <c r="Z267" i="1"/>
  <c r="Q268" i="1"/>
  <c r="T268" i="1" s="1"/>
  <c r="M270" i="1"/>
  <c r="O270" i="1" s="1"/>
  <c r="N270" i="1"/>
  <c r="P270" i="1" s="1"/>
  <c r="K271" i="1"/>
  <c r="P267" i="2" l="1"/>
  <c r="S265" i="2"/>
  <c r="R265" i="2"/>
  <c r="Q266" i="2"/>
  <c r="T266" i="2" s="1"/>
  <c r="M268" i="2"/>
  <c r="O268" i="2" s="1"/>
  <c r="N268" i="2"/>
  <c r="R268" i="1"/>
  <c r="S268" i="1"/>
  <c r="Z268" i="1"/>
  <c r="M271" i="1"/>
  <c r="O271" i="1" s="1"/>
  <c r="N271" i="1"/>
  <c r="P271" i="1" s="1"/>
  <c r="Q269" i="1"/>
  <c r="T269" i="1" s="1"/>
  <c r="K272" i="1"/>
  <c r="R266" i="2" l="1"/>
  <c r="S266" i="2"/>
  <c r="Q267" i="2"/>
  <c r="T267" i="2" s="1"/>
  <c r="P268" i="2"/>
  <c r="N269" i="2"/>
  <c r="M269" i="2"/>
  <c r="O269" i="2" s="1"/>
  <c r="R269" i="1"/>
  <c r="S269" i="1"/>
  <c r="Z269" i="1"/>
  <c r="M272" i="1"/>
  <c r="O272" i="1" s="1"/>
  <c r="N272" i="1"/>
  <c r="P272" i="1" s="1"/>
  <c r="Q270" i="1"/>
  <c r="T270" i="1" s="1"/>
  <c r="K273" i="1"/>
  <c r="R267" i="2" l="1"/>
  <c r="S267" i="2"/>
  <c r="P269" i="2"/>
  <c r="Q268" i="2"/>
  <c r="T268" i="2" s="1"/>
  <c r="M270" i="2"/>
  <c r="N270" i="2"/>
  <c r="R270" i="1"/>
  <c r="S270" i="1"/>
  <c r="Z270" i="1"/>
  <c r="N273" i="1"/>
  <c r="P273" i="1" s="1"/>
  <c r="M273" i="1"/>
  <c r="O273" i="1" s="1"/>
  <c r="Q271" i="1"/>
  <c r="T271" i="1" s="1"/>
  <c r="K274" i="1"/>
  <c r="S268" i="2" l="1"/>
  <c r="R268" i="2"/>
  <c r="P270" i="2"/>
  <c r="Q269" i="2"/>
  <c r="T269" i="2" s="1"/>
  <c r="O270" i="2"/>
  <c r="M271" i="2"/>
  <c r="N271" i="2"/>
  <c r="R271" i="1"/>
  <c r="S271" i="1"/>
  <c r="Z271" i="1"/>
  <c r="M274" i="1"/>
  <c r="O274" i="1" s="1"/>
  <c r="N274" i="1"/>
  <c r="P274" i="1" s="1"/>
  <c r="Q272" i="1"/>
  <c r="T272" i="1" s="1"/>
  <c r="K275" i="1"/>
  <c r="P271" i="2" l="1"/>
  <c r="O271" i="2"/>
  <c r="R269" i="2"/>
  <c r="S269" i="2"/>
  <c r="Q270" i="2"/>
  <c r="T270" i="2" s="1"/>
  <c r="M272" i="2"/>
  <c r="N272" i="2"/>
  <c r="R272" i="1"/>
  <c r="S272" i="1"/>
  <c r="Z272" i="1"/>
  <c r="Q273" i="1"/>
  <c r="T273" i="1" s="1"/>
  <c r="M275" i="1"/>
  <c r="O275" i="1" s="1"/>
  <c r="N275" i="1"/>
  <c r="P275" i="1" s="1"/>
  <c r="K276" i="1"/>
  <c r="P272" i="2" l="1"/>
  <c r="O272" i="2"/>
  <c r="R270" i="2"/>
  <c r="S270" i="2"/>
  <c r="Q271" i="2"/>
  <c r="T271" i="2" s="1"/>
  <c r="M273" i="2"/>
  <c r="N273" i="2"/>
  <c r="R273" i="1"/>
  <c r="S273" i="1"/>
  <c r="Z273" i="1"/>
  <c r="M276" i="1"/>
  <c r="O276" i="1" s="1"/>
  <c r="N276" i="1"/>
  <c r="P276" i="1" s="1"/>
  <c r="Q274" i="1"/>
  <c r="T274" i="1" s="1"/>
  <c r="K277" i="1"/>
  <c r="P273" i="2" l="1"/>
  <c r="R271" i="2"/>
  <c r="S271" i="2"/>
  <c r="O273" i="2"/>
  <c r="Q272" i="2"/>
  <c r="T272" i="2" s="1"/>
  <c r="M274" i="2"/>
  <c r="N274" i="2"/>
  <c r="R274" i="1"/>
  <c r="S274" i="1"/>
  <c r="Z274" i="1"/>
  <c r="Q275" i="1"/>
  <c r="T275" i="1" s="1"/>
  <c r="M277" i="1"/>
  <c r="O277" i="1" s="1"/>
  <c r="N277" i="1"/>
  <c r="P277" i="1" s="1"/>
  <c r="K278" i="1"/>
  <c r="P274" i="2" l="1"/>
  <c r="R272" i="2"/>
  <c r="S272" i="2"/>
  <c r="Q273" i="2"/>
  <c r="T273" i="2" s="1"/>
  <c r="O274" i="2"/>
  <c r="N275" i="2"/>
  <c r="M275" i="2"/>
  <c r="R275" i="1"/>
  <c r="S275" i="1"/>
  <c r="Z275" i="1"/>
  <c r="M278" i="1"/>
  <c r="O278" i="1" s="1"/>
  <c r="N278" i="1"/>
  <c r="P278" i="1" s="1"/>
  <c r="Q276" i="1"/>
  <c r="T276" i="1" s="1"/>
  <c r="K279" i="1"/>
  <c r="P275" i="2" l="1"/>
  <c r="O275" i="2"/>
  <c r="S273" i="2"/>
  <c r="R273" i="2"/>
  <c r="Q274" i="2"/>
  <c r="T274" i="2" s="1"/>
  <c r="N276" i="2"/>
  <c r="M276" i="2"/>
  <c r="R276" i="1"/>
  <c r="S276" i="1"/>
  <c r="Z276" i="1"/>
  <c r="M279" i="1"/>
  <c r="O279" i="1" s="1"/>
  <c r="N279" i="1"/>
  <c r="P279" i="1" s="1"/>
  <c r="Q277" i="1"/>
  <c r="T277" i="1" s="1"/>
  <c r="K280" i="1"/>
  <c r="P276" i="2" l="1"/>
  <c r="O276" i="2"/>
  <c r="R274" i="2"/>
  <c r="S274" i="2"/>
  <c r="Q275" i="2"/>
  <c r="T275" i="2" s="1"/>
  <c r="N277" i="2"/>
  <c r="P277" i="2" s="1"/>
  <c r="M277" i="2"/>
  <c r="R277" i="1"/>
  <c r="S277" i="1"/>
  <c r="Z277" i="1"/>
  <c r="M280" i="1"/>
  <c r="O280" i="1" s="1"/>
  <c r="N280" i="1"/>
  <c r="P280" i="1" s="1"/>
  <c r="Q278" i="1"/>
  <c r="T278" i="1" s="1"/>
  <c r="K281" i="1"/>
  <c r="R275" i="2" l="1"/>
  <c r="S275" i="2"/>
  <c r="Q276" i="2"/>
  <c r="T276" i="2" s="1"/>
  <c r="O277" i="2"/>
  <c r="M278" i="2"/>
  <c r="N278" i="2"/>
  <c r="P278" i="2" s="1"/>
  <c r="R278" i="1"/>
  <c r="S278" i="1"/>
  <c r="Z278" i="1"/>
  <c r="N281" i="1"/>
  <c r="P281" i="1" s="1"/>
  <c r="M281" i="1"/>
  <c r="O281" i="1" s="1"/>
  <c r="Q279" i="1"/>
  <c r="T279" i="1" s="1"/>
  <c r="K282" i="1"/>
  <c r="O278" i="2" l="1"/>
  <c r="S276" i="2"/>
  <c r="R276" i="2"/>
  <c r="Q277" i="2"/>
  <c r="T277" i="2" s="1"/>
  <c r="N279" i="2"/>
  <c r="P279" i="2" s="1"/>
  <c r="M279" i="2"/>
  <c r="R279" i="1"/>
  <c r="S279" i="1"/>
  <c r="Z279" i="1"/>
  <c r="Q280" i="1"/>
  <c r="T280" i="1" s="1"/>
  <c r="M282" i="1"/>
  <c r="O282" i="1" s="1"/>
  <c r="N282" i="1"/>
  <c r="P282" i="1" s="1"/>
  <c r="K283" i="1"/>
  <c r="R277" i="2" l="1"/>
  <c r="S277" i="2"/>
  <c r="O279" i="2"/>
  <c r="Q278" i="2"/>
  <c r="T278" i="2" s="1"/>
  <c r="M280" i="2"/>
  <c r="N280" i="2"/>
  <c r="P280" i="2" s="1"/>
  <c r="R280" i="1"/>
  <c r="S280" i="1"/>
  <c r="Z280" i="1"/>
  <c r="M283" i="1"/>
  <c r="O283" i="1" s="1"/>
  <c r="N283" i="1"/>
  <c r="P283" i="1" s="1"/>
  <c r="Q281" i="1"/>
  <c r="T281" i="1" s="1"/>
  <c r="K284" i="1"/>
  <c r="R278" i="2" l="1"/>
  <c r="S278" i="2"/>
  <c r="Q279" i="2"/>
  <c r="T279" i="2" s="1"/>
  <c r="O280" i="2"/>
  <c r="M281" i="2"/>
  <c r="N281" i="2"/>
  <c r="P281" i="2" s="1"/>
  <c r="R281" i="1"/>
  <c r="S281" i="1"/>
  <c r="Z281" i="1"/>
  <c r="N284" i="1"/>
  <c r="P284" i="1" s="1"/>
  <c r="M284" i="1"/>
  <c r="O284" i="1" s="1"/>
  <c r="Q282" i="1"/>
  <c r="T282" i="1" s="1"/>
  <c r="K285" i="1"/>
  <c r="R279" i="2" l="1"/>
  <c r="S279" i="2"/>
  <c r="O281" i="2"/>
  <c r="Q280" i="2"/>
  <c r="T280" i="2" s="1"/>
  <c r="M282" i="2"/>
  <c r="N282" i="2"/>
  <c r="P282" i="2" s="1"/>
  <c r="R282" i="1"/>
  <c r="S282" i="1"/>
  <c r="Z282" i="1"/>
  <c r="Q283" i="1"/>
  <c r="T283" i="1" s="1"/>
  <c r="M285" i="1"/>
  <c r="O285" i="1" s="1"/>
  <c r="N285" i="1"/>
  <c r="P285" i="1" s="1"/>
  <c r="K286" i="1"/>
  <c r="O282" i="2" l="1"/>
  <c r="R280" i="2"/>
  <c r="S280" i="2"/>
  <c r="Q281" i="2"/>
  <c r="T281" i="2" s="1"/>
  <c r="N283" i="2"/>
  <c r="P283" i="2" s="1"/>
  <c r="M283" i="2"/>
  <c r="R283" i="1"/>
  <c r="S283" i="1"/>
  <c r="Z283" i="1"/>
  <c r="Q284" i="1"/>
  <c r="T284" i="1" s="1"/>
  <c r="M286" i="1"/>
  <c r="O286" i="1" s="1"/>
  <c r="N286" i="1"/>
  <c r="P286" i="1" s="1"/>
  <c r="K287" i="1"/>
  <c r="S281" i="2" l="1"/>
  <c r="R281" i="2"/>
  <c r="Q282" i="2"/>
  <c r="T282" i="2" s="1"/>
  <c r="O283" i="2"/>
  <c r="M284" i="2"/>
  <c r="N284" i="2"/>
  <c r="P284" i="2" s="1"/>
  <c r="R284" i="1"/>
  <c r="S284" i="1"/>
  <c r="Z284" i="1"/>
  <c r="M287" i="1"/>
  <c r="O287" i="1" s="1"/>
  <c r="N287" i="1"/>
  <c r="P287" i="1" s="1"/>
  <c r="Q285" i="1"/>
  <c r="T285" i="1" s="1"/>
  <c r="K288" i="1"/>
  <c r="R282" i="2" l="1"/>
  <c r="S282" i="2"/>
  <c r="O284" i="2"/>
  <c r="Q283" i="2"/>
  <c r="T283" i="2" s="1"/>
  <c r="M285" i="2"/>
  <c r="N285" i="2"/>
  <c r="P285" i="2" s="1"/>
  <c r="R285" i="1"/>
  <c r="S285" i="1"/>
  <c r="Z285" i="1"/>
  <c r="M288" i="1"/>
  <c r="O288" i="1" s="1"/>
  <c r="N288" i="1"/>
  <c r="P288" i="1" s="1"/>
  <c r="Q286" i="1"/>
  <c r="T286" i="1" s="1"/>
  <c r="K289" i="1"/>
  <c r="O285" i="2" l="1"/>
  <c r="R283" i="2"/>
  <c r="S283" i="2"/>
  <c r="Q284" i="2"/>
  <c r="T284" i="2" s="1"/>
  <c r="M286" i="2"/>
  <c r="N286" i="2"/>
  <c r="P286" i="2" s="1"/>
  <c r="R286" i="1"/>
  <c r="S286" i="1"/>
  <c r="Z286" i="1"/>
  <c r="N289" i="1"/>
  <c r="P289" i="1" s="1"/>
  <c r="M289" i="1"/>
  <c r="O289" i="1" s="1"/>
  <c r="Q287" i="1"/>
  <c r="T287" i="1" s="1"/>
  <c r="K290" i="1"/>
  <c r="O286" i="2" l="1"/>
  <c r="S284" i="2"/>
  <c r="R284" i="2"/>
  <c r="Q285" i="2"/>
  <c r="T285" i="2" s="1"/>
  <c r="N287" i="2"/>
  <c r="P287" i="2" s="1"/>
  <c r="M287" i="2"/>
  <c r="R287" i="1"/>
  <c r="S287" i="1"/>
  <c r="Z287" i="1"/>
  <c r="N290" i="1"/>
  <c r="P290" i="1" s="1"/>
  <c r="M290" i="1"/>
  <c r="O290" i="1" s="1"/>
  <c r="Q288" i="1"/>
  <c r="T288" i="1" s="1"/>
  <c r="K291" i="1"/>
  <c r="R285" i="2" l="1"/>
  <c r="S285" i="2"/>
  <c r="Q286" i="2"/>
  <c r="T286" i="2" s="1"/>
  <c r="O287" i="2"/>
  <c r="N288" i="2"/>
  <c r="P288" i="2" s="1"/>
  <c r="M288" i="2"/>
  <c r="R288" i="1"/>
  <c r="S288" i="1"/>
  <c r="Z288" i="1"/>
  <c r="M291" i="1"/>
  <c r="O291" i="1" s="1"/>
  <c r="N291" i="1"/>
  <c r="P291" i="1" s="1"/>
  <c r="Q289" i="1"/>
  <c r="T289" i="1" s="1"/>
  <c r="K292" i="1"/>
  <c r="R286" i="2" l="1"/>
  <c r="S286" i="2"/>
  <c r="O288" i="2"/>
  <c r="Q287" i="2"/>
  <c r="T287" i="2" s="1"/>
  <c r="N289" i="2"/>
  <c r="P289" i="2" s="1"/>
  <c r="M289" i="2"/>
  <c r="R289" i="1"/>
  <c r="S289" i="1"/>
  <c r="Z289" i="1"/>
  <c r="N292" i="1"/>
  <c r="P292" i="1" s="1"/>
  <c r="M292" i="1"/>
  <c r="O292" i="1" s="1"/>
  <c r="Q290" i="1"/>
  <c r="T290" i="1" s="1"/>
  <c r="K293" i="1"/>
  <c r="R287" i="2" l="1"/>
  <c r="S287" i="2"/>
  <c r="Q288" i="2"/>
  <c r="T288" i="2" s="1"/>
  <c r="O289" i="2"/>
  <c r="M290" i="2"/>
  <c r="N290" i="2"/>
  <c r="P290" i="2" s="1"/>
  <c r="R290" i="1"/>
  <c r="S290" i="1"/>
  <c r="Z290" i="1"/>
  <c r="Q291" i="1"/>
  <c r="T291" i="1" s="1"/>
  <c r="M293" i="1"/>
  <c r="O293" i="1" s="1"/>
  <c r="N293" i="1"/>
  <c r="P293" i="1" s="1"/>
  <c r="K294" i="1"/>
  <c r="R288" i="2" l="1"/>
  <c r="S288" i="2"/>
  <c r="O290" i="2"/>
  <c r="Q289" i="2"/>
  <c r="T289" i="2" s="1"/>
  <c r="M291" i="2"/>
  <c r="N291" i="2"/>
  <c r="P291" i="2" s="1"/>
  <c r="R291" i="1"/>
  <c r="S291" i="1"/>
  <c r="Z291" i="1"/>
  <c r="N294" i="1"/>
  <c r="P294" i="1" s="1"/>
  <c r="M294" i="1"/>
  <c r="O294" i="1" s="1"/>
  <c r="Q292" i="1"/>
  <c r="T292" i="1" s="1"/>
  <c r="K295" i="1"/>
  <c r="S289" i="2" l="1"/>
  <c r="R289" i="2"/>
  <c r="Q290" i="2"/>
  <c r="T290" i="2" s="1"/>
  <c r="O291" i="2"/>
  <c r="M292" i="2"/>
  <c r="N292" i="2"/>
  <c r="P292" i="2" s="1"/>
  <c r="R292" i="1"/>
  <c r="S292" i="1"/>
  <c r="Z292" i="1"/>
  <c r="N295" i="1"/>
  <c r="P295" i="1" s="1"/>
  <c r="M295" i="1"/>
  <c r="O295" i="1" s="1"/>
  <c r="Q293" i="1"/>
  <c r="T293" i="1" s="1"/>
  <c r="K296" i="1"/>
  <c r="R290" i="2" l="1"/>
  <c r="S290" i="2"/>
  <c r="O292" i="2"/>
  <c r="Q291" i="2"/>
  <c r="T291" i="2" s="1"/>
  <c r="M293" i="2"/>
  <c r="N293" i="2"/>
  <c r="P293" i="2" s="1"/>
  <c r="R293" i="1"/>
  <c r="S293" i="1"/>
  <c r="Z293" i="1"/>
  <c r="N296" i="1"/>
  <c r="P296" i="1" s="1"/>
  <c r="M296" i="1"/>
  <c r="O296" i="1" s="1"/>
  <c r="Q294" i="1"/>
  <c r="T294" i="1" s="1"/>
  <c r="K297" i="1"/>
  <c r="R291" i="2" l="1"/>
  <c r="S291" i="2"/>
  <c r="O293" i="2"/>
  <c r="Q292" i="2"/>
  <c r="T292" i="2" s="1"/>
  <c r="M294" i="2"/>
  <c r="N294" i="2"/>
  <c r="P294" i="2" s="1"/>
  <c r="R294" i="1"/>
  <c r="S294" i="1"/>
  <c r="Z294" i="1"/>
  <c r="Q295" i="1"/>
  <c r="T295" i="1" s="1"/>
  <c r="N297" i="1"/>
  <c r="P297" i="1" s="1"/>
  <c r="M297" i="1"/>
  <c r="O297" i="1" s="1"/>
  <c r="K298" i="1"/>
  <c r="O294" i="2" l="1"/>
  <c r="S292" i="2"/>
  <c r="R292" i="2"/>
  <c r="Q293" i="2"/>
  <c r="T293" i="2" s="1"/>
  <c r="N295" i="2"/>
  <c r="P295" i="2" s="1"/>
  <c r="M295" i="2"/>
  <c r="R295" i="1"/>
  <c r="S295" i="1"/>
  <c r="Z295" i="1"/>
  <c r="N298" i="1"/>
  <c r="P298" i="1" s="1"/>
  <c r="M298" i="1"/>
  <c r="O298" i="1" s="1"/>
  <c r="Q296" i="1"/>
  <c r="T296" i="1" s="1"/>
  <c r="K299" i="1"/>
  <c r="R293" i="2" l="1"/>
  <c r="S293" i="2"/>
  <c r="Q294" i="2"/>
  <c r="T294" i="2" s="1"/>
  <c r="O295" i="2"/>
  <c r="M296" i="2"/>
  <c r="N296" i="2"/>
  <c r="P296" i="2" s="1"/>
  <c r="R296" i="1"/>
  <c r="S296" i="1"/>
  <c r="Z296" i="1"/>
  <c r="Q297" i="1"/>
  <c r="T297" i="1" s="1"/>
  <c r="N299" i="1"/>
  <c r="P299" i="1" s="1"/>
  <c r="M299" i="1"/>
  <c r="O299" i="1" s="1"/>
  <c r="K300" i="1"/>
  <c r="R294" i="2" l="1"/>
  <c r="S294" i="2"/>
  <c r="O296" i="2"/>
  <c r="Q295" i="2"/>
  <c r="T295" i="2" s="1"/>
  <c r="N297" i="2"/>
  <c r="P297" i="2" s="1"/>
  <c r="M297" i="2"/>
  <c r="R297" i="1"/>
  <c r="S297" i="1"/>
  <c r="Z297" i="1"/>
  <c r="N300" i="1"/>
  <c r="P300" i="1" s="1"/>
  <c r="M300" i="1"/>
  <c r="O300" i="1" s="1"/>
  <c r="Q298" i="1"/>
  <c r="T298" i="1" s="1"/>
  <c r="K301" i="1"/>
  <c r="R295" i="2" l="1"/>
  <c r="S295" i="2"/>
  <c r="O297" i="2"/>
  <c r="Q296" i="2"/>
  <c r="T296" i="2" s="1"/>
  <c r="M298" i="2"/>
  <c r="N298" i="2"/>
  <c r="P298" i="2" s="1"/>
  <c r="R298" i="1"/>
  <c r="S298" i="1"/>
  <c r="Z298" i="1"/>
  <c r="Q299" i="1"/>
  <c r="T299" i="1" s="1"/>
  <c r="M301" i="1"/>
  <c r="O301" i="1" s="1"/>
  <c r="N301" i="1"/>
  <c r="P301" i="1" s="1"/>
  <c r="K302" i="1"/>
  <c r="R296" i="2" l="1"/>
  <c r="S296" i="2"/>
  <c r="Q297" i="2"/>
  <c r="T297" i="2" s="1"/>
  <c r="O298" i="2"/>
  <c r="M299" i="2"/>
  <c r="N299" i="2"/>
  <c r="P299" i="2" s="1"/>
  <c r="R299" i="1"/>
  <c r="S299" i="1"/>
  <c r="Z299" i="1"/>
  <c r="Q300" i="1"/>
  <c r="T300" i="1" s="1"/>
  <c r="N302" i="1"/>
  <c r="P302" i="1" s="1"/>
  <c r="M302" i="1"/>
  <c r="O302" i="1" s="1"/>
  <c r="K303" i="1"/>
  <c r="O299" i="2" l="1"/>
  <c r="S297" i="2"/>
  <c r="R297" i="2"/>
  <c r="Q298" i="2"/>
  <c r="T298" i="2" s="1"/>
  <c r="M300" i="2"/>
  <c r="N300" i="2"/>
  <c r="P300" i="2" s="1"/>
  <c r="R300" i="1"/>
  <c r="S300" i="1"/>
  <c r="Z300" i="1"/>
  <c r="N303" i="1"/>
  <c r="P303" i="1" s="1"/>
  <c r="M303" i="1"/>
  <c r="O303" i="1" s="1"/>
  <c r="Q301" i="1"/>
  <c r="T301" i="1" s="1"/>
  <c r="K304" i="1"/>
  <c r="O300" i="2" l="1"/>
  <c r="R298" i="2"/>
  <c r="S298" i="2"/>
  <c r="Q299" i="2"/>
  <c r="T299" i="2" s="1"/>
  <c r="M301" i="2"/>
  <c r="N301" i="2"/>
  <c r="P301" i="2" s="1"/>
  <c r="R301" i="1"/>
  <c r="S301" i="1"/>
  <c r="Z301" i="1"/>
  <c r="M304" i="1"/>
  <c r="O304" i="1" s="1"/>
  <c r="N304" i="1"/>
  <c r="P304" i="1" s="1"/>
  <c r="Q302" i="1"/>
  <c r="T302" i="1" s="1"/>
  <c r="K305" i="1"/>
  <c r="R299" i="2" l="1"/>
  <c r="S299" i="2"/>
  <c r="O301" i="2"/>
  <c r="Q300" i="2"/>
  <c r="T300" i="2" s="1"/>
  <c r="N302" i="2"/>
  <c r="P302" i="2" s="1"/>
  <c r="M302" i="2"/>
  <c r="R302" i="1"/>
  <c r="S302" i="1"/>
  <c r="Z302" i="1"/>
  <c r="M305" i="1"/>
  <c r="O305" i="1" s="1"/>
  <c r="N305" i="1"/>
  <c r="P305" i="1" s="1"/>
  <c r="Q303" i="1"/>
  <c r="T303" i="1" s="1"/>
  <c r="K306" i="1"/>
  <c r="S300" i="2" l="1"/>
  <c r="R300" i="2"/>
  <c r="Q301" i="2"/>
  <c r="T301" i="2" s="1"/>
  <c r="O302" i="2"/>
  <c r="N303" i="2"/>
  <c r="P303" i="2" s="1"/>
  <c r="M303" i="2"/>
  <c r="R303" i="1"/>
  <c r="S303" i="1"/>
  <c r="Z303" i="1"/>
  <c r="Q304" i="1"/>
  <c r="T304" i="1" s="1"/>
  <c r="M306" i="1"/>
  <c r="O306" i="1" s="1"/>
  <c r="N306" i="1"/>
  <c r="P306" i="1" s="1"/>
  <c r="K307" i="1"/>
  <c r="O303" i="2" l="1"/>
  <c r="R301" i="2"/>
  <c r="S301" i="2"/>
  <c r="Q302" i="2"/>
  <c r="T302" i="2" s="1"/>
  <c r="M304" i="2"/>
  <c r="N304" i="2"/>
  <c r="P304" i="2" s="1"/>
  <c r="R304" i="1"/>
  <c r="S304" i="1"/>
  <c r="Z304" i="1"/>
  <c r="N307" i="1"/>
  <c r="P307" i="1" s="1"/>
  <c r="M307" i="1"/>
  <c r="O307" i="1" s="1"/>
  <c r="Q305" i="1"/>
  <c r="T305" i="1" s="1"/>
  <c r="K308" i="1"/>
  <c r="R302" i="2" l="1"/>
  <c r="S302" i="2"/>
  <c r="Q303" i="2"/>
  <c r="T303" i="2" s="1"/>
  <c r="O304" i="2"/>
  <c r="M305" i="2"/>
  <c r="N305" i="2"/>
  <c r="P305" i="2" s="1"/>
  <c r="R305" i="1"/>
  <c r="S305" i="1"/>
  <c r="Z305" i="1"/>
  <c r="Q306" i="1"/>
  <c r="T306" i="1" s="1"/>
  <c r="M308" i="1"/>
  <c r="O308" i="1" s="1"/>
  <c r="N308" i="1"/>
  <c r="P308" i="1" s="1"/>
  <c r="K309" i="1"/>
  <c r="O305" i="2" l="1"/>
  <c r="R303" i="2"/>
  <c r="S303" i="2"/>
  <c r="Q304" i="2"/>
  <c r="T304" i="2" s="1"/>
  <c r="N306" i="2"/>
  <c r="P306" i="2" s="1"/>
  <c r="M306" i="2"/>
  <c r="R306" i="1"/>
  <c r="S306" i="1"/>
  <c r="Z306" i="1"/>
  <c r="N309" i="1"/>
  <c r="P309" i="1" s="1"/>
  <c r="M309" i="1"/>
  <c r="O309" i="1" s="1"/>
  <c r="Q307" i="1"/>
  <c r="T307" i="1" s="1"/>
  <c r="K310" i="1"/>
  <c r="O306" i="2" l="1"/>
  <c r="R304" i="2"/>
  <c r="S304" i="2"/>
  <c r="Q305" i="2"/>
  <c r="T305" i="2" s="1"/>
  <c r="N307" i="2"/>
  <c r="P307" i="2" s="1"/>
  <c r="M307" i="2"/>
  <c r="R307" i="1"/>
  <c r="S307" i="1"/>
  <c r="Z307" i="1"/>
  <c r="N310" i="1"/>
  <c r="P310" i="1" s="1"/>
  <c r="M310" i="1"/>
  <c r="O310" i="1" s="1"/>
  <c r="Q308" i="1"/>
  <c r="T308" i="1" s="1"/>
  <c r="K311" i="1"/>
  <c r="S305" i="2" l="1"/>
  <c r="R305" i="2"/>
  <c r="Q306" i="2"/>
  <c r="T306" i="2" s="1"/>
  <c r="O307" i="2"/>
  <c r="N308" i="2"/>
  <c r="P308" i="2" s="1"/>
  <c r="M308" i="2"/>
  <c r="R308" i="1"/>
  <c r="S308" i="1"/>
  <c r="Z308" i="1"/>
  <c r="N311" i="1"/>
  <c r="P311" i="1" s="1"/>
  <c r="M311" i="1"/>
  <c r="O311" i="1" s="1"/>
  <c r="Q309" i="1"/>
  <c r="T309" i="1" s="1"/>
  <c r="K312" i="1"/>
  <c r="O308" i="2" l="1"/>
  <c r="R306" i="2"/>
  <c r="S306" i="2"/>
  <c r="Q307" i="2"/>
  <c r="T307" i="2" s="1"/>
  <c r="M309" i="2"/>
  <c r="N309" i="2"/>
  <c r="P309" i="2" s="1"/>
  <c r="R309" i="1"/>
  <c r="S309" i="1"/>
  <c r="Z309" i="1"/>
  <c r="Q310" i="1"/>
  <c r="T310" i="1" s="1"/>
  <c r="M312" i="1"/>
  <c r="O312" i="1" s="1"/>
  <c r="N312" i="1"/>
  <c r="P312" i="1" s="1"/>
  <c r="K313" i="1"/>
  <c r="R307" i="2" l="1"/>
  <c r="S307" i="2"/>
  <c r="O309" i="2"/>
  <c r="Q308" i="2"/>
  <c r="T308" i="2" s="1"/>
  <c r="N310" i="2"/>
  <c r="P310" i="2" s="1"/>
  <c r="M310" i="2"/>
  <c r="R310" i="1"/>
  <c r="S310" i="1"/>
  <c r="Z310" i="1"/>
  <c r="M313" i="1"/>
  <c r="O313" i="1" s="1"/>
  <c r="N313" i="1"/>
  <c r="P313" i="1" s="1"/>
  <c r="Q311" i="1"/>
  <c r="T311" i="1" s="1"/>
  <c r="K314" i="1"/>
  <c r="S308" i="2" l="1"/>
  <c r="R308" i="2"/>
  <c r="O310" i="2"/>
  <c r="Q309" i="2"/>
  <c r="T309" i="2" s="1"/>
  <c r="N311" i="2"/>
  <c r="P311" i="2" s="1"/>
  <c r="M311" i="2"/>
  <c r="R311" i="1"/>
  <c r="S311" i="1"/>
  <c r="Z311" i="1"/>
  <c r="Q312" i="1"/>
  <c r="T312" i="1" s="1"/>
  <c r="M314" i="1"/>
  <c r="O314" i="1" s="1"/>
  <c r="N314" i="1"/>
  <c r="P314" i="1" s="1"/>
  <c r="K315" i="1"/>
  <c r="R309" i="2" l="1"/>
  <c r="S309" i="2"/>
  <c r="O311" i="2"/>
  <c r="Q310" i="2"/>
  <c r="T310" i="2" s="1"/>
  <c r="N312" i="2"/>
  <c r="P312" i="2" s="1"/>
  <c r="M312" i="2"/>
  <c r="R312" i="1"/>
  <c r="S312" i="1"/>
  <c r="Z312" i="1"/>
  <c r="N315" i="1"/>
  <c r="P315" i="1" s="1"/>
  <c r="M315" i="1"/>
  <c r="O315" i="1" s="1"/>
  <c r="Q313" i="1"/>
  <c r="T313" i="1" s="1"/>
  <c r="K316" i="1"/>
  <c r="R310" i="2" l="1"/>
  <c r="S310" i="2"/>
  <c r="O312" i="2"/>
  <c r="Q311" i="2"/>
  <c r="T311" i="2" s="1"/>
  <c r="N313" i="2"/>
  <c r="P313" i="2" s="1"/>
  <c r="M313" i="2"/>
  <c r="R313" i="1"/>
  <c r="S313" i="1"/>
  <c r="Z313" i="1"/>
  <c r="Q314" i="1"/>
  <c r="T314" i="1" s="1"/>
  <c r="N316" i="1"/>
  <c r="P316" i="1" s="1"/>
  <c r="M316" i="1"/>
  <c r="O316" i="1" s="1"/>
  <c r="K317" i="1"/>
  <c r="R311" i="2" l="1"/>
  <c r="S311" i="2"/>
  <c r="O313" i="2"/>
  <c r="Q312" i="2"/>
  <c r="T312" i="2" s="1"/>
  <c r="M314" i="2"/>
  <c r="N314" i="2"/>
  <c r="P314" i="2" s="1"/>
  <c r="R314" i="1"/>
  <c r="S314" i="1"/>
  <c r="Z314" i="1"/>
  <c r="M317" i="1"/>
  <c r="O317" i="1" s="1"/>
  <c r="N317" i="1"/>
  <c r="P317" i="1" s="1"/>
  <c r="Q315" i="1"/>
  <c r="T315" i="1" s="1"/>
  <c r="K318" i="1"/>
  <c r="R312" i="2" l="1"/>
  <c r="S312" i="2"/>
  <c r="O314" i="2"/>
  <c r="Q313" i="2"/>
  <c r="T313" i="2" s="1"/>
  <c r="M315" i="2"/>
  <c r="N315" i="2"/>
  <c r="P315" i="2" s="1"/>
  <c r="R315" i="1"/>
  <c r="S315" i="1"/>
  <c r="Z315" i="1"/>
  <c r="N318" i="1"/>
  <c r="P318" i="1" s="1"/>
  <c r="M318" i="1"/>
  <c r="O318" i="1" s="1"/>
  <c r="Q316" i="1"/>
  <c r="T316" i="1" s="1"/>
  <c r="K319" i="1"/>
  <c r="S313" i="2" l="1"/>
  <c r="R313" i="2"/>
  <c r="O315" i="2"/>
  <c r="Q314" i="2"/>
  <c r="T314" i="2" s="1"/>
  <c r="M316" i="2"/>
  <c r="N316" i="2"/>
  <c r="P316" i="2" s="1"/>
  <c r="R316" i="1"/>
  <c r="S316" i="1"/>
  <c r="Z316" i="1"/>
  <c r="N319" i="1"/>
  <c r="P319" i="1" s="1"/>
  <c r="M319" i="1"/>
  <c r="O319" i="1" s="1"/>
  <c r="Q317" i="1"/>
  <c r="T317" i="1" s="1"/>
  <c r="K320" i="1"/>
  <c r="R314" i="2" l="1"/>
  <c r="S314" i="2"/>
  <c r="Q315" i="2"/>
  <c r="T315" i="2" s="1"/>
  <c r="O316" i="2"/>
  <c r="M317" i="2"/>
  <c r="N317" i="2"/>
  <c r="P317" i="2" s="1"/>
  <c r="R317" i="1"/>
  <c r="S317" i="1"/>
  <c r="Z317" i="1"/>
  <c r="N320" i="1"/>
  <c r="P320" i="1" s="1"/>
  <c r="M320" i="1"/>
  <c r="O320" i="1" s="1"/>
  <c r="Q318" i="1"/>
  <c r="T318" i="1" s="1"/>
  <c r="K321" i="1"/>
  <c r="R315" i="2" l="1"/>
  <c r="S315" i="2"/>
  <c r="O317" i="2"/>
  <c r="Q316" i="2"/>
  <c r="T316" i="2" s="1"/>
  <c r="N318" i="2"/>
  <c r="P318" i="2" s="1"/>
  <c r="M318" i="2"/>
  <c r="R318" i="1"/>
  <c r="S318" i="1"/>
  <c r="Z318" i="1"/>
  <c r="N321" i="1"/>
  <c r="P321" i="1" s="1"/>
  <c r="M321" i="1"/>
  <c r="O321" i="1" s="1"/>
  <c r="Q319" i="1"/>
  <c r="T319" i="1" s="1"/>
  <c r="K322" i="1"/>
  <c r="S316" i="2" l="1"/>
  <c r="R316" i="2"/>
  <c r="Q317" i="2"/>
  <c r="T317" i="2" s="1"/>
  <c r="O318" i="2"/>
  <c r="N319" i="2"/>
  <c r="P319" i="2" s="1"/>
  <c r="M319" i="2"/>
  <c r="R319" i="1"/>
  <c r="S319" i="1"/>
  <c r="Z319" i="1"/>
  <c r="N322" i="1"/>
  <c r="P322" i="1" s="1"/>
  <c r="M322" i="1"/>
  <c r="O322" i="1" s="1"/>
  <c r="Q320" i="1"/>
  <c r="T320" i="1" s="1"/>
  <c r="K323" i="1"/>
  <c r="R317" i="2" l="1"/>
  <c r="S317" i="2"/>
  <c r="O319" i="2"/>
  <c r="Q318" i="2"/>
  <c r="T318" i="2" s="1"/>
  <c r="M320" i="2"/>
  <c r="N320" i="2"/>
  <c r="P320" i="2" s="1"/>
  <c r="R320" i="1"/>
  <c r="S320" i="1"/>
  <c r="Z320" i="1"/>
  <c r="N323" i="1"/>
  <c r="P323" i="1" s="1"/>
  <c r="M323" i="1"/>
  <c r="O323" i="1" s="1"/>
  <c r="Q321" i="1"/>
  <c r="T321" i="1" s="1"/>
  <c r="K324" i="1"/>
  <c r="R318" i="2" l="1"/>
  <c r="S318" i="2"/>
  <c r="Q319" i="2"/>
  <c r="T319" i="2" s="1"/>
  <c r="O320" i="2"/>
  <c r="M321" i="2"/>
  <c r="N321" i="2"/>
  <c r="P321" i="2" s="1"/>
  <c r="R321" i="1"/>
  <c r="S321" i="1"/>
  <c r="Z321" i="1"/>
  <c r="Q322" i="1"/>
  <c r="T322" i="1" s="1"/>
  <c r="N324" i="1"/>
  <c r="P324" i="1" s="1"/>
  <c r="M324" i="1"/>
  <c r="O324" i="1" s="1"/>
  <c r="K325" i="1"/>
  <c r="R319" i="2" l="1"/>
  <c r="S319" i="2"/>
  <c r="O321" i="2"/>
  <c r="Q320" i="2"/>
  <c r="T320" i="2" s="1"/>
  <c r="M322" i="2"/>
  <c r="N322" i="2"/>
  <c r="P322" i="2" s="1"/>
  <c r="R322" i="1"/>
  <c r="S322" i="1"/>
  <c r="Z322" i="1"/>
  <c r="N325" i="1"/>
  <c r="P325" i="1" s="1"/>
  <c r="M325" i="1"/>
  <c r="O325" i="1" s="1"/>
  <c r="Q323" i="1"/>
  <c r="T323" i="1" s="1"/>
  <c r="K326" i="1"/>
  <c r="O322" i="2" l="1"/>
  <c r="R320" i="2"/>
  <c r="S320" i="2"/>
  <c r="Q321" i="2"/>
  <c r="T321" i="2" s="1"/>
  <c r="M323" i="2"/>
  <c r="N323" i="2"/>
  <c r="P323" i="2" s="1"/>
  <c r="R323" i="1"/>
  <c r="S323" i="1"/>
  <c r="Z323" i="1"/>
  <c r="Q324" i="1"/>
  <c r="T324" i="1" s="1"/>
  <c r="M326" i="1"/>
  <c r="O326" i="1" s="1"/>
  <c r="N326" i="1"/>
  <c r="P326" i="1" s="1"/>
  <c r="K327" i="1"/>
  <c r="S321" i="2" l="1"/>
  <c r="R321" i="2"/>
  <c r="Q322" i="2"/>
  <c r="T322" i="2" s="1"/>
  <c r="O323" i="2"/>
  <c r="N324" i="2"/>
  <c r="P324" i="2" s="1"/>
  <c r="M324" i="2"/>
  <c r="R324" i="1"/>
  <c r="S324" i="1"/>
  <c r="Z324" i="1"/>
  <c r="N327" i="1"/>
  <c r="P327" i="1" s="1"/>
  <c r="M327" i="1"/>
  <c r="O327" i="1" s="1"/>
  <c r="Q325" i="1"/>
  <c r="T325" i="1" s="1"/>
  <c r="K328" i="1"/>
  <c r="R322" i="2" l="1"/>
  <c r="S322" i="2"/>
  <c r="O324" i="2"/>
  <c r="Q323" i="2"/>
  <c r="T323" i="2" s="1"/>
  <c r="N325" i="2"/>
  <c r="P325" i="2" s="1"/>
  <c r="M325" i="2"/>
  <c r="R325" i="1"/>
  <c r="S325" i="1"/>
  <c r="Z325" i="1"/>
  <c r="N328" i="1"/>
  <c r="P328" i="1" s="1"/>
  <c r="M328" i="1"/>
  <c r="O328" i="1" s="1"/>
  <c r="Q326" i="1"/>
  <c r="T326" i="1" s="1"/>
  <c r="K329" i="1"/>
  <c r="R323" i="2" l="1"/>
  <c r="S323" i="2"/>
  <c r="Q324" i="2"/>
  <c r="T324" i="2" s="1"/>
  <c r="O325" i="2"/>
  <c r="M326" i="2"/>
  <c r="N326" i="2"/>
  <c r="P326" i="2" s="1"/>
  <c r="R326" i="1"/>
  <c r="S326" i="1"/>
  <c r="Z326" i="1"/>
  <c r="N329" i="1"/>
  <c r="P329" i="1" s="1"/>
  <c r="M329" i="1"/>
  <c r="O329" i="1" s="1"/>
  <c r="Q327" i="1"/>
  <c r="T327" i="1" s="1"/>
  <c r="K330" i="1"/>
  <c r="S324" i="2" l="1"/>
  <c r="R324" i="2"/>
  <c r="O326" i="2"/>
  <c r="Q325" i="2"/>
  <c r="T325" i="2" s="1"/>
  <c r="N327" i="2"/>
  <c r="P327" i="2" s="1"/>
  <c r="M327" i="2"/>
  <c r="R327" i="1"/>
  <c r="S327" i="1"/>
  <c r="Z327" i="1"/>
  <c r="Q328" i="1"/>
  <c r="T328" i="1" s="1"/>
  <c r="N330" i="1"/>
  <c r="P330" i="1" s="1"/>
  <c r="M330" i="1"/>
  <c r="O330" i="1" s="1"/>
  <c r="K331" i="1"/>
  <c r="O327" i="2" l="1"/>
  <c r="R325" i="2"/>
  <c r="S325" i="2"/>
  <c r="Q326" i="2"/>
  <c r="T326" i="2" s="1"/>
  <c r="N328" i="2"/>
  <c r="P328" i="2" s="1"/>
  <c r="M328" i="2"/>
  <c r="R328" i="1"/>
  <c r="S328" i="1"/>
  <c r="Z328" i="1"/>
  <c r="Q329" i="1"/>
  <c r="T329" i="1" s="1"/>
  <c r="N331" i="1"/>
  <c r="P331" i="1" s="1"/>
  <c r="M331" i="1"/>
  <c r="O331" i="1" s="1"/>
  <c r="K332" i="1"/>
  <c r="R326" i="2" l="1"/>
  <c r="S326" i="2"/>
  <c r="Q327" i="2"/>
  <c r="T327" i="2" s="1"/>
  <c r="O328" i="2"/>
  <c r="N329" i="2"/>
  <c r="P329" i="2" s="1"/>
  <c r="M329" i="2"/>
  <c r="R329" i="1"/>
  <c r="S329" i="1"/>
  <c r="Z329" i="1"/>
  <c r="N332" i="1"/>
  <c r="P332" i="1" s="1"/>
  <c r="M332" i="1"/>
  <c r="O332" i="1" s="1"/>
  <c r="Q330" i="1"/>
  <c r="T330" i="1" s="1"/>
  <c r="K333" i="1"/>
  <c r="O329" i="2" l="1"/>
  <c r="R327" i="2"/>
  <c r="S327" i="2"/>
  <c r="Q328" i="2"/>
  <c r="T328" i="2" s="1"/>
  <c r="M330" i="2"/>
  <c r="N330" i="2"/>
  <c r="P330" i="2" s="1"/>
  <c r="R330" i="1"/>
  <c r="S330" i="1"/>
  <c r="Z330" i="1"/>
  <c r="Q331" i="1"/>
  <c r="T331" i="1" s="1"/>
  <c r="N333" i="1"/>
  <c r="P333" i="1" s="1"/>
  <c r="M333" i="1"/>
  <c r="O333" i="1" s="1"/>
  <c r="K334" i="1"/>
  <c r="O330" i="2" l="1"/>
  <c r="R328" i="2"/>
  <c r="S328" i="2"/>
  <c r="Q329" i="2"/>
  <c r="T329" i="2" s="1"/>
  <c r="N331" i="2"/>
  <c r="P331" i="2" s="1"/>
  <c r="M331" i="2"/>
  <c r="R331" i="1"/>
  <c r="S331" i="1"/>
  <c r="Z331" i="1"/>
  <c r="M334" i="1"/>
  <c r="O334" i="1" s="1"/>
  <c r="N334" i="1"/>
  <c r="P334" i="1" s="1"/>
  <c r="Q332" i="1"/>
  <c r="T332" i="1" s="1"/>
  <c r="K335" i="1"/>
  <c r="S329" i="2" l="1"/>
  <c r="R329" i="2"/>
  <c r="Q330" i="2"/>
  <c r="T330" i="2" s="1"/>
  <c r="O331" i="2"/>
  <c r="M332" i="2"/>
  <c r="N332" i="2"/>
  <c r="P332" i="2" s="1"/>
  <c r="R332" i="1"/>
  <c r="S332" i="1"/>
  <c r="Z332" i="1"/>
  <c r="N335" i="1"/>
  <c r="P335" i="1" s="1"/>
  <c r="M335" i="1"/>
  <c r="O335" i="1" s="1"/>
  <c r="Q333" i="1"/>
  <c r="T333" i="1" s="1"/>
  <c r="K336" i="1"/>
  <c r="O332" i="2" l="1"/>
  <c r="R330" i="2"/>
  <c r="S330" i="2"/>
  <c r="Q331" i="2"/>
  <c r="T331" i="2" s="1"/>
  <c r="M333" i="2"/>
  <c r="N333" i="2"/>
  <c r="P333" i="2" s="1"/>
  <c r="R333" i="1"/>
  <c r="S333" i="1"/>
  <c r="Z333" i="1"/>
  <c r="N336" i="1"/>
  <c r="P336" i="1" s="1"/>
  <c r="M336" i="1"/>
  <c r="O336" i="1" s="1"/>
  <c r="Q334" i="1"/>
  <c r="T334" i="1" s="1"/>
  <c r="K337" i="1"/>
  <c r="R331" i="2" l="1"/>
  <c r="S331" i="2"/>
  <c r="O333" i="2"/>
  <c r="Q332" i="2"/>
  <c r="T332" i="2" s="1"/>
  <c r="M334" i="2"/>
  <c r="N334" i="2"/>
  <c r="P334" i="2" s="1"/>
  <c r="R334" i="1"/>
  <c r="S334" i="1"/>
  <c r="Z334" i="1"/>
  <c r="N337" i="1"/>
  <c r="P337" i="1" s="1"/>
  <c r="M337" i="1"/>
  <c r="O337" i="1" s="1"/>
  <c r="Q335" i="1"/>
  <c r="T335" i="1" s="1"/>
  <c r="K338" i="1"/>
  <c r="O334" i="2" l="1"/>
  <c r="S332" i="2"/>
  <c r="R332" i="2"/>
  <c r="Q333" i="2"/>
  <c r="T333" i="2" s="1"/>
  <c r="N335" i="2"/>
  <c r="P335" i="2" s="1"/>
  <c r="M335" i="2"/>
  <c r="R335" i="1"/>
  <c r="S335" i="1"/>
  <c r="Z335" i="1"/>
  <c r="M338" i="1"/>
  <c r="O338" i="1" s="1"/>
  <c r="N338" i="1"/>
  <c r="P338" i="1" s="1"/>
  <c r="Q336" i="1"/>
  <c r="T336" i="1" s="1"/>
  <c r="K339" i="1"/>
  <c r="O335" i="2" l="1"/>
  <c r="R333" i="2"/>
  <c r="S333" i="2"/>
  <c r="Q334" i="2"/>
  <c r="T334" i="2" s="1"/>
  <c r="M336" i="2"/>
  <c r="N336" i="2"/>
  <c r="P336" i="2" s="1"/>
  <c r="R336" i="1"/>
  <c r="S336" i="1"/>
  <c r="Z336" i="1"/>
  <c r="Q337" i="1"/>
  <c r="T337" i="1" s="1"/>
  <c r="N339" i="1"/>
  <c r="P339" i="1" s="1"/>
  <c r="M339" i="1"/>
  <c r="O339" i="1" s="1"/>
  <c r="K340" i="1"/>
  <c r="R334" i="2" l="1"/>
  <c r="S334" i="2"/>
  <c r="Q335" i="2"/>
  <c r="T335" i="2" s="1"/>
  <c r="O336" i="2"/>
  <c r="M337" i="2"/>
  <c r="N337" i="2"/>
  <c r="R337" i="1"/>
  <c r="S337" i="1"/>
  <c r="Z337" i="1"/>
  <c r="N340" i="1"/>
  <c r="P340" i="1" s="1"/>
  <c r="M340" i="1"/>
  <c r="O340" i="1" s="1"/>
  <c r="Q338" i="1"/>
  <c r="T338" i="1" s="1"/>
  <c r="K341" i="1"/>
  <c r="O337" i="2" l="1"/>
  <c r="R335" i="2"/>
  <c r="S335" i="2"/>
  <c r="Q336" i="2"/>
  <c r="T336" i="2" s="1"/>
  <c r="P337" i="2"/>
  <c r="M338" i="2"/>
  <c r="N338" i="2"/>
  <c r="R338" i="1"/>
  <c r="S338" i="1"/>
  <c r="Z338" i="1"/>
  <c r="N341" i="1"/>
  <c r="P341" i="1" s="1"/>
  <c r="M341" i="1"/>
  <c r="O341" i="1" s="1"/>
  <c r="Q339" i="1"/>
  <c r="T339" i="1" s="1"/>
  <c r="K342" i="1"/>
  <c r="O338" i="2" l="1"/>
  <c r="R336" i="2"/>
  <c r="S336" i="2"/>
  <c r="P338" i="2"/>
  <c r="Q337" i="2"/>
  <c r="T337" i="2" s="1"/>
  <c r="N339" i="2"/>
  <c r="M339" i="2"/>
  <c r="R339" i="1"/>
  <c r="S339" i="1"/>
  <c r="Z339" i="1"/>
  <c r="Q340" i="1"/>
  <c r="T340" i="1" s="1"/>
  <c r="N342" i="1"/>
  <c r="P342" i="1" s="1"/>
  <c r="M342" i="1"/>
  <c r="O342" i="1" s="1"/>
  <c r="K343" i="1"/>
  <c r="O339" i="2" l="1"/>
  <c r="S337" i="2"/>
  <c r="R337" i="2"/>
  <c r="Q338" i="2"/>
  <c r="T338" i="2" s="1"/>
  <c r="P339" i="2"/>
  <c r="M340" i="2"/>
  <c r="N340" i="2"/>
  <c r="R340" i="1"/>
  <c r="S340" i="1"/>
  <c r="Z340" i="1"/>
  <c r="N343" i="1"/>
  <c r="P343" i="1" s="1"/>
  <c r="M343" i="1"/>
  <c r="O343" i="1" s="1"/>
  <c r="Q341" i="1"/>
  <c r="T341" i="1" s="1"/>
  <c r="K344" i="1"/>
  <c r="O340" i="2" l="1"/>
  <c r="R338" i="2"/>
  <c r="S338" i="2"/>
  <c r="P340" i="2"/>
  <c r="Q339" i="2"/>
  <c r="T339" i="2" s="1"/>
  <c r="N341" i="2"/>
  <c r="M341" i="2"/>
  <c r="R341" i="1"/>
  <c r="S341" i="1"/>
  <c r="Z341" i="1"/>
  <c r="N344" i="1"/>
  <c r="P344" i="1" s="1"/>
  <c r="M344" i="1"/>
  <c r="O344" i="1" s="1"/>
  <c r="Q342" i="1"/>
  <c r="T342" i="1" s="1"/>
  <c r="K345" i="1"/>
  <c r="O341" i="2" l="1"/>
  <c r="R339" i="2"/>
  <c r="S339" i="2"/>
  <c r="Q340" i="2"/>
  <c r="T340" i="2" s="1"/>
  <c r="P341" i="2"/>
  <c r="N342" i="2"/>
  <c r="M342" i="2"/>
  <c r="R342" i="1"/>
  <c r="S342" i="1"/>
  <c r="Z342" i="1"/>
  <c r="Q343" i="1"/>
  <c r="T343" i="1" s="1"/>
  <c r="N345" i="1"/>
  <c r="P345" i="1" s="1"/>
  <c r="M345" i="1"/>
  <c r="O345" i="1" s="1"/>
  <c r="K346" i="1"/>
  <c r="O342" i="2" l="1"/>
  <c r="P342" i="2"/>
  <c r="S340" i="2"/>
  <c r="R340" i="2"/>
  <c r="Q341" i="2"/>
  <c r="T341" i="2" s="1"/>
  <c r="M343" i="2"/>
  <c r="N343" i="2"/>
  <c r="R343" i="1"/>
  <c r="S343" i="1"/>
  <c r="Z343" i="1"/>
  <c r="M346" i="1"/>
  <c r="O346" i="1" s="1"/>
  <c r="N346" i="1"/>
  <c r="P346" i="1" s="1"/>
  <c r="Q344" i="1"/>
  <c r="T344" i="1" s="1"/>
  <c r="K347" i="1"/>
  <c r="O343" i="2" l="1"/>
  <c r="P343" i="2"/>
  <c r="R341" i="2"/>
  <c r="S341" i="2"/>
  <c r="Q342" i="2"/>
  <c r="T342" i="2" s="1"/>
  <c r="M344" i="2"/>
  <c r="N344" i="2"/>
  <c r="R344" i="1"/>
  <c r="S344" i="1"/>
  <c r="Z344" i="1"/>
  <c r="N347" i="1"/>
  <c r="P347" i="1" s="1"/>
  <c r="M347" i="1"/>
  <c r="O347" i="1" s="1"/>
  <c r="Q345" i="1"/>
  <c r="T345" i="1" s="1"/>
  <c r="K348" i="1"/>
  <c r="O344" i="2" l="1"/>
  <c r="R342" i="2"/>
  <c r="S342" i="2"/>
  <c r="Q343" i="2"/>
  <c r="T343" i="2" s="1"/>
  <c r="P344" i="2"/>
  <c r="M345" i="2"/>
  <c r="N345" i="2"/>
  <c r="R345" i="1"/>
  <c r="S345" i="1"/>
  <c r="Z345" i="1"/>
  <c r="Q346" i="1"/>
  <c r="T346" i="1" s="1"/>
  <c r="N348" i="1"/>
  <c r="P348" i="1" s="1"/>
  <c r="M348" i="1"/>
  <c r="O348" i="1" s="1"/>
  <c r="K349" i="1"/>
  <c r="O345" i="2" l="1"/>
  <c r="R343" i="2"/>
  <c r="S343" i="2"/>
  <c r="P345" i="2"/>
  <c r="Q344" i="2"/>
  <c r="T344" i="2" s="1"/>
  <c r="N346" i="2"/>
  <c r="M346" i="2"/>
  <c r="R346" i="1"/>
  <c r="S346" i="1"/>
  <c r="Z346" i="1"/>
  <c r="Q347" i="1"/>
  <c r="T347" i="1" s="1"/>
  <c r="N349" i="1"/>
  <c r="P349" i="1" s="1"/>
  <c r="M349" i="1"/>
  <c r="O349" i="1" s="1"/>
  <c r="K350" i="1"/>
  <c r="O346" i="2" l="1"/>
  <c r="P346" i="2"/>
  <c r="R344" i="2"/>
  <c r="S344" i="2"/>
  <c r="Q345" i="2"/>
  <c r="T345" i="2" s="1"/>
  <c r="M347" i="2"/>
  <c r="N347" i="2"/>
  <c r="R347" i="1"/>
  <c r="S347" i="1"/>
  <c r="Z347" i="1"/>
  <c r="Q348" i="1"/>
  <c r="T348" i="1" s="1"/>
  <c r="N350" i="1"/>
  <c r="P350" i="1" s="1"/>
  <c r="M350" i="1"/>
  <c r="O350" i="1" s="1"/>
  <c r="K351" i="1"/>
  <c r="O347" i="2" l="1"/>
  <c r="S345" i="2"/>
  <c r="R345" i="2"/>
  <c r="Q346" i="2"/>
  <c r="T346" i="2" s="1"/>
  <c r="P347" i="2"/>
  <c r="M348" i="2"/>
  <c r="N348" i="2"/>
  <c r="R348" i="1"/>
  <c r="S348" i="1"/>
  <c r="Z348" i="1"/>
  <c r="N351" i="1"/>
  <c r="P351" i="1" s="1"/>
  <c r="M351" i="1"/>
  <c r="O351" i="1" s="1"/>
  <c r="Q349" i="1"/>
  <c r="T349" i="1" s="1"/>
  <c r="K352" i="1"/>
  <c r="O348" i="2" l="1"/>
  <c r="P348" i="2"/>
  <c r="R346" i="2"/>
  <c r="S346" i="2"/>
  <c r="Q347" i="2"/>
  <c r="T347" i="2" s="1"/>
  <c r="N349" i="2"/>
  <c r="M349" i="2"/>
  <c r="R349" i="1"/>
  <c r="S349" i="1"/>
  <c r="Z349" i="1"/>
  <c r="N352" i="1"/>
  <c r="P352" i="1" s="1"/>
  <c r="M352" i="1"/>
  <c r="O352" i="1" s="1"/>
  <c r="Q350" i="1"/>
  <c r="T350" i="1" s="1"/>
  <c r="K353" i="1"/>
  <c r="O349" i="2" l="1"/>
  <c r="R347" i="2"/>
  <c r="S347" i="2"/>
  <c r="Q348" i="2"/>
  <c r="T348" i="2" s="1"/>
  <c r="P349" i="2"/>
  <c r="N350" i="2"/>
  <c r="M350" i="2"/>
  <c r="R350" i="1"/>
  <c r="S350" i="1"/>
  <c r="Z350" i="1"/>
  <c r="N353" i="1"/>
  <c r="P353" i="1" s="1"/>
  <c r="M353" i="1"/>
  <c r="O353" i="1" s="1"/>
  <c r="Q351" i="1"/>
  <c r="T351" i="1" s="1"/>
  <c r="K354" i="1"/>
  <c r="O350" i="2" l="1"/>
  <c r="S348" i="2"/>
  <c r="R348" i="2"/>
  <c r="P350" i="2"/>
  <c r="Q349" i="2"/>
  <c r="T349" i="2" s="1"/>
  <c r="M351" i="2"/>
  <c r="O351" i="2" s="1"/>
  <c r="N351" i="2"/>
  <c r="R351" i="1"/>
  <c r="S351" i="1"/>
  <c r="Z351" i="1"/>
  <c r="M354" i="1"/>
  <c r="O354" i="1" s="1"/>
  <c r="N354" i="1"/>
  <c r="P354" i="1" s="1"/>
  <c r="Q352" i="1"/>
  <c r="T352" i="1" s="1"/>
  <c r="K355" i="1"/>
  <c r="R349" i="2" l="1"/>
  <c r="S349" i="2"/>
  <c r="P351" i="2"/>
  <c r="Q350" i="2"/>
  <c r="T350" i="2" s="1"/>
  <c r="N352" i="2"/>
  <c r="M352" i="2"/>
  <c r="O352" i="2" s="1"/>
  <c r="R352" i="1"/>
  <c r="S352" i="1"/>
  <c r="Z352" i="1"/>
  <c r="N355" i="1"/>
  <c r="P355" i="1" s="1"/>
  <c r="M355" i="1"/>
  <c r="O355" i="1" s="1"/>
  <c r="Q353" i="1"/>
  <c r="T353" i="1" s="1"/>
  <c r="K356" i="1"/>
  <c r="P352" i="2" l="1"/>
  <c r="R350" i="2"/>
  <c r="S350" i="2"/>
  <c r="Q351" i="2"/>
  <c r="T351" i="2" s="1"/>
  <c r="M353" i="2"/>
  <c r="O353" i="2" s="1"/>
  <c r="N353" i="2"/>
  <c r="R353" i="1"/>
  <c r="S353" i="1"/>
  <c r="Z353" i="1"/>
  <c r="N356" i="1"/>
  <c r="P356" i="1" s="1"/>
  <c r="M356" i="1"/>
  <c r="O356" i="1" s="1"/>
  <c r="Q354" i="1"/>
  <c r="T354" i="1" s="1"/>
  <c r="K357" i="1"/>
  <c r="R351" i="2" l="1"/>
  <c r="S351" i="2"/>
  <c r="P353" i="2"/>
  <c r="Q352" i="2"/>
  <c r="T352" i="2" s="1"/>
  <c r="M354" i="2"/>
  <c r="O354" i="2" s="1"/>
  <c r="N354" i="2"/>
  <c r="R354" i="1"/>
  <c r="S354" i="1"/>
  <c r="Z354" i="1"/>
  <c r="N357" i="1"/>
  <c r="P357" i="1" s="1"/>
  <c r="M357" i="1"/>
  <c r="O357" i="1" s="1"/>
  <c r="Q355" i="1"/>
  <c r="T355" i="1" s="1"/>
  <c r="K358" i="1"/>
  <c r="R352" i="2" l="1"/>
  <c r="S352" i="2"/>
  <c r="Q353" i="2"/>
  <c r="T353" i="2" s="1"/>
  <c r="P354" i="2"/>
  <c r="N355" i="2"/>
  <c r="M355" i="2"/>
  <c r="R355" i="1"/>
  <c r="S355" i="1"/>
  <c r="Z355" i="1"/>
  <c r="N358" i="1"/>
  <c r="P358" i="1" s="1"/>
  <c r="M358" i="1"/>
  <c r="O358" i="1" s="1"/>
  <c r="Q356" i="1"/>
  <c r="T356" i="1" s="1"/>
  <c r="K359" i="1"/>
  <c r="P355" i="2" l="1"/>
  <c r="S353" i="2"/>
  <c r="R353" i="2"/>
  <c r="Q354" i="2"/>
  <c r="T354" i="2" s="1"/>
  <c r="O355" i="2"/>
  <c r="M356" i="2"/>
  <c r="N356" i="2"/>
  <c r="R356" i="1"/>
  <c r="S356" i="1"/>
  <c r="Z356" i="1"/>
  <c r="N359" i="1"/>
  <c r="P359" i="1" s="1"/>
  <c r="M359" i="1"/>
  <c r="O359" i="1" s="1"/>
  <c r="Q357" i="1"/>
  <c r="T357" i="1" s="1"/>
  <c r="K360" i="1"/>
  <c r="P356" i="2" l="1"/>
  <c r="R354" i="2"/>
  <c r="S354" i="2"/>
  <c r="O356" i="2"/>
  <c r="Q355" i="2"/>
  <c r="T355" i="2" s="1"/>
  <c r="M357" i="2"/>
  <c r="N357" i="2"/>
  <c r="R357" i="1"/>
  <c r="S357" i="1"/>
  <c r="Z357" i="1"/>
  <c r="N360" i="1"/>
  <c r="P360" i="1" s="1"/>
  <c r="M360" i="1"/>
  <c r="O360" i="1" s="1"/>
  <c r="Q358" i="1"/>
  <c r="T358" i="1" s="1"/>
  <c r="K361" i="1"/>
  <c r="P357" i="2" l="1"/>
  <c r="O357" i="2"/>
  <c r="R355" i="2"/>
  <c r="S355" i="2"/>
  <c r="Q356" i="2"/>
  <c r="T356" i="2" s="1"/>
  <c r="M358" i="2"/>
  <c r="N358" i="2"/>
  <c r="R358" i="1"/>
  <c r="S358" i="1"/>
  <c r="Z358" i="1"/>
  <c r="N361" i="1"/>
  <c r="P361" i="1" s="1"/>
  <c r="M361" i="1"/>
  <c r="O361" i="1" s="1"/>
  <c r="Q359" i="1"/>
  <c r="T359" i="1" s="1"/>
  <c r="K362" i="1"/>
  <c r="P358" i="2" l="1"/>
  <c r="S356" i="2"/>
  <c r="R356" i="2"/>
  <c r="O358" i="2"/>
  <c r="Q357" i="2"/>
  <c r="T357" i="2" s="1"/>
  <c r="M359" i="2"/>
  <c r="N359" i="2"/>
  <c r="R359" i="1"/>
  <c r="S359" i="1"/>
  <c r="Z359" i="1"/>
  <c r="Q360" i="1"/>
  <c r="T360" i="1" s="1"/>
  <c r="M362" i="1"/>
  <c r="O362" i="1" s="1"/>
  <c r="N362" i="1"/>
  <c r="P362" i="1" s="1"/>
  <c r="K363" i="1"/>
  <c r="P359" i="2" l="1"/>
  <c r="R357" i="2"/>
  <c r="S357" i="2"/>
  <c r="O359" i="2"/>
  <c r="Q358" i="2"/>
  <c r="T358" i="2" s="1"/>
  <c r="N360" i="2"/>
  <c r="P360" i="2" s="1"/>
  <c r="M360" i="2"/>
  <c r="R360" i="1"/>
  <c r="S360" i="1"/>
  <c r="Z360" i="1"/>
  <c r="N363" i="1"/>
  <c r="P363" i="1" s="1"/>
  <c r="M363" i="1"/>
  <c r="O363" i="1" s="1"/>
  <c r="Q361" i="1"/>
  <c r="T361" i="1" s="1"/>
  <c r="K364" i="1"/>
  <c r="O360" i="2" l="1"/>
  <c r="R358" i="2"/>
  <c r="S358" i="2"/>
  <c r="Q359" i="2"/>
  <c r="T359" i="2" s="1"/>
  <c r="N361" i="2"/>
  <c r="P361" i="2" s="1"/>
  <c r="M361" i="2"/>
  <c r="R361" i="1"/>
  <c r="S361" i="1"/>
  <c r="Z361" i="1"/>
  <c r="N364" i="1"/>
  <c r="P364" i="1" s="1"/>
  <c r="M364" i="1"/>
  <c r="O364" i="1" s="1"/>
  <c r="Q362" i="1"/>
  <c r="T362" i="1" s="1"/>
  <c r="K365" i="1"/>
  <c r="R359" i="2" l="1"/>
  <c r="S359" i="2"/>
  <c r="Q360" i="2"/>
  <c r="T360" i="2" s="1"/>
  <c r="O361" i="2"/>
  <c r="M362" i="2"/>
  <c r="N362" i="2"/>
  <c r="P362" i="2" s="1"/>
  <c r="R362" i="1"/>
  <c r="S362" i="1"/>
  <c r="Z362" i="1"/>
  <c r="Q363" i="1"/>
  <c r="T363" i="1" s="1"/>
  <c r="N365" i="1"/>
  <c r="P365" i="1" s="1"/>
  <c r="M365" i="1"/>
  <c r="O365" i="1" s="1"/>
  <c r="K366" i="1"/>
  <c r="R360" i="2" l="1"/>
  <c r="S360" i="2"/>
  <c r="O362" i="2"/>
  <c r="Q361" i="2"/>
  <c r="T361" i="2" s="1"/>
  <c r="N363" i="2"/>
  <c r="P363" i="2" s="1"/>
  <c r="M363" i="2"/>
  <c r="R363" i="1"/>
  <c r="S363" i="1"/>
  <c r="Z363" i="1"/>
  <c r="M366" i="1"/>
  <c r="O366" i="1" s="1"/>
  <c r="N366" i="1"/>
  <c r="P366" i="1" s="1"/>
  <c r="Q364" i="1"/>
  <c r="T364" i="1" s="1"/>
  <c r="K367" i="1"/>
  <c r="S361" i="2" l="1"/>
  <c r="R361" i="2"/>
  <c r="O363" i="2"/>
  <c r="Q362" i="2"/>
  <c r="T362" i="2" s="1"/>
  <c r="M364" i="2"/>
  <c r="N364" i="2"/>
  <c r="P364" i="2" s="1"/>
  <c r="R364" i="1"/>
  <c r="S364" i="1"/>
  <c r="Z364" i="1"/>
  <c r="Q365" i="1"/>
  <c r="T365" i="1" s="1"/>
  <c r="N367" i="1"/>
  <c r="P367" i="1" s="1"/>
  <c r="M367" i="1"/>
  <c r="O367" i="1" s="1"/>
  <c r="K368" i="1"/>
  <c r="R362" i="2" l="1"/>
  <c r="S362" i="2"/>
  <c r="Q363" i="2"/>
  <c r="T363" i="2" s="1"/>
  <c r="O364" i="2"/>
  <c r="M365" i="2"/>
  <c r="N365" i="2"/>
  <c r="P365" i="2" s="1"/>
  <c r="R365" i="1"/>
  <c r="S365" i="1"/>
  <c r="Z365" i="1"/>
  <c r="M368" i="1"/>
  <c r="O368" i="1" s="1"/>
  <c r="N368" i="1"/>
  <c r="P368" i="1" s="1"/>
  <c r="Q366" i="1"/>
  <c r="T366" i="1" s="1"/>
  <c r="K369" i="1"/>
  <c r="R363" i="2" l="1"/>
  <c r="S363" i="2"/>
  <c r="O365" i="2"/>
  <c r="Q364" i="2"/>
  <c r="T364" i="2" s="1"/>
  <c r="N366" i="2"/>
  <c r="P366" i="2" s="1"/>
  <c r="M366" i="2"/>
  <c r="R366" i="1"/>
  <c r="S366" i="1"/>
  <c r="Z366" i="1"/>
  <c r="M369" i="1"/>
  <c r="O369" i="1" s="1"/>
  <c r="N369" i="1"/>
  <c r="P369" i="1" s="1"/>
  <c r="Q367" i="1"/>
  <c r="T367" i="1" s="1"/>
  <c r="K370" i="1"/>
  <c r="S364" i="2" l="1"/>
  <c r="R364" i="2"/>
  <c r="O366" i="2"/>
  <c r="Q365" i="2"/>
  <c r="T365" i="2" s="1"/>
  <c r="M367" i="2"/>
  <c r="N367" i="2"/>
  <c r="P367" i="2" s="1"/>
  <c r="R367" i="1"/>
  <c r="S367" i="1"/>
  <c r="Z367" i="1"/>
  <c r="M370" i="1"/>
  <c r="O370" i="1" s="1"/>
  <c r="N370" i="1"/>
  <c r="P370" i="1" s="1"/>
  <c r="Q368" i="1"/>
  <c r="T368" i="1" s="1"/>
  <c r="K371" i="1"/>
  <c r="O367" i="2" l="1"/>
  <c r="R365" i="2"/>
  <c r="S365" i="2"/>
  <c r="Q366" i="2"/>
  <c r="T366" i="2" s="1"/>
  <c r="M368" i="2"/>
  <c r="N368" i="2"/>
  <c r="P368" i="2" s="1"/>
  <c r="R368" i="1"/>
  <c r="S368" i="1"/>
  <c r="Z368" i="1"/>
  <c r="Q369" i="1"/>
  <c r="T369" i="1" s="1"/>
  <c r="M371" i="1"/>
  <c r="O371" i="1" s="1"/>
  <c r="N371" i="1"/>
  <c r="P371" i="1" s="1"/>
  <c r="K372" i="1"/>
  <c r="R366" i="2" l="1"/>
  <c r="S366" i="2"/>
  <c r="Q367" i="2"/>
  <c r="T367" i="2" s="1"/>
  <c r="O368" i="2"/>
  <c r="N369" i="2"/>
  <c r="P369" i="2" s="1"/>
  <c r="M369" i="2"/>
  <c r="R369" i="1"/>
  <c r="S369" i="1"/>
  <c r="Z369" i="1"/>
  <c r="Q370" i="1"/>
  <c r="T370" i="1" s="1"/>
  <c r="M372" i="1"/>
  <c r="O372" i="1" s="1"/>
  <c r="N372" i="1"/>
  <c r="P372" i="1" s="1"/>
  <c r="K373" i="1"/>
  <c r="R367" i="2" l="1"/>
  <c r="S367" i="2"/>
  <c r="O369" i="2"/>
  <c r="Q368" i="2"/>
  <c r="T368" i="2" s="1"/>
  <c r="N370" i="2"/>
  <c r="P370" i="2" s="1"/>
  <c r="M370" i="2"/>
  <c r="R370" i="1"/>
  <c r="S370" i="1"/>
  <c r="Z370" i="1"/>
  <c r="Q371" i="1"/>
  <c r="T371" i="1" s="1"/>
  <c r="M373" i="1"/>
  <c r="O373" i="1" s="1"/>
  <c r="N373" i="1"/>
  <c r="P373" i="1" s="1"/>
  <c r="K374" i="1"/>
  <c r="R368" i="2" l="1"/>
  <c r="S368" i="2"/>
  <c r="O370" i="2"/>
  <c r="Q369" i="2"/>
  <c r="T369" i="2" s="1"/>
  <c r="M371" i="2"/>
  <c r="N371" i="2"/>
  <c r="P371" i="2" s="1"/>
  <c r="R371" i="1"/>
  <c r="S371" i="1"/>
  <c r="Z371" i="1"/>
  <c r="Q372" i="1"/>
  <c r="T372" i="1" s="1"/>
  <c r="M374" i="1"/>
  <c r="O374" i="1" s="1"/>
  <c r="N374" i="1"/>
  <c r="P374" i="1" s="1"/>
  <c r="K375" i="1"/>
  <c r="S369" i="2" l="1"/>
  <c r="R369" i="2"/>
  <c r="Q370" i="2"/>
  <c r="T370" i="2" s="1"/>
  <c r="O371" i="2"/>
  <c r="N372" i="2"/>
  <c r="P372" i="2" s="1"/>
  <c r="M372" i="2"/>
  <c r="R372" i="1"/>
  <c r="S372" i="1"/>
  <c r="Z372" i="1"/>
  <c r="Q373" i="1"/>
  <c r="T373" i="1" s="1"/>
  <c r="M375" i="1"/>
  <c r="O375" i="1" s="1"/>
  <c r="N375" i="1"/>
  <c r="P375" i="1" s="1"/>
  <c r="K376" i="1"/>
  <c r="R370" i="2" l="1"/>
  <c r="S370" i="2"/>
  <c r="O372" i="2"/>
  <c r="Q371" i="2"/>
  <c r="T371" i="2" s="1"/>
  <c r="N373" i="2"/>
  <c r="P373" i="2" s="1"/>
  <c r="M373" i="2"/>
  <c r="R373" i="1"/>
  <c r="S373" i="1"/>
  <c r="Z373" i="1"/>
  <c r="Q374" i="1"/>
  <c r="T374" i="1" s="1"/>
  <c r="M376" i="1"/>
  <c r="O376" i="1" s="1"/>
  <c r="N376" i="1"/>
  <c r="P376" i="1" s="1"/>
  <c r="K377" i="1"/>
  <c r="O373" i="2" l="1"/>
  <c r="R371" i="2"/>
  <c r="S371" i="2"/>
  <c r="Q372" i="2"/>
  <c r="T372" i="2" s="1"/>
  <c r="M374" i="2"/>
  <c r="N374" i="2"/>
  <c r="P374" i="2" s="1"/>
  <c r="R374" i="1"/>
  <c r="S374" i="1"/>
  <c r="Z374" i="1"/>
  <c r="Q375" i="1"/>
  <c r="T375" i="1" s="1"/>
  <c r="M377" i="1"/>
  <c r="O377" i="1" s="1"/>
  <c r="N377" i="1"/>
  <c r="P377" i="1" s="1"/>
  <c r="K378" i="1"/>
  <c r="S372" i="2" l="1"/>
  <c r="R372" i="2"/>
  <c r="Q373" i="2"/>
  <c r="T373" i="2" s="1"/>
  <c r="O374" i="2"/>
  <c r="N375" i="2"/>
  <c r="P375" i="2" s="1"/>
  <c r="M375" i="2"/>
  <c r="R375" i="1"/>
  <c r="S375" i="1"/>
  <c r="Z375" i="1"/>
  <c r="Q376" i="1"/>
  <c r="T376" i="1" s="1"/>
  <c r="M378" i="1"/>
  <c r="O378" i="1" s="1"/>
  <c r="N378" i="1"/>
  <c r="P378" i="1" s="1"/>
  <c r="K379" i="1"/>
  <c r="O375" i="2" l="1"/>
  <c r="R373" i="2"/>
  <c r="S373" i="2"/>
  <c r="Q374" i="2"/>
  <c r="T374" i="2" s="1"/>
  <c r="N376" i="2"/>
  <c r="P376" i="2" s="1"/>
  <c r="M376" i="2"/>
  <c r="R376" i="1"/>
  <c r="S376" i="1"/>
  <c r="Z376" i="1"/>
  <c r="Q377" i="1"/>
  <c r="T377" i="1" s="1"/>
  <c r="M379" i="1"/>
  <c r="O379" i="1" s="1"/>
  <c r="N379" i="1"/>
  <c r="P379" i="1" s="1"/>
  <c r="K380" i="1"/>
  <c r="O376" i="2" l="1"/>
  <c r="R374" i="2"/>
  <c r="S374" i="2"/>
  <c r="Q375" i="2"/>
  <c r="T375" i="2" s="1"/>
  <c r="N377" i="2"/>
  <c r="P377" i="2" s="1"/>
  <c r="M377" i="2"/>
  <c r="R377" i="1"/>
  <c r="S377" i="1"/>
  <c r="Z377" i="1"/>
  <c r="Q378" i="1"/>
  <c r="T378" i="1" s="1"/>
  <c r="M380" i="1"/>
  <c r="O380" i="1" s="1"/>
  <c r="N380" i="1"/>
  <c r="P380" i="1" s="1"/>
  <c r="K381" i="1"/>
  <c r="O377" i="2" l="1"/>
  <c r="R375" i="2"/>
  <c r="S375" i="2"/>
  <c r="Q376" i="2"/>
  <c r="T376" i="2" s="1"/>
  <c r="N378" i="2"/>
  <c r="P378" i="2" s="1"/>
  <c r="M378" i="2"/>
  <c r="R378" i="1"/>
  <c r="S378" i="1"/>
  <c r="Z378" i="1"/>
  <c r="Q379" i="1"/>
  <c r="T379" i="1" s="1"/>
  <c r="M381" i="1"/>
  <c r="O381" i="1" s="1"/>
  <c r="N381" i="1"/>
  <c r="P381" i="1" s="1"/>
  <c r="K382" i="1"/>
  <c r="R376" i="2" l="1"/>
  <c r="S376" i="2"/>
  <c r="Q377" i="2"/>
  <c r="T377" i="2" s="1"/>
  <c r="O378" i="2"/>
  <c r="M379" i="2"/>
  <c r="N379" i="2"/>
  <c r="P379" i="2" s="1"/>
  <c r="R379" i="1"/>
  <c r="S379" i="1"/>
  <c r="Z379" i="1"/>
  <c r="Q380" i="1"/>
  <c r="T380" i="1" s="1"/>
  <c r="M382" i="1"/>
  <c r="O382" i="1" s="1"/>
  <c r="N382" i="1"/>
  <c r="P382" i="1" s="1"/>
  <c r="K383" i="1"/>
  <c r="S377" i="2" l="1"/>
  <c r="R377" i="2"/>
  <c r="O379" i="2"/>
  <c r="Q378" i="2"/>
  <c r="T378" i="2" s="1"/>
  <c r="M380" i="2"/>
  <c r="N380" i="2"/>
  <c r="P380" i="2" s="1"/>
  <c r="R380" i="1"/>
  <c r="S380" i="1"/>
  <c r="Z380" i="1"/>
  <c r="Q381" i="1"/>
  <c r="T381" i="1" s="1"/>
  <c r="M383" i="1"/>
  <c r="O383" i="1" s="1"/>
  <c r="N383" i="1"/>
  <c r="P383" i="1" s="1"/>
  <c r="K384" i="1"/>
  <c r="O380" i="2" l="1"/>
  <c r="R378" i="2"/>
  <c r="S378" i="2"/>
  <c r="Q379" i="2"/>
  <c r="T379" i="2" s="1"/>
  <c r="N381" i="2"/>
  <c r="P381" i="2" s="1"/>
  <c r="M381" i="2"/>
  <c r="R381" i="1"/>
  <c r="S381" i="1"/>
  <c r="Z381" i="1"/>
  <c r="Q382" i="1"/>
  <c r="T382" i="1" s="1"/>
  <c r="M384" i="1"/>
  <c r="O384" i="1" s="1"/>
  <c r="N384" i="1"/>
  <c r="P384" i="1" s="1"/>
  <c r="K385" i="1"/>
  <c r="R379" i="2" l="1"/>
  <c r="S379" i="2"/>
  <c r="Q380" i="2"/>
  <c r="T380" i="2" s="1"/>
  <c r="O381" i="2"/>
  <c r="M382" i="2"/>
  <c r="N382" i="2"/>
  <c r="P382" i="2" s="1"/>
  <c r="R382" i="1"/>
  <c r="S382" i="1"/>
  <c r="Z382" i="1"/>
  <c r="Q383" i="1"/>
  <c r="T383" i="1" s="1"/>
  <c r="M385" i="1"/>
  <c r="O385" i="1" s="1"/>
  <c r="N385" i="1"/>
  <c r="P385" i="1" s="1"/>
  <c r="K386" i="1"/>
  <c r="S380" i="2" l="1"/>
  <c r="R380" i="2"/>
  <c r="O382" i="2"/>
  <c r="Q381" i="2"/>
  <c r="T381" i="2" s="1"/>
  <c r="N383" i="2"/>
  <c r="P383" i="2" s="1"/>
  <c r="M383" i="2"/>
  <c r="R383" i="1"/>
  <c r="S383" i="1"/>
  <c r="Z383" i="1"/>
  <c r="Q384" i="1"/>
  <c r="T384" i="1" s="1"/>
  <c r="M386" i="1"/>
  <c r="O386" i="1" s="1"/>
  <c r="N386" i="1"/>
  <c r="P386" i="1" s="1"/>
  <c r="K387" i="1"/>
  <c r="R381" i="2" l="1"/>
  <c r="S381" i="2"/>
  <c r="Q382" i="2"/>
  <c r="T382" i="2" s="1"/>
  <c r="O383" i="2"/>
  <c r="M384" i="2"/>
  <c r="N384" i="2"/>
  <c r="R384" i="1"/>
  <c r="S384" i="1"/>
  <c r="Z384" i="1"/>
  <c r="Q385" i="1"/>
  <c r="T385" i="1" s="1"/>
  <c r="M387" i="1"/>
  <c r="O387" i="1" s="1"/>
  <c r="N387" i="1"/>
  <c r="P387" i="1" s="1"/>
  <c r="K388" i="1"/>
  <c r="R382" i="2" l="1"/>
  <c r="S382" i="2"/>
  <c r="O384" i="2"/>
  <c r="Q383" i="2"/>
  <c r="T383" i="2" s="1"/>
  <c r="P384" i="2"/>
  <c r="M385" i="2"/>
  <c r="N385" i="2"/>
  <c r="R385" i="1"/>
  <c r="S385" i="1"/>
  <c r="Z385" i="1"/>
  <c r="Q386" i="1"/>
  <c r="T386" i="1" s="1"/>
  <c r="M388" i="1"/>
  <c r="O388" i="1" s="1"/>
  <c r="N388" i="1"/>
  <c r="P388" i="1" s="1"/>
  <c r="K389" i="1"/>
  <c r="P385" i="2" l="1"/>
  <c r="O385" i="2"/>
  <c r="R383" i="2"/>
  <c r="S383" i="2"/>
  <c r="Q384" i="2"/>
  <c r="T384" i="2" s="1"/>
  <c r="M386" i="2"/>
  <c r="N386" i="2"/>
  <c r="R386" i="1"/>
  <c r="S386" i="1"/>
  <c r="Z386" i="1"/>
  <c r="Q387" i="1"/>
  <c r="T387" i="1" s="1"/>
  <c r="M389" i="1"/>
  <c r="O389" i="1" s="1"/>
  <c r="N389" i="1"/>
  <c r="P389" i="1" s="1"/>
  <c r="K390" i="1"/>
  <c r="P386" i="2" l="1"/>
  <c r="O386" i="2"/>
  <c r="R384" i="2"/>
  <c r="S384" i="2"/>
  <c r="Q385" i="2"/>
  <c r="T385" i="2" s="1"/>
  <c r="N387" i="2"/>
  <c r="M387" i="2"/>
  <c r="R387" i="1"/>
  <c r="S387" i="1"/>
  <c r="Z387" i="1"/>
  <c r="Q388" i="1"/>
  <c r="T388" i="1" s="1"/>
  <c r="M390" i="1"/>
  <c r="O390" i="1" s="1"/>
  <c r="N390" i="1"/>
  <c r="P390" i="1" s="1"/>
  <c r="K391" i="1"/>
  <c r="P387" i="2" l="1"/>
  <c r="S385" i="2"/>
  <c r="R385" i="2"/>
  <c r="O387" i="2"/>
  <c r="Q386" i="2"/>
  <c r="T386" i="2" s="1"/>
  <c r="M388" i="2"/>
  <c r="N388" i="2"/>
  <c r="R388" i="1"/>
  <c r="S388" i="1"/>
  <c r="Z388" i="1"/>
  <c r="Q389" i="1"/>
  <c r="T389" i="1" s="1"/>
  <c r="M391" i="1"/>
  <c r="O391" i="1" s="1"/>
  <c r="N391" i="1"/>
  <c r="P391" i="1" s="1"/>
  <c r="K392" i="1"/>
  <c r="P388" i="2" l="1"/>
  <c r="R386" i="2"/>
  <c r="S386" i="2"/>
  <c r="Q387" i="2"/>
  <c r="T387" i="2" s="1"/>
  <c r="O388" i="2"/>
  <c r="M389" i="2"/>
  <c r="N389" i="2"/>
  <c r="R389" i="1"/>
  <c r="S389" i="1"/>
  <c r="Z389" i="1"/>
  <c r="M392" i="1"/>
  <c r="O392" i="1" s="1"/>
  <c r="N392" i="1"/>
  <c r="P392" i="1" s="1"/>
  <c r="Q390" i="1"/>
  <c r="T390" i="1" s="1"/>
  <c r="K393" i="1"/>
  <c r="P389" i="2" l="1"/>
  <c r="R387" i="2"/>
  <c r="S387" i="2"/>
  <c r="O389" i="2"/>
  <c r="Q388" i="2"/>
  <c r="T388" i="2" s="1"/>
  <c r="N390" i="2"/>
  <c r="P390" i="2" s="1"/>
  <c r="M390" i="2"/>
  <c r="R390" i="1"/>
  <c r="S390" i="1"/>
  <c r="Z390" i="1"/>
  <c r="Q391" i="1"/>
  <c r="T391" i="1" s="1"/>
  <c r="M393" i="1"/>
  <c r="O393" i="1" s="1"/>
  <c r="N393" i="1"/>
  <c r="P393" i="1" s="1"/>
  <c r="K394" i="1"/>
  <c r="S388" i="2" l="1"/>
  <c r="R388" i="2"/>
  <c r="Q389" i="2"/>
  <c r="T389" i="2" s="1"/>
  <c r="O390" i="2"/>
  <c r="N391" i="2"/>
  <c r="P391" i="2" s="1"/>
  <c r="M391" i="2"/>
  <c r="R391" i="1"/>
  <c r="S391" i="1"/>
  <c r="Z391" i="1"/>
  <c r="Q392" i="1"/>
  <c r="T392" i="1" s="1"/>
  <c r="M394" i="1"/>
  <c r="O394" i="1" s="1"/>
  <c r="N394" i="1"/>
  <c r="P394" i="1" s="1"/>
  <c r="K395" i="1"/>
  <c r="O391" i="2" l="1"/>
  <c r="R389" i="2"/>
  <c r="S389" i="2"/>
  <c r="Q390" i="2"/>
  <c r="T390" i="2" s="1"/>
  <c r="M392" i="2"/>
  <c r="N392" i="2"/>
  <c r="P392" i="2" s="1"/>
  <c r="R392" i="1"/>
  <c r="S392" i="1"/>
  <c r="Z392" i="1"/>
  <c r="Q393" i="1"/>
  <c r="T393" i="1" s="1"/>
  <c r="M395" i="1"/>
  <c r="O395" i="1" s="1"/>
  <c r="N395" i="1"/>
  <c r="P395" i="1" s="1"/>
  <c r="K396" i="1"/>
  <c r="R390" i="2" l="1"/>
  <c r="S390" i="2"/>
  <c r="Q391" i="2"/>
  <c r="T391" i="2" s="1"/>
  <c r="O392" i="2"/>
  <c r="N393" i="2"/>
  <c r="P393" i="2" s="1"/>
  <c r="M393" i="2"/>
  <c r="R393" i="1"/>
  <c r="S393" i="1"/>
  <c r="Z393" i="1"/>
  <c r="Q394" i="1"/>
  <c r="T394" i="1" s="1"/>
  <c r="M396" i="1"/>
  <c r="O396" i="1" s="1"/>
  <c r="N396" i="1"/>
  <c r="P396" i="1" s="1"/>
  <c r="K397" i="1"/>
  <c r="R391" i="2" l="1"/>
  <c r="S391" i="2"/>
  <c r="O393" i="2"/>
  <c r="Q392" i="2"/>
  <c r="T392" i="2" s="1"/>
  <c r="M394" i="2"/>
  <c r="N394" i="2"/>
  <c r="P394" i="2" s="1"/>
  <c r="R394" i="1"/>
  <c r="S394" i="1"/>
  <c r="Z394" i="1"/>
  <c r="Q395" i="1"/>
  <c r="T395" i="1" s="1"/>
  <c r="M397" i="1"/>
  <c r="O397" i="1" s="1"/>
  <c r="N397" i="1"/>
  <c r="P397" i="1" s="1"/>
  <c r="K398" i="1"/>
  <c r="O394" i="2" l="1"/>
  <c r="R392" i="2"/>
  <c r="S392" i="2"/>
  <c r="Q393" i="2"/>
  <c r="T393" i="2" s="1"/>
  <c r="N395" i="2"/>
  <c r="P395" i="2" s="1"/>
  <c r="M395" i="2"/>
  <c r="R395" i="1"/>
  <c r="S395" i="1"/>
  <c r="Z395" i="1"/>
  <c r="Q396" i="1"/>
  <c r="T396" i="1" s="1"/>
  <c r="M398" i="1"/>
  <c r="O398" i="1" s="1"/>
  <c r="N398" i="1"/>
  <c r="P398" i="1" s="1"/>
  <c r="K399" i="1"/>
  <c r="S393" i="2" l="1"/>
  <c r="R393" i="2"/>
  <c r="O395" i="2"/>
  <c r="Q394" i="2"/>
  <c r="T394" i="2" s="1"/>
  <c r="M396" i="2"/>
  <c r="N396" i="2"/>
  <c r="P396" i="2" s="1"/>
  <c r="R396" i="1"/>
  <c r="S396" i="1"/>
  <c r="Z396" i="1"/>
  <c r="Q397" i="1"/>
  <c r="T397" i="1" s="1"/>
  <c r="M399" i="1"/>
  <c r="O399" i="1" s="1"/>
  <c r="N399" i="1"/>
  <c r="P399" i="1" s="1"/>
  <c r="K400" i="1"/>
  <c r="R394" i="2" l="1"/>
  <c r="S394" i="2"/>
  <c r="O396" i="2"/>
  <c r="Q395" i="2"/>
  <c r="T395" i="2" s="1"/>
  <c r="M397" i="2"/>
  <c r="N397" i="2"/>
  <c r="P397" i="2" s="1"/>
  <c r="R397" i="1"/>
  <c r="S397" i="1"/>
  <c r="Z397" i="1"/>
  <c r="Q398" i="1"/>
  <c r="T398" i="1" s="1"/>
  <c r="M400" i="1"/>
  <c r="O400" i="1" s="1"/>
  <c r="N400" i="1"/>
  <c r="P400" i="1" s="1"/>
  <c r="K401" i="1"/>
  <c r="O397" i="2" l="1"/>
  <c r="R395" i="2"/>
  <c r="S395" i="2"/>
  <c r="Q396" i="2"/>
  <c r="T396" i="2" s="1"/>
  <c r="M398" i="2"/>
  <c r="N398" i="2"/>
  <c r="P398" i="2" s="1"/>
  <c r="R398" i="1"/>
  <c r="S398" i="1"/>
  <c r="Z398" i="1"/>
  <c r="Q399" i="1"/>
  <c r="T399" i="1" s="1"/>
  <c r="M401" i="1"/>
  <c r="O401" i="1" s="1"/>
  <c r="N401" i="1"/>
  <c r="P401" i="1" s="1"/>
  <c r="K402" i="1"/>
  <c r="S396" i="2" l="1"/>
  <c r="R396" i="2"/>
  <c r="O398" i="2"/>
  <c r="Q397" i="2"/>
  <c r="T397" i="2" s="1"/>
  <c r="N399" i="2"/>
  <c r="P399" i="2" s="1"/>
  <c r="M399" i="2"/>
  <c r="R399" i="1"/>
  <c r="S399" i="1"/>
  <c r="Z399" i="1"/>
  <c r="Q400" i="1"/>
  <c r="T400" i="1" s="1"/>
  <c r="M402" i="1"/>
  <c r="O402" i="1" s="1"/>
  <c r="N402" i="1"/>
  <c r="P402" i="1" s="1"/>
  <c r="K403" i="1"/>
  <c r="R397" i="2" l="1"/>
  <c r="S397" i="2"/>
  <c r="Q398" i="2"/>
  <c r="T398" i="2" s="1"/>
  <c r="O399" i="2"/>
  <c r="N400" i="2"/>
  <c r="P400" i="2" s="1"/>
  <c r="M400" i="2"/>
  <c r="R400" i="1"/>
  <c r="S400" i="1"/>
  <c r="Z400" i="1"/>
  <c r="Q401" i="1"/>
  <c r="T401" i="1" s="1"/>
  <c r="M403" i="1"/>
  <c r="O403" i="1" s="1"/>
  <c r="N403" i="1"/>
  <c r="P403" i="1" s="1"/>
  <c r="K404" i="1"/>
  <c r="R398" i="2" l="1"/>
  <c r="S398" i="2"/>
  <c r="O400" i="2"/>
  <c r="Q399" i="2"/>
  <c r="T399" i="2" s="1"/>
  <c r="M401" i="2"/>
  <c r="N401" i="2"/>
  <c r="P401" i="2" s="1"/>
  <c r="R401" i="1"/>
  <c r="S401" i="1"/>
  <c r="Z401" i="1"/>
  <c r="Q402" i="1"/>
  <c r="T402" i="1" s="1"/>
  <c r="M404" i="1"/>
  <c r="O404" i="1" s="1"/>
  <c r="N404" i="1"/>
  <c r="P404" i="1" s="1"/>
  <c r="K405" i="1"/>
  <c r="O401" i="2" l="1"/>
  <c r="R399" i="2"/>
  <c r="S399" i="2"/>
  <c r="Q400" i="2"/>
  <c r="T400" i="2" s="1"/>
  <c r="M402" i="2"/>
  <c r="N402" i="2"/>
  <c r="P402" i="2" s="1"/>
  <c r="R402" i="1"/>
  <c r="S402" i="1"/>
  <c r="Z402" i="1"/>
  <c r="Q403" i="1"/>
  <c r="T403" i="1" s="1"/>
  <c r="M405" i="1"/>
  <c r="O405" i="1" s="1"/>
  <c r="N405" i="1"/>
  <c r="P405" i="1" s="1"/>
  <c r="K406" i="1"/>
  <c r="R400" i="2" l="1"/>
  <c r="S400" i="2"/>
  <c r="O402" i="2"/>
  <c r="Q401" i="2"/>
  <c r="T401" i="2" s="1"/>
  <c r="N403" i="2"/>
  <c r="P403" i="2" s="1"/>
  <c r="M403" i="2"/>
  <c r="R403" i="1"/>
  <c r="S403" i="1"/>
  <c r="Z403" i="1"/>
  <c r="Q404" i="1"/>
  <c r="T404" i="1" s="1"/>
  <c r="M406" i="1"/>
  <c r="O406" i="1" s="1"/>
  <c r="N406" i="1"/>
  <c r="P406" i="1" s="1"/>
  <c r="K407" i="1"/>
  <c r="S401" i="2" l="1"/>
  <c r="R401" i="2"/>
  <c r="O403" i="2"/>
  <c r="Q402" i="2"/>
  <c r="T402" i="2" s="1"/>
  <c r="M404" i="2"/>
  <c r="N404" i="2"/>
  <c r="P404" i="2" s="1"/>
  <c r="R404" i="1"/>
  <c r="S404" i="1"/>
  <c r="Z404" i="1"/>
  <c r="Q405" i="1"/>
  <c r="T405" i="1" s="1"/>
  <c r="M407" i="1"/>
  <c r="O407" i="1" s="1"/>
  <c r="N407" i="1"/>
  <c r="P407" i="1" s="1"/>
  <c r="K408" i="1"/>
  <c r="O404" i="2" l="1"/>
  <c r="R402" i="2"/>
  <c r="S402" i="2"/>
  <c r="Q403" i="2"/>
  <c r="T403" i="2" s="1"/>
  <c r="M405" i="2"/>
  <c r="N405" i="2"/>
  <c r="P405" i="2" s="1"/>
  <c r="R405" i="1"/>
  <c r="S405" i="1"/>
  <c r="Z405" i="1"/>
  <c r="Q406" i="1"/>
  <c r="T406" i="1" s="1"/>
  <c r="M408" i="1"/>
  <c r="O408" i="1" s="1"/>
  <c r="N408" i="1"/>
  <c r="P408" i="1" s="1"/>
  <c r="K409" i="1"/>
  <c r="O405" i="2" l="1"/>
  <c r="R403" i="2"/>
  <c r="S403" i="2"/>
  <c r="Q404" i="2"/>
  <c r="T404" i="2" s="1"/>
  <c r="N406" i="2"/>
  <c r="P406" i="2" s="1"/>
  <c r="M406" i="2"/>
  <c r="R406" i="1"/>
  <c r="S406" i="1"/>
  <c r="Z406" i="1"/>
  <c r="Q407" i="1"/>
  <c r="T407" i="1" s="1"/>
  <c r="M409" i="1"/>
  <c r="O409" i="1" s="1"/>
  <c r="N409" i="1"/>
  <c r="P409" i="1" s="1"/>
  <c r="K410" i="1"/>
  <c r="S404" i="2" l="1"/>
  <c r="R404" i="2"/>
  <c r="Q405" i="2"/>
  <c r="T405" i="2" s="1"/>
  <c r="O406" i="2"/>
  <c r="N407" i="2"/>
  <c r="P407" i="2" s="1"/>
  <c r="M407" i="2"/>
  <c r="R407" i="1"/>
  <c r="S407" i="1"/>
  <c r="Z407" i="1"/>
  <c r="Q408" i="1"/>
  <c r="T408" i="1" s="1"/>
  <c r="M410" i="1"/>
  <c r="O410" i="1" s="1"/>
  <c r="N410" i="1"/>
  <c r="P410" i="1" s="1"/>
  <c r="K411" i="1"/>
  <c r="R405" i="2" l="1"/>
  <c r="S405" i="2"/>
  <c r="O407" i="2"/>
  <c r="Q406" i="2"/>
  <c r="T406" i="2" s="1"/>
  <c r="M408" i="2"/>
  <c r="N408" i="2"/>
  <c r="P408" i="2" s="1"/>
  <c r="R408" i="1"/>
  <c r="S408" i="1"/>
  <c r="Z408" i="1"/>
  <c r="Q409" i="1"/>
  <c r="T409" i="1" s="1"/>
  <c r="M411" i="1"/>
  <c r="O411" i="1" s="1"/>
  <c r="N411" i="1"/>
  <c r="P411" i="1" s="1"/>
  <c r="K412" i="1"/>
  <c r="O408" i="2" l="1"/>
  <c r="R406" i="2"/>
  <c r="S406" i="2"/>
  <c r="Q407" i="2"/>
  <c r="T407" i="2" s="1"/>
  <c r="N409" i="2"/>
  <c r="P409" i="2" s="1"/>
  <c r="M409" i="2"/>
  <c r="R409" i="1"/>
  <c r="S409" i="1"/>
  <c r="Z409" i="1"/>
  <c r="Q410" i="1"/>
  <c r="T410" i="1" s="1"/>
  <c r="M412" i="1"/>
  <c r="O412" i="1" s="1"/>
  <c r="N412" i="1"/>
  <c r="P412" i="1" s="1"/>
  <c r="K413" i="1"/>
  <c r="R407" i="2" l="1"/>
  <c r="S407" i="2"/>
  <c r="Q408" i="2"/>
  <c r="T408" i="2" s="1"/>
  <c r="O409" i="2"/>
  <c r="M410" i="2"/>
  <c r="N410" i="2"/>
  <c r="P410" i="2" s="1"/>
  <c r="R410" i="1"/>
  <c r="S410" i="1"/>
  <c r="Z410" i="1"/>
  <c r="Q411" i="1"/>
  <c r="T411" i="1" s="1"/>
  <c r="M413" i="1"/>
  <c r="O413" i="1" s="1"/>
  <c r="N413" i="1"/>
  <c r="P413" i="1" s="1"/>
  <c r="K414" i="1"/>
  <c r="O410" i="2" l="1"/>
  <c r="R408" i="2"/>
  <c r="S408" i="2"/>
  <c r="Q409" i="2"/>
  <c r="T409" i="2" s="1"/>
  <c r="N411" i="2"/>
  <c r="P411" i="2" s="1"/>
  <c r="M411" i="2"/>
  <c r="R411" i="1"/>
  <c r="S411" i="1"/>
  <c r="Z411" i="1"/>
  <c r="Q412" i="1"/>
  <c r="T412" i="1" s="1"/>
  <c r="M414" i="1"/>
  <c r="O414" i="1" s="1"/>
  <c r="N414" i="1"/>
  <c r="P414" i="1" s="1"/>
  <c r="K415" i="1"/>
  <c r="O411" i="2" l="1"/>
  <c r="S409" i="2"/>
  <c r="R409" i="2"/>
  <c r="Q410" i="2"/>
  <c r="T410" i="2" s="1"/>
  <c r="M412" i="2"/>
  <c r="N412" i="2"/>
  <c r="P412" i="2" s="1"/>
  <c r="R412" i="1"/>
  <c r="S412" i="1"/>
  <c r="Z412" i="1"/>
  <c r="Q413" i="1"/>
  <c r="T413" i="1" s="1"/>
  <c r="M415" i="1"/>
  <c r="O415" i="1" s="1"/>
  <c r="N415" i="1"/>
  <c r="P415" i="1" s="1"/>
  <c r="K416" i="1"/>
  <c r="R410" i="2" l="1"/>
  <c r="S410" i="2"/>
  <c r="Q411" i="2"/>
  <c r="T411" i="2" s="1"/>
  <c r="O412" i="2"/>
  <c r="N413" i="2"/>
  <c r="P413" i="2" s="1"/>
  <c r="M413" i="2"/>
  <c r="R413" i="1"/>
  <c r="S413" i="1"/>
  <c r="Z413" i="1"/>
  <c r="Q414" i="1"/>
  <c r="T414" i="1" s="1"/>
  <c r="N416" i="1"/>
  <c r="P416" i="1" s="1"/>
  <c r="M416" i="1"/>
  <c r="O416" i="1" s="1"/>
  <c r="K417" i="1"/>
  <c r="O413" i="2" l="1"/>
  <c r="S411" i="2"/>
  <c r="R411" i="2"/>
  <c r="Q412" i="2"/>
  <c r="T412" i="2" s="1"/>
  <c r="N414" i="2"/>
  <c r="P414" i="2" s="1"/>
  <c r="M414" i="2"/>
  <c r="R414" i="1"/>
  <c r="S414" i="1"/>
  <c r="Z414" i="1"/>
  <c r="Q415" i="1"/>
  <c r="T415" i="1" s="1"/>
  <c r="M417" i="1"/>
  <c r="O417" i="1" s="1"/>
  <c r="N417" i="1"/>
  <c r="P417" i="1" s="1"/>
  <c r="K418" i="1"/>
  <c r="S412" i="2" l="1"/>
  <c r="R412" i="2"/>
  <c r="O414" i="2"/>
  <c r="Q413" i="2"/>
  <c r="T413" i="2" s="1"/>
  <c r="M415" i="2"/>
  <c r="N415" i="2"/>
  <c r="P415" i="2" s="1"/>
  <c r="R415" i="1"/>
  <c r="S415" i="1"/>
  <c r="Z415" i="1"/>
  <c r="Q416" i="1"/>
  <c r="T416" i="1" s="1"/>
  <c r="M418" i="1"/>
  <c r="O418" i="1" s="1"/>
  <c r="N418" i="1"/>
  <c r="P418" i="1" s="1"/>
  <c r="K419" i="1"/>
  <c r="R413" i="2" l="1"/>
  <c r="S413" i="2"/>
  <c r="Q414" i="2"/>
  <c r="T414" i="2" s="1"/>
  <c r="O415" i="2"/>
  <c r="M416" i="2"/>
  <c r="N416" i="2"/>
  <c r="P416" i="2" s="1"/>
  <c r="R416" i="1"/>
  <c r="S416" i="1"/>
  <c r="Z416" i="1"/>
  <c r="Q417" i="1"/>
  <c r="T417" i="1" s="1"/>
  <c r="N419" i="1"/>
  <c r="P419" i="1" s="1"/>
  <c r="M419" i="1"/>
  <c r="O419" i="1" s="1"/>
  <c r="K420" i="1"/>
  <c r="O416" i="2" l="1"/>
  <c r="R414" i="2"/>
  <c r="S414" i="2"/>
  <c r="Q415" i="2"/>
  <c r="T415" i="2" s="1"/>
  <c r="M417" i="2"/>
  <c r="N417" i="2"/>
  <c r="P417" i="2" s="1"/>
  <c r="R417" i="1"/>
  <c r="S417" i="1"/>
  <c r="Z417" i="1"/>
  <c r="Q418" i="1"/>
  <c r="T418" i="1" s="1"/>
  <c r="M420" i="1"/>
  <c r="O420" i="1" s="1"/>
  <c r="N420" i="1"/>
  <c r="P420" i="1" s="1"/>
  <c r="K421" i="1"/>
  <c r="O417" i="2" l="1"/>
  <c r="R415" i="2"/>
  <c r="S415" i="2"/>
  <c r="Q416" i="2"/>
  <c r="T416" i="2" s="1"/>
  <c r="N418" i="2"/>
  <c r="P418" i="2" s="1"/>
  <c r="M418" i="2"/>
  <c r="R418" i="1"/>
  <c r="S418" i="1"/>
  <c r="Z418" i="1"/>
  <c r="Q419" i="1"/>
  <c r="T419" i="1" s="1"/>
  <c r="M421" i="1"/>
  <c r="O421" i="1" s="1"/>
  <c r="N421" i="1"/>
  <c r="P421" i="1" s="1"/>
  <c r="K422" i="1"/>
  <c r="O418" i="2" l="1"/>
  <c r="R416" i="2"/>
  <c r="S416" i="2"/>
  <c r="Q417" i="2"/>
  <c r="T417" i="2" s="1"/>
  <c r="M419" i="2"/>
  <c r="N419" i="2"/>
  <c r="P419" i="2" s="1"/>
  <c r="R419" i="1"/>
  <c r="S419" i="1"/>
  <c r="Z419" i="1"/>
  <c r="Q420" i="1"/>
  <c r="T420" i="1" s="1"/>
  <c r="N422" i="1"/>
  <c r="P422" i="1" s="1"/>
  <c r="M422" i="1"/>
  <c r="O422" i="1" s="1"/>
  <c r="K423" i="1"/>
  <c r="S417" i="2" l="1"/>
  <c r="R417" i="2"/>
  <c r="Q418" i="2"/>
  <c r="T418" i="2" s="1"/>
  <c r="O419" i="2"/>
  <c r="N420" i="2"/>
  <c r="P420" i="2" s="1"/>
  <c r="M420" i="2"/>
  <c r="R420" i="1"/>
  <c r="S420" i="1"/>
  <c r="Z420" i="1"/>
  <c r="Q421" i="1"/>
  <c r="T421" i="1" s="1"/>
  <c r="M423" i="1"/>
  <c r="O423" i="1" s="1"/>
  <c r="N423" i="1"/>
  <c r="P423" i="1" s="1"/>
  <c r="K424" i="1"/>
  <c r="O420" i="2" l="1"/>
  <c r="S418" i="2"/>
  <c r="R418" i="2"/>
  <c r="Q419" i="2"/>
  <c r="T419" i="2" s="1"/>
  <c r="M421" i="2"/>
  <c r="N421" i="2"/>
  <c r="P421" i="2" s="1"/>
  <c r="R421" i="1"/>
  <c r="S421" i="1"/>
  <c r="Z421" i="1"/>
  <c r="Q422" i="1"/>
  <c r="T422" i="1" s="1"/>
  <c r="M424" i="1"/>
  <c r="O424" i="1" s="1"/>
  <c r="N424" i="1"/>
  <c r="P424" i="1" s="1"/>
  <c r="K425" i="1"/>
  <c r="O421" i="2" l="1"/>
  <c r="S419" i="2"/>
  <c r="R419" i="2"/>
  <c r="Q420" i="2"/>
  <c r="T420" i="2" s="1"/>
  <c r="M422" i="2"/>
  <c r="N422" i="2"/>
  <c r="P422" i="2" s="1"/>
  <c r="R422" i="1"/>
  <c r="S422" i="1"/>
  <c r="Z422" i="1"/>
  <c r="M425" i="1"/>
  <c r="O425" i="1" s="1"/>
  <c r="N425" i="1"/>
  <c r="P425" i="1" s="1"/>
  <c r="Q423" i="1"/>
  <c r="T423" i="1" s="1"/>
  <c r="K426" i="1"/>
  <c r="O422" i="2" l="1"/>
  <c r="R420" i="2"/>
  <c r="S420" i="2"/>
  <c r="Q421" i="2"/>
  <c r="T421" i="2" s="1"/>
  <c r="M423" i="2"/>
  <c r="N423" i="2"/>
  <c r="P423" i="2" s="1"/>
  <c r="R423" i="1"/>
  <c r="S423" i="1"/>
  <c r="Z423" i="1"/>
  <c r="M426" i="1"/>
  <c r="O426" i="1" s="1"/>
  <c r="N426" i="1"/>
  <c r="P426" i="1" s="1"/>
  <c r="Q424" i="1"/>
  <c r="T424" i="1" s="1"/>
  <c r="K427" i="1"/>
  <c r="R421" i="2" l="1"/>
  <c r="S421" i="2"/>
  <c r="Q422" i="2"/>
  <c r="T422" i="2" s="1"/>
  <c r="O423" i="2"/>
  <c r="N424" i="2"/>
  <c r="P424" i="2" s="1"/>
  <c r="M424" i="2"/>
  <c r="R424" i="1"/>
  <c r="S424" i="1"/>
  <c r="Z424" i="1"/>
  <c r="M427" i="1"/>
  <c r="O427" i="1" s="1"/>
  <c r="N427" i="1"/>
  <c r="P427" i="1" s="1"/>
  <c r="Q425" i="1"/>
  <c r="T425" i="1" s="1"/>
  <c r="K428" i="1"/>
  <c r="R422" i="2" l="1"/>
  <c r="S422" i="2"/>
  <c r="O424" i="2"/>
  <c r="Q423" i="2"/>
  <c r="T423" i="2" s="1"/>
  <c r="M425" i="2"/>
  <c r="N425" i="2"/>
  <c r="P425" i="2" s="1"/>
  <c r="R425" i="1"/>
  <c r="S425" i="1"/>
  <c r="Z425" i="1"/>
  <c r="M428" i="1"/>
  <c r="O428" i="1" s="1"/>
  <c r="N428" i="1"/>
  <c r="P428" i="1" s="1"/>
  <c r="Q426" i="1"/>
  <c r="T426" i="1" s="1"/>
  <c r="K429" i="1"/>
  <c r="R423" i="2" l="1"/>
  <c r="S423" i="2"/>
  <c r="O425" i="2"/>
  <c r="Q424" i="2"/>
  <c r="T424" i="2" s="1"/>
  <c r="M426" i="2"/>
  <c r="N426" i="2"/>
  <c r="P426" i="2" s="1"/>
  <c r="R426" i="1"/>
  <c r="S426" i="1"/>
  <c r="Z426" i="1"/>
  <c r="Q427" i="1"/>
  <c r="T427" i="1" s="1"/>
  <c r="M429" i="1"/>
  <c r="O429" i="1" s="1"/>
  <c r="N429" i="1"/>
  <c r="P429" i="1" s="1"/>
  <c r="K430" i="1"/>
  <c r="R424" i="2" l="1"/>
  <c r="S424" i="2"/>
  <c r="Q425" i="2"/>
  <c r="T425" i="2" s="1"/>
  <c r="O426" i="2"/>
  <c r="M427" i="2"/>
  <c r="N427" i="2"/>
  <c r="P427" i="2" s="1"/>
  <c r="R427" i="1"/>
  <c r="S427" i="1"/>
  <c r="Z427" i="1"/>
  <c r="N430" i="1"/>
  <c r="P430" i="1" s="1"/>
  <c r="M430" i="1"/>
  <c r="O430" i="1" s="1"/>
  <c r="Q428" i="1"/>
  <c r="T428" i="1" s="1"/>
  <c r="K431" i="1"/>
  <c r="S425" i="2" l="1"/>
  <c r="R425" i="2"/>
  <c r="O427" i="2"/>
  <c r="Q426" i="2"/>
  <c r="T426" i="2" s="1"/>
  <c r="N428" i="2"/>
  <c r="P428" i="2" s="1"/>
  <c r="M428" i="2"/>
  <c r="R428" i="1"/>
  <c r="S428" i="1"/>
  <c r="Z428" i="1"/>
  <c r="M431" i="1"/>
  <c r="O431" i="1" s="1"/>
  <c r="N431" i="1"/>
  <c r="P431" i="1" s="1"/>
  <c r="Q429" i="1"/>
  <c r="T429" i="1" s="1"/>
  <c r="K432" i="1"/>
  <c r="R426" i="2" l="1"/>
  <c r="S426" i="2"/>
  <c r="Q427" i="2"/>
  <c r="T427" i="2" s="1"/>
  <c r="O428" i="2"/>
  <c r="N429" i="2"/>
  <c r="P429" i="2" s="1"/>
  <c r="M429" i="2"/>
  <c r="R429" i="1"/>
  <c r="S429" i="1"/>
  <c r="Z429" i="1"/>
  <c r="Q430" i="1"/>
  <c r="T430" i="1" s="1"/>
  <c r="M432" i="1"/>
  <c r="O432" i="1" s="1"/>
  <c r="N432" i="1"/>
  <c r="P432" i="1" s="1"/>
  <c r="K433" i="1"/>
  <c r="O429" i="2" l="1"/>
  <c r="R427" i="2"/>
  <c r="S427" i="2"/>
  <c r="Q428" i="2"/>
  <c r="T428" i="2" s="1"/>
  <c r="N430" i="2"/>
  <c r="P430" i="2" s="1"/>
  <c r="M430" i="2"/>
  <c r="R430" i="1"/>
  <c r="S430" i="1"/>
  <c r="Z430" i="1"/>
  <c r="Q431" i="1"/>
  <c r="T431" i="1" s="1"/>
  <c r="M433" i="1"/>
  <c r="O433" i="1" s="1"/>
  <c r="N433" i="1"/>
  <c r="P433" i="1" s="1"/>
  <c r="K434" i="1"/>
  <c r="R428" i="2" l="1"/>
  <c r="S428" i="2"/>
  <c r="Q429" i="2"/>
  <c r="T429" i="2" s="1"/>
  <c r="O430" i="2"/>
  <c r="M431" i="2"/>
  <c r="N431" i="2"/>
  <c r="P431" i="2" s="1"/>
  <c r="R431" i="1"/>
  <c r="S431" i="1"/>
  <c r="Z431" i="1"/>
  <c r="N434" i="1"/>
  <c r="P434" i="1" s="1"/>
  <c r="M434" i="1"/>
  <c r="O434" i="1" s="1"/>
  <c r="Q432" i="1"/>
  <c r="T432" i="1" s="1"/>
  <c r="K435" i="1"/>
  <c r="R429" i="2" l="1"/>
  <c r="S429" i="2"/>
  <c r="O431" i="2"/>
  <c r="Q430" i="2"/>
  <c r="T430" i="2" s="1"/>
  <c r="M432" i="2"/>
  <c r="N432" i="2"/>
  <c r="P432" i="2" s="1"/>
  <c r="R432" i="1"/>
  <c r="S432" i="1"/>
  <c r="Z432" i="1"/>
  <c r="Q433" i="1"/>
  <c r="T433" i="1" s="1"/>
  <c r="M435" i="1"/>
  <c r="O435" i="1" s="1"/>
  <c r="N435" i="1"/>
  <c r="P435" i="1" s="1"/>
  <c r="K436" i="1"/>
  <c r="S430" i="2" l="1"/>
  <c r="R430" i="2"/>
  <c r="O432" i="2"/>
  <c r="Q431" i="2"/>
  <c r="T431" i="2" s="1"/>
  <c r="N433" i="2"/>
  <c r="P433" i="2" s="1"/>
  <c r="M433" i="2"/>
  <c r="R433" i="1"/>
  <c r="S433" i="1"/>
  <c r="Z433" i="1"/>
  <c r="M436" i="1"/>
  <c r="O436" i="1" s="1"/>
  <c r="N436" i="1"/>
  <c r="P436" i="1" s="1"/>
  <c r="Q434" i="1"/>
  <c r="T434" i="1" s="1"/>
  <c r="K437" i="1"/>
  <c r="R431" i="2" l="1"/>
  <c r="S431" i="2"/>
  <c r="Q432" i="2"/>
  <c r="T432" i="2" s="1"/>
  <c r="O433" i="2"/>
  <c r="N434" i="2"/>
  <c r="P434" i="2" s="1"/>
  <c r="M434" i="2"/>
  <c r="R434" i="1"/>
  <c r="S434" i="1"/>
  <c r="Z434" i="1"/>
  <c r="Q435" i="1"/>
  <c r="T435" i="1" s="1"/>
  <c r="M437" i="1"/>
  <c r="O437" i="1" s="1"/>
  <c r="N437" i="1"/>
  <c r="P437" i="1" s="1"/>
  <c r="K438" i="1"/>
  <c r="O434" i="2" l="1"/>
  <c r="R432" i="2"/>
  <c r="S432" i="2"/>
  <c r="Q433" i="2"/>
  <c r="T433" i="2" s="1"/>
  <c r="N435" i="2"/>
  <c r="P435" i="2" s="1"/>
  <c r="M435" i="2"/>
  <c r="R435" i="1"/>
  <c r="S435" i="1"/>
  <c r="Z435" i="1"/>
  <c r="M438" i="1"/>
  <c r="O438" i="1" s="1"/>
  <c r="N438" i="1"/>
  <c r="P438" i="1" s="1"/>
  <c r="Q436" i="1"/>
  <c r="T436" i="1" s="1"/>
  <c r="K439" i="1"/>
  <c r="S433" i="2" l="1"/>
  <c r="R433" i="2"/>
  <c r="Q434" i="2"/>
  <c r="T434" i="2" s="1"/>
  <c r="O435" i="2"/>
  <c r="M436" i="2"/>
  <c r="N436" i="2"/>
  <c r="P436" i="2" s="1"/>
  <c r="R436" i="1"/>
  <c r="S436" i="1"/>
  <c r="Z436" i="1"/>
  <c r="Q437" i="1"/>
  <c r="T437" i="1" s="1"/>
  <c r="M439" i="1"/>
  <c r="O439" i="1" s="1"/>
  <c r="N439" i="1"/>
  <c r="P439" i="1" s="1"/>
  <c r="K440" i="1"/>
  <c r="R434" i="2" l="1"/>
  <c r="S434" i="2"/>
  <c r="O436" i="2"/>
  <c r="Q435" i="2"/>
  <c r="T435" i="2" s="1"/>
  <c r="M437" i="2"/>
  <c r="N437" i="2"/>
  <c r="P437" i="2" s="1"/>
  <c r="R437" i="1"/>
  <c r="S437" i="1"/>
  <c r="Z437" i="1"/>
  <c r="M440" i="1"/>
  <c r="O440" i="1" s="1"/>
  <c r="N440" i="1"/>
  <c r="P440" i="1" s="1"/>
  <c r="Q438" i="1"/>
  <c r="T438" i="1" s="1"/>
  <c r="K441" i="1"/>
  <c r="R435" i="2" l="1"/>
  <c r="S435" i="2"/>
  <c r="Q436" i="2"/>
  <c r="T436" i="2" s="1"/>
  <c r="O437" i="2"/>
  <c r="N438" i="2"/>
  <c r="P438" i="2" s="1"/>
  <c r="M438" i="2"/>
  <c r="R438" i="1"/>
  <c r="S438" i="1"/>
  <c r="Z438" i="1"/>
  <c r="Q439" i="1"/>
  <c r="T439" i="1" s="1"/>
  <c r="M441" i="1"/>
  <c r="O441" i="1" s="1"/>
  <c r="N441" i="1"/>
  <c r="P441" i="1" s="1"/>
  <c r="K442" i="1"/>
  <c r="O438" i="2" l="1"/>
  <c r="R436" i="2"/>
  <c r="S436" i="2"/>
  <c r="Q437" i="2"/>
  <c r="T437" i="2" s="1"/>
  <c r="N439" i="2"/>
  <c r="P439" i="2" s="1"/>
  <c r="M439" i="2"/>
  <c r="R439" i="1"/>
  <c r="S439" i="1"/>
  <c r="Z439" i="1"/>
  <c r="N442" i="1"/>
  <c r="P442" i="1" s="1"/>
  <c r="M442" i="1"/>
  <c r="O442" i="1" s="1"/>
  <c r="Q440" i="1"/>
  <c r="T440" i="1" s="1"/>
  <c r="K443" i="1"/>
  <c r="R437" i="2" l="1"/>
  <c r="S437" i="2"/>
  <c r="O439" i="2"/>
  <c r="Q438" i="2"/>
  <c r="T438" i="2" s="1"/>
  <c r="M440" i="2"/>
  <c r="N440" i="2"/>
  <c r="P440" i="2" s="1"/>
  <c r="R440" i="1"/>
  <c r="S440" i="1"/>
  <c r="Z440" i="1"/>
  <c r="Q441" i="1"/>
  <c r="T441" i="1" s="1"/>
  <c r="M443" i="1"/>
  <c r="O443" i="1" s="1"/>
  <c r="N443" i="1"/>
  <c r="P443" i="1" s="1"/>
  <c r="K444" i="1"/>
  <c r="O440" i="2" l="1"/>
  <c r="S438" i="2"/>
  <c r="R438" i="2"/>
  <c r="Q439" i="2"/>
  <c r="T439" i="2" s="1"/>
  <c r="M441" i="2"/>
  <c r="N441" i="2"/>
  <c r="P441" i="2" s="1"/>
  <c r="R441" i="1"/>
  <c r="S441" i="1"/>
  <c r="Z441" i="1"/>
  <c r="M444" i="1"/>
  <c r="O444" i="1" s="1"/>
  <c r="N444" i="1"/>
  <c r="P444" i="1" s="1"/>
  <c r="Q442" i="1"/>
  <c r="T442" i="1" s="1"/>
  <c r="K445" i="1"/>
  <c r="R439" i="2" l="1"/>
  <c r="S439" i="2"/>
  <c r="O441" i="2"/>
  <c r="Q440" i="2"/>
  <c r="T440" i="2" s="1"/>
  <c r="M442" i="2"/>
  <c r="N442" i="2"/>
  <c r="P442" i="2" s="1"/>
  <c r="R442" i="1"/>
  <c r="S442" i="1"/>
  <c r="Z442" i="1"/>
  <c r="Q443" i="1"/>
  <c r="T443" i="1" s="1"/>
  <c r="M445" i="1"/>
  <c r="O445" i="1" s="1"/>
  <c r="N445" i="1"/>
  <c r="P445" i="1" s="1"/>
  <c r="K446" i="1"/>
  <c r="R440" i="2" l="1"/>
  <c r="S440" i="2"/>
  <c r="Q441" i="2"/>
  <c r="T441" i="2" s="1"/>
  <c r="O442" i="2"/>
  <c r="M443" i="2"/>
  <c r="N443" i="2"/>
  <c r="P443" i="2" s="1"/>
  <c r="R443" i="1"/>
  <c r="S443" i="1"/>
  <c r="Z443" i="1"/>
  <c r="N446" i="1"/>
  <c r="P446" i="1" s="1"/>
  <c r="M446" i="1"/>
  <c r="O446" i="1" s="1"/>
  <c r="Q444" i="1"/>
  <c r="T444" i="1" s="1"/>
  <c r="K447" i="1"/>
  <c r="O443" i="2" l="1"/>
  <c r="S441" i="2"/>
  <c r="R441" i="2"/>
  <c r="Q442" i="2"/>
  <c r="T442" i="2" s="1"/>
  <c r="M444" i="2"/>
  <c r="N444" i="2"/>
  <c r="P444" i="2" s="1"/>
  <c r="R444" i="1"/>
  <c r="S444" i="1"/>
  <c r="Z444" i="1"/>
  <c r="Q445" i="1"/>
  <c r="T445" i="1" s="1"/>
  <c r="M447" i="1"/>
  <c r="O447" i="1" s="1"/>
  <c r="N447" i="1"/>
  <c r="P447" i="1" s="1"/>
  <c r="K448" i="1"/>
  <c r="R442" i="2" l="1"/>
  <c r="S442" i="2"/>
  <c r="Q443" i="2"/>
  <c r="T443" i="2" s="1"/>
  <c r="O444" i="2"/>
  <c r="M445" i="2"/>
  <c r="N445" i="2"/>
  <c r="P445" i="2" s="1"/>
  <c r="R445" i="1"/>
  <c r="S445" i="1"/>
  <c r="Z445" i="1"/>
  <c r="M448" i="1"/>
  <c r="O448" i="1" s="1"/>
  <c r="N448" i="1"/>
  <c r="P448" i="1" s="1"/>
  <c r="Q446" i="1"/>
  <c r="T446" i="1" s="1"/>
  <c r="K449" i="1"/>
  <c r="R443" i="2" l="1"/>
  <c r="S443" i="2"/>
  <c r="O445" i="2"/>
  <c r="Q444" i="2"/>
  <c r="T444" i="2" s="1"/>
  <c r="N446" i="2"/>
  <c r="P446" i="2" s="1"/>
  <c r="M446" i="2"/>
  <c r="R446" i="1"/>
  <c r="S446" i="1"/>
  <c r="Z446" i="1"/>
  <c r="Q447" i="1"/>
  <c r="T447" i="1" s="1"/>
  <c r="M449" i="1"/>
  <c r="O449" i="1" s="1"/>
  <c r="N449" i="1"/>
  <c r="P449" i="1" s="1"/>
  <c r="K450" i="1"/>
  <c r="R444" i="2" l="1"/>
  <c r="S444" i="2"/>
  <c r="O446" i="2"/>
  <c r="Q445" i="2"/>
  <c r="T445" i="2" s="1"/>
  <c r="N447" i="2"/>
  <c r="P447" i="2" s="1"/>
  <c r="M447" i="2"/>
  <c r="R447" i="1"/>
  <c r="S447" i="1"/>
  <c r="Z447" i="1"/>
  <c r="N450" i="1"/>
  <c r="P450" i="1" s="1"/>
  <c r="M450" i="1"/>
  <c r="O450" i="1" s="1"/>
  <c r="Q448" i="1"/>
  <c r="T448" i="1" s="1"/>
  <c r="K451" i="1"/>
  <c r="R445" i="2" l="1"/>
  <c r="S445" i="2"/>
  <c r="Q446" i="2"/>
  <c r="T446" i="2" s="1"/>
  <c r="O447" i="2"/>
  <c r="N448" i="2"/>
  <c r="P448" i="2" s="1"/>
  <c r="M448" i="2"/>
  <c r="R448" i="1"/>
  <c r="S448" i="1"/>
  <c r="Z448" i="1"/>
  <c r="Q449" i="1"/>
  <c r="T449" i="1" s="1"/>
  <c r="M451" i="1"/>
  <c r="O451" i="1" s="1"/>
  <c r="N451" i="1"/>
  <c r="P451" i="1" s="1"/>
  <c r="K452" i="1"/>
  <c r="S446" i="2" l="1"/>
  <c r="R446" i="2"/>
  <c r="O448" i="2"/>
  <c r="Q447" i="2"/>
  <c r="T447" i="2" s="1"/>
  <c r="N449" i="2"/>
  <c r="P449" i="2" s="1"/>
  <c r="M449" i="2"/>
  <c r="R449" i="1"/>
  <c r="S449" i="1"/>
  <c r="Z449" i="1"/>
  <c r="M452" i="1"/>
  <c r="O452" i="1" s="1"/>
  <c r="N452" i="1"/>
  <c r="P452" i="1" s="1"/>
  <c r="Q450" i="1"/>
  <c r="T450" i="1" s="1"/>
  <c r="K453" i="1"/>
  <c r="R447" i="2" l="1"/>
  <c r="S447" i="2"/>
  <c r="Q448" i="2"/>
  <c r="T448" i="2" s="1"/>
  <c r="O449" i="2"/>
  <c r="N450" i="2"/>
  <c r="P450" i="2" s="1"/>
  <c r="M450" i="2"/>
  <c r="R450" i="1"/>
  <c r="S450" i="1"/>
  <c r="Z450" i="1"/>
  <c r="Q451" i="1"/>
  <c r="T451" i="1" s="1"/>
  <c r="M453" i="1"/>
  <c r="O453" i="1" s="1"/>
  <c r="N453" i="1"/>
  <c r="P453" i="1" s="1"/>
  <c r="K454" i="1"/>
  <c r="O450" i="2" l="1"/>
  <c r="R448" i="2"/>
  <c r="S448" i="2"/>
  <c r="Q449" i="2"/>
  <c r="T449" i="2" s="1"/>
  <c r="N451" i="2"/>
  <c r="P451" i="2" s="1"/>
  <c r="M451" i="2"/>
  <c r="R451" i="1"/>
  <c r="S451" i="1"/>
  <c r="Z451" i="1"/>
  <c r="Q452" i="1"/>
  <c r="T452" i="1" s="1"/>
  <c r="M454" i="1"/>
  <c r="O454" i="1" s="1"/>
  <c r="N454" i="1"/>
  <c r="P454" i="1" s="1"/>
  <c r="K455" i="1"/>
  <c r="O451" i="2" l="1"/>
  <c r="S449" i="2"/>
  <c r="R449" i="2"/>
  <c r="Q450" i="2"/>
  <c r="T450" i="2" s="1"/>
  <c r="N452" i="2"/>
  <c r="P452" i="2" s="1"/>
  <c r="M452" i="2"/>
  <c r="R452" i="1"/>
  <c r="S452" i="1"/>
  <c r="Z452" i="1"/>
  <c r="Q453" i="1"/>
  <c r="T453" i="1" s="1"/>
  <c r="M455" i="1"/>
  <c r="O455" i="1" s="1"/>
  <c r="N455" i="1"/>
  <c r="P455" i="1" s="1"/>
  <c r="K456" i="1"/>
  <c r="R450" i="2" l="1"/>
  <c r="S450" i="2"/>
  <c r="O452" i="2"/>
  <c r="Q451" i="2"/>
  <c r="T451" i="2" s="1"/>
  <c r="M453" i="2"/>
  <c r="N453" i="2"/>
  <c r="P453" i="2" s="1"/>
  <c r="R453" i="1"/>
  <c r="S453" i="1"/>
  <c r="Z453" i="1"/>
  <c r="Q454" i="1"/>
  <c r="T454" i="1" s="1"/>
  <c r="M456" i="1"/>
  <c r="O456" i="1" s="1"/>
  <c r="N456" i="1"/>
  <c r="P456" i="1" s="1"/>
  <c r="K457" i="1"/>
  <c r="R451" i="2" l="1"/>
  <c r="S451" i="2"/>
  <c r="O453" i="2"/>
  <c r="Q452" i="2"/>
  <c r="T452" i="2" s="1"/>
  <c r="N454" i="2"/>
  <c r="P454" i="2" s="1"/>
  <c r="M454" i="2"/>
  <c r="R454" i="1"/>
  <c r="S454" i="1"/>
  <c r="Z454" i="1"/>
  <c r="Q455" i="1"/>
  <c r="T455" i="1" s="1"/>
  <c r="N457" i="1"/>
  <c r="P457" i="1" s="1"/>
  <c r="M457" i="1"/>
  <c r="O457" i="1" s="1"/>
  <c r="K458" i="1"/>
  <c r="R452" i="2" l="1"/>
  <c r="S452" i="2"/>
  <c r="Q453" i="2"/>
  <c r="T453" i="2" s="1"/>
  <c r="O454" i="2"/>
  <c r="M455" i="2"/>
  <c r="N455" i="2"/>
  <c r="P455" i="2" s="1"/>
  <c r="R455" i="1"/>
  <c r="S455" i="1"/>
  <c r="Z455" i="1"/>
  <c r="Q456" i="1"/>
  <c r="T456" i="1" s="1"/>
  <c r="N458" i="1"/>
  <c r="P458" i="1" s="1"/>
  <c r="M458" i="1"/>
  <c r="O458" i="1" s="1"/>
  <c r="K459" i="1"/>
  <c r="O455" i="2" l="1"/>
  <c r="R453" i="2"/>
  <c r="S453" i="2"/>
  <c r="Q454" i="2"/>
  <c r="T454" i="2" s="1"/>
  <c r="N456" i="2"/>
  <c r="P456" i="2" s="1"/>
  <c r="M456" i="2"/>
  <c r="R456" i="1"/>
  <c r="S456" i="1"/>
  <c r="Z456" i="1"/>
  <c r="Q457" i="1"/>
  <c r="T457" i="1" s="1"/>
  <c r="M459" i="1"/>
  <c r="O459" i="1" s="1"/>
  <c r="N459" i="1"/>
  <c r="P459" i="1" s="1"/>
  <c r="K460" i="1"/>
  <c r="S454" i="2" l="1"/>
  <c r="R454" i="2"/>
  <c r="Q455" i="2"/>
  <c r="T455" i="2" s="1"/>
  <c r="O456" i="2"/>
  <c r="N457" i="2"/>
  <c r="P457" i="2" s="1"/>
  <c r="M457" i="2"/>
  <c r="R457" i="1"/>
  <c r="S457" i="1"/>
  <c r="Z457" i="1"/>
  <c r="Q458" i="1"/>
  <c r="T458" i="1" s="1"/>
  <c r="M460" i="1"/>
  <c r="O460" i="1" s="1"/>
  <c r="N460" i="1"/>
  <c r="P460" i="1" s="1"/>
  <c r="K461" i="1"/>
  <c r="O457" i="2" l="1"/>
  <c r="R455" i="2"/>
  <c r="S455" i="2"/>
  <c r="Q456" i="2"/>
  <c r="T456" i="2" s="1"/>
  <c r="M458" i="2"/>
  <c r="N458" i="2"/>
  <c r="P458" i="2" s="1"/>
  <c r="R458" i="1"/>
  <c r="S458" i="1"/>
  <c r="Z458" i="1"/>
  <c r="Q459" i="1"/>
  <c r="T459" i="1" s="1"/>
  <c r="M461" i="1"/>
  <c r="O461" i="1" s="1"/>
  <c r="N461" i="1"/>
  <c r="P461" i="1" s="1"/>
  <c r="K462" i="1"/>
  <c r="R456" i="2" l="1"/>
  <c r="S456" i="2"/>
  <c r="Q457" i="2"/>
  <c r="T457" i="2" s="1"/>
  <c r="O458" i="2"/>
  <c r="M459" i="2"/>
  <c r="N459" i="2"/>
  <c r="P459" i="2" s="1"/>
  <c r="R459" i="1"/>
  <c r="S459" i="1"/>
  <c r="Z459" i="1"/>
  <c r="Q460" i="1"/>
  <c r="T460" i="1" s="1"/>
  <c r="M462" i="1"/>
  <c r="O462" i="1" s="1"/>
  <c r="N462" i="1"/>
  <c r="P462" i="1" s="1"/>
  <c r="K463" i="1"/>
  <c r="S457" i="2" l="1"/>
  <c r="R457" i="2"/>
  <c r="O459" i="2"/>
  <c r="Q458" i="2"/>
  <c r="T458" i="2" s="1"/>
  <c r="N460" i="2"/>
  <c r="P460" i="2" s="1"/>
  <c r="M460" i="2"/>
  <c r="R460" i="1"/>
  <c r="S460" i="1"/>
  <c r="Z460" i="1"/>
  <c r="Q461" i="1"/>
  <c r="T461" i="1" s="1"/>
  <c r="M463" i="1"/>
  <c r="O463" i="1" s="1"/>
  <c r="N463" i="1"/>
  <c r="P463" i="1" s="1"/>
  <c r="K464" i="1"/>
  <c r="R458" i="2" l="1"/>
  <c r="S458" i="2"/>
  <c r="O460" i="2"/>
  <c r="Q459" i="2"/>
  <c r="T459" i="2" s="1"/>
  <c r="M461" i="2"/>
  <c r="N461" i="2"/>
  <c r="P461" i="2" s="1"/>
  <c r="R461" i="1"/>
  <c r="S461" i="1"/>
  <c r="Z461" i="1"/>
  <c r="Q462" i="1"/>
  <c r="T462" i="1" s="1"/>
  <c r="M464" i="1"/>
  <c r="O464" i="1" s="1"/>
  <c r="N464" i="1"/>
  <c r="P464" i="1" s="1"/>
  <c r="K465" i="1"/>
  <c r="R459" i="2" l="1"/>
  <c r="S459" i="2"/>
  <c r="Q460" i="2"/>
  <c r="T460" i="2" s="1"/>
  <c r="O461" i="2"/>
  <c r="M462" i="2"/>
  <c r="N462" i="2"/>
  <c r="P462" i="2" s="1"/>
  <c r="R462" i="1"/>
  <c r="S462" i="1"/>
  <c r="Z462" i="1"/>
  <c r="Q463" i="1"/>
  <c r="T463" i="1" s="1"/>
  <c r="N465" i="1"/>
  <c r="P465" i="1" s="1"/>
  <c r="M465" i="1"/>
  <c r="O465" i="1" s="1"/>
  <c r="K466" i="1"/>
  <c r="R460" i="2" l="1"/>
  <c r="S460" i="2"/>
  <c r="O462" i="2"/>
  <c r="Q461" i="2"/>
  <c r="T461" i="2" s="1"/>
  <c r="N463" i="2"/>
  <c r="P463" i="2" s="1"/>
  <c r="M463" i="2"/>
  <c r="R463" i="1"/>
  <c r="S463" i="1"/>
  <c r="Z463" i="1"/>
  <c r="Q464" i="1"/>
  <c r="T464" i="1" s="1"/>
  <c r="N466" i="1"/>
  <c r="P466" i="1" s="1"/>
  <c r="M466" i="1"/>
  <c r="O466" i="1" s="1"/>
  <c r="K467" i="1"/>
  <c r="R461" i="2" l="1"/>
  <c r="S461" i="2"/>
  <c r="O463" i="2"/>
  <c r="Q462" i="2"/>
  <c r="T462" i="2" s="1"/>
  <c r="M464" i="2"/>
  <c r="N464" i="2"/>
  <c r="P464" i="2" s="1"/>
  <c r="R464" i="1"/>
  <c r="S464" i="1"/>
  <c r="Z464" i="1"/>
  <c r="Q465" i="1"/>
  <c r="T465" i="1" s="1"/>
  <c r="M467" i="1"/>
  <c r="O467" i="1" s="1"/>
  <c r="N467" i="1"/>
  <c r="P467" i="1" s="1"/>
  <c r="K468" i="1"/>
  <c r="S462" i="2" l="1"/>
  <c r="R462" i="2"/>
  <c r="Q463" i="2"/>
  <c r="T463" i="2" s="1"/>
  <c r="O464" i="2"/>
  <c r="M465" i="2"/>
  <c r="N465" i="2"/>
  <c r="P465" i="2" s="1"/>
  <c r="R465" i="1"/>
  <c r="S465" i="1"/>
  <c r="Z465" i="1"/>
  <c r="Q466" i="1"/>
  <c r="T466" i="1" s="1"/>
  <c r="M468" i="1"/>
  <c r="O468" i="1" s="1"/>
  <c r="N468" i="1"/>
  <c r="P468" i="1" s="1"/>
  <c r="K469" i="1"/>
  <c r="R463" i="2" l="1"/>
  <c r="S463" i="2"/>
  <c r="O465" i="2"/>
  <c r="Q464" i="2"/>
  <c r="T464" i="2" s="1"/>
  <c r="N466" i="2"/>
  <c r="P466" i="2" s="1"/>
  <c r="M466" i="2"/>
  <c r="R466" i="1"/>
  <c r="S466" i="1"/>
  <c r="Z466" i="1"/>
  <c r="Q467" i="1"/>
  <c r="T467" i="1" s="1"/>
  <c r="M469" i="1"/>
  <c r="O469" i="1" s="1"/>
  <c r="N469" i="1"/>
  <c r="P469" i="1" s="1"/>
  <c r="K470" i="1"/>
  <c r="R464" i="2" l="1"/>
  <c r="S464" i="2"/>
  <c r="Q465" i="2"/>
  <c r="T465" i="2" s="1"/>
  <c r="O466" i="2"/>
  <c r="N467" i="2"/>
  <c r="P467" i="2" s="1"/>
  <c r="M467" i="2"/>
  <c r="R467" i="1"/>
  <c r="S467" i="1"/>
  <c r="Z467" i="1"/>
  <c r="Q468" i="1"/>
  <c r="T468" i="1" s="1"/>
  <c r="N470" i="1"/>
  <c r="P470" i="1" s="1"/>
  <c r="M470" i="1"/>
  <c r="O470" i="1" s="1"/>
  <c r="K471" i="1"/>
  <c r="O467" i="2" l="1"/>
  <c r="S465" i="2"/>
  <c r="R465" i="2"/>
  <c r="Q466" i="2"/>
  <c r="T466" i="2" s="1"/>
  <c r="M468" i="2"/>
  <c r="N468" i="2"/>
  <c r="P468" i="2" s="1"/>
  <c r="R468" i="1"/>
  <c r="S468" i="1"/>
  <c r="Z468" i="1"/>
  <c r="Q469" i="1"/>
  <c r="T469" i="1" s="1"/>
  <c r="M471" i="1"/>
  <c r="O471" i="1" s="1"/>
  <c r="N471" i="1"/>
  <c r="P471" i="1" s="1"/>
  <c r="K472" i="1"/>
  <c r="R466" i="2" l="1"/>
  <c r="S466" i="2"/>
  <c r="Q467" i="2"/>
  <c r="T467" i="2" s="1"/>
  <c r="O468" i="2"/>
  <c r="N469" i="2"/>
  <c r="P469" i="2" s="1"/>
  <c r="M469" i="2"/>
  <c r="R469" i="1"/>
  <c r="S469" i="1"/>
  <c r="Z469" i="1"/>
  <c r="Q470" i="1"/>
  <c r="T470" i="1" s="1"/>
  <c r="M472" i="1"/>
  <c r="O472" i="1" s="1"/>
  <c r="N472" i="1"/>
  <c r="P472" i="1" s="1"/>
  <c r="K473" i="1"/>
  <c r="R467" i="2" l="1"/>
  <c r="S467" i="2"/>
  <c r="O469" i="2"/>
  <c r="Q468" i="2"/>
  <c r="T468" i="2" s="1"/>
  <c r="N470" i="2"/>
  <c r="P470" i="2" s="1"/>
  <c r="M470" i="2"/>
  <c r="R470" i="1"/>
  <c r="S470" i="1"/>
  <c r="Z470" i="1"/>
  <c r="Q471" i="1"/>
  <c r="T471" i="1" s="1"/>
  <c r="N473" i="1"/>
  <c r="P473" i="1" s="1"/>
  <c r="M473" i="1"/>
  <c r="O473" i="1" s="1"/>
  <c r="K474" i="1"/>
  <c r="R468" i="2" l="1"/>
  <c r="S468" i="2"/>
  <c r="Q469" i="2"/>
  <c r="T469" i="2" s="1"/>
  <c r="O470" i="2"/>
  <c r="M471" i="2"/>
  <c r="N471" i="2"/>
  <c r="P471" i="2" s="1"/>
  <c r="R471" i="1"/>
  <c r="S471" i="1"/>
  <c r="Z471" i="1"/>
  <c r="Q472" i="1"/>
  <c r="T472" i="1" s="1"/>
  <c r="N474" i="1"/>
  <c r="P474" i="1" s="1"/>
  <c r="M474" i="1"/>
  <c r="O474" i="1" s="1"/>
  <c r="K475" i="1"/>
  <c r="R469" i="2" l="1"/>
  <c r="S469" i="2"/>
  <c r="O471" i="2"/>
  <c r="Q470" i="2"/>
  <c r="T470" i="2" s="1"/>
  <c r="N472" i="2"/>
  <c r="P472" i="2" s="1"/>
  <c r="M472" i="2"/>
  <c r="R472" i="1"/>
  <c r="S472" i="1"/>
  <c r="Z472" i="1"/>
  <c r="Q473" i="1"/>
  <c r="T473" i="1" s="1"/>
  <c r="M475" i="1"/>
  <c r="O475" i="1" s="1"/>
  <c r="N475" i="1"/>
  <c r="P475" i="1" s="1"/>
  <c r="K476" i="1"/>
  <c r="S470" i="2" l="1"/>
  <c r="R470" i="2"/>
  <c r="Q471" i="2"/>
  <c r="T471" i="2" s="1"/>
  <c r="O472" i="2"/>
  <c r="N473" i="2"/>
  <c r="P473" i="2" s="1"/>
  <c r="M473" i="2"/>
  <c r="R473" i="1"/>
  <c r="S473" i="1"/>
  <c r="Z473" i="1"/>
  <c r="M476" i="1"/>
  <c r="O476" i="1" s="1"/>
  <c r="N476" i="1"/>
  <c r="P476" i="1" s="1"/>
  <c r="Q474" i="1"/>
  <c r="T474" i="1" s="1"/>
  <c r="K477" i="1"/>
  <c r="R471" i="2" l="1"/>
  <c r="S471" i="2"/>
  <c r="O473" i="2"/>
  <c r="Q472" i="2"/>
  <c r="T472" i="2" s="1"/>
  <c r="M474" i="2"/>
  <c r="N474" i="2"/>
  <c r="P474" i="2" s="1"/>
  <c r="R474" i="1"/>
  <c r="S474" i="1"/>
  <c r="Z474" i="1"/>
  <c r="Q475" i="1"/>
  <c r="T475" i="1" s="1"/>
  <c r="M477" i="1"/>
  <c r="O477" i="1" s="1"/>
  <c r="N477" i="1"/>
  <c r="P477" i="1" s="1"/>
  <c r="K478" i="1"/>
  <c r="R472" i="2" l="1"/>
  <c r="S472" i="2"/>
  <c r="Q473" i="2"/>
  <c r="T473" i="2" s="1"/>
  <c r="O474" i="2"/>
  <c r="N475" i="2"/>
  <c r="P475" i="2" s="1"/>
  <c r="M475" i="2"/>
  <c r="R475" i="1"/>
  <c r="S475" i="1"/>
  <c r="Z475" i="1"/>
  <c r="Q476" i="1"/>
  <c r="T476" i="1" s="1"/>
  <c r="M478" i="1"/>
  <c r="O478" i="1" s="1"/>
  <c r="N478" i="1"/>
  <c r="P478" i="1" s="1"/>
  <c r="K479" i="1"/>
  <c r="O475" i="2" l="1"/>
  <c r="S473" i="2"/>
  <c r="R473" i="2"/>
  <c r="Q474" i="2"/>
  <c r="T474" i="2" s="1"/>
  <c r="M476" i="2"/>
  <c r="N476" i="2"/>
  <c r="P476" i="2" s="1"/>
  <c r="R476" i="1"/>
  <c r="S476" i="1"/>
  <c r="Z476" i="1"/>
  <c r="Q477" i="1"/>
  <c r="T477" i="1" s="1"/>
  <c r="M479" i="1"/>
  <c r="O479" i="1" s="1"/>
  <c r="N479" i="1"/>
  <c r="P479" i="1" s="1"/>
  <c r="K480" i="1"/>
  <c r="O476" i="2" l="1"/>
  <c r="R474" i="2"/>
  <c r="S474" i="2"/>
  <c r="Q475" i="2"/>
  <c r="T475" i="2" s="1"/>
  <c r="M477" i="2"/>
  <c r="N477" i="2"/>
  <c r="P477" i="2" s="1"/>
  <c r="R477" i="1"/>
  <c r="S477" i="1"/>
  <c r="Z477" i="1"/>
  <c r="Q478" i="1"/>
  <c r="T478" i="1" s="1"/>
  <c r="M480" i="1"/>
  <c r="O480" i="1" s="1"/>
  <c r="N480" i="1"/>
  <c r="P480" i="1" s="1"/>
  <c r="K481" i="1"/>
  <c r="O477" i="2" l="1"/>
  <c r="R475" i="2"/>
  <c r="S475" i="2"/>
  <c r="Q476" i="2"/>
  <c r="T476" i="2" s="1"/>
  <c r="M478" i="2"/>
  <c r="N478" i="2"/>
  <c r="P478" i="2" s="1"/>
  <c r="R478" i="1"/>
  <c r="S478" i="1"/>
  <c r="Z478" i="1"/>
  <c r="Q479" i="1"/>
  <c r="T479" i="1" s="1"/>
  <c r="N481" i="1"/>
  <c r="P481" i="1" s="1"/>
  <c r="M481" i="1"/>
  <c r="O481" i="1" s="1"/>
  <c r="K482" i="1"/>
  <c r="R476" i="2" l="1"/>
  <c r="S476" i="2"/>
  <c r="O478" i="2"/>
  <c r="Q477" i="2"/>
  <c r="T477" i="2" s="1"/>
  <c r="M479" i="2"/>
  <c r="N479" i="2"/>
  <c r="P479" i="2" s="1"/>
  <c r="R479" i="1"/>
  <c r="S479" i="1"/>
  <c r="Z479" i="1"/>
  <c r="Q480" i="1"/>
  <c r="T480" i="1" s="1"/>
  <c r="N482" i="1"/>
  <c r="P482" i="1" s="1"/>
  <c r="M482" i="1"/>
  <c r="O482" i="1" s="1"/>
  <c r="K483" i="1"/>
  <c r="R477" i="2" l="1"/>
  <c r="S477" i="2"/>
  <c r="Q478" i="2"/>
  <c r="T478" i="2" s="1"/>
  <c r="O479" i="2"/>
  <c r="N480" i="2"/>
  <c r="P480" i="2" s="1"/>
  <c r="M480" i="2"/>
  <c r="R480" i="1"/>
  <c r="S480" i="1"/>
  <c r="Z480" i="1"/>
  <c r="Q481" i="1"/>
  <c r="T481" i="1" s="1"/>
  <c r="M483" i="1"/>
  <c r="O483" i="1" s="1"/>
  <c r="N483" i="1"/>
  <c r="P483" i="1" s="1"/>
  <c r="K484" i="1"/>
  <c r="S478" i="2" l="1"/>
  <c r="R478" i="2"/>
  <c r="O480" i="2"/>
  <c r="Q479" i="2"/>
  <c r="T479" i="2" s="1"/>
  <c r="M481" i="2"/>
  <c r="N481" i="2"/>
  <c r="P481" i="2" s="1"/>
  <c r="R481" i="1"/>
  <c r="S481" i="1"/>
  <c r="Z481" i="1"/>
  <c r="M484" i="1"/>
  <c r="O484" i="1" s="1"/>
  <c r="N484" i="1"/>
  <c r="P484" i="1" s="1"/>
  <c r="Q482" i="1"/>
  <c r="T482" i="1" s="1"/>
  <c r="K485" i="1"/>
  <c r="R479" i="2" l="1"/>
  <c r="S479" i="2"/>
  <c r="Q480" i="2"/>
  <c r="T480" i="2" s="1"/>
  <c r="O481" i="2"/>
  <c r="M482" i="2"/>
  <c r="N482" i="2"/>
  <c r="P482" i="2" s="1"/>
  <c r="R482" i="1"/>
  <c r="S482" i="1"/>
  <c r="Z482" i="1"/>
  <c r="Q483" i="1"/>
  <c r="T483" i="1" s="1"/>
  <c r="M485" i="1"/>
  <c r="O485" i="1" s="1"/>
  <c r="N485" i="1"/>
  <c r="P485" i="1" s="1"/>
  <c r="K486" i="1"/>
  <c r="R480" i="2" l="1"/>
  <c r="S480" i="2"/>
  <c r="O482" i="2"/>
  <c r="Q481" i="2"/>
  <c r="T481" i="2" s="1"/>
  <c r="N483" i="2"/>
  <c r="P483" i="2" s="1"/>
  <c r="M483" i="2"/>
  <c r="R483" i="1"/>
  <c r="S483" i="1"/>
  <c r="Z483" i="1"/>
  <c r="Q484" i="1"/>
  <c r="T484" i="1" s="1"/>
  <c r="N486" i="1"/>
  <c r="P486" i="1" s="1"/>
  <c r="M486" i="1"/>
  <c r="O486" i="1" s="1"/>
  <c r="K487" i="1"/>
  <c r="O483" i="2" l="1"/>
  <c r="S481" i="2"/>
  <c r="R481" i="2"/>
  <c r="Q482" i="2"/>
  <c r="T482" i="2" s="1"/>
  <c r="M484" i="2"/>
  <c r="N484" i="2"/>
  <c r="P484" i="2" s="1"/>
  <c r="R484" i="1"/>
  <c r="S484" i="1"/>
  <c r="Z484" i="1"/>
  <c r="Q485" i="1"/>
  <c r="T485" i="1" s="1"/>
  <c r="M487" i="1"/>
  <c r="O487" i="1" s="1"/>
  <c r="N487" i="1"/>
  <c r="P487" i="1" s="1"/>
  <c r="K488" i="1"/>
  <c r="R482" i="2" l="1"/>
  <c r="S482" i="2"/>
  <c r="Q483" i="2"/>
  <c r="T483" i="2" s="1"/>
  <c r="O484" i="2"/>
  <c r="N485" i="2"/>
  <c r="P485" i="2" s="1"/>
  <c r="M485" i="2"/>
  <c r="R485" i="1"/>
  <c r="S485" i="1"/>
  <c r="Z485" i="1"/>
  <c r="N488" i="1"/>
  <c r="P488" i="1" s="1"/>
  <c r="M488" i="1"/>
  <c r="O488" i="1" s="1"/>
  <c r="Q486" i="1"/>
  <c r="T486" i="1" s="1"/>
  <c r="K489" i="1"/>
  <c r="R483" i="2" l="1"/>
  <c r="S483" i="2"/>
  <c r="O485" i="2"/>
  <c r="Q484" i="2"/>
  <c r="T484" i="2" s="1"/>
  <c r="N486" i="2"/>
  <c r="P486" i="2" s="1"/>
  <c r="M486" i="2"/>
  <c r="R486" i="1"/>
  <c r="S486" i="1"/>
  <c r="Z486" i="1"/>
  <c r="Q487" i="1"/>
  <c r="T487" i="1" s="1"/>
  <c r="N489" i="1"/>
  <c r="P489" i="1" s="1"/>
  <c r="M489" i="1"/>
  <c r="O489" i="1" s="1"/>
  <c r="K490" i="1"/>
  <c r="O486" i="2" l="1"/>
  <c r="R484" i="2"/>
  <c r="S484" i="2"/>
  <c r="Q485" i="2"/>
  <c r="T485" i="2" s="1"/>
  <c r="N487" i="2"/>
  <c r="P487" i="2" s="1"/>
  <c r="M487" i="2"/>
  <c r="R487" i="1"/>
  <c r="S487" i="1"/>
  <c r="Z487" i="1"/>
  <c r="Q488" i="1"/>
  <c r="T488" i="1" s="1"/>
  <c r="N490" i="1"/>
  <c r="P490" i="1" s="1"/>
  <c r="M490" i="1"/>
  <c r="O490" i="1" s="1"/>
  <c r="K491" i="1"/>
  <c r="R485" i="2" l="1"/>
  <c r="S485" i="2"/>
  <c r="Q486" i="2"/>
  <c r="T486" i="2" s="1"/>
  <c r="O487" i="2"/>
  <c r="N488" i="2"/>
  <c r="P488" i="2" s="1"/>
  <c r="M488" i="2"/>
  <c r="R488" i="1"/>
  <c r="S488" i="1"/>
  <c r="Z488" i="1"/>
  <c r="Q489" i="1"/>
  <c r="T489" i="1" s="1"/>
  <c r="M491" i="1"/>
  <c r="O491" i="1" s="1"/>
  <c r="N491" i="1"/>
  <c r="P491" i="1" s="1"/>
  <c r="K492" i="1"/>
  <c r="S486" i="2" l="1"/>
  <c r="R486" i="2"/>
  <c r="O488" i="2"/>
  <c r="Q487" i="2"/>
  <c r="T487" i="2" s="1"/>
  <c r="M489" i="2"/>
  <c r="N489" i="2"/>
  <c r="P489" i="2" s="1"/>
  <c r="R489" i="1"/>
  <c r="S489" i="1"/>
  <c r="Z489" i="1"/>
  <c r="M492" i="1"/>
  <c r="O492" i="1" s="1"/>
  <c r="N492" i="1"/>
  <c r="P492" i="1" s="1"/>
  <c r="Q490" i="1"/>
  <c r="T490" i="1" s="1"/>
  <c r="K493" i="1"/>
  <c r="R487" i="2" l="1"/>
  <c r="S487" i="2"/>
  <c r="O489" i="2"/>
  <c r="Q488" i="2"/>
  <c r="T488" i="2" s="1"/>
  <c r="M490" i="2"/>
  <c r="N490" i="2"/>
  <c r="P490" i="2" s="1"/>
  <c r="R490" i="1"/>
  <c r="S490" i="1"/>
  <c r="Z490" i="1"/>
  <c r="Q491" i="1"/>
  <c r="T491" i="1" s="1"/>
  <c r="M493" i="1"/>
  <c r="O493" i="1" s="1"/>
  <c r="N493" i="1"/>
  <c r="P493" i="1" s="1"/>
  <c r="K494" i="1"/>
  <c r="R488" i="2" l="1"/>
  <c r="S488" i="2"/>
  <c r="O490" i="2"/>
  <c r="Q489" i="2"/>
  <c r="T489" i="2" s="1"/>
  <c r="N491" i="2"/>
  <c r="P491" i="2" s="1"/>
  <c r="M491" i="2"/>
  <c r="R491" i="1"/>
  <c r="S491" i="1"/>
  <c r="Z491" i="1"/>
  <c r="N494" i="1"/>
  <c r="P494" i="1" s="1"/>
  <c r="M494" i="1"/>
  <c r="O494" i="1" s="1"/>
  <c r="Q492" i="1"/>
  <c r="T492" i="1" s="1"/>
  <c r="K495" i="1"/>
  <c r="S489" i="2" l="1"/>
  <c r="R489" i="2"/>
  <c r="O491" i="2"/>
  <c r="Q490" i="2"/>
  <c r="T490" i="2" s="1"/>
  <c r="N492" i="2"/>
  <c r="P492" i="2" s="1"/>
  <c r="M492" i="2"/>
  <c r="R492" i="1"/>
  <c r="S492" i="1"/>
  <c r="Z492" i="1"/>
  <c r="M495" i="1"/>
  <c r="O495" i="1" s="1"/>
  <c r="N495" i="1"/>
  <c r="P495" i="1" s="1"/>
  <c r="Q493" i="1"/>
  <c r="T493" i="1" s="1"/>
  <c r="K496" i="1"/>
  <c r="O492" i="2" l="1"/>
  <c r="R490" i="2"/>
  <c r="S490" i="2"/>
  <c r="Q491" i="2"/>
  <c r="T491" i="2" s="1"/>
  <c r="M493" i="2"/>
  <c r="N493" i="2"/>
  <c r="R493" i="1"/>
  <c r="S493" i="1"/>
  <c r="Z493" i="1"/>
  <c r="N496" i="1"/>
  <c r="P496" i="1" s="1"/>
  <c r="M496" i="1"/>
  <c r="O496" i="1" s="1"/>
  <c r="Q494" i="1"/>
  <c r="T494" i="1" s="1"/>
  <c r="K497" i="1"/>
  <c r="O493" i="2" l="1"/>
  <c r="R491" i="2"/>
  <c r="S491" i="2"/>
  <c r="Q492" i="2"/>
  <c r="T492" i="2" s="1"/>
  <c r="P493" i="2"/>
  <c r="M494" i="2"/>
  <c r="O494" i="2" s="1"/>
  <c r="N494" i="2"/>
  <c r="R494" i="1"/>
  <c r="S494" i="1"/>
  <c r="Z494" i="1"/>
  <c r="Q495" i="1"/>
  <c r="T495" i="1" s="1"/>
  <c r="N497" i="1"/>
  <c r="P497" i="1" s="1"/>
  <c r="M497" i="1"/>
  <c r="O497" i="1" s="1"/>
  <c r="K498" i="1"/>
  <c r="P494" i="2" l="1"/>
  <c r="R492" i="2"/>
  <c r="S492" i="2"/>
  <c r="Q493" i="2"/>
  <c r="T493" i="2" s="1"/>
  <c r="N495" i="2"/>
  <c r="M495" i="2"/>
  <c r="O495" i="2" s="1"/>
  <c r="R495" i="1"/>
  <c r="S495" i="1"/>
  <c r="Z495" i="1"/>
  <c r="Q496" i="1"/>
  <c r="T496" i="1" s="1"/>
  <c r="N498" i="1"/>
  <c r="P498" i="1" s="1"/>
  <c r="M498" i="1"/>
  <c r="O498" i="1" s="1"/>
  <c r="K499" i="1"/>
  <c r="R493" i="2" l="1"/>
  <c r="S493" i="2"/>
  <c r="P495" i="2"/>
  <c r="Q494" i="2"/>
  <c r="T494" i="2" s="1"/>
  <c r="M496" i="2"/>
  <c r="O496" i="2" s="1"/>
  <c r="N496" i="2"/>
  <c r="R496" i="1"/>
  <c r="S496" i="1"/>
  <c r="Z496" i="1"/>
  <c r="N499" i="1"/>
  <c r="P499" i="1" s="1"/>
  <c r="M499" i="1"/>
  <c r="O499" i="1" s="1"/>
  <c r="Q497" i="1"/>
  <c r="T497" i="1" s="1"/>
  <c r="K500" i="1"/>
  <c r="S494" i="2" l="1"/>
  <c r="R494" i="2"/>
  <c r="Q495" i="2"/>
  <c r="T495" i="2" s="1"/>
  <c r="P496" i="2"/>
  <c r="N497" i="2"/>
  <c r="M497" i="2"/>
  <c r="O497" i="2" s="1"/>
  <c r="R497" i="1"/>
  <c r="S497" i="1"/>
  <c r="Z497" i="1"/>
  <c r="Q498" i="1"/>
  <c r="T498" i="1" s="1"/>
  <c r="M500" i="1"/>
  <c r="O500" i="1" s="1"/>
  <c r="N500" i="1"/>
  <c r="P500" i="1" s="1"/>
  <c r="K501" i="1"/>
  <c r="R495" i="2" l="1"/>
  <c r="S495" i="2"/>
  <c r="P497" i="2"/>
  <c r="Q496" i="2"/>
  <c r="T496" i="2" s="1"/>
  <c r="M498" i="2"/>
  <c r="O498" i="2" s="1"/>
  <c r="N498" i="2"/>
  <c r="R498" i="1"/>
  <c r="S498" i="1"/>
  <c r="Z498" i="1"/>
  <c r="M501" i="1"/>
  <c r="O501" i="1" s="1"/>
  <c r="N501" i="1"/>
  <c r="P501" i="1" s="1"/>
  <c r="Q499" i="1"/>
  <c r="T499" i="1" s="1"/>
  <c r="K502" i="1"/>
  <c r="R496" i="2" l="1"/>
  <c r="S496" i="2"/>
  <c r="P498" i="2"/>
  <c r="Q497" i="2"/>
  <c r="T497" i="2" s="1"/>
  <c r="N499" i="2"/>
  <c r="M499" i="2"/>
  <c r="O499" i="2" s="1"/>
  <c r="R499" i="1"/>
  <c r="S499" i="1"/>
  <c r="Z499" i="1"/>
  <c r="Q500" i="1"/>
  <c r="T500" i="1" s="1"/>
  <c r="M502" i="1"/>
  <c r="O502" i="1" s="1"/>
  <c r="N502" i="1"/>
  <c r="P502" i="1" s="1"/>
  <c r="K503" i="1"/>
  <c r="S497" i="2" l="1"/>
  <c r="R497" i="2"/>
  <c r="P499" i="2"/>
  <c r="Q498" i="2"/>
  <c r="T498" i="2" s="1"/>
  <c r="M500" i="2"/>
  <c r="O500" i="2" s="1"/>
  <c r="N500" i="2"/>
  <c r="R500" i="1"/>
  <c r="S500" i="1"/>
  <c r="Z500" i="1"/>
  <c r="Q501" i="1"/>
  <c r="T501" i="1" s="1"/>
  <c r="M503" i="1"/>
  <c r="O503" i="1" s="1"/>
  <c r="N503" i="1"/>
  <c r="P503" i="1" s="1"/>
  <c r="R498" i="2" l="1"/>
  <c r="S498" i="2"/>
  <c r="Q499" i="2"/>
  <c r="T499" i="2" s="1"/>
  <c r="P500" i="2"/>
  <c r="M501" i="2"/>
  <c r="O501" i="2" s="1"/>
  <c r="N501" i="2"/>
  <c r="R501" i="1"/>
  <c r="S501" i="1"/>
  <c r="Z501" i="1"/>
  <c r="Q502" i="1"/>
  <c r="T502" i="1" s="1"/>
  <c r="P501" i="2" l="1"/>
  <c r="R499" i="2"/>
  <c r="S499" i="2"/>
  <c r="Q500" i="2"/>
  <c r="T500" i="2" s="1"/>
  <c r="N502" i="2"/>
  <c r="M502" i="2"/>
  <c r="O502" i="2" s="1"/>
  <c r="R502" i="1"/>
  <c r="S502" i="1"/>
  <c r="Z502" i="1"/>
  <c r="Q503" i="1"/>
  <c r="T503" i="1" s="1"/>
  <c r="R500" i="2" l="1"/>
  <c r="S500" i="2"/>
  <c r="Q501" i="2"/>
  <c r="T501" i="2" s="1"/>
  <c r="P502" i="2"/>
  <c r="N503" i="2"/>
  <c r="M503" i="2"/>
  <c r="O503" i="2" s="1"/>
  <c r="R503" i="1"/>
  <c r="S503" i="1"/>
  <c r="Z503" i="1"/>
  <c r="R501" i="2" l="1"/>
  <c r="S501" i="2"/>
  <c r="P503" i="2"/>
  <c r="Q502" i="2"/>
  <c r="T502" i="2" s="1"/>
  <c r="M504" i="2"/>
  <c r="O504" i="2" s="1"/>
  <c r="N504" i="2"/>
  <c r="S502" i="2" l="1"/>
  <c r="R502" i="2"/>
  <c r="Q503" i="2"/>
  <c r="T503" i="2" s="1"/>
  <c r="P504" i="2"/>
  <c r="N505" i="2"/>
  <c r="M505" i="2"/>
  <c r="O505" i="2" s="1"/>
  <c r="R503" i="2" l="1"/>
  <c r="S503" i="2"/>
  <c r="P505" i="2"/>
  <c r="Q504" i="2"/>
  <c r="T504" i="2" s="1"/>
  <c r="N506" i="2"/>
  <c r="M506" i="2"/>
  <c r="O506" i="2" s="1"/>
  <c r="P506" i="2" l="1"/>
  <c r="R504" i="2"/>
  <c r="S504" i="2"/>
  <c r="Q505" i="2"/>
  <c r="T505" i="2" s="1"/>
  <c r="N507" i="2"/>
  <c r="M507" i="2"/>
  <c r="O507" i="2" s="1"/>
  <c r="P507" i="2" l="1"/>
  <c r="S505" i="2"/>
  <c r="R505" i="2"/>
  <c r="Q506" i="2"/>
  <c r="T506" i="2" s="1"/>
  <c r="M508" i="2"/>
  <c r="O508" i="2" s="1"/>
  <c r="N508" i="2"/>
  <c r="R506" i="2" l="1"/>
  <c r="S506" i="2"/>
  <c r="P508" i="2"/>
  <c r="Q507" i="2"/>
  <c r="T507" i="2" s="1"/>
  <c r="N509" i="2"/>
  <c r="M509" i="2"/>
  <c r="O509" i="2" s="1"/>
  <c r="R507" i="2" l="1"/>
  <c r="S507" i="2"/>
  <c r="P509" i="2"/>
  <c r="Q508" i="2"/>
  <c r="T508" i="2" s="1"/>
  <c r="N510" i="2"/>
  <c r="M510" i="2"/>
  <c r="O510" i="2" s="1"/>
  <c r="P510" i="2" l="1"/>
  <c r="R508" i="2"/>
  <c r="S508" i="2"/>
  <c r="Q509" i="2"/>
  <c r="T509" i="2" s="1"/>
  <c r="M511" i="2"/>
  <c r="O511" i="2" s="1"/>
  <c r="N511" i="2"/>
  <c r="P511" i="2" l="1"/>
  <c r="R509" i="2"/>
  <c r="S509" i="2"/>
  <c r="Q510" i="2"/>
  <c r="T510" i="2" s="1"/>
  <c r="N512" i="2"/>
  <c r="M512" i="2"/>
  <c r="O512" i="2" s="1"/>
  <c r="P512" i="2" l="1"/>
  <c r="S510" i="2"/>
  <c r="R510" i="2"/>
  <c r="Q511" i="2"/>
  <c r="T511" i="2" s="1"/>
  <c r="N513" i="2"/>
  <c r="M513" i="2"/>
  <c r="O513" i="2" s="1"/>
  <c r="P513" i="2" l="1"/>
  <c r="R511" i="2"/>
  <c r="S511" i="2"/>
  <c r="Q512" i="2"/>
  <c r="T512" i="2" s="1"/>
  <c r="M514" i="2"/>
  <c r="O514" i="2" s="1"/>
  <c r="N514" i="2"/>
  <c r="R512" i="2" l="1"/>
  <c r="S512" i="2"/>
  <c r="P514" i="2"/>
  <c r="Q513" i="2"/>
  <c r="T513" i="2" s="1"/>
  <c r="M515" i="2"/>
  <c r="O515" i="2" s="1"/>
  <c r="N515" i="2"/>
  <c r="S513" i="2" l="1"/>
  <c r="R513" i="2"/>
  <c r="P515" i="2"/>
  <c r="Q514" i="2"/>
  <c r="T514" i="2" s="1"/>
  <c r="M516" i="2"/>
  <c r="O516" i="2" s="1"/>
  <c r="N516" i="2"/>
  <c r="P516" i="2" l="1"/>
  <c r="R514" i="2"/>
  <c r="S514" i="2"/>
  <c r="Q515" i="2"/>
  <c r="T515" i="2" s="1"/>
  <c r="N517" i="2"/>
  <c r="M517" i="2"/>
  <c r="O517" i="2" s="1"/>
  <c r="P517" i="2" l="1"/>
  <c r="R515" i="2"/>
  <c r="S515" i="2"/>
  <c r="Q516" i="2"/>
  <c r="T516" i="2" s="1"/>
  <c r="N518" i="2"/>
  <c r="M518" i="2"/>
  <c r="O518" i="2" s="1"/>
  <c r="P518" i="2" l="1"/>
  <c r="R516" i="2"/>
  <c r="S516" i="2"/>
  <c r="Q517" i="2"/>
  <c r="T517" i="2" s="1"/>
  <c r="N519" i="2"/>
  <c r="M519" i="2"/>
  <c r="O519" i="2" s="1"/>
  <c r="R517" i="2" l="1"/>
  <c r="S517" i="2"/>
  <c r="Q518" i="2"/>
  <c r="T518" i="2" s="1"/>
  <c r="P519" i="2"/>
  <c r="M520" i="2"/>
  <c r="O520" i="2" s="1"/>
  <c r="N520" i="2"/>
  <c r="P520" i="2" l="1"/>
  <c r="S518" i="2"/>
  <c r="R518" i="2"/>
  <c r="Q519" i="2"/>
  <c r="T519" i="2" s="1"/>
  <c r="M521" i="2"/>
  <c r="O521" i="2" s="1"/>
  <c r="N521" i="2"/>
  <c r="P521" i="2" l="1"/>
  <c r="R519" i="2"/>
  <c r="S519" i="2"/>
  <c r="Q520" i="2"/>
  <c r="T520" i="2" s="1"/>
  <c r="M522" i="2"/>
  <c r="O522" i="2" s="1"/>
  <c r="N522" i="2"/>
  <c r="R520" i="2" l="1"/>
  <c r="S520" i="2"/>
  <c r="Q521" i="2"/>
  <c r="T521" i="2" s="1"/>
  <c r="P522" i="2"/>
  <c r="N523" i="2"/>
  <c r="M523" i="2"/>
  <c r="O523" i="2" s="1"/>
  <c r="P523" i="2" l="1"/>
  <c r="S521" i="2"/>
  <c r="R521" i="2"/>
  <c r="Q522" i="2"/>
  <c r="T522" i="2" s="1"/>
  <c r="M524" i="2"/>
  <c r="O524" i="2" s="1"/>
  <c r="N524" i="2"/>
  <c r="P524" i="2" l="1"/>
  <c r="R522" i="2"/>
  <c r="S522" i="2"/>
  <c r="Q523" i="2"/>
  <c r="T523" i="2" s="1"/>
  <c r="M525" i="2"/>
  <c r="O525" i="2" s="1"/>
  <c r="N525" i="2"/>
  <c r="P525" i="2" l="1"/>
  <c r="R523" i="2"/>
  <c r="S523" i="2"/>
  <c r="Q524" i="2"/>
  <c r="T524" i="2" s="1"/>
  <c r="M526" i="2"/>
  <c r="O526" i="2" s="1"/>
  <c r="N526" i="2"/>
  <c r="R524" i="2" l="1"/>
  <c r="S524" i="2"/>
  <c r="Q525" i="2"/>
  <c r="T525" i="2" s="1"/>
  <c r="P526" i="2"/>
  <c r="M527" i="2"/>
  <c r="O527" i="2" s="1"/>
  <c r="N527" i="2"/>
  <c r="R525" i="2" l="1"/>
  <c r="S525" i="2"/>
  <c r="P527" i="2"/>
  <c r="Q526" i="2"/>
  <c r="T526" i="2" s="1"/>
  <c r="N528" i="2"/>
  <c r="M528" i="2"/>
  <c r="O528" i="2" s="1"/>
  <c r="P528" i="2" l="1"/>
  <c r="S526" i="2"/>
  <c r="R526" i="2"/>
  <c r="Q527" i="2"/>
  <c r="T527" i="2" s="1"/>
  <c r="N529" i="2"/>
  <c r="M529" i="2"/>
  <c r="O529" i="2" s="1"/>
  <c r="R527" i="2" l="1"/>
  <c r="S527" i="2"/>
  <c r="Q528" i="2"/>
  <c r="T528" i="2" s="1"/>
  <c r="P529" i="2"/>
  <c r="M530" i="2"/>
  <c r="O530" i="2" s="1"/>
  <c r="N530" i="2"/>
  <c r="R528" i="2" l="1"/>
  <c r="S528" i="2"/>
  <c r="P530" i="2"/>
  <c r="Q529" i="2"/>
  <c r="T529" i="2" s="1"/>
  <c r="M531" i="2"/>
  <c r="O531" i="2" s="1"/>
  <c r="N531" i="2"/>
  <c r="P531" i="2" l="1"/>
  <c r="S529" i="2"/>
  <c r="R529" i="2"/>
  <c r="Q530" i="2"/>
  <c r="T530" i="2" s="1"/>
  <c r="N532" i="2"/>
  <c r="M532" i="2"/>
  <c r="O532" i="2" s="1"/>
  <c r="P532" i="2" l="1"/>
  <c r="R530" i="2"/>
  <c r="S530" i="2"/>
  <c r="Q531" i="2"/>
  <c r="T531" i="2" s="1"/>
  <c r="N533" i="2"/>
  <c r="M533" i="2"/>
  <c r="P533" i="2" l="1"/>
  <c r="R531" i="2"/>
  <c r="S531" i="2"/>
  <c r="Q532" i="2"/>
  <c r="T532" i="2" s="1"/>
  <c r="O533" i="2"/>
  <c r="N534" i="2"/>
  <c r="M534" i="2"/>
  <c r="P534" i="2" l="1"/>
  <c r="R532" i="2"/>
  <c r="S532" i="2"/>
  <c r="O534" i="2"/>
  <c r="Q533" i="2"/>
  <c r="T533" i="2" s="1"/>
  <c r="N535" i="2"/>
  <c r="M535" i="2"/>
  <c r="P535" i="2" l="1"/>
  <c r="R533" i="2"/>
  <c r="S533" i="2"/>
  <c r="Q534" i="2"/>
  <c r="T534" i="2" s="1"/>
  <c r="O535" i="2"/>
  <c r="N536" i="2"/>
  <c r="M536" i="2"/>
  <c r="P536" i="2" l="1"/>
  <c r="S534" i="2"/>
  <c r="R534" i="2"/>
  <c r="O536" i="2"/>
  <c r="Q535" i="2"/>
  <c r="T535" i="2" s="1"/>
  <c r="M537" i="2"/>
  <c r="N537" i="2"/>
  <c r="P537" i="2" l="1"/>
  <c r="R535" i="2"/>
  <c r="S535" i="2"/>
  <c r="O537" i="2"/>
  <c r="Q536" i="2"/>
  <c r="T536" i="2" s="1"/>
  <c r="N538" i="2"/>
  <c r="M538" i="2"/>
  <c r="P538" i="2" l="1"/>
  <c r="R536" i="2"/>
  <c r="S536" i="2"/>
  <c r="O538" i="2"/>
  <c r="Q537" i="2"/>
  <c r="T537" i="2" s="1"/>
  <c r="M539" i="2"/>
  <c r="N539" i="2"/>
  <c r="P539" i="2" l="1"/>
  <c r="O539" i="2"/>
  <c r="S537" i="2"/>
  <c r="R537" i="2"/>
  <c r="Q538" i="2"/>
  <c r="T538" i="2" s="1"/>
  <c r="M540" i="2"/>
  <c r="N540" i="2"/>
  <c r="P540" i="2" l="1"/>
  <c r="O540" i="2"/>
  <c r="R538" i="2"/>
  <c r="S538" i="2"/>
  <c r="Q539" i="2"/>
  <c r="T539" i="2" s="1"/>
  <c r="N541" i="2"/>
  <c r="M541" i="2"/>
  <c r="O541" i="2" l="1"/>
  <c r="P541" i="2"/>
  <c r="R539" i="2"/>
  <c r="S539" i="2"/>
  <c r="Q540" i="2"/>
  <c r="T540" i="2" s="1"/>
  <c r="N542" i="2"/>
  <c r="M542" i="2"/>
  <c r="P542" i="2" l="1"/>
  <c r="R540" i="2"/>
  <c r="S540" i="2"/>
  <c r="Q541" i="2"/>
  <c r="T541" i="2" s="1"/>
  <c r="O542" i="2"/>
  <c r="M543" i="2"/>
  <c r="N543" i="2"/>
  <c r="P543" i="2" l="1"/>
  <c r="R541" i="2"/>
  <c r="S541" i="2"/>
  <c r="O543" i="2"/>
  <c r="Q542" i="2"/>
  <c r="T542" i="2" s="1"/>
  <c r="N544" i="2"/>
  <c r="M544" i="2"/>
  <c r="P544" i="2" l="1"/>
  <c r="S542" i="2"/>
  <c r="R542" i="2"/>
  <c r="O544" i="2"/>
  <c r="Q543" i="2"/>
  <c r="T543" i="2" s="1"/>
  <c r="M545" i="2"/>
  <c r="N545" i="2"/>
  <c r="P545" i="2" l="1"/>
  <c r="R543" i="2"/>
  <c r="S543" i="2"/>
  <c r="Q544" i="2"/>
  <c r="T544" i="2" s="1"/>
  <c r="O545" i="2"/>
  <c r="N546" i="2"/>
  <c r="M546" i="2"/>
  <c r="P546" i="2" l="1"/>
  <c r="O546" i="2"/>
  <c r="R544" i="2"/>
  <c r="S544" i="2"/>
  <c r="Q545" i="2"/>
  <c r="T545" i="2" s="1"/>
  <c r="M547" i="2"/>
  <c r="N547" i="2"/>
  <c r="P547" i="2" l="1"/>
  <c r="O547" i="2"/>
  <c r="S545" i="2"/>
  <c r="R545" i="2"/>
  <c r="Q546" i="2"/>
  <c r="T546" i="2" s="1"/>
  <c r="N548" i="2"/>
  <c r="M548" i="2"/>
  <c r="O548" i="2" l="1"/>
  <c r="P548" i="2"/>
  <c r="R546" i="2"/>
  <c r="S546" i="2"/>
  <c r="Q547" i="2"/>
  <c r="T547" i="2" s="1"/>
  <c r="M549" i="2"/>
  <c r="N549" i="2"/>
  <c r="O549" i="2" l="1"/>
  <c r="P549" i="2"/>
  <c r="R547" i="2"/>
  <c r="S547" i="2"/>
  <c r="Q548" i="2"/>
  <c r="T548" i="2" s="1"/>
  <c r="N550" i="2"/>
  <c r="M550" i="2"/>
  <c r="O550" i="2" l="1"/>
  <c r="P550" i="2"/>
  <c r="R548" i="2"/>
  <c r="S548" i="2"/>
  <c r="Q549" i="2"/>
  <c r="T549" i="2" s="1"/>
  <c r="N551" i="2"/>
  <c r="M551" i="2"/>
  <c r="P551" i="2" l="1"/>
  <c r="R549" i="2"/>
  <c r="S549" i="2"/>
  <c r="O551" i="2"/>
  <c r="Q550" i="2"/>
  <c r="T550" i="2" s="1"/>
  <c r="N552" i="2"/>
  <c r="M552" i="2"/>
  <c r="P552" i="2" l="1"/>
  <c r="S550" i="2"/>
  <c r="R550" i="2"/>
  <c r="Q551" i="2"/>
  <c r="T551" i="2" s="1"/>
  <c r="O552" i="2"/>
  <c r="N553" i="2"/>
  <c r="M553" i="2"/>
  <c r="R551" i="2" l="1"/>
  <c r="S551" i="2"/>
  <c r="O553" i="2"/>
  <c r="Q552" i="2"/>
  <c r="T552" i="2" s="1"/>
  <c r="P553" i="2"/>
  <c r="N554" i="2"/>
  <c r="M554" i="2"/>
  <c r="R552" i="2" l="1"/>
  <c r="S552" i="2"/>
  <c r="O554" i="2"/>
  <c r="P554" i="2"/>
  <c r="Q553" i="2"/>
  <c r="T553" i="2" s="1"/>
  <c r="N555" i="2"/>
  <c r="M555" i="2"/>
  <c r="S553" i="2" l="1"/>
  <c r="R553" i="2"/>
  <c r="P555" i="2"/>
  <c r="O555" i="2"/>
  <c r="Q554" i="2"/>
  <c r="T554" i="2" s="1"/>
  <c r="M556" i="2"/>
  <c r="N556" i="2"/>
  <c r="P556" i="2" l="1"/>
  <c r="R554" i="2"/>
  <c r="S554" i="2"/>
  <c r="O556" i="2"/>
  <c r="Q555" i="2"/>
  <c r="T555" i="2" s="1"/>
  <c r="M557" i="2"/>
  <c r="N557" i="2"/>
  <c r="P557" i="2" l="1"/>
  <c r="R555" i="2"/>
  <c r="S555" i="2"/>
  <c r="O557" i="2"/>
  <c r="Q556" i="2"/>
  <c r="T556" i="2" s="1"/>
  <c r="M558" i="2"/>
  <c r="N558" i="2"/>
  <c r="O558" i="2" l="1"/>
  <c r="R556" i="2"/>
  <c r="S556" i="2"/>
  <c r="P558" i="2"/>
  <c r="Q557" i="2"/>
  <c r="T557" i="2" s="1"/>
  <c r="M559" i="2"/>
  <c r="N559" i="2"/>
  <c r="O559" i="2" l="1"/>
  <c r="R557" i="2"/>
  <c r="S557" i="2"/>
  <c r="Q558" i="2"/>
  <c r="T558" i="2" s="1"/>
  <c r="P559" i="2"/>
  <c r="N560" i="2"/>
  <c r="M560" i="2"/>
  <c r="O560" i="2" l="1"/>
  <c r="S558" i="2"/>
  <c r="R558" i="2"/>
  <c r="P560" i="2"/>
  <c r="Q559" i="2"/>
  <c r="T559" i="2" s="1"/>
  <c r="N561" i="2"/>
  <c r="M561" i="2"/>
  <c r="O561" i="2" l="1"/>
  <c r="P561" i="2"/>
  <c r="R559" i="2"/>
  <c r="S559" i="2"/>
  <c r="Q560" i="2"/>
  <c r="T560" i="2" s="1"/>
  <c r="M562" i="2"/>
  <c r="N562" i="2"/>
  <c r="O562" i="2" l="1"/>
  <c r="P562" i="2"/>
  <c r="R560" i="2"/>
  <c r="S560" i="2"/>
  <c r="Q561" i="2"/>
  <c r="T561" i="2" s="1"/>
  <c r="N563" i="2"/>
  <c r="M563" i="2"/>
  <c r="O563" i="2" l="1"/>
  <c r="S561" i="2"/>
  <c r="R561" i="2"/>
  <c r="Q562" i="2"/>
  <c r="T562" i="2" s="1"/>
  <c r="P563" i="2"/>
  <c r="N564" i="2"/>
  <c r="M564" i="2"/>
  <c r="O564" i="2" l="1"/>
  <c r="R562" i="2"/>
  <c r="S562" i="2"/>
  <c r="P564" i="2"/>
  <c r="Q563" i="2"/>
  <c r="T563" i="2" s="1"/>
  <c r="N565" i="2"/>
  <c r="M565" i="2"/>
  <c r="O565" i="2" l="1"/>
  <c r="P565" i="2"/>
  <c r="R563" i="2"/>
  <c r="S563" i="2"/>
  <c r="Q564" i="2"/>
  <c r="T564" i="2" s="1"/>
  <c r="M566" i="2"/>
  <c r="N566" i="2"/>
  <c r="O566" i="2" l="1"/>
  <c r="P566" i="2"/>
  <c r="R564" i="2"/>
  <c r="S564" i="2"/>
  <c r="Q565" i="2"/>
  <c r="T565" i="2" s="1"/>
  <c r="M567" i="2"/>
  <c r="O567" i="2" s="1"/>
  <c r="N567" i="2"/>
  <c r="R565" i="2" l="1"/>
  <c r="S565" i="2"/>
  <c r="P567" i="2"/>
  <c r="Q566" i="2"/>
  <c r="T566" i="2" s="1"/>
  <c r="N568" i="2"/>
  <c r="M568" i="2"/>
  <c r="O568" i="2" s="1"/>
  <c r="S566" i="2" l="1"/>
  <c r="R566" i="2"/>
  <c r="P568" i="2"/>
  <c r="Q567" i="2"/>
  <c r="T567" i="2" s="1"/>
  <c r="M569" i="2"/>
  <c r="O569" i="2" s="1"/>
  <c r="N569" i="2"/>
  <c r="P569" i="2" l="1"/>
  <c r="R567" i="2"/>
  <c r="S567" i="2"/>
  <c r="Q568" i="2"/>
  <c r="T568" i="2" s="1"/>
  <c r="N570" i="2"/>
  <c r="M570" i="2"/>
  <c r="O570" i="2" s="1"/>
  <c r="P570" i="2" l="1"/>
  <c r="R568" i="2"/>
  <c r="S568" i="2"/>
  <c r="Q569" i="2"/>
  <c r="T569" i="2" s="1"/>
  <c r="M571" i="2"/>
  <c r="O571" i="2" s="1"/>
  <c r="N571" i="2"/>
  <c r="S569" i="2" l="1"/>
  <c r="R569" i="2"/>
  <c r="P571" i="2"/>
  <c r="Q570" i="2"/>
  <c r="T570" i="2" s="1"/>
  <c r="M572" i="2"/>
  <c r="O572" i="2" s="1"/>
  <c r="N572" i="2"/>
  <c r="R570" i="2" l="1"/>
  <c r="S570" i="2"/>
  <c r="Q571" i="2"/>
  <c r="T571" i="2" s="1"/>
  <c r="P572" i="2"/>
  <c r="N573" i="2"/>
  <c r="M573" i="2"/>
  <c r="O573" i="2" s="1"/>
  <c r="P573" i="2" l="1"/>
  <c r="R571" i="2"/>
  <c r="S571" i="2"/>
  <c r="Q572" i="2"/>
  <c r="T572" i="2" s="1"/>
  <c r="M574" i="2"/>
  <c r="O574" i="2" s="1"/>
  <c r="N574" i="2"/>
  <c r="R572" i="2" l="1"/>
  <c r="S572" i="2"/>
  <c r="P574" i="2"/>
  <c r="Q573" i="2"/>
  <c r="T573" i="2" s="1"/>
  <c r="M575" i="2"/>
  <c r="O575" i="2" s="1"/>
  <c r="N575" i="2"/>
  <c r="R573" i="2" l="1"/>
  <c r="S573" i="2"/>
  <c r="P575" i="2"/>
  <c r="Q574" i="2"/>
  <c r="T574" i="2" s="1"/>
  <c r="N576" i="2"/>
  <c r="M576" i="2"/>
  <c r="O576" i="2" s="1"/>
  <c r="P576" i="2" l="1"/>
  <c r="S574" i="2"/>
  <c r="R574" i="2"/>
  <c r="Q575" i="2"/>
  <c r="T575" i="2" s="1"/>
  <c r="M577" i="2"/>
  <c r="O577" i="2" s="1"/>
  <c r="N577" i="2"/>
  <c r="S575" i="2" l="1"/>
  <c r="R575" i="2"/>
  <c r="P577" i="2"/>
  <c r="Q576" i="2"/>
  <c r="T576" i="2" s="1"/>
  <c r="N578" i="2"/>
  <c r="M578" i="2"/>
  <c r="O578" i="2" s="1"/>
  <c r="P578" i="2" l="1"/>
  <c r="R576" i="2"/>
  <c r="S576" i="2"/>
  <c r="Q577" i="2"/>
  <c r="T577" i="2" s="1"/>
  <c r="N579" i="2"/>
  <c r="M579" i="2"/>
  <c r="O579" i="2" s="1"/>
  <c r="P579" i="2" l="1"/>
  <c r="R577" i="2"/>
  <c r="S577" i="2"/>
  <c r="Q578" i="2"/>
  <c r="T578" i="2" s="1"/>
  <c r="M580" i="2"/>
  <c r="O580" i="2" s="1"/>
  <c r="N580" i="2"/>
  <c r="R578" i="2" l="1"/>
  <c r="S578" i="2"/>
  <c r="P580" i="2"/>
  <c r="Q579" i="2"/>
  <c r="T579" i="2" s="1"/>
  <c r="N581" i="2"/>
  <c r="M581" i="2"/>
  <c r="O581" i="2" s="1"/>
  <c r="P581" i="2" l="1"/>
  <c r="R579" i="2"/>
  <c r="S579" i="2"/>
  <c r="Q580" i="2"/>
  <c r="T580" i="2" s="1"/>
  <c r="M582" i="2"/>
  <c r="O582" i="2" s="1"/>
  <c r="N582" i="2"/>
  <c r="P582" i="2" l="1"/>
  <c r="R580" i="2"/>
  <c r="S580" i="2"/>
  <c r="Q581" i="2"/>
  <c r="T581" i="2" s="1"/>
  <c r="N583" i="2"/>
  <c r="M583" i="2"/>
  <c r="O583" i="2" s="1"/>
  <c r="R581" i="2" l="1"/>
  <c r="S581" i="2"/>
  <c r="Q582" i="2"/>
  <c r="T582" i="2" s="1"/>
  <c r="P583" i="2"/>
  <c r="M584" i="2"/>
  <c r="O584" i="2" s="1"/>
  <c r="N584" i="2"/>
  <c r="S582" i="2" l="1"/>
  <c r="R582" i="2"/>
  <c r="P584" i="2"/>
  <c r="Q583" i="2"/>
  <c r="T583" i="2" s="1"/>
  <c r="N585" i="2"/>
  <c r="M585" i="2"/>
  <c r="O585" i="2" s="1"/>
  <c r="P585" i="2" l="1"/>
  <c r="S583" i="2"/>
  <c r="R583" i="2"/>
  <c r="Q584" i="2"/>
  <c r="T584" i="2" s="1"/>
  <c r="N586" i="2"/>
  <c r="M586" i="2"/>
  <c r="O586" i="2" s="1"/>
  <c r="P586" i="2" l="1"/>
  <c r="R584" i="2"/>
  <c r="S584" i="2"/>
  <c r="Q585" i="2"/>
  <c r="T585" i="2" s="1"/>
  <c r="M587" i="2"/>
  <c r="O587" i="2" s="1"/>
  <c r="N587" i="2"/>
  <c r="R585" i="2" l="1"/>
  <c r="S585" i="2"/>
  <c r="Q586" i="2"/>
  <c r="T586" i="2" s="1"/>
  <c r="P587" i="2"/>
  <c r="M588" i="2"/>
  <c r="O588" i="2" s="1"/>
  <c r="N588" i="2"/>
  <c r="P588" i="2" l="1"/>
  <c r="R586" i="2"/>
  <c r="S586" i="2"/>
  <c r="Q587" i="2"/>
  <c r="T587" i="2" s="1"/>
  <c r="M589" i="2"/>
  <c r="O589" i="2" s="1"/>
  <c r="N589" i="2"/>
  <c r="R587" i="2" l="1"/>
  <c r="S587" i="2"/>
  <c r="Q588" i="2"/>
  <c r="T588" i="2" s="1"/>
  <c r="P589" i="2"/>
  <c r="M590" i="2"/>
  <c r="O590" i="2" s="1"/>
  <c r="N590" i="2"/>
  <c r="P590" i="2" l="1"/>
  <c r="R588" i="2"/>
  <c r="S588" i="2"/>
  <c r="Q589" i="2"/>
  <c r="T589" i="2" s="1"/>
  <c r="M591" i="2"/>
  <c r="O591" i="2" s="1"/>
  <c r="N591" i="2"/>
  <c r="R589" i="2" l="1"/>
  <c r="S589" i="2"/>
  <c r="Q590" i="2"/>
  <c r="T590" i="2" s="1"/>
  <c r="P591" i="2"/>
  <c r="M592" i="2"/>
  <c r="O592" i="2" s="1"/>
  <c r="N592" i="2"/>
  <c r="S590" i="2" l="1"/>
  <c r="R590" i="2"/>
  <c r="P592" i="2"/>
  <c r="Q591" i="2"/>
  <c r="T591" i="2" s="1"/>
  <c r="M593" i="2"/>
  <c r="O593" i="2" s="1"/>
  <c r="N593" i="2"/>
  <c r="S591" i="2" l="1"/>
  <c r="R591" i="2"/>
  <c r="Q592" i="2"/>
  <c r="T592" i="2" s="1"/>
  <c r="P593" i="2"/>
  <c r="M594" i="2"/>
  <c r="O594" i="2" s="1"/>
  <c r="N594" i="2"/>
  <c r="R592" i="2" l="1"/>
  <c r="S592" i="2"/>
  <c r="P594" i="2"/>
  <c r="Q593" i="2"/>
  <c r="T593" i="2" s="1"/>
  <c r="N595" i="2"/>
  <c r="M595" i="2"/>
  <c r="O595" i="2" s="1"/>
  <c r="P595" i="2" l="1"/>
  <c r="R593" i="2"/>
  <c r="S593" i="2"/>
  <c r="Q594" i="2"/>
  <c r="T594" i="2" s="1"/>
  <c r="M596" i="2"/>
  <c r="O596" i="2" s="1"/>
  <c r="N596" i="2"/>
  <c r="P596" i="2" l="1"/>
  <c r="R594" i="2"/>
  <c r="S594" i="2"/>
  <c r="Q595" i="2"/>
  <c r="T595" i="2" s="1"/>
  <c r="N597" i="2"/>
  <c r="M597" i="2"/>
  <c r="O597" i="2" s="1"/>
  <c r="P597" i="2" l="1"/>
  <c r="R595" i="2"/>
  <c r="S595" i="2"/>
  <c r="Q596" i="2"/>
  <c r="T596" i="2" s="1"/>
  <c r="M598" i="2"/>
  <c r="O598" i="2" s="1"/>
  <c r="N598" i="2"/>
  <c r="P598" i="2" l="1"/>
  <c r="R596" i="2"/>
  <c r="S596" i="2"/>
  <c r="Q597" i="2"/>
  <c r="T597" i="2" s="1"/>
  <c r="M599" i="2"/>
  <c r="O599" i="2" s="1"/>
  <c r="N599" i="2"/>
  <c r="R597" i="2" l="1"/>
  <c r="S597" i="2"/>
  <c r="Q598" i="2"/>
  <c r="T598" i="2" s="1"/>
  <c r="P599" i="2"/>
  <c r="M600" i="2"/>
  <c r="O600" i="2" s="1"/>
  <c r="N600" i="2"/>
  <c r="S598" i="2" l="1"/>
  <c r="R598" i="2"/>
  <c r="P600" i="2"/>
  <c r="Q599" i="2"/>
  <c r="T599" i="2" s="1"/>
  <c r="M601" i="2"/>
  <c r="O601" i="2" s="1"/>
  <c r="N601" i="2"/>
  <c r="P601" i="2" l="1"/>
  <c r="S599" i="2"/>
  <c r="R599" i="2"/>
  <c r="Q600" i="2"/>
  <c r="T600" i="2" s="1"/>
  <c r="N602" i="2"/>
  <c r="M602" i="2"/>
  <c r="O602" i="2" s="1"/>
  <c r="S600" i="2" l="1"/>
  <c r="R600" i="2"/>
  <c r="Q601" i="2"/>
  <c r="T601" i="2" s="1"/>
  <c r="P602" i="2"/>
  <c r="M603" i="2"/>
  <c r="O603" i="2" s="1"/>
  <c r="N603" i="2"/>
  <c r="P603" i="2" l="1"/>
  <c r="R601" i="2"/>
  <c r="S601" i="2"/>
  <c r="Q602" i="2"/>
  <c r="T602" i="2" s="1"/>
  <c r="M604" i="2"/>
  <c r="O604" i="2" s="1"/>
  <c r="N604" i="2"/>
  <c r="P604" i="2" l="1"/>
  <c r="R602" i="2"/>
  <c r="S602" i="2"/>
  <c r="Q603" i="2"/>
  <c r="T603" i="2" s="1"/>
  <c r="N605" i="2"/>
  <c r="M605" i="2"/>
  <c r="O605" i="2" s="1"/>
  <c r="R603" i="2" l="1"/>
  <c r="S603" i="2"/>
  <c r="Q604" i="2"/>
  <c r="T604" i="2" s="1"/>
  <c r="P605" i="2"/>
  <c r="N606" i="2"/>
  <c r="M606" i="2"/>
  <c r="O606" i="2" s="1"/>
  <c r="R604" i="2" l="1"/>
  <c r="S604" i="2"/>
  <c r="P606" i="2"/>
  <c r="Q605" i="2"/>
  <c r="T605" i="2" s="1"/>
  <c r="M607" i="2"/>
  <c r="O607" i="2" s="1"/>
  <c r="N607" i="2"/>
  <c r="P607" i="2" l="1"/>
  <c r="R605" i="2"/>
  <c r="S605" i="2"/>
  <c r="Q606" i="2"/>
  <c r="T606" i="2" s="1"/>
  <c r="N608" i="2"/>
  <c r="M608" i="2"/>
  <c r="O608" i="2" s="1"/>
  <c r="P608" i="2" l="1"/>
  <c r="S606" i="2"/>
  <c r="R606" i="2"/>
  <c r="Q607" i="2"/>
  <c r="T607" i="2" s="1"/>
  <c r="M609" i="2"/>
  <c r="O609" i="2" s="1"/>
  <c r="N609" i="2"/>
  <c r="S607" i="2" l="1"/>
  <c r="R607" i="2"/>
  <c r="Q608" i="2"/>
  <c r="T608" i="2" s="1"/>
  <c r="P609" i="2"/>
  <c r="N610" i="2"/>
  <c r="M610" i="2"/>
  <c r="O610" i="2" s="1"/>
  <c r="S608" i="2" l="1"/>
  <c r="R608" i="2"/>
  <c r="P610" i="2"/>
  <c r="Q609" i="2"/>
  <c r="T609" i="2" s="1"/>
  <c r="M611" i="2"/>
  <c r="O611" i="2" s="1"/>
  <c r="N611" i="2"/>
  <c r="R609" i="2" l="1"/>
  <c r="S609" i="2"/>
  <c r="P611" i="2"/>
  <c r="Q610" i="2"/>
  <c r="T610" i="2" s="1"/>
  <c r="N612" i="2"/>
  <c r="M612" i="2"/>
  <c r="O612" i="2" s="1"/>
  <c r="P612" i="2" l="1"/>
  <c r="R610" i="2"/>
  <c r="S610" i="2"/>
  <c r="Q611" i="2"/>
  <c r="T611" i="2" s="1"/>
  <c r="M613" i="2"/>
  <c r="O613" i="2" s="1"/>
  <c r="N613" i="2"/>
  <c r="P613" i="2" l="1"/>
  <c r="R611" i="2"/>
  <c r="S611" i="2"/>
  <c r="Q612" i="2"/>
  <c r="T612" i="2" s="1"/>
  <c r="N614" i="2"/>
  <c r="M614" i="2"/>
  <c r="O614" i="2" s="1"/>
  <c r="P614" i="2" l="1"/>
  <c r="R612" i="2"/>
  <c r="S612" i="2"/>
  <c r="Q613" i="2"/>
  <c r="T613" i="2" s="1"/>
  <c r="M615" i="2"/>
  <c r="O615" i="2" s="1"/>
  <c r="N615" i="2"/>
  <c r="R613" i="2" l="1"/>
  <c r="S613" i="2"/>
  <c r="P615" i="2"/>
  <c r="Q614" i="2"/>
  <c r="T614" i="2" s="1"/>
  <c r="N616" i="2"/>
  <c r="M616" i="2"/>
  <c r="O616" i="2" s="1"/>
  <c r="S614" i="2" l="1"/>
  <c r="R614" i="2"/>
  <c r="P616" i="2"/>
  <c r="Q615" i="2"/>
  <c r="T615" i="2" s="1"/>
  <c r="M617" i="2"/>
  <c r="O617" i="2" s="1"/>
  <c r="N617" i="2"/>
  <c r="P617" i="2" l="1"/>
  <c r="S615" i="2"/>
  <c r="R615" i="2"/>
  <c r="Q616" i="2"/>
  <c r="T616" i="2" s="1"/>
  <c r="M618" i="2"/>
  <c r="O618" i="2" s="1"/>
  <c r="N618" i="2"/>
  <c r="S616" i="2" l="1"/>
  <c r="R616" i="2"/>
  <c r="Q617" i="2"/>
  <c r="T617" i="2" s="1"/>
  <c r="P618" i="2"/>
  <c r="N619" i="2"/>
  <c r="M619" i="2"/>
  <c r="O619" i="2" s="1"/>
  <c r="R617" i="2" l="1"/>
  <c r="S617" i="2"/>
  <c r="P619" i="2"/>
  <c r="Q618" i="2"/>
  <c r="T618" i="2" s="1"/>
  <c r="N620" i="2"/>
  <c r="M620" i="2"/>
  <c r="O620" i="2" s="1"/>
  <c r="S618" i="2" l="1"/>
  <c r="R618" i="2"/>
  <c r="P620" i="2"/>
  <c r="Q619" i="2"/>
  <c r="T619" i="2" s="1"/>
  <c r="N621" i="2"/>
  <c r="M621" i="2"/>
  <c r="O621" i="2" s="1"/>
  <c r="P621" i="2" l="1"/>
  <c r="R619" i="2"/>
  <c r="S619" i="2"/>
  <c r="Q620" i="2"/>
  <c r="T620" i="2" s="1"/>
  <c r="M622" i="2"/>
  <c r="O622" i="2" s="1"/>
  <c r="N622" i="2"/>
  <c r="R620" i="2" l="1"/>
  <c r="S620" i="2"/>
  <c r="Q621" i="2"/>
  <c r="T621" i="2" s="1"/>
  <c r="P622" i="2"/>
  <c r="M623" i="2"/>
  <c r="O623" i="2" s="1"/>
  <c r="N623" i="2"/>
  <c r="R621" i="2" l="1"/>
  <c r="S621" i="2"/>
  <c r="P623" i="2"/>
  <c r="Q622" i="2"/>
  <c r="T622" i="2" s="1"/>
  <c r="N624" i="2"/>
  <c r="M624" i="2"/>
  <c r="O624" i="2" s="1"/>
  <c r="R622" i="2" l="1"/>
  <c r="S622" i="2"/>
  <c r="Q623" i="2"/>
  <c r="T623" i="2" s="1"/>
  <c r="P624" i="2"/>
  <c r="M625" i="2"/>
  <c r="O625" i="2" s="1"/>
  <c r="N625" i="2"/>
  <c r="S623" i="2" l="1"/>
  <c r="R623" i="2"/>
  <c r="P625" i="2"/>
  <c r="Q624" i="2"/>
  <c r="T624" i="2" s="1"/>
  <c r="M626" i="2"/>
  <c r="O626" i="2" s="1"/>
  <c r="N626" i="2"/>
  <c r="P626" i="2" l="1"/>
  <c r="R624" i="2"/>
  <c r="S624" i="2"/>
  <c r="Q625" i="2"/>
  <c r="T625" i="2" s="1"/>
  <c r="M627" i="2"/>
  <c r="O627" i="2" s="1"/>
  <c r="N627" i="2"/>
  <c r="P627" i="2" l="1"/>
  <c r="R625" i="2"/>
  <c r="S625" i="2"/>
  <c r="Q626" i="2"/>
  <c r="T626" i="2" s="1"/>
  <c r="M628" i="2"/>
  <c r="O628" i="2" s="1"/>
  <c r="N628" i="2"/>
  <c r="S626" i="2" l="1"/>
  <c r="R626" i="2"/>
  <c r="P628" i="2"/>
  <c r="Q627" i="2"/>
  <c r="T627" i="2" s="1"/>
  <c r="N629" i="2"/>
  <c r="M629" i="2"/>
  <c r="O629" i="2" s="1"/>
  <c r="R627" i="2" l="1"/>
  <c r="S627" i="2"/>
  <c r="Q628" i="2"/>
  <c r="T628" i="2" s="1"/>
  <c r="P629" i="2"/>
  <c r="M630" i="2"/>
  <c r="O630" i="2" s="1"/>
  <c r="N630" i="2"/>
  <c r="R628" i="2" l="1"/>
  <c r="S628" i="2"/>
  <c r="P630" i="2"/>
  <c r="Q629" i="2"/>
  <c r="T629" i="2" s="1"/>
  <c r="N631" i="2"/>
  <c r="M631" i="2"/>
  <c r="O631" i="2" s="1"/>
  <c r="R629" i="2" l="1"/>
  <c r="S629" i="2"/>
  <c r="P631" i="2"/>
  <c r="Q630" i="2"/>
  <c r="T630" i="2" s="1"/>
  <c r="N632" i="2"/>
  <c r="M632" i="2"/>
  <c r="O632" i="2" s="1"/>
  <c r="R630" i="2" l="1"/>
  <c r="S630" i="2"/>
  <c r="Q631" i="2"/>
  <c r="T631" i="2" s="1"/>
  <c r="P632" i="2"/>
  <c r="M633" i="2"/>
  <c r="O633" i="2" s="1"/>
  <c r="N633" i="2"/>
  <c r="S631" i="2" l="1"/>
  <c r="R631" i="2"/>
  <c r="P633" i="2"/>
  <c r="Q632" i="2"/>
  <c r="T632" i="2" s="1"/>
  <c r="M634" i="2"/>
  <c r="O634" i="2" s="1"/>
  <c r="N634" i="2"/>
  <c r="P634" i="2" l="1"/>
  <c r="R632" i="2"/>
  <c r="S632" i="2"/>
  <c r="Q633" i="2"/>
  <c r="T633" i="2" s="1"/>
  <c r="N635" i="2"/>
  <c r="M635" i="2"/>
  <c r="O635" i="2" s="1"/>
  <c r="R633" i="2" l="1"/>
  <c r="S633" i="2"/>
  <c r="Q634" i="2"/>
  <c r="T634" i="2" s="1"/>
  <c r="P635" i="2"/>
  <c r="M636" i="2"/>
  <c r="O636" i="2" s="1"/>
  <c r="N636" i="2"/>
  <c r="P636" i="2" l="1"/>
  <c r="S634" i="2"/>
  <c r="R634" i="2"/>
  <c r="Q635" i="2"/>
  <c r="T635" i="2" s="1"/>
  <c r="M637" i="2"/>
  <c r="O637" i="2" s="1"/>
  <c r="N637" i="2"/>
  <c r="P637" i="2" l="1"/>
  <c r="R635" i="2"/>
  <c r="S635" i="2"/>
  <c r="Q636" i="2"/>
  <c r="T636" i="2" s="1"/>
  <c r="M638" i="2"/>
  <c r="O638" i="2" s="1"/>
  <c r="N638" i="2"/>
  <c r="R636" i="2" l="1"/>
  <c r="S636" i="2"/>
  <c r="Q637" i="2"/>
  <c r="T637" i="2" s="1"/>
  <c r="P638" i="2"/>
  <c r="N639" i="2"/>
  <c r="M639" i="2"/>
  <c r="O639" i="2" s="1"/>
  <c r="P639" i="2" l="1"/>
  <c r="R637" i="2"/>
  <c r="S637" i="2"/>
  <c r="Q638" i="2"/>
  <c r="T638" i="2" s="1"/>
  <c r="M640" i="2"/>
  <c r="O640" i="2" s="1"/>
  <c r="N640" i="2"/>
  <c r="R638" i="2" l="1"/>
  <c r="S638" i="2"/>
  <c r="P640" i="2"/>
  <c r="Q639" i="2"/>
  <c r="T639" i="2" s="1"/>
  <c r="M641" i="2"/>
  <c r="O641" i="2" s="1"/>
  <c r="N641" i="2"/>
  <c r="P641" i="2" l="1"/>
  <c r="S639" i="2"/>
  <c r="R639" i="2"/>
  <c r="Q640" i="2"/>
  <c r="T640" i="2" s="1"/>
  <c r="N642" i="2"/>
  <c r="M642" i="2"/>
  <c r="O642" i="2" s="1"/>
  <c r="R640" i="2" l="1"/>
  <c r="S640" i="2"/>
  <c r="P642" i="2"/>
  <c r="Q641" i="2"/>
  <c r="T641" i="2" s="1"/>
  <c r="N643" i="2"/>
  <c r="M643" i="2"/>
  <c r="O643" i="2" s="1"/>
  <c r="P643" i="2" l="1"/>
  <c r="R641" i="2"/>
  <c r="S641" i="2"/>
  <c r="Q642" i="2"/>
  <c r="T642" i="2" s="1"/>
  <c r="N644" i="2"/>
  <c r="M644" i="2"/>
  <c r="O644" i="2" s="1"/>
  <c r="P644" i="2" l="1"/>
  <c r="S642" i="2"/>
  <c r="R642" i="2"/>
  <c r="Q643" i="2"/>
  <c r="T643" i="2" s="1"/>
  <c r="M645" i="2"/>
  <c r="O645" i="2" s="1"/>
  <c r="N645" i="2"/>
  <c r="P645" i="2" l="1"/>
  <c r="R643" i="2"/>
  <c r="S643" i="2"/>
  <c r="Q644" i="2"/>
  <c r="T644" i="2" s="1"/>
  <c r="N646" i="2"/>
  <c r="M646" i="2"/>
  <c r="O646" i="2" s="1"/>
  <c r="R644" i="2" l="1"/>
  <c r="S644" i="2"/>
  <c r="Q645" i="2"/>
  <c r="T645" i="2" s="1"/>
  <c r="P646" i="2"/>
  <c r="N647" i="2"/>
  <c r="M647" i="2"/>
  <c r="O647" i="2" s="1"/>
  <c r="R645" i="2" l="1"/>
  <c r="S645" i="2"/>
  <c r="P647" i="2"/>
  <c r="Q646" i="2"/>
  <c r="T646" i="2" s="1"/>
  <c r="M648" i="2"/>
  <c r="O648" i="2" s="1"/>
  <c r="N648" i="2"/>
  <c r="R646" i="2" l="1"/>
  <c r="S646" i="2"/>
  <c r="P648" i="2"/>
  <c r="Q647" i="2"/>
  <c r="T647" i="2" s="1"/>
  <c r="M649" i="2"/>
  <c r="O649" i="2" s="1"/>
  <c r="N649" i="2"/>
  <c r="P649" i="2" l="1"/>
  <c r="S647" i="2"/>
  <c r="R647" i="2"/>
  <c r="Q648" i="2"/>
  <c r="T648" i="2" s="1"/>
  <c r="N650" i="2"/>
  <c r="M650" i="2"/>
  <c r="O650" i="2" s="1"/>
  <c r="R648" i="2" l="1"/>
  <c r="S648" i="2"/>
  <c r="Q649" i="2"/>
  <c r="T649" i="2" s="1"/>
  <c r="P650" i="2"/>
  <c r="M651" i="2"/>
  <c r="O651" i="2" s="1"/>
  <c r="N651" i="2"/>
  <c r="R649" i="2" l="1"/>
  <c r="S649" i="2"/>
  <c r="P651" i="2"/>
  <c r="Q650" i="2"/>
  <c r="T650" i="2" s="1"/>
  <c r="M652" i="2"/>
  <c r="O652" i="2" s="1"/>
  <c r="N652" i="2"/>
  <c r="S650" i="2" l="1"/>
  <c r="R650" i="2"/>
  <c r="Q651" i="2"/>
  <c r="T651" i="2" s="1"/>
  <c r="P652" i="2"/>
  <c r="N653" i="2"/>
  <c r="M653" i="2"/>
  <c r="O653" i="2" s="1"/>
  <c r="R651" i="2" l="1"/>
  <c r="S651" i="2"/>
  <c r="P653" i="2"/>
  <c r="Q652" i="2"/>
  <c r="T652" i="2" s="1"/>
  <c r="N654" i="2"/>
  <c r="M654" i="2"/>
  <c r="O654" i="2" s="1"/>
  <c r="R652" i="2" l="1"/>
  <c r="S652" i="2"/>
  <c r="Q653" i="2"/>
  <c r="T653" i="2" s="1"/>
  <c r="P654" i="2"/>
  <c r="M655" i="2"/>
  <c r="O655" i="2" s="1"/>
  <c r="N655" i="2"/>
  <c r="R653" i="2" l="1"/>
  <c r="S653" i="2"/>
  <c r="P655" i="2"/>
  <c r="Q654" i="2"/>
  <c r="T654" i="2" s="1"/>
  <c r="N656" i="2"/>
  <c r="M656" i="2"/>
  <c r="O656" i="2" s="1"/>
  <c r="P656" i="2" l="1"/>
  <c r="R654" i="2"/>
  <c r="S654" i="2"/>
  <c r="Q655" i="2"/>
  <c r="T655" i="2" s="1"/>
  <c r="N657" i="2"/>
  <c r="M657" i="2"/>
  <c r="O657" i="2" s="1"/>
  <c r="S655" i="2" l="1"/>
  <c r="R655" i="2"/>
  <c r="Q656" i="2"/>
  <c r="T656" i="2" s="1"/>
  <c r="P657" i="2"/>
  <c r="M658" i="2"/>
  <c r="O658" i="2" s="1"/>
  <c r="N658" i="2"/>
  <c r="P658" i="2" l="1"/>
  <c r="R656" i="2"/>
  <c r="S656" i="2"/>
  <c r="Q657" i="2"/>
  <c r="T657" i="2" s="1"/>
  <c r="N659" i="2"/>
  <c r="M659" i="2"/>
  <c r="O659" i="2" s="1"/>
  <c r="R657" i="2" l="1"/>
  <c r="S657" i="2"/>
  <c r="Q658" i="2"/>
  <c r="T658" i="2" s="1"/>
  <c r="P659" i="2"/>
  <c r="N660" i="2"/>
  <c r="M660" i="2"/>
  <c r="O660" i="2" s="1"/>
  <c r="S658" i="2" l="1"/>
  <c r="R658" i="2"/>
  <c r="P660" i="2"/>
  <c r="Q659" i="2"/>
  <c r="T659" i="2" s="1"/>
  <c r="M661" i="2"/>
  <c r="O661" i="2" s="1"/>
  <c r="N661" i="2"/>
  <c r="R659" i="2" l="1"/>
  <c r="S659" i="2"/>
  <c r="P661" i="2"/>
  <c r="Q660" i="2"/>
  <c r="T660" i="2" s="1"/>
  <c r="M662" i="2"/>
  <c r="O662" i="2" s="1"/>
  <c r="N662" i="2"/>
  <c r="R660" i="2" l="1"/>
  <c r="S660" i="2"/>
  <c r="P662" i="2"/>
  <c r="Q661" i="2"/>
  <c r="T661" i="2" s="1"/>
  <c r="N663" i="2"/>
  <c r="M663" i="2"/>
  <c r="O663" i="2" s="1"/>
  <c r="R661" i="2" l="1"/>
  <c r="S661" i="2"/>
  <c r="P663" i="2"/>
  <c r="Q662" i="2"/>
  <c r="T662" i="2" s="1"/>
  <c r="M664" i="2"/>
  <c r="O664" i="2" s="1"/>
  <c r="N664" i="2"/>
  <c r="R662" i="2" l="1"/>
  <c r="S662" i="2"/>
  <c r="P664" i="2"/>
  <c r="Q663" i="2"/>
  <c r="T663" i="2" s="1"/>
  <c r="N665" i="2"/>
  <c r="M665" i="2"/>
  <c r="O665" i="2" s="1"/>
  <c r="P665" i="2" l="1"/>
  <c r="S663" i="2"/>
  <c r="R663" i="2"/>
  <c r="Q664" i="2"/>
  <c r="T664" i="2" s="1"/>
  <c r="N666" i="2"/>
  <c r="M666" i="2"/>
  <c r="O666" i="2" s="1"/>
  <c r="P666" i="2" l="1"/>
  <c r="R664" i="2"/>
  <c r="S664" i="2"/>
  <c r="Q665" i="2"/>
  <c r="T665" i="2" s="1"/>
  <c r="N667" i="2"/>
  <c r="M667" i="2"/>
  <c r="O667" i="2" s="1"/>
  <c r="P667" i="2" l="1"/>
  <c r="R665" i="2"/>
  <c r="S665" i="2"/>
  <c r="Q666" i="2"/>
  <c r="T666" i="2" s="1"/>
  <c r="M668" i="2"/>
  <c r="O668" i="2" s="1"/>
  <c r="N668" i="2"/>
  <c r="P668" i="2" l="1"/>
  <c r="S666" i="2"/>
  <c r="R666" i="2"/>
  <c r="Q667" i="2"/>
  <c r="T667" i="2" s="1"/>
  <c r="N669" i="2"/>
  <c r="M669" i="2"/>
  <c r="O669" i="2" s="1"/>
  <c r="R667" i="2" l="1"/>
  <c r="S667" i="2"/>
  <c r="Q668" i="2"/>
  <c r="T668" i="2" s="1"/>
  <c r="P669" i="2"/>
  <c r="N670" i="2"/>
  <c r="M670" i="2"/>
  <c r="O670" i="2" s="1"/>
  <c r="P670" i="2" l="1"/>
  <c r="R668" i="2"/>
  <c r="S668" i="2"/>
  <c r="Q669" i="2"/>
  <c r="T669" i="2" s="1"/>
  <c r="N671" i="2"/>
  <c r="M671" i="2"/>
  <c r="O671" i="2" s="1"/>
  <c r="P671" i="2" l="1"/>
  <c r="R669" i="2"/>
  <c r="S669" i="2"/>
  <c r="Q670" i="2"/>
  <c r="T670" i="2" s="1"/>
  <c r="N672" i="2"/>
  <c r="M672" i="2"/>
  <c r="O672" i="2" s="1"/>
  <c r="P672" i="2" l="1"/>
  <c r="R670" i="2"/>
  <c r="S670" i="2"/>
  <c r="Q671" i="2"/>
  <c r="T671" i="2" s="1"/>
  <c r="M673" i="2"/>
  <c r="O673" i="2" s="1"/>
  <c r="N673" i="2"/>
  <c r="S671" i="2" l="1"/>
  <c r="R671" i="2"/>
  <c r="Q672" i="2"/>
  <c r="T672" i="2" s="1"/>
  <c r="P673" i="2"/>
  <c r="M674" i="2"/>
  <c r="O674" i="2" s="1"/>
  <c r="N674" i="2"/>
  <c r="R672" i="2" l="1"/>
  <c r="S672" i="2"/>
  <c r="Q673" i="2"/>
  <c r="T673" i="2" s="1"/>
  <c r="P674" i="2"/>
  <c r="N675" i="2"/>
  <c r="M675" i="2"/>
  <c r="O675" i="2" s="1"/>
  <c r="R673" i="2" l="1"/>
  <c r="S673" i="2"/>
  <c r="P675" i="2"/>
  <c r="Q674" i="2"/>
  <c r="T674" i="2" s="1"/>
  <c r="M676" i="2"/>
  <c r="O676" i="2" s="1"/>
  <c r="N676" i="2"/>
  <c r="P676" i="2" l="1"/>
  <c r="S674" i="2"/>
  <c r="R674" i="2"/>
  <c r="Q675" i="2"/>
  <c r="T675" i="2" s="1"/>
  <c r="M677" i="2"/>
  <c r="O677" i="2" s="1"/>
  <c r="N677" i="2"/>
  <c r="R675" i="2" l="1"/>
  <c r="S675" i="2"/>
  <c r="P677" i="2"/>
  <c r="Q676" i="2"/>
  <c r="T676" i="2" s="1"/>
  <c r="N678" i="2"/>
  <c r="M678" i="2"/>
  <c r="O678" i="2" s="1"/>
  <c r="P678" i="2" l="1"/>
  <c r="R676" i="2"/>
  <c r="S676" i="2"/>
  <c r="Q677" i="2"/>
  <c r="T677" i="2" s="1"/>
  <c r="M679" i="2"/>
  <c r="O679" i="2" s="1"/>
  <c r="N679" i="2"/>
  <c r="R677" i="2" l="1"/>
  <c r="S677" i="2"/>
  <c r="Q678" i="2"/>
  <c r="T678" i="2" s="1"/>
  <c r="P679" i="2"/>
  <c r="N680" i="2"/>
  <c r="M680" i="2"/>
  <c r="O680" i="2" s="1"/>
  <c r="R678" i="2" l="1"/>
  <c r="S678" i="2"/>
  <c r="P680" i="2"/>
  <c r="Q679" i="2"/>
  <c r="T679" i="2" s="1"/>
  <c r="N681" i="2"/>
  <c r="M681" i="2"/>
  <c r="O681" i="2" s="1"/>
  <c r="S679" i="2" l="1"/>
  <c r="R679" i="2"/>
  <c r="Q680" i="2"/>
  <c r="T680" i="2" s="1"/>
  <c r="P681" i="2"/>
  <c r="M682" i="2"/>
  <c r="O682" i="2" s="1"/>
  <c r="N682" i="2"/>
  <c r="P682" i="2" l="1"/>
  <c r="R680" i="2"/>
  <c r="S680" i="2"/>
  <c r="Q681" i="2"/>
  <c r="T681" i="2" s="1"/>
  <c r="M683" i="2"/>
  <c r="O683" i="2" s="1"/>
  <c r="N683" i="2"/>
  <c r="R681" i="2" l="1"/>
  <c r="S681" i="2"/>
  <c r="Q682" i="2"/>
  <c r="T682" i="2" s="1"/>
  <c r="P683" i="2"/>
  <c r="M684" i="2"/>
  <c r="O684" i="2" s="1"/>
  <c r="N684" i="2"/>
  <c r="S682" i="2" l="1"/>
  <c r="R682" i="2"/>
  <c r="P684" i="2"/>
  <c r="Q683" i="2"/>
  <c r="T683" i="2" s="1"/>
  <c r="M685" i="2"/>
  <c r="O685" i="2" s="1"/>
  <c r="N685" i="2"/>
  <c r="P685" i="2" l="1"/>
  <c r="R683" i="2"/>
  <c r="S683" i="2"/>
  <c r="Q684" i="2"/>
  <c r="T684" i="2" s="1"/>
  <c r="N686" i="2"/>
  <c r="M686" i="2"/>
  <c r="O686" i="2" s="1"/>
  <c r="R684" i="2" l="1"/>
  <c r="S684" i="2"/>
  <c r="Q685" i="2"/>
  <c r="T685" i="2" s="1"/>
  <c r="P686" i="2"/>
  <c r="N687" i="2"/>
  <c r="M687" i="2"/>
  <c r="O687" i="2" s="1"/>
  <c r="R685" i="2" l="1"/>
  <c r="S685" i="2"/>
  <c r="P687" i="2"/>
  <c r="Q686" i="2"/>
  <c r="T686" i="2" s="1"/>
  <c r="N688" i="2"/>
  <c r="M688" i="2"/>
  <c r="O688" i="2" s="1"/>
  <c r="R686" i="2" l="1"/>
  <c r="S686" i="2"/>
  <c r="Q687" i="2"/>
  <c r="T687" i="2" s="1"/>
  <c r="P688" i="2"/>
  <c r="M689" i="2"/>
  <c r="O689" i="2" s="1"/>
  <c r="N689" i="2"/>
  <c r="S687" i="2" l="1"/>
  <c r="R687" i="2"/>
  <c r="P689" i="2"/>
  <c r="Q688" i="2"/>
  <c r="T688" i="2" s="1"/>
  <c r="N690" i="2"/>
  <c r="M690" i="2"/>
  <c r="O690" i="2" s="1"/>
  <c r="R688" i="2" l="1"/>
  <c r="S688" i="2"/>
  <c r="Q689" i="2"/>
  <c r="T689" i="2" s="1"/>
  <c r="P690" i="2"/>
  <c r="M691" i="2"/>
  <c r="O691" i="2" s="1"/>
  <c r="N691" i="2"/>
  <c r="R689" i="2" l="1"/>
  <c r="S689" i="2"/>
  <c r="P691" i="2"/>
  <c r="Q690" i="2"/>
  <c r="T690" i="2" s="1"/>
  <c r="M692" i="2"/>
  <c r="O692" i="2" s="1"/>
  <c r="N692" i="2"/>
  <c r="S690" i="2" l="1"/>
  <c r="R690" i="2"/>
  <c r="Q691" i="2"/>
  <c r="T691" i="2" s="1"/>
  <c r="P692" i="2"/>
  <c r="N693" i="2"/>
  <c r="M693" i="2"/>
  <c r="O693" i="2" s="1"/>
  <c r="P693" i="2" l="1"/>
  <c r="R691" i="2"/>
  <c r="S691" i="2"/>
  <c r="Q692" i="2"/>
  <c r="T692" i="2" s="1"/>
  <c r="M694" i="2"/>
  <c r="O694" i="2" s="1"/>
  <c r="N694" i="2"/>
  <c r="P694" i="2" l="1"/>
  <c r="R692" i="2"/>
  <c r="S692" i="2"/>
  <c r="Q693" i="2"/>
  <c r="T693" i="2" s="1"/>
  <c r="M695" i="2"/>
  <c r="O695" i="2" s="1"/>
  <c r="N695" i="2"/>
  <c r="R693" i="2" l="1"/>
  <c r="S693" i="2"/>
  <c r="Q694" i="2"/>
  <c r="T694" i="2" s="1"/>
  <c r="P695" i="2"/>
  <c r="M696" i="2"/>
  <c r="O696" i="2" s="1"/>
  <c r="N696" i="2"/>
  <c r="R694" i="2" l="1"/>
  <c r="S694" i="2"/>
  <c r="P696" i="2"/>
  <c r="Q695" i="2"/>
  <c r="T695" i="2" s="1"/>
  <c r="N697" i="2"/>
  <c r="M697" i="2"/>
  <c r="O697" i="2" s="1"/>
  <c r="P697" i="2" l="1"/>
  <c r="S695" i="2"/>
  <c r="R695" i="2"/>
  <c r="Q696" i="2"/>
  <c r="T696" i="2" s="1"/>
  <c r="N698" i="2"/>
  <c r="M698" i="2"/>
  <c r="O698" i="2" s="1"/>
  <c r="P698" i="2" l="1"/>
  <c r="R696" i="2"/>
  <c r="S696" i="2"/>
  <c r="Q697" i="2"/>
  <c r="T697" i="2" s="1"/>
  <c r="M699" i="2"/>
  <c r="O699" i="2" s="1"/>
  <c r="N699" i="2"/>
  <c r="P699" i="2" l="1"/>
  <c r="R697" i="2"/>
  <c r="S697" i="2"/>
  <c r="Q698" i="2"/>
  <c r="T698" i="2" s="1"/>
  <c r="N700" i="2"/>
  <c r="M700" i="2"/>
  <c r="P700" i="2" l="1"/>
  <c r="S698" i="2"/>
  <c r="R698" i="2"/>
  <c r="Q699" i="2"/>
  <c r="T699" i="2" s="1"/>
  <c r="O700" i="2"/>
  <c r="M701" i="2"/>
  <c r="N701" i="2"/>
  <c r="P701" i="2" l="1"/>
  <c r="R699" i="2"/>
  <c r="S699" i="2"/>
  <c r="O701" i="2"/>
  <c r="Q700" i="2"/>
  <c r="T700" i="2" s="1"/>
  <c r="N702" i="2"/>
  <c r="M702" i="2"/>
  <c r="P702" i="2" l="1"/>
  <c r="R700" i="2"/>
  <c r="S700" i="2"/>
  <c r="Q701" i="2"/>
  <c r="T701" i="2" s="1"/>
  <c r="O702" i="2"/>
  <c r="M703" i="2"/>
  <c r="N703" i="2"/>
  <c r="P703" i="2" l="1"/>
  <c r="R701" i="2"/>
  <c r="S701" i="2"/>
  <c r="O703" i="2"/>
  <c r="Q702" i="2"/>
  <c r="T702" i="2" s="1"/>
  <c r="N704" i="2"/>
  <c r="M704" i="2"/>
  <c r="O704" i="2" l="1"/>
  <c r="P704" i="2"/>
  <c r="R702" i="2"/>
  <c r="S702" i="2"/>
  <c r="Q703" i="2"/>
  <c r="T703" i="2" s="1"/>
  <c r="M705" i="2"/>
  <c r="N705" i="2"/>
  <c r="P705" i="2" l="1"/>
  <c r="S703" i="2"/>
  <c r="R703" i="2"/>
  <c r="Q704" i="2"/>
  <c r="T704" i="2" s="1"/>
  <c r="O705" i="2"/>
  <c r="M706" i="2"/>
  <c r="N706" i="2"/>
  <c r="P706" i="2" l="1"/>
  <c r="O706" i="2"/>
  <c r="R704" i="2"/>
  <c r="S704" i="2"/>
  <c r="Q705" i="2"/>
  <c r="T705" i="2" s="1"/>
  <c r="M707" i="2"/>
  <c r="N707" i="2"/>
  <c r="P707" i="2" l="1"/>
  <c r="O707" i="2"/>
  <c r="R705" i="2"/>
  <c r="S705" i="2"/>
  <c r="Q706" i="2"/>
  <c r="T706" i="2" s="1"/>
  <c r="N708" i="2"/>
  <c r="P708" i="2" s="1"/>
  <c r="M708" i="2"/>
  <c r="S706" i="2" l="1"/>
  <c r="R706" i="2"/>
  <c r="Q707" i="2"/>
  <c r="T707" i="2" s="1"/>
  <c r="O708" i="2"/>
  <c r="N709" i="2"/>
  <c r="P709" i="2" s="1"/>
  <c r="M709" i="2"/>
  <c r="R707" i="2" l="1"/>
  <c r="S707" i="2"/>
  <c r="O709" i="2"/>
  <c r="Q708" i="2"/>
  <c r="T708" i="2" s="1"/>
  <c r="M710" i="2"/>
  <c r="N710" i="2"/>
  <c r="P710" i="2" s="1"/>
  <c r="O710" i="2" l="1"/>
  <c r="R708" i="2"/>
  <c r="S708" i="2"/>
  <c r="Q709" i="2"/>
  <c r="T709" i="2" s="1"/>
  <c r="N711" i="2"/>
  <c r="P711" i="2" s="1"/>
  <c r="M711" i="2"/>
  <c r="O711" i="2" s="1"/>
  <c r="R709" i="2" l="1"/>
  <c r="S709" i="2"/>
  <c r="Q710" i="2"/>
  <c r="T710" i="2" s="1"/>
  <c r="M712" i="2"/>
  <c r="N712" i="2"/>
  <c r="P712" i="2" s="1"/>
  <c r="R710" i="2" l="1"/>
  <c r="S710" i="2"/>
  <c r="Q711" i="2"/>
  <c r="T711" i="2" s="1"/>
  <c r="O712" i="2"/>
  <c r="M713" i="2"/>
  <c r="N713" i="2"/>
  <c r="P713" i="2" s="1"/>
  <c r="O713" i="2" l="1"/>
  <c r="S711" i="2"/>
  <c r="R711" i="2"/>
  <c r="Q712" i="2"/>
  <c r="T712" i="2" s="1"/>
  <c r="M714" i="2"/>
  <c r="N714" i="2"/>
  <c r="P714" i="2" s="1"/>
  <c r="O714" i="2" l="1"/>
  <c r="R712" i="2"/>
  <c r="S712" i="2"/>
  <c r="Q713" i="2"/>
  <c r="T713" i="2" s="1"/>
  <c r="M715" i="2"/>
  <c r="N715" i="2"/>
  <c r="P715" i="2" s="1"/>
  <c r="O715" i="2" l="1"/>
  <c r="R713" i="2"/>
  <c r="S713" i="2"/>
  <c r="Q714" i="2"/>
  <c r="T714" i="2" s="1"/>
  <c r="N716" i="2"/>
  <c r="P716" i="2" s="1"/>
  <c r="M716" i="2"/>
  <c r="O716" i="2" l="1"/>
  <c r="S714" i="2"/>
  <c r="R714" i="2"/>
  <c r="Q715" i="2"/>
  <c r="T715" i="2" s="1"/>
  <c r="M717" i="2"/>
  <c r="N717" i="2"/>
  <c r="P717" i="2" s="1"/>
  <c r="O717" i="2" l="1"/>
  <c r="R715" i="2"/>
  <c r="S715" i="2"/>
  <c r="Q716" i="2"/>
  <c r="T716" i="2" s="1"/>
  <c r="N718" i="2"/>
  <c r="P718" i="2" s="1"/>
  <c r="M718" i="2"/>
  <c r="R716" i="2" l="1"/>
  <c r="S716" i="2"/>
  <c r="O718" i="2"/>
  <c r="Q717" i="2"/>
  <c r="T717" i="2" s="1"/>
  <c r="M719" i="2"/>
  <c r="N719" i="2"/>
  <c r="P719" i="2" s="1"/>
  <c r="R717" i="2" l="1"/>
  <c r="S717" i="2"/>
  <c r="O719" i="2"/>
  <c r="Q718" i="2"/>
  <c r="T718" i="2" s="1"/>
  <c r="M720" i="2"/>
  <c r="N720" i="2"/>
  <c r="P720" i="2" s="1"/>
  <c r="O720" i="2" l="1"/>
  <c r="R718" i="2"/>
  <c r="S718" i="2"/>
  <c r="Q719" i="2"/>
  <c r="T719" i="2" s="1"/>
  <c r="M721" i="2"/>
  <c r="N721" i="2"/>
  <c r="O721" i="2" l="1"/>
  <c r="S719" i="2"/>
  <c r="R719" i="2"/>
  <c r="Q720" i="2"/>
  <c r="T720" i="2" s="1"/>
  <c r="P721" i="2"/>
  <c r="M722" i="2"/>
  <c r="N722" i="2"/>
  <c r="O722" i="2" l="1"/>
  <c r="P722" i="2"/>
  <c r="R720" i="2"/>
  <c r="S720" i="2"/>
  <c r="Q721" i="2"/>
  <c r="T721" i="2" s="1"/>
  <c r="N723" i="2"/>
  <c r="M723" i="2"/>
  <c r="O723" i="2" l="1"/>
  <c r="P723" i="2"/>
  <c r="R721" i="2"/>
  <c r="S721" i="2"/>
  <c r="Q722" i="2"/>
  <c r="T722" i="2" s="1"/>
  <c r="N724" i="2"/>
  <c r="M724" i="2"/>
  <c r="O724" i="2" s="1"/>
  <c r="P724" i="2" l="1"/>
  <c r="S722" i="2"/>
  <c r="R722" i="2"/>
  <c r="Q723" i="2"/>
  <c r="T723" i="2" s="1"/>
  <c r="M725" i="2"/>
  <c r="O725" i="2" s="1"/>
  <c r="N725" i="2"/>
  <c r="P725" i="2" l="1"/>
  <c r="R723" i="2"/>
  <c r="S723" i="2"/>
  <c r="Q724" i="2"/>
  <c r="T724" i="2" s="1"/>
  <c r="M726" i="2"/>
  <c r="O726" i="2" s="1"/>
  <c r="N726" i="2"/>
  <c r="R724" i="2" l="1"/>
  <c r="S724" i="2"/>
  <c r="Q725" i="2"/>
  <c r="T725" i="2" s="1"/>
  <c r="P726" i="2"/>
  <c r="M727" i="2"/>
  <c r="O727" i="2" s="1"/>
  <c r="N727" i="2"/>
  <c r="R725" i="2" l="1"/>
  <c r="S725" i="2"/>
  <c r="P727" i="2"/>
  <c r="Q726" i="2"/>
  <c r="T726" i="2" s="1"/>
  <c r="N728" i="2"/>
  <c r="M728" i="2"/>
  <c r="O728" i="2" s="1"/>
  <c r="P728" i="2" l="1"/>
  <c r="R726" i="2"/>
  <c r="S726" i="2"/>
  <c r="Q727" i="2"/>
  <c r="T727" i="2" s="1"/>
  <c r="M729" i="2"/>
  <c r="O729" i="2" s="1"/>
  <c r="N729" i="2"/>
  <c r="P729" i="2" l="1"/>
  <c r="S727" i="2"/>
  <c r="R727" i="2"/>
  <c r="Q728" i="2"/>
  <c r="T728" i="2" s="1"/>
  <c r="N730" i="2"/>
  <c r="M730" i="2"/>
  <c r="O730" i="2" s="1"/>
  <c r="P730" i="2" l="1"/>
  <c r="R728" i="2"/>
  <c r="S728" i="2"/>
  <c r="Q729" i="2"/>
  <c r="T729" i="2" s="1"/>
  <c r="M731" i="2"/>
  <c r="O731" i="2" s="1"/>
  <c r="N731" i="2"/>
  <c r="R729" i="2" l="1"/>
  <c r="S729" i="2"/>
  <c r="Q730" i="2"/>
  <c r="T730" i="2" s="1"/>
  <c r="P731" i="2"/>
  <c r="M732" i="2"/>
  <c r="O732" i="2" s="1"/>
  <c r="N732" i="2"/>
  <c r="S730" i="2" l="1"/>
  <c r="R730" i="2"/>
  <c r="P732" i="2"/>
  <c r="Q731" i="2"/>
  <c r="T731" i="2" s="1"/>
  <c r="M733" i="2"/>
  <c r="O733" i="2" s="1"/>
  <c r="N733" i="2"/>
  <c r="R731" i="2" l="1"/>
  <c r="S731" i="2"/>
  <c r="P733" i="2"/>
  <c r="Q732" i="2"/>
  <c r="T732" i="2" s="1"/>
  <c r="M734" i="2"/>
  <c r="O734" i="2" s="1"/>
  <c r="N734" i="2"/>
  <c r="P734" i="2" l="1"/>
  <c r="R732" i="2"/>
  <c r="S732" i="2"/>
  <c r="Q733" i="2"/>
  <c r="T733" i="2" s="1"/>
  <c r="N735" i="2"/>
  <c r="M735" i="2"/>
  <c r="O735" i="2" s="1"/>
  <c r="R733" i="2" l="1"/>
  <c r="S733" i="2"/>
  <c r="Q734" i="2"/>
  <c r="T734" i="2" s="1"/>
  <c r="P735" i="2"/>
  <c r="M736" i="2"/>
  <c r="O736" i="2" s="1"/>
  <c r="N736" i="2"/>
  <c r="R734" i="2" l="1"/>
  <c r="S734" i="2"/>
  <c r="P736" i="2"/>
  <c r="Q735" i="2"/>
  <c r="T735" i="2" s="1"/>
  <c r="M737" i="2"/>
  <c r="O737" i="2" s="1"/>
  <c r="N737" i="2"/>
  <c r="S735" i="2" l="1"/>
  <c r="R735" i="2"/>
  <c r="Q736" i="2"/>
  <c r="T736" i="2" s="1"/>
  <c r="P737" i="2"/>
  <c r="M738" i="2"/>
  <c r="O738" i="2" s="1"/>
  <c r="N738" i="2"/>
  <c r="P738" i="2" l="1"/>
  <c r="R736" i="2"/>
  <c r="S736" i="2"/>
  <c r="Q737" i="2"/>
  <c r="T737" i="2" s="1"/>
  <c r="M739" i="2"/>
  <c r="O739" i="2" s="1"/>
  <c r="N739" i="2"/>
  <c r="P739" i="2" l="1"/>
  <c r="R737" i="2"/>
  <c r="S737" i="2"/>
  <c r="Q738" i="2"/>
  <c r="T738" i="2" s="1"/>
  <c r="M740" i="2"/>
  <c r="O740" i="2" s="1"/>
  <c r="N740" i="2"/>
  <c r="S738" i="2" l="1"/>
  <c r="R738" i="2"/>
  <c r="Q739" i="2"/>
  <c r="T739" i="2" s="1"/>
  <c r="P740" i="2"/>
  <c r="N741" i="2"/>
  <c r="M741" i="2"/>
  <c r="O741" i="2" s="1"/>
  <c r="P741" i="2" l="1"/>
  <c r="R739" i="2"/>
  <c r="S739" i="2"/>
  <c r="Q740" i="2"/>
  <c r="T740" i="2" s="1"/>
  <c r="M742" i="2"/>
  <c r="O742" i="2" s="1"/>
  <c r="N742" i="2"/>
  <c r="P742" i="2" l="1"/>
  <c r="R740" i="2"/>
  <c r="S740" i="2"/>
  <c r="Q741" i="2"/>
  <c r="T741" i="2" s="1"/>
  <c r="N743" i="2"/>
  <c r="M743" i="2"/>
  <c r="O743" i="2" s="1"/>
  <c r="P743" i="2" l="1"/>
  <c r="R741" i="2"/>
  <c r="S741" i="2"/>
  <c r="Q742" i="2"/>
  <c r="T742" i="2" s="1"/>
  <c r="N744" i="2"/>
  <c r="M744" i="2"/>
  <c r="P744" i="2" l="1"/>
  <c r="R742" i="2"/>
  <c r="S742" i="2"/>
  <c r="Q743" i="2"/>
  <c r="T743" i="2" s="1"/>
  <c r="O744" i="2"/>
  <c r="M745" i="2"/>
  <c r="N745" i="2"/>
  <c r="P745" i="2" l="1"/>
  <c r="S743" i="2"/>
  <c r="R743" i="2"/>
  <c r="O745" i="2"/>
  <c r="Q744" i="2"/>
  <c r="T744" i="2" s="1"/>
  <c r="N746" i="2"/>
  <c r="M746" i="2"/>
  <c r="P746" i="2" l="1"/>
  <c r="R744" i="2"/>
  <c r="S744" i="2"/>
  <c r="O746" i="2"/>
  <c r="Q745" i="2"/>
  <c r="T745" i="2" s="1"/>
  <c r="N747" i="2"/>
  <c r="M747" i="2"/>
  <c r="P747" i="2" l="1"/>
  <c r="R745" i="2"/>
  <c r="S745" i="2"/>
  <c r="O747" i="2"/>
  <c r="Q746" i="2"/>
  <c r="T746" i="2" s="1"/>
  <c r="M748" i="2"/>
  <c r="N748" i="2"/>
  <c r="O748" i="2" l="1"/>
  <c r="P748" i="2"/>
  <c r="S746" i="2"/>
  <c r="R746" i="2"/>
  <c r="Q747" i="2"/>
  <c r="T747" i="2" s="1"/>
  <c r="M749" i="2"/>
  <c r="O749" i="2" s="1"/>
  <c r="N749" i="2"/>
  <c r="P749" i="2" l="1"/>
  <c r="R747" i="2"/>
  <c r="S747" i="2"/>
  <c r="Q748" i="2"/>
  <c r="T748" i="2" s="1"/>
  <c r="N750" i="2"/>
  <c r="M750" i="2"/>
  <c r="P750" i="2" l="1"/>
  <c r="R748" i="2"/>
  <c r="S748" i="2"/>
  <c r="Q749" i="2"/>
  <c r="T749" i="2" s="1"/>
  <c r="O750" i="2"/>
  <c r="M751" i="2"/>
  <c r="N751" i="2"/>
  <c r="P751" i="2" l="1"/>
  <c r="R749" i="2"/>
  <c r="S749" i="2"/>
  <c r="O751" i="2"/>
  <c r="Q750" i="2"/>
  <c r="T750" i="2" s="1"/>
  <c r="N752" i="2"/>
  <c r="M752" i="2"/>
  <c r="O752" i="2" l="1"/>
  <c r="P752" i="2"/>
  <c r="R750" i="2"/>
  <c r="S750" i="2"/>
  <c r="Q751" i="2"/>
  <c r="T751" i="2" s="1"/>
  <c r="N753" i="2"/>
  <c r="M753" i="2"/>
  <c r="P753" i="2" l="1"/>
  <c r="S751" i="2"/>
  <c r="R751" i="2"/>
  <c r="O753" i="2"/>
  <c r="Q752" i="2"/>
  <c r="T752" i="2" s="1"/>
  <c r="N754" i="2"/>
  <c r="M754" i="2"/>
  <c r="P754" i="2" l="1"/>
  <c r="S752" i="2"/>
  <c r="R752" i="2"/>
  <c r="O754" i="2"/>
  <c r="Q753" i="2"/>
  <c r="T753" i="2" s="1"/>
  <c r="M755" i="2"/>
  <c r="N755" i="2"/>
  <c r="P755" i="2" l="1"/>
  <c r="O755" i="2"/>
  <c r="R753" i="2"/>
  <c r="S753" i="2"/>
  <c r="Q754" i="2"/>
  <c r="T754" i="2" s="1"/>
  <c r="N756" i="2"/>
  <c r="M756" i="2"/>
  <c r="O756" i="2" l="1"/>
  <c r="P756" i="2"/>
  <c r="R754" i="2"/>
  <c r="S754" i="2"/>
  <c r="Q755" i="2"/>
  <c r="T755" i="2" s="1"/>
  <c r="M757" i="2"/>
  <c r="N757" i="2"/>
  <c r="P757" i="2" l="1"/>
  <c r="R755" i="2"/>
  <c r="S755" i="2"/>
  <c r="Q756" i="2"/>
  <c r="T756" i="2" s="1"/>
  <c r="O757" i="2"/>
  <c r="M758" i="2"/>
  <c r="N758" i="2"/>
  <c r="P758" i="2" l="1"/>
  <c r="O758" i="2"/>
  <c r="R756" i="2"/>
  <c r="S756" i="2"/>
  <c r="Q757" i="2"/>
  <c r="T757" i="2" s="1"/>
  <c r="M759" i="2"/>
  <c r="N759" i="2"/>
  <c r="P759" i="2" l="1"/>
  <c r="O759" i="2"/>
  <c r="R757" i="2"/>
  <c r="S757" i="2"/>
  <c r="Q758" i="2"/>
  <c r="T758" i="2" s="1"/>
  <c r="M760" i="2"/>
  <c r="N760" i="2"/>
  <c r="P760" i="2" l="1"/>
  <c r="R758" i="2"/>
  <c r="S758" i="2"/>
  <c r="O760" i="2"/>
  <c r="Q759" i="2"/>
  <c r="T759" i="2" s="1"/>
  <c r="N761" i="2"/>
  <c r="M761" i="2"/>
  <c r="P761" i="2" l="1"/>
  <c r="S759" i="2"/>
  <c r="R759" i="2"/>
  <c r="O761" i="2"/>
  <c r="Q760" i="2"/>
  <c r="T760" i="2" s="1"/>
  <c r="N762" i="2"/>
  <c r="P762" i="2" s="1"/>
  <c r="M762" i="2"/>
  <c r="O762" i="2" l="1"/>
  <c r="S760" i="2"/>
  <c r="R760" i="2"/>
  <c r="Q761" i="2"/>
  <c r="T761" i="2" s="1"/>
  <c r="M763" i="2"/>
  <c r="N763" i="2"/>
  <c r="P763" i="2" s="1"/>
  <c r="R761" i="2" l="1"/>
  <c r="S761" i="2"/>
  <c r="Q762" i="2"/>
  <c r="T762" i="2" s="1"/>
  <c r="O763" i="2"/>
  <c r="N764" i="2"/>
  <c r="P764" i="2" s="1"/>
  <c r="M764" i="2"/>
  <c r="R762" i="2" l="1"/>
  <c r="S762" i="2"/>
  <c r="O764" i="2"/>
  <c r="Q763" i="2"/>
  <c r="T763" i="2" s="1"/>
  <c r="N765" i="2"/>
  <c r="P765" i="2" s="1"/>
  <c r="M765" i="2"/>
  <c r="R763" i="2" l="1"/>
  <c r="S763" i="2"/>
  <c r="O765" i="2"/>
  <c r="Q764" i="2"/>
  <c r="T764" i="2" s="1"/>
  <c r="M766" i="2"/>
  <c r="N766" i="2"/>
  <c r="P766" i="2" s="1"/>
  <c r="O766" i="2" l="1"/>
  <c r="R764" i="2"/>
  <c r="S764" i="2"/>
  <c r="Q765" i="2"/>
  <c r="T765" i="2" s="1"/>
  <c r="N767" i="2"/>
  <c r="P767" i="2" s="1"/>
  <c r="M767" i="2"/>
  <c r="O767" i="2" l="1"/>
  <c r="R765" i="2"/>
  <c r="S765" i="2"/>
  <c r="Q766" i="2"/>
  <c r="T766" i="2" s="1"/>
  <c r="M768" i="2"/>
  <c r="N768" i="2"/>
  <c r="P768" i="2" s="1"/>
  <c r="O768" i="2" l="1"/>
  <c r="R766" i="2"/>
  <c r="S766" i="2"/>
  <c r="Q767" i="2"/>
  <c r="T767" i="2" s="1"/>
  <c r="M769" i="2"/>
  <c r="N769" i="2"/>
  <c r="P769" i="2" s="1"/>
  <c r="O769" i="2" l="1"/>
  <c r="S767" i="2"/>
  <c r="R767" i="2"/>
  <c r="Q768" i="2"/>
  <c r="T768" i="2" s="1"/>
  <c r="M770" i="2"/>
  <c r="N770" i="2"/>
  <c r="P770" i="2" s="1"/>
  <c r="O770" i="2" l="1"/>
  <c r="S768" i="2"/>
  <c r="R768" i="2"/>
  <c r="Q769" i="2"/>
  <c r="T769" i="2" s="1"/>
  <c r="M771" i="2"/>
  <c r="N771" i="2"/>
  <c r="P771" i="2" s="1"/>
  <c r="O771" i="2" l="1"/>
  <c r="R769" i="2"/>
  <c r="S769" i="2"/>
  <c r="Q770" i="2"/>
  <c r="T770" i="2" s="1"/>
  <c r="M772" i="2"/>
  <c r="N772" i="2"/>
  <c r="P772" i="2" s="1"/>
  <c r="R770" i="2" l="1"/>
  <c r="S770" i="2"/>
  <c r="Q771" i="2"/>
  <c r="T771" i="2" s="1"/>
  <c r="O772" i="2"/>
  <c r="N773" i="2"/>
  <c r="P773" i="2" s="1"/>
  <c r="M773" i="2"/>
  <c r="R771" i="2" l="1"/>
  <c r="S771" i="2"/>
  <c r="O773" i="2"/>
  <c r="Q772" i="2"/>
  <c r="T772" i="2" s="1"/>
  <c r="N774" i="2"/>
  <c r="P774" i="2" s="1"/>
  <c r="M774" i="2"/>
  <c r="R772" i="2" l="1"/>
  <c r="S772" i="2"/>
  <c r="Q773" i="2"/>
  <c r="T773" i="2" s="1"/>
  <c r="O774" i="2"/>
  <c r="M775" i="2"/>
  <c r="N775" i="2"/>
  <c r="P775" i="2" s="1"/>
  <c r="R773" i="2" l="1"/>
  <c r="S773" i="2"/>
  <c r="O775" i="2"/>
  <c r="Q774" i="2"/>
  <c r="T774" i="2" s="1"/>
  <c r="M776" i="2"/>
  <c r="N776" i="2"/>
  <c r="P776" i="2" s="1"/>
  <c r="O776" i="2" l="1"/>
  <c r="R774" i="2"/>
  <c r="S774" i="2"/>
  <c r="Q775" i="2"/>
  <c r="T775" i="2" s="1"/>
  <c r="N777" i="2"/>
  <c r="P777" i="2" s="1"/>
  <c r="M777" i="2"/>
  <c r="S775" i="2" l="1"/>
  <c r="R775" i="2"/>
  <c r="Q776" i="2"/>
  <c r="T776" i="2" s="1"/>
  <c r="O777" i="2"/>
  <c r="N778" i="2"/>
  <c r="P778" i="2" s="1"/>
  <c r="M778" i="2"/>
  <c r="S776" i="2" l="1"/>
  <c r="R776" i="2"/>
  <c r="O778" i="2"/>
  <c r="Q777" i="2"/>
  <c r="T777" i="2" s="1"/>
  <c r="M779" i="2"/>
  <c r="N779" i="2"/>
  <c r="P779" i="2" s="1"/>
  <c r="R777" i="2" l="1"/>
  <c r="S777" i="2"/>
  <c r="Q778" i="2"/>
  <c r="T778" i="2" s="1"/>
  <c r="O779" i="2"/>
  <c r="M780" i="2"/>
  <c r="N780" i="2"/>
  <c r="P780" i="2" s="1"/>
  <c r="R778" i="2" l="1"/>
  <c r="S778" i="2"/>
  <c r="O780" i="2"/>
  <c r="Q779" i="2"/>
  <c r="T779" i="2" s="1"/>
  <c r="M781" i="2"/>
  <c r="N781" i="2"/>
  <c r="P781" i="2" s="1"/>
  <c r="R779" i="2" l="1"/>
  <c r="S779" i="2"/>
  <c r="O781" i="2"/>
  <c r="Q780" i="2"/>
  <c r="T780" i="2" s="1"/>
  <c r="N782" i="2"/>
  <c r="P782" i="2" s="1"/>
  <c r="M782" i="2"/>
  <c r="R780" i="2" l="1"/>
  <c r="S780" i="2"/>
  <c r="O782" i="2"/>
  <c r="Q781" i="2"/>
  <c r="T781" i="2" s="1"/>
  <c r="M783" i="2"/>
  <c r="N783" i="2"/>
  <c r="P783" i="2" s="1"/>
  <c r="R781" i="2" l="1"/>
  <c r="S781" i="2"/>
  <c r="O783" i="2"/>
  <c r="Q782" i="2"/>
  <c r="T782" i="2" s="1"/>
  <c r="N784" i="2"/>
  <c r="P784" i="2" s="1"/>
  <c r="M784" i="2"/>
  <c r="O784" i="2" l="1"/>
  <c r="R782" i="2"/>
  <c r="S782" i="2"/>
  <c r="Q783" i="2"/>
  <c r="T783" i="2" s="1"/>
  <c r="M785" i="2"/>
  <c r="N785" i="2"/>
  <c r="P785" i="2" s="1"/>
  <c r="O785" i="2" l="1"/>
  <c r="S783" i="2"/>
  <c r="R783" i="2"/>
  <c r="Q784" i="2"/>
  <c r="T784" i="2" s="1"/>
  <c r="N786" i="2"/>
  <c r="P786" i="2" s="1"/>
  <c r="M786" i="2"/>
  <c r="S784" i="2" l="1"/>
  <c r="R784" i="2"/>
  <c r="Q785" i="2"/>
  <c r="T785" i="2" s="1"/>
  <c r="O786" i="2"/>
  <c r="M787" i="2"/>
  <c r="N787" i="2"/>
  <c r="P787" i="2" s="1"/>
  <c r="R785" i="2" l="1"/>
  <c r="S785" i="2"/>
  <c r="O787" i="2"/>
  <c r="Q786" i="2"/>
  <c r="T786" i="2" s="1"/>
  <c r="M788" i="2"/>
  <c r="N788" i="2"/>
  <c r="P788" i="2" s="1"/>
  <c r="R786" i="2" l="1"/>
  <c r="S786" i="2"/>
  <c r="O788" i="2"/>
  <c r="Q787" i="2"/>
  <c r="T787" i="2" s="1"/>
  <c r="M789" i="2"/>
  <c r="N789" i="2"/>
  <c r="P789" i="2" s="1"/>
  <c r="O789" i="2" l="1"/>
  <c r="R787" i="2"/>
  <c r="S787" i="2"/>
  <c r="Q788" i="2"/>
  <c r="T788" i="2" s="1"/>
  <c r="M790" i="2"/>
  <c r="N790" i="2"/>
  <c r="P790" i="2" s="1"/>
  <c r="O790" i="2" l="1"/>
  <c r="R788" i="2"/>
  <c r="S788" i="2"/>
  <c r="Q789" i="2"/>
  <c r="T789" i="2" s="1"/>
  <c r="M791" i="2"/>
  <c r="N791" i="2"/>
  <c r="P791" i="2" s="1"/>
  <c r="R789" i="2" l="1"/>
  <c r="S789" i="2"/>
  <c r="Q790" i="2"/>
  <c r="T790" i="2" s="1"/>
  <c r="O791" i="2"/>
  <c r="N792" i="2"/>
  <c r="P792" i="2" s="1"/>
  <c r="M792" i="2"/>
  <c r="O792" i="2" l="1"/>
  <c r="R790" i="2"/>
  <c r="S790" i="2"/>
  <c r="Q791" i="2"/>
  <c r="T791" i="2" s="1"/>
  <c r="M793" i="2"/>
  <c r="N793" i="2"/>
  <c r="P793" i="2" s="1"/>
  <c r="S791" i="2" l="1"/>
  <c r="R791" i="2"/>
  <c r="O793" i="2"/>
  <c r="Q792" i="2"/>
  <c r="T792" i="2" s="1"/>
  <c r="N794" i="2"/>
  <c r="P794" i="2" s="1"/>
  <c r="M794" i="2"/>
  <c r="O794" i="2" l="1"/>
  <c r="S792" i="2"/>
  <c r="R792" i="2"/>
  <c r="Q793" i="2"/>
  <c r="T793" i="2" s="1"/>
  <c r="M795" i="2"/>
  <c r="N795" i="2"/>
  <c r="P795" i="2" s="1"/>
  <c r="O795" i="2" l="1"/>
  <c r="S793" i="2"/>
  <c r="R793" i="2"/>
  <c r="Q794" i="2"/>
  <c r="T794" i="2" s="1"/>
  <c r="M796" i="2"/>
  <c r="N796" i="2"/>
  <c r="P796" i="2" s="1"/>
  <c r="R794" i="2" l="1"/>
  <c r="S794" i="2"/>
  <c r="O796" i="2"/>
  <c r="Q795" i="2"/>
  <c r="T795" i="2" s="1"/>
  <c r="N797" i="2"/>
  <c r="P797" i="2" s="1"/>
  <c r="M797" i="2"/>
  <c r="R795" i="2" l="1"/>
  <c r="S795" i="2"/>
  <c r="Q796" i="2"/>
  <c r="T796" i="2" s="1"/>
  <c r="O797" i="2"/>
  <c r="M798" i="2"/>
  <c r="N798" i="2"/>
  <c r="P798" i="2" s="1"/>
  <c r="O798" i="2" l="1"/>
  <c r="R796" i="2"/>
  <c r="S796" i="2"/>
  <c r="Q797" i="2"/>
  <c r="T797" i="2" s="1"/>
  <c r="M799" i="2"/>
  <c r="N799" i="2"/>
  <c r="P799" i="2" s="1"/>
  <c r="O799" i="2" l="1"/>
  <c r="R797" i="2"/>
  <c r="S797" i="2"/>
  <c r="Q798" i="2"/>
  <c r="T798" i="2" s="1"/>
  <c r="M800" i="2"/>
  <c r="N800" i="2"/>
  <c r="P800" i="2" s="1"/>
  <c r="O800" i="2" l="1"/>
  <c r="R798" i="2"/>
  <c r="S798" i="2"/>
  <c r="Q799" i="2"/>
  <c r="T799" i="2" s="1"/>
  <c r="M801" i="2"/>
  <c r="N801" i="2"/>
  <c r="P801" i="2" s="1"/>
  <c r="O801" i="2" l="1"/>
  <c r="S799" i="2"/>
  <c r="R799" i="2"/>
  <c r="Q800" i="2"/>
  <c r="T800" i="2" s="1"/>
  <c r="M802" i="2"/>
  <c r="N802" i="2"/>
  <c r="P802" i="2" s="1"/>
  <c r="O802" i="2" l="1"/>
  <c r="S800" i="2"/>
  <c r="R800" i="2"/>
  <c r="Q801" i="2"/>
  <c r="T801" i="2" s="1"/>
  <c r="M803" i="2"/>
  <c r="N803" i="2"/>
  <c r="P803" i="2" s="1"/>
  <c r="O803" i="2" l="1"/>
  <c r="S801" i="2"/>
  <c r="R801" i="2"/>
  <c r="Q802" i="2"/>
  <c r="T802" i="2" s="1"/>
  <c r="M804" i="2"/>
  <c r="N804" i="2"/>
  <c r="P804" i="2" s="1"/>
  <c r="O804" i="2" l="1"/>
  <c r="R802" i="2"/>
  <c r="S802" i="2"/>
  <c r="Q803" i="2"/>
  <c r="T803" i="2" s="1"/>
  <c r="N805" i="2"/>
  <c r="M805" i="2"/>
  <c r="O805" i="2" l="1"/>
  <c r="R803" i="2"/>
  <c r="S803" i="2"/>
  <c r="Q804" i="2"/>
  <c r="T804" i="2" s="1"/>
  <c r="P805" i="2"/>
  <c r="N806" i="2"/>
  <c r="M806" i="2"/>
  <c r="O806" i="2" l="1"/>
  <c r="R804" i="2"/>
  <c r="S804" i="2"/>
  <c r="P806" i="2"/>
  <c r="Q805" i="2"/>
  <c r="T805" i="2" s="1"/>
  <c r="M807" i="2"/>
  <c r="N807" i="2"/>
  <c r="O807" i="2" l="1"/>
  <c r="P807" i="2"/>
  <c r="R805" i="2"/>
  <c r="S805" i="2"/>
  <c r="Q806" i="2"/>
  <c r="T806" i="2" s="1"/>
  <c r="N808" i="2"/>
  <c r="M808" i="2"/>
  <c r="O808" i="2" l="1"/>
  <c r="P808" i="2"/>
  <c r="R806" i="2"/>
  <c r="S806" i="2"/>
  <c r="Q807" i="2"/>
  <c r="T807" i="2" s="1"/>
  <c r="M809" i="2"/>
  <c r="N809" i="2"/>
  <c r="P809" i="2" l="1"/>
  <c r="O809" i="2"/>
  <c r="S807" i="2"/>
  <c r="R807" i="2"/>
  <c r="Q808" i="2"/>
  <c r="T808" i="2" s="1"/>
  <c r="M810" i="2"/>
  <c r="N810" i="2"/>
  <c r="P810" i="2" s="1"/>
  <c r="O810" i="2" l="1"/>
  <c r="R808" i="2"/>
  <c r="S808" i="2"/>
  <c r="Q809" i="2"/>
  <c r="T809" i="2" s="1"/>
  <c r="M811" i="2"/>
  <c r="N811" i="2"/>
  <c r="O811" i="2" l="1"/>
  <c r="R809" i="2"/>
  <c r="S809" i="2"/>
  <c r="Q810" i="2"/>
  <c r="T810" i="2" s="1"/>
  <c r="P811" i="2"/>
  <c r="M812" i="2"/>
  <c r="N812" i="2"/>
  <c r="O812" i="2" l="1"/>
  <c r="S810" i="2"/>
  <c r="R810" i="2"/>
  <c r="P812" i="2"/>
  <c r="Q811" i="2"/>
  <c r="T811" i="2" s="1"/>
  <c r="M813" i="2"/>
  <c r="N813" i="2"/>
  <c r="O813" i="2" l="1"/>
  <c r="R811" i="2"/>
  <c r="S811" i="2"/>
  <c r="P813" i="2"/>
  <c r="Q812" i="2"/>
  <c r="T812" i="2" s="1"/>
  <c r="M814" i="2"/>
  <c r="N814" i="2"/>
  <c r="O814" i="2" l="1"/>
  <c r="R812" i="2"/>
  <c r="S812" i="2"/>
  <c r="Q813" i="2"/>
  <c r="T813" i="2" s="1"/>
  <c r="P814" i="2"/>
  <c r="N815" i="2"/>
  <c r="M815" i="2"/>
  <c r="O815" i="2" s="1"/>
  <c r="R813" i="2" l="1"/>
  <c r="S813" i="2"/>
  <c r="P815" i="2"/>
  <c r="Q814" i="2"/>
  <c r="T814" i="2" s="1"/>
  <c r="M816" i="2"/>
  <c r="O816" i="2" s="1"/>
  <c r="N816" i="2"/>
  <c r="R814" i="2" l="1"/>
  <c r="S814" i="2"/>
  <c r="Q815" i="2"/>
  <c r="T815" i="2" s="1"/>
  <c r="P816" i="2"/>
  <c r="M817" i="2"/>
  <c r="O817" i="2" s="1"/>
  <c r="N817" i="2"/>
  <c r="S815" i="2" l="1"/>
  <c r="R815" i="2"/>
  <c r="P817" i="2"/>
  <c r="Q816" i="2"/>
  <c r="T816" i="2" s="1"/>
  <c r="N818" i="2"/>
  <c r="M818" i="2"/>
  <c r="O818" i="2" s="1"/>
  <c r="P818" i="2" l="1"/>
  <c r="R816" i="2"/>
  <c r="S816" i="2"/>
  <c r="Q817" i="2"/>
  <c r="T817" i="2" s="1"/>
  <c r="N819" i="2"/>
  <c r="M819" i="2"/>
  <c r="O819" i="2" s="1"/>
  <c r="P819" i="2" l="1"/>
  <c r="R817" i="2"/>
  <c r="S817" i="2"/>
  <c r="Q818" i="2"/>
  <c r="T818" i="2" s="1"/>
  <c r="M820" i="2"/>
  <c r="O820" i="2" s="1"/>
  <c r="N820" i="2"/>
  <c r="P820" i="2" l="1"/>
  <c r="S818" i="2"/>
  <c r="R818" i="2"/>
  <c r="Q819" i="2"/>
  <c r="T819" i="2" s="1"/>
  <c r="N821" i="2"/>
  <c r="M821" i="2"/>
  <c r="O821" i="2" s="1"/>
  <c r="R819" i="2" l="1"/>
  <c r="S819" i="2"/>
  <c r="Q820" i="2"/>
  <c r="T820" i="2" s="1"/>
  <c r="P821" i="2"/>
  <c r="M822" i="2"/>
  <c r="O822" i="2" s="1"/>
  <c r="N822" i="2"/>
  <c r="P822" i="2" l="1"/>
  <c r="R820" i="2"/>
  <c r="S820" i="2"/>
  <c r="Q821" i="2"/>
  <c r="T821" i="2" s="1"/>
  <c r="M823" i="2"/>
  <c r="O823" i="2" s="1"/>
  <c r="N823" i="2"/>
  <c r="R821" i="2" l="1"/>
  <c r="S821" i="2"/>
  <c r="Q822" i="2"/>
  <c r="T822" i="2" s="1"/>
  <c r="P823" i="2"/>
  <c r="N824" i="2"/>
  <c r="M824" i="2"/>
  <c r="O824" i="2" s="1"/>
  <c r="P824" i="2" l="1"/>
  <c r="R822" i="2"/>
  <c r="S822" i="2"/>
  <c r="Q823" i="2"/>
  <c r="T823" i="2" s="1"/>
  <c r="N825" i="2"/>
  <c r="M825" i="2"/>
  <c r="O825" i="2" s="1"/>
  <c r="P825" i="2" l="1"/>
  <c r="S823" i="2"/>
  <c r="R823" i="2"/>
  <c r="Q824" i="2"/>
  <c r="T824" i="2" s="1"/>
  <c r="M826" i="2"/>
  <c r="O826" i="2" s="1"/>
  <c r="N826" i="2"/>
  <c r="R824" i="2" l="1"/>
  <c r="S824" i="2"/>
  <c r="Q825" i="2"/>
  <c r="T825" i="2" s="1"/>
  <c r="P826" i="2"/>
  <c r="N827" i="2"/>
  <c r="M827" i="2"/>
  <c r="O827" i="2" s="1"/>
  <c r="R825" i="2" l="1"/>
  <c r="S825" i="2"/>
  <c r="P827" i="2"/>
  <c r="Q826" i="2"/>
  <c r="T826" i="2" s="1"/>
  <c r="M828" i="2"/>
  <c r="O828" i="2" s="1"/>
  <c r="N828" i="2"/>
  <c r="P828" i="2" l="1"/>
  <c r="S826" i="2"/>
  <c r="R826" i="2"/>
  <c r="Q827" i="2"/>
  <c r="T827" i="2" s="1"/>
  <c r="M829" i="2"/>
  <c r="N829" i="2"/>
  <c r="P829" i="2" l="1"/>
  <c r="R827" i="2"/>
  <c r="S827" i="2"/>
  <c r="Q828" i="2"/>
  <c r="T828" i="2" s="1"/>
  <c r="O829" i="2"/>
  <c r="M830" i="2"/>
  <c r="N830" i="2"/>
  <c r="P830" i="2" l="1"/>
  <c r="R828" i="2"/>
  <c r="S828" i="2"/>
  <c r="O830" i="2"/>
  <c r="Q829" i="2"/>
  <c r="T829" i="2" s="1"/>
  <c r="M831" i="2"/>
  <c r="N831" i="2"/>
  <c r="P831" i="2" l="1"/>
  <c r="O831" i="2"/>
  <c r="R829" i="2"/>
  <c r="S829" i="2"/>
  <c r="Q830" i="2"/>
  <c r="T830" i="2" s="1"/>
  <c r="M832" i="2"/>
  <c r="N832" i="2"/>
  <c r="P832" i="2" s="1"/>
  <c r="R830" i="2" l="1"/>
  <c r="S830" i="2"/>
  <c r="Q831" i="2"/>
  <c r="T831" i="2" s="1"/>
  <c r="O832" i="2"/>
  <c r="M833" i="2"/>
  <c r="N833" i="2"/>
  <c r="P833" i="2" s="1"/>
  <c r="O833" i="2" l="1"/>
  <c r="S831" i="2"/>
  <c r="R831" i="2"/>
  <c r="Q832" i="2"/>
  <c r="T832" i="2" s="1"/>
  <c r="N834" i="2"/>
  <c r="P834" i="2" s="1"/>
  <c r="M834" i="2"/>
  <c r="R832" i="2" l="1"/>
  <c r="S832" i="2"/>
  <c r="Q833" i="2"/>
  <c r="T833" i="2" s="1"/>
  <c r="O834" i="2"/>
  <c r="N835" i="2"/>
  <c r="P835" i="2" s="1"/>
  <c r="M835" i="2"/>
  <c r="R833" i="2" l="1"/>
  <c r="S833" i="2"/>
  <c r="O835" i="2"/>
  <c r="Q834" i="2"/>
  <c r="T834" i="2" s="1"/>
  <c r="M836" i="2"/>
  <c r="N836" i="2"/>
  <c r="P836" i="2" s="1"/>
  <c r="S834" i="2" l="1"/>
  <c r="R834" i="2"/>
  <c r="O836" i="2"/>
  <c r="Q835" i="2"/>
  <c r="T835" i="2" s="1"/>
  <c r="M837" i="2"/>
  <c r="N837" i="2"/>
  <c r="P837" i="2" s="1"/>
  <c r="O837" i="2" l="1"/>
  <c r="R835" i="2"/>
  <c r="S835" i="2"/>
  <c r="Q836" i="2"/>
  <c r="T836" i="2" s="1"/>
  <c r="M838" i="2"/>
  <c r="N838" i="2"/>
  <c r="P838" i="2" s="1"/>
  <c r="R836" i="2" l="1"/>
  <c r="S836" i="2"/>
  <c r="Q837" i="2"/>
  <c r="T837" i="2" s="1"/>
  <c r="O838" i="2"/>
  <c r="M839" i="2"/>
  <c r="N839" i="2"/>
  <c r="P839" i="2" s="1"/>
  <c r="R837" i="2" l="1"/>
  <c r="S837" i="2"/>
  <c r="O839" i="2"/>
  <c r="Q838" i="2"/>
  <c r="T838" i="2" s="1"/>
  <c r="N840" i="2"/>
  <c r="P840" i="2" s="1"/>
  <c r="M840" i="2"/>
  <c r="R838" i="2" l="1"/>
  <c r="S838" i="2"/>
  <c r="Q839" i="2"/>
  <c r="T839" i="2" s="1"/>
  <c r="O840" i="2"/>
  <c r="M841" i="2"/>
  <c r="N841" i="2"/>
  <c r="P841" i="2" s="1"/>
  <c r="S839" i="2" l="1"/>
  <c r="R839" i="2"/>
  <c r="O841" i="2"/>
  <c r="Q840" i="2"/>
  <c r="T840" i="2" s="1"/>
  <c r="M842" i="2"/>
  <c r="N842" i="2"/>
  <c r="P842" i="2" s="1"/>
  <c r="O842" i="2" l="1"/>
  <c r="R840" i="2"/>
  <c r="S840" i="2"/>
  <c r="Q841" i="2"/>
  <c r="T841" i="2" s="1"/>
  <c r="M843" i="2"/>
  <c r="N843" i="2"/>
  <c r="P843" i="2" s="1"/>
  <c r="O843" i="2" l="1"/>
  <c r="R841" i="2"/>
  <c r="S841" i="2"/>
  <c r="Q842" i="2"/>
  <c r="T842" i="2" s="1"/>
  <c r="M844" i="2"/>
  <c r="N844" i="2"/>
  <c r="P844" i="2" s="1"/>
  <c r="O844" i="2" l="1"/>
  <c r="S842" i="2"/>
  <c r="R842" i="2"/>
  <c r="Q843" i="2"/>
  <c r="T843" i="2" s="1"/>
  <c r="M845" i="2"/>
  <c r="N845" i="2"/>
  <c r="P845" i="2" s="1"/>
  <c r="O845" i="2" l="1"/>
  <c r="R843" i="2"/>
  <c r="S843" i="2"/>
  <c r="Q844" i="2"/>
  <c r="T844" i="2" s="1"/>
  <c r="M846" i="2"/>
  <c r="N846" i="2"/>
  <c r="P846" i="2" s="1"/>
  <c r="R844" i="2" l="1"/>
  <c r="S844" i="2"/>
  <c r="O846" i="2"/>
  <c r="Q845" i="2"/>
  <c r="T845" i="2" s="1"/>
  <c r="N847" i="2"/>
  <c r="P847" i="2" s="1"/>
  <c r="M847" i="2"/>
  <c r="R845" i="2" l="1"/>
  <c r="S845" i="2"/>
  <c r="O847" i="2"/>
  <c r="Q846" i="2"/>
  <c r="T846" i="2" s="1"/>
  <c r="N848" i="2"/>
  <c r="P848" i="2" s="1"/>
  <c r="M848" i="2"/>
  <c r="O848" i="2" l="1"/>
  <c r="R846" i="2"/>
  <c r="S846" i="2"/>
  <c r="Q847" i="2"/>
  <c r="T847" i="2" s="1"/>
  <c r="M849" i="2"/>
  <c r="N849" i="2"/>
  <c r="P849" i="2" s="1"/>
  <c r="O849" i="2" l="1"/>
  <c r="S847" i="2"/>
  <c r="R847" i="2"/>
  <c r="Q848" i="2"/>
  <c r="T848" i="2" s="1"/>
  <c r="N850" i="2"/>
  <c r="P850" i="2" s="1"/>
  <c r="M850" i="2"/>
  <c r="O850" i="2" l="1"/>
  <c r="R848" i="2"/>
  <c r="S848" i="2"/>
  <c r="Q849" i="2"/>
  <c r="T849" i="2" s="1"/>
  <c r="M851" i="2"/>
  <c r="N851" i="2"/>
  <c r="P851" i="2" s="1"/>
  <c r="R849" i="2" l="1"/>
  <c r="S849" i="2"/>
  <c r="Q850" i="2"/>
  <c r="T850" i="2" s="1"/>
  <c r="O851" i="2"/>
  <c r="M852" i="2"/>
  <c r="N852" i="2"/>
  <c r="P852" i="2" s="1"/>
  <c r="S850" i="2" l="1"/>
  <c r="R850" i="2"/>
  <c r="O852" i="2"/>
  <c r="Q851" i="2"/>
  <c r="T851" i="2" s="1"/>
  <c r="N853" i="2"/>
  <c r="P853" i="2" s="1"/>
  <c r="M853" i="2"/>
  <c r="R851" i="2" l="1"/>
  <c r="S851" i="2"/>
  <c r="O853" i="2"/>
  <c r="Q852" i="2"/>
  <c r="T852" i="2" s="1"/>
  <c r="M854" i="2"/>
  <c r="N854" i="2"/>
  <c r="P854" i="2" s="1"/>
  <c r="O854" i="2" l="1"/>
  <c r="R852" i="2"/>
  <c r="S852" i="2"/>
  <c r="Q853" i="2"/>
  <c r="T853" i="2" s="1"/>
  <c r="M855" i="2"/>
  <c r="N855" i="2"/>
  <c r="P855" i="2" s="1"/>
  <c r="O855" i="2" l="1"/>
  <c r="R853" i="2"/>
  <c r="S853" i="2"/>
  <c r="Q854" i="2"/>
  <c r="T854" i="2" s="1"/>
  <c r="M856" i="2"/>
  <c r="N856" i="2"/>
  <c r="P856" i="2" s="1"/>
  <c r="O856" i="2" l="1"/>
  <c r="R854" i="2"/>
  <c r="S854" i="2"/>
  <c r="Q855" i="2"/>
  <c r="T855" i="2" s="1"/>
  <c r="M857" i="2"/>
  <c r="N857" i="2"/>
  <c r="P857" i="2" s="1"/>
  <c r="O857" i="2" l="1"/>
  <c r="S855" i="2"/>
  <c r="R855" i="2"/>
  <c r="Q856" i="2"/>
  <c r="T856" i="2" s="1"/>
  <c r="M858" i="2"/>
  <c r="N858" i="2"/>
  <c r="P858" i="2" s="1"/>
  <c r="O858" i="2" l="1"/>
  <c r="R856" i="2"/>
  <c r="S856" i="2"/>
  <c r="Q857" i="2"/>
  <c r="T857" i="2" s="1"/>
  <c r="N859" i="2"/>
  <c r="P859" i="2" s="1"/>
  <c r="M859" i="2"/>
  <c r="R857" i="2" l="1"/>
  <c r="S857" i="2"/>
  <c r="O859" i="2"/>
  <c r="Q858" i="2"/>
  <c r="T858" i="2" s="1"/>
  <c r="M860" i="2"/>
  <c r="N860" i="2"/>
  <c r="P860" i="2" s="1"/>
  <c r="S858" i="2" l="1"/>
  <c r="R858" i="2"/>
  <c r="O860" i="2"/>
  <c r="Q859" i="2"/>
  <c r="T859" i="2" s="1"/>
  <c r="M861" i="2"/>
  <c r="N861" i="2"/>
  <c r="P861" i="2" s="1"/>
  <c r="R859" i="2" l="1"/>
  <c r="S859" i="2"/>
  <c r="O861" i="2"/>
  <c r="Q860" i="2"/>
  <c r="T860" i="2" s="1"/>
  <c r="M862" i="2"/>
  <c r="N862" i="2"/>
  <c r="P862" i="2" s="1"/>
  <c r="O862" i="2" l="1"/>
  <c r="R860" i="2"/>
  <c r="S860" i="2"/>
  <c r="Q861" i="2"/>
  <c r="T861" i="2" s="1"/>
  <c r="M863" i="2"/>
  <c r="N863" i="2"/>
  <c r="P863" i="2" s="1"/>
  <c r="O863" i="2" l="1"/>
  <c r="R861" i="2"/>
  <c r="S861" i="2"/>
  <c r="Q862" i="2"/>
  <c r="T862" i="2" s="1"/>
  <c r="M864" i="2"/>
  <c r="N864" i="2"/>
  <c r="P864" i="2" s="1"/>
  <c r="O864" i="2" l="1"/>
  <c r="R862" i="2"/>
  <c r="S862" i="2"/>
  <c r="Q863" i="2"/>
  <c r="T863" i="2" s="1"/>
  <c r="N865" i="2"/>
  <c r="P865" i="2" s="1"/>
  <c r="M865" i="2"/>
  <c r="O865" i="2" l="1"/>
  <c r="S863" i="2"/>
  <c r="R863" i="2"/>
  <c r="Q864" i="2"/>
  <c r="T864" i="2" s="1"/>
  <c r="M866" i="2"/>
  <c r="N866" i="2"/>
  <c r="P866" i="2" s="1"/>
  <c r="R864" i="2" l="1"/>
  <c r="S864" i="2"/>
  <c r="Q865" i="2"/>
  <c r="T865" i="2" s="1"/>
  <c r="O866" i="2"/>
  <c r="M867" i="2"/>
  <c r="N867" i="2"/>
  <c r="P867" i="2" s="1"/>
  <c r="O867" i="2" l="1"/>
  <c r="R865" i="2"/>
  <c r="S865" i="2"/>
  <c r="Q866" i="2"/>
  <c r="T866" i="2" s="1"/>
  <c r="M868" i="2"/>
  <c r="N868" i="2"/>
  <c r="P868" i="2" s="1"/>
  <c r="O868" i="2" l="1"/>
  <c r="S866" i="2"/>
  <c r="R866" i="2"/>
  <c r="Q867" i="2"/>
  <c r="T867" i="2" s="1"/>
  <c r="N869" i="2"/>
  <c r="P869" i="2" s="1"/>
  <c r="M869" i="2"/>
  <c r="R867" i="2" l="1"/>
  <c r="S867" i="2"/>
  <c r="O869" i="2"/>
  <c r="Q868" i="2"/>
  <c r="T868" i="2" s="1"/>
  <c r="M870" i="2"/>
  <c r="N870" i="2"/>
  <c r="P870" i="2" s="1"/>
  <c r="R868" i="2" l="1"/>
  <c r="S868" i="2"/>
  <c r="O870" i="2"/>
  <c r="Q869" i="2"/>
  <c r="T869" i="2" s="1"/>
  <c r="M871" i="2"/>
  <c r="N871" i="2"/>
  <c r="P871" i="2" s="1"/>
  <c r="R869" i="2" l="1"/>
  <c r="S869" i="2"/>
  <c r="O871" i="2"/>
  <c r="Q870" i="2"/>
  <c r="T870" i="2" s="1"/>
  <c r="N872" i="2"/>
  <c r="P872" i="2" s="1"/>
  <c r="M872" i="2"/>
  <c r="O872" i="2" l="1"/>
  <c r="R870" i="2"/>
  <c r="S870" i="2"/>
  <c r="Q871" i="2"/>
  <c r="T871" i="2" s="1"/>
  <c r="M873" i="2"/>
  <c r="N873" i="2"/>
  <c r="P873" i="2" s="1"/>
  <c r="O873" i="2" l="1"/>
  <c r="S871" i="2"/>
  <c r="R871" i="2"/>
  <c r="Q872" i="2"/>
  <c r="T872" i="2" s="1"/>
  <c r="M874" i="2"/>
  <c r="N874" i="2"/>
  <c r="P874" i="2" s="1"/>
  <c r="O874" i="2" l="1"/>
  <c r="R872" i="2"/>
  <c r="S872" i="2"/>
  <c r="Q873" i="2"/>
  <c r="T873" i="2" s="1"/>
  <c r="N875" i="2"/>
  <c r="P875" i="2" s="1"/>
  <c r="M875" i="2"/>
  <c r="O875" i="2" l="1"/>
  <c r="R873" i="2"/>
  <c r="S873" i="2"/>
  <c r="Q874" i="2"/>
  <c r="T874" i="2" s="1"/>
  <c r="N876" i="2"/>
  <c r="P876" i="2" s="1"/>
  <c r="M876" i="2"/>
  <c r="O876" i="2" l="1"/>
  <c r="S874" i="2"/>
  <c r="R874" i="2"/>
  <c r="Q875" i="2"/>
  <c r="T875" i="2" s="1"/>
  <c r="M877" i="2"/>
  <c r="N877" i="2"/>
  <c r="P877" i="2" s="1"/>
  <c r="O877" i="2" l="1"/>
  <c r="R875" i="2"/>
  <c r="S875" i="2"/>
  <c r="Q876" i="2"/>
  <c r="T876" i="2" s="1"/>
  <c r="M878" i="2"/>
  <c r="N878" i="2"/>
  <c r="P878" i="2" s="1"/>
  <c r="O878" i="2" l="1"/>
  <c r="R876" i="2"/>
  <c r="S876" i="2"/>
  <c r="Q877" i="2"/>
  <c r="T877" i="2" s="1"/>
  <c r="M879" i="2"/>
  <c r="N879" i="2"/>
  <c r="O879" i="2" l="1"/>
  <c r="R877" i="2"/>
  <c r="S877" i="2"/>
  <c r="P879" i="2"/>
  <c r="Q878" i="2"/>
  <c r="T878" i="2" s="1"/>
  <c r="M880" i="2"/>
  <c r="O880" i="2" s="1"/>
  <c r="N880" i="2"/>
  <c r="R878" i="2" l="1"/>
  <c r="S878" i="2"/>
  <c r="P880" i="2"/>
  <c r="Q879" i="2"/>
  <c r="T879" i="2" s="1"/>
  <c r="M881" i="2"/>
  <c r="O881" i="2" s="1"/>
  <c r="N881" i="2"/>
  <c r="P881" i="2" l="1"/>
  <c r="S879" i="2"/>
  <c r="R879" i="2"/>
  <c r="Q880" i="2"/>
  <c r="T880" i="2" s="1"/>
  <c r="M882" i="2"/>
  <c r="O882" i="2" s="1"/>
  <c r="N882" i="2"/>
  <c r="P882" i="2" l="1"/>
  <c r="R880" i="2"/>
  <c r="S880" i="2"/>
  <c r="Q881" i="2"/>
  <c r="T881" i="2" s="1"/>
  <c r="M883" i="2"/>
  <c r="O883" i="2" s="1"/>
  <c r="N883" i="2"/>
  <c r="P883" i="2" s="1"/>
  <c r="R881" i="2" l="1"/>
  <c r="S881" i="2"/>
  <c r="Q882" i="2"/>
  <c r="T882" i="2" s="1"/>
  <c r="M884" i="2"/>
  <c r="O884" i="2" s="1"/>
  <c r="N884" i="2"/>
  <c r="S882" i="2" l="1"/>
  <c r="R882" i="2"/>
  <c r="Q883" i="2"/>
  <c r="T883" i="2" s="1"/>
  <c r="P884" i="2"/>
  <c r="M885" i="2"/>
  <c r="O885" i="2" s="1"/>
  <c r="N885" i="2"/>
  <c r="P885" i="2" l="1"/>
  <c r="R883" i="2"/>
  <c r="S883" i="2"/>
  <c r="Q884" i="2"/>
  <c r="T884" i="2" s="1"/>
  <c r="N886" i="2"/>
  <c r="M886" i="2"/>
  <c r="O886" i="2" s="1"/>
  <c r="P886" i="2" l="1"/>
  <c r="R884" i="2"/>
  <c r="S884" i="2"/>
  <c r="Q885" i="2"/>
  <c r="T885" i="2" s="1"/>
  <c r="M887" i="2"/>
  <c r="O887" i="2" s="1"/>
  <c r="N887" i="2"/>
  <c r="R885" i="2" l="1"/>
  <c r="S885" i="2"/>
  <c r="P887" i="2"/>
  <c r="Q886" i="2"/>
  <c r="T886" i="2" s="1"/>
  <c r="N888" i="2"/>
  <c r="M888" i="2"/>
  <c r="O888" i="2" s="1"/>
  <c r="R886" i="2" l="1"/>
  <c r="S886" i="2"/>
  <c r="P888" i="2"/>
  <c r="Q887" i="2"/>
  <c r="T887" i="2" s="1"/>
  <c r="N889" i="2"/>
  <c r="M889" i="2"/>
  <c r="O889" i="2" s="1"/>
  <c r="P889" i="2" l="1"/>
  <c r="S887" i="2"/>
  <c r="R887" i="2"/>
  <c r="Q888" i="2"/>
  <c r="T888" i="2" s="1"/>
  <c r="M890" i="2"/>
  <c r="O890" i="2" s="1"/>
  <c r="N890" i="2"/>
  <c r="R888" i="2" l="1"/>
  <c r="S888" i="2"/>
  <c r="P890" i="2"/>
  <c r="Q889" i="2"/>
  <c r="T889" i="2" s="1"/>
  <c r="N891" i="2"/>
  <c r="M891" i="2"/>
  <c r="O891" i="2" s="1"/>
  <c r="R889" i="2" l="1"/>
  <c r="S889" i="2"/>
  <c r="P891" i="2"/>
  <c r="Q890" i="2"/>
  <c r="T890" i="2" s="1"/>
  <c r="M892" i="2"/>
  <c r="O892" i="2" s="1"/>
  <c r="N892" i="2"/>
  <c r="S890" i="2" l="1"/>
  <c r="R890" i="2"/>
  <c r="P892" i="2"/>
  <c r="Q891" i="2"/>
  <c r="T891" i="2" s="1"/>
  <c r="M893" i="2"/>
  <c r="O893" i="2" s="1"/>
  <c r="N893" i="2"/>
  <c r="R891" i="2" l="1"/>
  <c r="S891" i="2"/>
  <c r="P893" i="2"/>
  <c r="Q892" i="2"/>
  <c r="T892" i="2" s="1"/>
  <c r="M894" i="2"/>
  <c r="O894" i="2" s="1"/>
  <c r="N894" i="2"/>
  <c r="P894" i="2" l="1"/>
  <c r="R892" i="2"/>
  <c r="S892" i="2"/>
  <c r="Q893" i="2"/>
  <c r="T893" i="2" s="1"/>
  <c r="N895" i="2"/>
  <c r="M895" i="2"/>
  <c r="O895" i="2" s="1"/>
  <c r="R893" i="2" l="1"/>
  <c r="S893" i="2"/>
  <c r="Q894" i="2"/>
  <c r="T894" i="2" s="1"/>
  <c r="P895" i="2"/>
  <c r="N896" i="2"/>
  <c r="M896" i="2"/>
  <c r="O896" i="2" s="1"/>
  <c r="P896" i="2" l="1"/>
  <c r="R894" i="2"/>
  <c r="S894" i="2"/>
  <c r="Q895" i="2"/>
  <c r="T895" i="2" s="1"/>
  <c r="M897" i="2"/>
  <c r="O897" i="2" s="1"/>
  <c r="N897" i="2"/>
  <c r="S895" i="2" l="1"/>
  <c r="R895" i="2"/>
  <c r="Q896" i="2"/>
  <c r="T896" i="2" s="1"/>
  <c r="P897" i="2"/>
  <c r="N898" i="2"/>
  <c r="M898" i="2"/>
  <c r="O898" i="2" s="1"/>
  <c r="R896" i="2" l="1"/>
  <c r="S896" i="2"/>
  <c r="P898" i="2"/>
  <c r="Q897" i="2"/>
  <c r="T897" i="2" s="1"/>
  <c r="M899" i="2"/>
  <c r="O899" i="2" s="1"/>
  <c r="N899" i="2"/>
  <c r="R897" i="2" l="1"/>
  <c r="S897" i="2"/>
  <c r="Q898" i="2"/>
  <c r="T898" i="2" s="1"/>
  <c r="P899" i="2"/>
  <c r="M900" i="2"/>
  <c r="O900" i="2" s="1"/>
  <c r="N900" i="2"/>
  <c r="P900" i="2" l="1"/>
  <c r="S898" i="2"/>
  <c r="R898" i="2"/>
  <c r="Q899" i="2"/>
  <c r="T899" i="2" s="1"/>
  <c r="N901" i="2"/>
  <c r="M901" i="2"/>
  <c r="O901" i="2" s="1"/>
  <c r="R899" i="2" l="1"/>
  <c r="S899" i="2"/>
  <c r="Q900" i="2"/>
  <c r="T900" i="2" s="1"/>
  <c r="P901" i="2"/>
  <c r="N902" i="2"/>
  <c r="M902" i="2"/>
  <c r="O902" i="2" s="1"/>
  <c r="R900" i="2" l="1"/>
  <c r="S900" i="2"/>
  <c r="P902" i="2"/>
  <c r="Q901" i="2"/>
  <c r="T901" i="2" s="1"/>
  <c r="M903" i="2"/>
  <c r="O903" i="2" s="1"/>
  <c r="N903" i="2"/>
  <c r="P903" i="2" l="1"/>
  <c r="R901" i="2"/>
  <c r="S901" i="2"/>
  <c r="Q902" i="2"/>
  <c r="T902" i="2" s="1"/>
  <c r="N904" i="2"/>
  <c r="M904" i="2"/>
  <c r="O904" i="2" s="1"/>
  <c r="R902" i="2" l="1"/>
  <c r="S902" i="2"/>
  <c r="Q903" i="2"/>
  <c r="T903" i="2" s="1"/>
  <c r="P904" i="2"/>
  <c r="M905" i="2"/>
  <c r="O905" i="2" s="1"/>
  <c r="N905" i="2"/>
  <c r="S903" i="2" l="1"/>
  <c r="R903" i="2"/>
  <c r="P905" i="2"/>
  <c r="Q904" i="2"/>
  <c r="T904" i="2" s="1"/>
  <c r="M906" i="2"/>
  <c r="O906" i="2" s="1"/>
  <c r="N906" i="2"/>
  <c r="R904" i="2" l="1"/>
  <c r="S904" i="2"/>
  <c r="P906" i="2"/>
  <c r="Q905" i="2"/>
  <c r="T905" i="2" s="1"/>
  <c r="M907" i="2"/>
  <c r="O907" i="2" s="1"/>
  <c r="N907" i="2"/>
  <c r="R905" i="2" l="1"/>
  <c r="S905" i="2"/>
  <c r="P907" i="2"/>
  <c r="Q906" i="2"/>
  <c r="T906" i="2" s="1"/>
  <c r="M908" i="2"/>
  <c r="O908" i="2" s="1"/>
  <c r="N908" i="2"/>
  <c r="S906" i="2" l="1"/>
  <c r="R906" i="2"/>
  <c r="Q907" i="2"/>
  <c r="T907" i="2" s="1"/>
  <c r="P908" i="2"/>
  <c r="M909" i="2"/>
  <c r="O909" i="2" s="1"/>
  <c r="N909" i="2"/>
  <c r="P909" i="2" l="1"/>
  <c r="R907" i="2"/>
  <c r="S907" i="2"/>
  <c r="Q908" i="2"/>
  <c r="T908" i="2" s="1"/>
  <c r="M910" i="2"/>
  <c r="O910" i="2" s="1"/>
  <c r="N910" i="2"/>
  <c r="P910" i="2" l="1"/>
  <c r="R908" i="2"/>
  <c r="S908" i="2"/>
  <c r="Q909" i="2"/>
  <c r="T909" i="2" s="1"/>
  <c r="M911" i="2"/>
  <c r="O911" i="2" s="1"/>
  <c r="N911" i="2"/>
  <c r="R909" i="2" l="1"/>
  <c r="S909" i="2"/>
  <c r="P911" i="2"/>
  <c r="Q910" i="2"/>
  <c r="T910" i="2" s="1"/>
  <c r="M912" i="2"/>
  <c r="O912" i="2" s="1"/>
  <c r="N912" i="2"/>
  <c r="R910" i="2" l="1"/>
  <c r="S910" i="2"/>
  <c r="P912" i="2"/>
  <c r="Q911" i="2"/>
  <c r="T911" i="2" s="1"/>
  <c r="M913" i="2"/>
  <c r="O913" i="2" s="1"/>
  <c r="N913" i="2"/>
  <c r="S911" i="2" l="1"/>
  <c r="R911" i="2"/>
  <c r="P913" i="2"/>
  <c r="Q912" i="2"/>
  <c r="T912" i="2" s="1"/>
  <c r="N914" i="2"/>
  <c r="M914" i="2"/>
  <c r="O914" i="2" s="1"/>
  <c r="P914" i="2" l="1"/>
  <c r="R912" i="2"/>
  <c r="S912" i="2"/>
  <c r="Q913" i="2"/>
  <c r="T913" i="2" s="1"/>
  <c r="N915" i="2"/>
  <c r="M915" i="2"/>
  <c r="O915" i="2" s="1"/>
  <c r="R913" i="2" l="1"/>
  <c r="S913" i="2"/>
  <c r="P915" i="2"/>
  <c r="Q914" i="2"/>
  <c r="T914" i="2" s="1"/>
  <c r="M916" i="2"/>
  <c r="O916" i="2" s="1"/>
  <c r="N916" i="2"/>
  <c r="S914" i="2" l="1"/>
  <c r="R914" i="2"/>
  <c r="P916" i="2"/>
  <c r="Q915" i="2"/>
  <c r="T915" i="2" s="1"/>
  <c r="M917" i="2"/>
  <c r="O917" i="2" s="1"/>
  <c r="N917" i="2"/>
  <c r="P917" i="2" l="1"/>
  <c r="R915" i="2"/>
  <c r="S915" i="2"/>
  <c r="Q916" i="2"/>
  <c r="T916" i="2" s="1"/>
  <c r="M918" i="2"/>
  <c r="O918" i="2" s="1"/>
  <c r="N918" i="2"/>
  <c r="R916" i="2" l="1"/>
  <c r="S916" i="2"/>
  <c r="Q917" i="2"/>
  <c r="T917" i="2" s="1"/>
  <c r="P918" i="2"/>
  <c r="M919" i="2"/>
  <c r="O919" i="2" s="1"/>
  <c r="N919" i="2"/>
  <c r="R917" i="2" l="1"/>
  <c r="S917" i="2"/>
  <c r="P919" i="2"/>
  <c r="Q918" i="2"/>
  <c r="T918" i="2" s="1"/>
  <c r="M920" i="2"/>
  <c r="O920" i="2" s="1"/>
  <c r="N920" i="2"/>
  <c r="R918" i="2" l="1"/>
  <c r="S918" i="2"/>
  <c r="P920" i="2"/>
  <c r="Q919" i="2"/>
  <c r="T919" i="2" s="1"/>
  <c r="M921" i="2"/>
  <c r="O921" i="2" s="1"/>
  <c r="N921" i="2"/>
  <c r="S919" i="2" l="1"/>
  <c r="R919" i="2"/>
  <c r="Q920" i="2"/>
  <c r="T920" i="2" s="1"/>
  <c r="P921" i="2"/>
  <c r="M922" i="2"/>
  <c r="O922" i="2" s="1"/>
  <c r="N922" i="2"/>
  <c r="P922" i="2" l="1"/>
  <c r="R920" i="2"/>
  <c r="S920" i="2"/>
  <c r="Q921" i="2"/>
  <c r="T921" i="2" s="1"/>
  <c r="M923" i="2"/>
  <c r="O923" i="2" s="1"/>
  <c r="N923" i="2"/>
  <c r="P923" i="2" l="1"/>
  <c r="R921" i="2"/>
  <c r="S921" i="2"/>
  <c r="Q922" i="2"/>
  <c r="T922" i="2" s="1"/>
  <c r="M924" i="2"/>
  <c r="O924" i="2" s="1"/>
  <c r="N924" i="2"/>
  <c r="S922" i="2" l="1"/>
  <c r="R922" i="2"/>
  <c r="Q923" i="2"/>
  <c r="T923" i="2" s="1"/>
  <c r="P924" i="2"/>
  <c r="M925" i="2"/>
  <c r="O925" i="2" s="1"/>
  <c r="N925" i="2"/>
  <c r="R923" i="2" l="1"/>
  <c r="S923" i="2"/>
  <c r="P925" i="2"/>
  <c r="Q924" i="2"/>
  <c r="T924" i="2" s="1"/>
  <c r="M926" i="2"/>
  <c r="O926" i="2" s="1"/>
  <c r="N926" i="2"/>
  <c r="P926" i="2" s="1"/>
  <c r="R924" i="2" l="1"/>
  <c r="S924" i="2"/>
  <c r="Q925" i="2"/>
  <c r="M927" i="2"/>
  <c r="O927" i="2" s="1"/>
  <c r="N927" i="2"/>
  <c r="P927" i="2" s="1"/>
  <c r="T925" i="2" l="1"/>
  <c r="M928" i="2"/>
  <c r="O928" i="2" s="1"/>
  <c r="N928" i="2"/>
  <c r="P928" i="2" s="1"/>
  <c r="S925" i="2" l="1"/>
  <c r="R925" i="2"/>
  <c r="Q926" i="2"/>
  <c r="T926" i="2" s="1"/>
  <c r="M929" i="2"/>
  <c r="O929" i="2" s="1"/>
  <c r="N929" i="2"/>
  <c r="P929" i="2" s="1"/>
  <c r="R926" i="2" l="1"/>
  <c r="S926" i="2"/>
  <c r="Q927" i="2"/>
  <c r="T927" i="2" s="1"/>
  <c r="N930" i="2"/>
  <c r="P930" i="2" s="1"/>
  <c r="M930" i="2"/>
  <c r="O930" i="2" s="1"/>
  <c r="S927" i="2" l="1"/>
  <c r="R927" i="2"/>
  <c r="Q928" i="2"/>
  <c r="T928" i="2" s="1"/>
  <c r="M931" i="2"/>
  <c r="O931" i="2" s="1"/>
  <c r="N931" i="2"/>
  <c r="P931" i="2" s="1"/>
  <c r="S928" i="2" l="1"/>
  <c r="R928" i="2"/>
  <c r="Q929" i="2"/>
  <c r="T929" i="2" s="1"/>
  <c r="M932" i="2"/>
  <c r="O932" i="2" s="1"/>
  <c r="N932" i="2"/>
  <c r="P932" i="2" s="1"/>
  <c r="R929" i="2" l="1"/>
  <c r="S929" i="2"/>
  <c r="Q930" i="2"/>
  <c r="T930" i="2" s="1"/>
  <c r="N933" i="2"/>
  <c r="P933" i="2" s="1"/>
  <c r="M933" i="2"/>
  <c r="O933" i="2" s="1"/>
  <c r="R930" i="2" l="1"/>
  <c r="S930" i="2"/>
  <c r="Q931" i="2"/>
  <c r="T931" i="2" s="1"/>
  <c r="M934" i="2"/>
  <c r="O934" i="2" s="1"/>
  <c r="N934" i="2"/>
  <c r="P934" i="2" s="1"/>
  <c r="R931" i="2" l="1"/>
  <c r="S931" i="2"/>
  <c r="Q932" i="2"/>
  <c r="T932" i="2" s="1"/>
  <c r="M935" i="2"/>
  <c r="O935" i="2" s="1"/>
  <c r="N935" i="2"/>
  <c r="P935" i="2" s="1"/>
  <c r="R932" i="2" l="1"/>
  <c r="S932" i="2"/>
  <c r="Q933" i="2"/>
  <c r="T933" i="2" s="1"/>
  <c r="N936" i="2"/>
  <c r="P936" i="2" s="1"/>
  <c r="M936" i="2"/>
  <c r="O936" i="2" s="1"/>
  <c r="S933" i="2" l="1"/>
  <c r="R933" i="2"/>
  <c r="Q934" i="2"/>
  <c r="T934" i="2" s="1"/>
  <c r="M937" i="2"/>
  <c r="O937" i="2" s="1"/>
  <c r="N937" i="2"/>
  <c r="P937" i="2" s="1"/>
  <c r="R934" i="2" l="1"/>
  <c r="S934" i="2"/>
  <c r="Q935" i="2"/>
  <c r="T935" i="2" s="1"/>
  <c r="M938" i="2"/>
  <c r="O938" i="2" s="1"/>
  <c r="N938" i="2"/>
  <c r="P938" i="2" s="1"/>
  <c r="S935" i="2" l="1"/>
  <c r="R935" i="2"/>
  <c r="Q936" i="2"/>
  <c r="T936" i="2" s="1"/>
  <c r="M939" i="2"/>
  <c r="O939" i="2" s="1"/>
  <c r="N939" i="2"/>
  <c r="P939" i="2" s="1"/>
  <c r="S936" i="2" l="1"/>
  <c r="R936" i="2"/>
  <c r="Q937" i="2"/>
  <c r="T937" i="2" s="1"/>
  <c r="M940" i="2"/>
  <c r="O940" i="2" s="1"/>
  <c r="N940" i="2"/>
  <c r="P940" i="2" s="1"/>
  <c r="R937" i="2" l="1"/>
  <c r="S937" i="2"/>
  <c r="Q938" i="2"/>
  <c r="T938" i="2" s="1"/>
  <c r="M941" i="2"/>
  <c r="O941" i="2" s="1"/>
  <c r="N941" i="2"/>
  <c r="P941" i="2" s="1"/>
  <c r="R938" i="2" l="1"/>
  <c r="S938" i="2"/>
  <c r="Q939" i="2"/>
  <c r="T939" i="2" s="1"/>
  <c r="M942" i="2"/>
  <c r="O942" i="2" s="1"/>
  <c r="N942" i="2"/>
  <c r="P942" i="2" s="1"/>
  <c r="R939" i="2" l="1"/>
  <c r="S939" i="2"/>
  <c r="Q940" i="2"/>
  <c r="M943" i="2"/>
  <c r="O943" i="2" s="1"/>
  <c r="N943" i="2"/>
  <c r="P943" i="2" s="1"/>
  <c r="T940" i="2" l="1"/>
  <c r="M944" i="2"/>
  <c r="O944" i="2" s="1"/>
  <c r="N944" i="2"/>
  <c r="P944" i="2" s="1"/>
  <c r="R940" i="2" l="1"/>
  <c r="S940" i="2"/>
  <c r="Q941" i="2"/>
  <c r="T941" i="2" s="1"/>
  <c r="M945" i="2"/>
  <c r="O945" i="2" s="1"/>
  <c r="N945" i="2"/>
  <c r="P945" i="2" s="1"/>
  <c r="R941" i="2" l="1"/>
  <c r="S941" i="2"/>
  <c r="Q942" i="2"/>
  <c r="T942" i="2" s="1"/>
  <c r="N946" i="2"/>
  <c r="P946" i="2" s="1"/>
  <c r="M946" i="2"/>
  <c r="O946" i="2" s="1"/>
  <c r="R942" i="2" l="1"/>
  <c r="S942" i="2"/>
  <c r="Q943" i="2"/>
  <c r="T943" i="2" s="1"/>
  <c r="M947" i="2"/>
  <c r="O947" i="2" s="1"/>
  <c r="N947" i="2"/>
  <c r="P947" i="2" s="1"/>
  <c r="S943" i="2" l="1"/>
  <c r="R943" i="2"/>
  <c r="Q944" i="2"/>
  <c r="T944" i="2" s="1"/>
  <c r="M948" i="2"/>
  <c r="O948" i="2" s="1"/>
  <c r="N948" i="2"/>
  <c r="P948" i="2" s="1"/>
  <c r="S944" i="2" l="1"/>
  <c r="R944" i="2"/>
  <c r="Q945" i="2"/>
  <c r="T945" i="2" s="1"/>
  <c r="N949" i="2"/>
  <c r="P949" i="2" s="1"/>
  <c r="M949" i="2"/>
  <c r="O949" i="2" s="1"/>
  <c r="R945" i="2" l="1"/>
  <c r="S945" i="2"/>
  <c r="Q946" i="2"/>
  <c r="T946" i="2" s="1"/>
  <c r="N950" i="2"/>
  <c r="P950" i="2" s="1"/>
  <c r="M950" i="2"/>
  <c r="O950" i="2" s="1"/>
  <c r="R946" i="2" l="1"/>
  <c r="S946" i="2"/>
  <c r="Q947" i="2"/>
  <c r="T947" i="2" s="1"/>
  <c r="N951" i="2"/>
  <c r="P951" i="2" s="1"/>
  <c r="M951" i="2"/>
  <c r="O951" i="2" s="1"/>
  <c r="R947" i="2" l="1"/>
  <c r="S947" i="2"/>
  <c r="Q948" i="2"/>
  <c r="T948" i="2" s="1"/>
  <c r="M952" i="2"/>
  <c r="O952" i="2" s="1"/>
  <c r="N952" i="2"/>
  <c r="P952" i="2" s="1"/>
  <c r="R948" i="2" l="1"/>
  <c r="S948" i="2"/>
  <c r="Q949" i="2"/>
  <c r="T949" i="2" s="1"/>
  <c r="N953" i="2"/>
  <c r="P953" i="2" s="1"/>
  <c r="M953" i="2"/>
  <c r="O953" i="2" s="1"/>
  <c r="R949" i="2" l="1"/>
  <c r="S949" i="2"/>
  <c r="Q950" i="2"/>
  <c r="T950" i="2" s="1"/>
  <c r="M954" i="2"/>
  <c r="O954" i="2" s="1"/>
  <c r="N954" i="2"/>
  <c r="P954" i="2" s="1"/>
  <c r="R950" i="2" l="1"/>
  <c r="S950" i="2"/>
  <c r="Q951" i="2"/>
  <c r="T951" i="2" s="1"/>
  <c r="M955" i="2"/>
  <c r="O955" i="2" s="1"/>
  <c r="N955" i="2"/>
  <c r="P955" i="2" s="1"/>
  <c r="S951" i="2" l="1"/>
  <c r="R951" i="2"/>
  <c r="Q952" i="2"/>
  <c r="T952" i="2" s="1"/>
  <c r="M956" i="2"/>
  <c r="O956" i="2" s="1"/>
  <c r="N956" i="2"/>
  <c r="P956" i="2" s="1"/>
  <c r="S952" i="2" l="1"/>
  <c r="R952" i="2"/>
  <c r="Q953" i="2"/>
  <c r="T953" i="2" s="1"/>
  <c r="M957" i="2"/>
  <c r="O957" i="2" s="1"/>
  <c r="N957" i="2"/>
  <c r="P957" i="2" s="1"/>
  <c r="S953" i="2" l="1"/>
  <c r="R953" i="2"/>
  <c r="Q954" i="2"/>
  <c r="T954" i="2" s="1"/>
  <c r="N958" i="2"/>
  <c r="P958" i="2" s="1"/>
  <c r="M958" i="2"/>
  <c r="O958" i="2" s="1"/>
  <c r="R954" i="2" l="1"/>
  <c r="S954" i="2"/>
  <c r="Q955" i="2"/>
  <c r="T955" i="2" s="1"/>
  <c r="N959" i="2"/>
  <c r="P959" i="2" s="1"/>
  <c r="M959" i="2"/>
  <c r="O959" i="2" s="1"/>
  <c r="R955" i="2" l="1"/>
  <c r="S955" i="2"/>
  <c r="Q956" i="2"/>
  <c r="T956" i="2" s="1"/>
  <c r="N960" i="2"/>
  <c r="P960" i="2" s="1"/>
  <c r="M960" i="2"/>
  <c r="O960" i="2" s="1"/>
  <c r="R956" i="2" l="1"/>
  <c r="S956" i="2"/>
  <c r="Q957" i="2"/>
  <c r="T957" i="2" s="1"/>
  <c r="N961" i="2"/>
  <c r="P961" i="2" s="1"/>
  <c r="M961" i="2"/>
  <c r="O961" i="2" s="1"/>
  <c r="R957" i="2" l="1"/>
  <c r="S957" i="2"/>
  <c r="Q958" i="2"/>
  <c r="T958" i="2" s="1"/>
  <c r="M962" i="2"/>
  <c r="O962" i="2" s="1"/>
  <c r="N962" i="2"/>
  <c r="P962" i="2" s="1"/>
  <c r="R958" i="2" l="1"/>
  <c r="S958" i="2"/>
  <c r="Q959" i="2"/>
  <c r="T959" i="2" s="1"/>
  <c r="M963" i="2"/>
  <c r="O963" i="2" s="1"/>
  <c r="N963" i="2"/>
  <c r="P963" i="2" s="1"/>
  <c r="S959" i="2" l="1"/>
  <c r="R959" i="2"/>
  <c r="Q960" i="2"/>
  <c r="T960" i="2" s="1"/>
  <c r="N964" i="2"/>
  <c r="P964" i="2" s="1"/>
  <c r="M964" i="2"/>
  <c r="O964" i="2" s="1"/>
  <c r="S960" i="2" l="1"/>
  <c r="R960" i="2"/>
  <c r="Q961" i="2"/>
  <c r="T961" i="2" s="1"/>
  <c r="M965" i="2"/>
  <c r="O965" i="2" s="1"/>
  <c r="N965" i="2"/>
  <c r="P965" i="2" s="1"/>
  <c r="S961" i="2" l="1"/>
  <c r="R961" i="2"/>
  <c r="Q962" i="2"/>
  <c r="T962" i="2" s="1"/>
  <c r="M966" i="2"/>
  <c r="O966" i="2" s="1"/>
  <c r="N966" i="2"/>
  <c r="P966" i="2" s="1"/>
  <c r="R962" i="2" l="1"/>
  <c r="S962" i="2"/>
  <c r="Q963" i="2"/>
  <c r="T963" i="2" s="1"/>
  <c r="M967" i="2"/>
  <c r="O967" i="2" s="1"/>
  <c r="N967" i="2"/>
  <c r="P967" i="2" s="1"/>
  <c r="R963" i="2" l="1"/>
  <c r="S963" i="2"/>
  <c r="Q964" i="2"/>
  <c r="T964" i="2" s="1"/>
  <c r="M968" i="2"/>
  <c r="O968" i="2" s="1"/>
  <c r="N968" i="2"/>
  <c r="P968" i="2" s="1"/>
  <c r="R964" i="2" l="1"/>
  <c r="S964" i="2"/>
  <c r="Q965" i="2"/>
  <c r="T965" i="2" s="1"/>
  <c r="N969" i="2"/>
  <c r="P969" i="2" s="1"/>
  <c r="M969" i="2"/>
  <c r="O969" i="2" s="1"/>
  <c r="R965" i="2" l="1"/>
  <c r="S965" i="2"/>
  <c r="Q966" i="2"/>
  <c r="T966" i="2" s="1"/>
  <c r="M970" i="2"/>
  <c r="O970" i="2" s="1"/>
  <c r="N970" i="2"/>
  <c r="P970" i="2" s="1"/>
  <c r="R966" i="2" l="1"/>
  <c r="S966" i="2"/>
  <c r="Q967" i="2"/>
  <c r="T967" i="2" s="1"/>
  <c r="M971" i="2"/>
  <c r="O971" i="2" s="1"/>
  <c r="N971" i="2"/>
  <c r="P971" i="2" s="1"/>
  <c r="S967" i="2" l="1"/>
  <c r="R967" i="2"/>
  <c r="Q968" i="2"/>
  <c r="T968" i="2" s="1"/>
  <c r="N972" i="2"/>
  <c r="P972" i="2" s="1"/>
  <c r="M972" i="2"/>
  <c r="O972" i="2" s="1"/>
  <c r="S968" i="2" l="1"/>
  <c r="R968" i="2"/>
  <c r="Q969" i="2"/>
  <c r="T969" i="2" s="1"/>
  <c r="M973" i="2"/>
  <c r="O973" i="2" s="1"/>
  <c r="N973" i="2"/>
  <c r="P973" i="2" s="1"/>
  <c r="S969" i="2" l="1"/>
  <c r="R969" i="2"/>
  <c r="Q970" i="2"/>
  <c r="T970" i="2" s="1"/>
  <c r="M974" i="2"/>
  <c r="O974" i="2" s="1"/>
  <c r="N974" i="2"/>
  <c r="P974" i="2" s="1"/>
  <c r="R970" i="2" l="1"/>
  <c r="S970" i="2"/>
  <c r="Q971" i="2"/>
  <c r="T971" i="2" s="1"/>
  <c r="M975" i="2"/>
  <c r="O975" i="2" s="1"/>
  <c r="N975" i="2"/>
  <c r="P975" i="2" s="1"/>
  <c r="R971" i="2" l="1"/>
  <c r="S971" i="2"/>
  <c r="Q972" i="2"/>
  <c r="T972" i="2" s="1"/>
  <c r="N976" i="2"/>
  <c r="P976" i="2" s="1"/>
  <c r="M976" i="2"/>
  <c r="O976" i="2" s="1"/>
  <c r="R972" i="2" l="1"/>
  <c r="S972" i="2"/>
  <c r="Q973" i="2"/>
  <c r="T973" i="2" s="1"/>
  <c r="N977" i="2"/>
  <c r="P977" i="2" s="1"/>
  <c r="M977" i="2"/>
  <c r="O977" i="2" s="1"/>
  <c r="R973" i="2" l="1"/>
  <c r="S973" i="2"/>
  <c r="Q974" i="2"/>
  <c r="T974" i="2" s="1"/>
  <c r="N978" i="2"/>
  <c r="P978" i="2" s="1"/>
  <c r="M978" i="2"/>
  <c r="O978" i="2" s="1"/>
  <c r="R974" i="2" l="1"/>
  <c r="S974" i="2"/>
  <c r="Q975" i="2"/>
  <c r="T975" i="2" s="1"/>
  <c r="M979" i="2"/>
  <c r="O979" i="2" s="1"/>
  <c r="N979" i="2"/>
  <c r="P979" i="2" s="1"/>
  <c r="S975" i="2" l="1"/>
  <c r="R975" i="2"/>
  <c r="Q976" i="2"/>
  <c r="T976" i="2" s="1"/>
  <c r="M980" i="2"/>
  <c r="O980" i="2" s="1"/>
  <c r="N980" i="2"/>
  <c r="P980" i="2" s="1"/>
  <c r="S976" i="2" l="1"/>
  <c r="R976" i="2"/>
  <c r="Q977" i="2"/>
  <c r="T977" i="2" s="1"/>
  <c r="M981" i="2"/>
  <c r="O981" i="2" s="1"/>
  <c r="N981" i="2"/>
  <c r="P981" i="2" s="1"/>
  <c r="S977" i="2" l="1"/>
  <c r="R977" i="2"/>
  <c r="Q978" i="2"/>
  <c r="T978" i="2" s="1"/>
  <c r="N982" i="2"/>
  <c r="P982" i="2" s="1"/>
  <c r="M982" i="2"/>
  <c r="O982" i="2" s="1"/>
  <c r="R978" i="2" l="1"/>
  <c r="S978" i="2"/>
  <c r="Q979" i="2"/>
  <c r="T979" i="2" s="1"/>
  <c r="M983" i="2"/>
  <c r="O983" i="2" s="1"/>
  <c r="N983" i="2"/>
  <c r="P983" i="2" s="1"/>
  <c r="R979" i="2" l="1"/>
  <c r="S979" i="2"/>
  <c r="Q980" i="2"/>
  <c r="T980" i="2" s="1"/>
  <c r="N984" i="2"/>
  <c r="P984" i="2" s="1"/>
  <c r="M984" i="2"/>
  <c r="O984" i="2" s="1"/>
  <c r="R980" i="2" l="1"/>
  <c r="S980" i="2"/>
  <c r="Q981" i="2"/>
  <c r="T981" i="2" s="1"/>
  <c r="N985" i="2"/>
  <c r="P985" i="2" s="1"/>
  <c r="M985" i="2"/>
  <c r="O985" i="2" s="1"/>
  <c r="R981" i="2" l="1"/>
  <c r="S981" i="2"/>
  <c r="Q982" i="2"/>
  <c r="T982" i="2" s="1"/>
  <c r="M986" i="2"/>
  <c r="O986" i="2" s="1"/>
  <c r="N986" i="2"/>
  <c r="P986" i="2" s="1"/>
  <c r="R982" i="2" l="1"/>
  <c r="S982" i="2"/>
  <c r="Q983" i="2"/>
  <c r="T983" i="2" s="1"/>
  <c r="M987" i="2"/>
  <c r="O987" i="2" s="1"/>
  <c r="N987" i="2"/>
  <c r="P987" i="2" s="1"/>
  <c r="S983" i="2" l="1"/>
  <c r="R983" i="2"/>
  <c r="Q984" i="2"/>
  <c r="M988" i="2"/>
  <c r="O988" i="2" s="1"/>
  <c r="N988" i="2"/>
  <c r="P988" i="2" s="1"/>
  <c r="T984" i="2" l="1"/>
  <c r="M989" i="2"/>
  <c r="O989" i="2" s="1"/>
  <c r="N989" i="2"/>
  <c r="P989" i="2" s="1"/>
  <c r="S984" i="2" l="1"/>
  <c r="R984" i="2"/>
  <c r="Q985" i="2"/>
  <c r="T985" i="2" s="1"/>
  <c r="M990" i="2"/>
  <c r="O990" i="2" s="1"/>
  <c r="N990" i="2"/>
  <c r="P990" i="2" s="1"/>
  <c r="S985" i="2" l="1"/>
  <c r="R985" i="2"/>
  <c r="Q986" i="2"/>
  <c r="T986" i="2" s="1"/>
  <c r="M991" i="2"/>
  <c r="O991" i="2" s="1"/>
  <c r="N991" i="2"/>
  <c r="P991" i="2" s="1"/>
  <c r="R986" i="2" l="1"/>
  <c r="S986" i="2"/>
  <c r="Q987" i="2"/>
  <c r="T987" i="2" s="1"/>
  <c r="N992" i="2"/>
  <c r="P992" i="2" s="1"/>
  <c r="M992" i="2"/>
  <c r="O992" i="2" s="1"/>
  <c r="R987" i="2" l="1"/>
  <c r="S987" i="2"/>
  <c r="Q988" i="2"/>
  <c r="T988" i="2" s="1"/>
  <c r="M993" i="2"/>
  <c r="O993" i="2" s="1"/>
  <c r="N993" i="2"/>
  <c r="P993" i="2" s="1"/>
  <c r="R988" i="2" l="1"/>
  <c r="S988" i="2"/>
  <c r="Q989" i="2"/>
  <c r="T989" i="2" s="1"/>
  <c r="M994" i="2"/>
  <c r="O994" i="2" s="1"/>
  <c r="N994" i="2"/>
  <c r="P994" i="2" s="1"/>
  <c r="S989" i="2" l="1"/>
  <c r="R989" i="2"/>
  <c r="Q990" i="2"/>
  <c r="T990" i="2" s="1"/>
  <c r="M995" i="2"/>
  <c r="O995" i="2" s="1"/>
  <c r="N995" i="2"/>
  <c r="P995" i="2" s="1"/>
  <c r="R990" i="2" l="1"/>
  <c r="S990" i="2"/>
  <c r="Q991" i="2"/>
  <c r="T991" i="2" s="1"/>
  <c r="N996" i="2"/>
  <c r="P996" i="2" s="1"/>
  <c r="M996" i="2"/>
  <c r="O996" i="2" s="1"/>
  <c r="R991" i="2" l="1"/>
  <c r="S991" i="2"/>
  <c r="Q992" i="2"/>
  <c r="T992" i="2" s="1"/>
  <c r="M997" i="2"/>
  <c r="O997" i="2" s="1"/>
  <c r="N997" i="2"/>
  <c r="P997" i="2" s="1"/>
  <c r="R992" i="2" l="1"/>
  <c r="S992" i="2"/>
  <c r="Q993" i="2"/>
  <c r="T993" i="2" s="1"/>
  <c r="N998" i="2"/>
  <c r="P998" i="2" s="1"/>
  <c r="M998" i="2"/>
  <c r="O998" i="2" s="1"/>
  <c r="R993" i="2" l="1"/>
  <c r="S993" i="2"/>
  <c r="Q994" i="2"/>
  <c r="T994" i="2" s="1"/>
  <c r="N999" i="2"/>
  <c r="P999" i="2" s="1"/>
  <c r="M999" i="2"/>
  <c r="O999" i="2" s="1"/>
  <c r="S994" i="2" l="1"/>
  <c r="R994" i="2"/>
  <c r="Q995" i="2"/>
  <c r="T995" i="2" s="1"/>
  <c r="N1000" i="2"/>
  <c r="P1000" i="2" s="1"/>
  <c r="M1000" i="2"/>
  <c r="O1000" i="2" s="1"/>
  <c r="R995" i="2" l="1"/>
  <c r="S995" i="2"/>
  <c r="Q996" i="2"/>
  <c r="T996" i="2" s="1"/>
  <c r="M1001" i="2"/>
  <c r="O1001" i="2" s="1"/>
  <c r="N1001" i="2"/>
  <c r="P1001" i="2" s="1"/>
  <c r="R996" i="2" l="1"/>
  <c r="S996" i="2"/>
  <c r="Q997" i="2"/>
  <c r="T997" i="2" s="1"/>
  <c r="N1002" i="2"/>
  <c r="P1002" i="2" s="1"/>
  <c r="M1002" i="2"/>
  <c r="O1002" i="2" s="1"/>
  <c r="S997" i="2" l="1"/>
  <c r="R997" i="2"/>
  <c r="Q998" i="2"/>
  <c r="T998" i="2" s="1"/>
  <c r="N1003" i="2"/>
  <c r="P1003" i="2" s="1"/>
  <c r="M1003" i="2"/>
  <c r="O1003" i="2" s="1"/>
  <c r="R998" i="2" l="1"/>
  <c r="S998" i="2"/>
  <c r="Q999" i="2"/>
  <c r="T999" i="2" s="1"/>
  <c r="N1004" i="2"/>
  <c r="P1004" i="2" s="1"/>
  <c r="M1004" i="2"/>
  <c r="O1004" i="2" s="1"/>
  <c r="R999" i="2" l="1"/>
  <c r="S999" i="2"/>
  <c r="Q1000" i="2"/>
  <c r="T1000" i="2" s="1"/>
  <c r="M1005" i="2"/>
  <c r="O1005" i="2" s="1"/>
  <c r="N1005" i="2"/>
  <c r="P1005" i="2" s="1"/>
  <c r="R1000" i="2" l="1"/>
  <c r="S1000" i="2"/>
  <c r="Q1001" i="2"/>
  <c r="T1001" i="2" s="1"/>
  <c r="N1006" i="2"/>
  <c r="P1006" i="2" s="1"/>
  <c r="M1006" i="2"/>
  <c r="O1006" i="2" s="1"/>
  <c r="R1001" i="2" l="1"/>
  <c r="S1001" i="2"/>
  <c r="Q1002" i="2"/>
  <c r="T1002" i="2" s="1"/>
  <c r="N1007" i="2"/>
  <c r="P1007" i="2" s="1"/>
  <c r="M1007" i="2"/>
  <c r="O1007" i="2" s="1"/>
  <c r="S1002" i="2" l="1"/>
  <c r="R1002" i="2"/>
  <c r="Q1003" i="2"/>
  <c r="T1003" i="2" s="1"/>
  <c r="M1008" i="2"/>
  <c r="O1008" i="2" s="1"/>
  <c r="N1008" i="2"/>
  <c r="P1008" i="2" s="1"/>
  <c r="R1003" i="2" l="1"/>
  <c r="S1003" i="2"/>
  <c r="Q1004" i="2"/>
  <c r="T1004" i="2" s="1"/>
  <c r="M1009" i="2"/>
  <c r="O1009" i="2" s="1"/>
  <c r="N1009" i="2"/>
  <c r="P1009" i="2" s="1"/>
  <c r="R1004" i="2" l="1"/>
  <c r="S1004" i="2"/>
  <c r="Q1005" i="2"/>
  <c r="T1005" i="2" s="1"/>
  <c r="N1010" i="2"/>
  <c r="P1010" i="2" s="1"/>
  <c r="M1010" i="2"/>
  <c r="O1010" i="2" s="1"/>
  <c r="S1005" i="2" l="1"/>
  <c r="R1005" i="2"/>
  <c r="Q1006" i="2"/>
  <c r="T1006" i="2" s="1"/>
  <c r="M1011" i="2"/>
  <c r="O1011" i="2" s="1"/>
  <c r="N1011" i="2"/>
  <c r="P1011" i="2" s="1"/>
  <c r="R1006" i="2" l="1"/>
  <c r="S1006" i="2"/>
  <c r="Q1007" i="2"/>
  <c r="T1007" i="2" s="1"/>
  <c r="M1012" i="2"/>
  <c r="O1012" i="2" s="1"/>
  <c r="N1012" i="2"/>
  <c r="P1012" i="2" s="1"/>
  <c r="R1007" i="2" l="1"/>
  <c r="S1007" i="2"/>
  <c r="Q1008" i="2"/>
  <c r="T1008" i="2" s="1"/>
  <c r="N1013" i="2"/>
  <c r="P1013" i="2" s="1"/>
  <c r="M1013" i="2"/>
  <c r="O1013" i="2" s="1"/>
  <c r="R1008" i="2" l="1"/>
  <c r="S1008" i="2"/>
  <c r="Q1009" i="2"/>
  <c r="T1009" i="2" s="1"/>
  <c r="N1014" i="2"/>
  <c r="P1014" i="2" s="1"/>
  <c r="M1014" i="2"/>
  <c r="O1014" i="2" s="1"/>
  <c r="R1009" i="2" l="1"/>
  <c r="S1009" i="2"/>
  <c r="Q1010" i="2"/>
  <c r="T1010" i="2" s="1"/>
  <c r="N1015" i="2"/>
  <c r="P1015" i="2" s="1"/>
  <c r="M1015" i="2"/>
  <c r="O1015" i="2" s="1"/>
  <c r="S1010" i="2" l="1"/>
  <c r="R1010" i="2"/>
  <c r="Q1011" i="2"/>
  <c r="T1011" i="2" s="1"/>
  <c r="M1016" i="2"/>
  <c r="O1016" i="2" s="1"/>
  <c r="N1016" i="2"/>
  <c r="P1016" i="2" s="1"/>
  <c r="R1011" i="2" l="1"/>
  <c r="S1011" i="2"/>
  <c r="Q1012" i="2"/>
  <c r="T1012" i="2" s="1"/>
  <c r="M1017" i="2"/>
  <c r="O1017" i="2" s="1"/>
  <c r="N1017" i="2"/>
  <c r="P1017" i="2" s="1"/>
  <c r="R1012" i="2" l="1"/>
  <c r="S1012" i="2"/>
  <c r="Q1013" i="2"/>
  <c r="T1013" i="2" s="1"/>
  <c r="M1018" i="2"/>
  <c r="O1018" i="2" s="1"/>
  <c r="N1018" i="2"/>
  <c r="P1018" i="2" s="1"/>
  <c r="S1013" i="2" l="1"/>
  <c r="R1013" i="2"/>
  <c r="Q1014" i="2"/>
  <c r="T1014" i="2" s="1"/>
  <c r="N1019" i="2"/>
  <c r="P1019" i="2" s="1"/>
  <c r="M1019" i="2"/>
  <c r="O1019" i="2" s="1"/>
  <c r="R1014" i="2" l="1"/>
  <c r="S1014" i="2"/>
  <c r="Q1015" i="2"/>
  <c r="T1015" i="2" s="1"/>
  <c r="M1020" i="2"/>
  <c r="O1020" i="2" s="1"/>
  <c r="N1020" i="2"/>
  <c r="P1020" i="2" s="1"/>
  <c r="R1015" i="2" l="1"/>
  <c r="S1015" i="2"/>
  <c r="Q1016" i="2"/>
  <c r="T1016" i="2" s="1"/>
  <c r="M1021" i="2"/>
  <c r="O1021" i="2" s="1"/>
  <c r="N1021" i="2"/>
  <c r="P1021" i="2" s="1"/>
  <c r="R1016" i="2" l="1"/>
  <c r="S1016" i="2"/>
  <c r="Q1017" i="2"/>
  <c r="T1017" i="2" s="1"/>
  <c r="M1022" i="2"/>
  <c r="O1022" i="2" s="1"/>
  <c r="N1022" i="2"/>
  <c r="P1022" i="2" s="1"/>
  <c r="R1017" i="2" l="1"/>
  <c r="S1017" i="2"/>
  <c r="Q1018" i="2"/>
  <c r="T1018" i="2" s="1"/>
  <c r="N1023" i="2"/>
  <c r="P1023" i="2" s="1"/>
  <c r="M1023" i="2"/>
  <c r="O1023" i="2" s="1"/>
  <c r="S1018" i="2" l="1"/>
  <c r="R1018" i="2"/>
  <c r="Q1019" i="2"/>
  <c r="N1024" i="2"/>
  <c r="P1024" i="2" s="1"/>
  <c r="M1024" i="2"/>
  <c r="O1024" i="2" s="1"/>
  <c r="T1019" i="2" l="1"/>
  <c r="N1025" i="2"/>
  <c r="P1025" i="2" s="1"/>
  <c r="M1025" i="2"/>
  <c r="O1025" i="2" s="1"/>
  <c r="R1019" i="2" l="1"/>
  <c r="S1019" i="2"/>
  <c r="Q1020" i="2"/>
  <c r="T1020" i="2" s="1"/>
  <c r="N1026" i="2"/>
  <c r="P1026" i="2" s="1"/>
  <c r="M1026" i="2"/>
  <c r="O1026" i="2" s="1"/>
  <c r="R1020" i="2" l="1"/>
  <c r="S1020" i="2"/>
  <c r="Q1021" i="2"/>
  <c r="T1021" i="2" s="1"/>
  <c r="N1027" i="2"/>
  <c r="P1027" i="2" s="1"/>
  <c r="M1027" i="2"/>
  <c r="O1027" i="2" s="1"/>
  <c r="S1021" i="2" l="1"/>
  <c r="R1021" i="2"/>
  <c r="Q1022" i="2"/>
  <c r="T1022" i="2" s="1"/>
  <c r="N1028" i="2"/>
  <c r="P1028" i="2" s="1"/>
  <c r="M1028" i="2"/>
  <c r="O1028" i="2" s="1"/>
  <c r="R1022" i="2" l="1"/>
  <c r="S1022" i="2"/>
  <c r="Q1023" i="2"/>
  <c r="T1023" i="2" s="1"/>
  <c r="M1029" i="2"/>
  <c r="O1029" i="2" s="1"/>
  <c r="N1029" i="2"/>
  <c r="P1029" i="2" s="1"/>
  <c r="R1023" i="2" l="1"/>
  <c r="S1023" i="2"/>
  <c r="Q1024" i="2"/>
  <c r="T1024" i="2" s="1"/>
  <c r="M1030" i="2"/>
  <c r="O1030" i="2" s="1"/>
  <c r="N1030" i="2"/>
  <c r="P1030" i="2" s="1"/>
  <c r="R1024" i="2" l="1"/>
  <c r="S1024" i="2"/>
  <c r="Q1025" i="2"/>
  <c r="T1025" i="2" s="1"/>
  <c r="N1031" i="2"/>
  <c r="P1031" i="2" s="1"/>
  <c r="M1031" i="2"/>
  <c r="O1031" i="2" s="1"/>
  <c r="R1025" i="2" l="1"/>
  <c r="S1025" i="2"/>
  <c r="Q1026" i="2"/>
  <c r="T1026" i="2" s="1"/>
  <c r="M1032" i="2"/>
  <c r="O1032" i="2" s="1"/>
  <c r="N1032" i="2"/>
  <c r="P1032" i="2" s="1"/>
  <c r="S1026" i="2" l="1"/>
  <c r="R1026" i="2"/>
  <c r="Q1027" i="2"/>
  <c r="T1027" i="2" s="1"/>
  <c r="M1033" i="2"/>
  <c r="O1033" i="2" s="1"/>
  <c r="N1033" i="2"/>
  <c r="P1033" i="2" s="1"/>
  <c r="R1027" i="2" l="1"/>
  <c r="S1027" i="2"/>
  <c r="Q1028" i="2"/>
  <c r="T1028" i="2" s="1"/>
  <c r="N1034" i="2"/>
  <c r="P1034" i="2" s="1"/>
  <c r="M1034" i="2"/>
  <c r="O1034" i="2" s="1"/>
  <c r="R1028" i="2" l="1"/>
  <c r="S1028" i="2"/>
  <c r="Q1029" i="2"/>
  <c r="T1029" i="2" s="1"/>
  <c r="N1035" i="2"/>
  <c r="P1035" i="2" s="1"/>
  <c r="M1035" i="2"/>
  <c r="O1035" i="2" s="1"/>
  <c r="S1029" i="2" l="1"/>
  <c r="R1029" i="2"/>
  <c r="Q1030" i="2"/>
  <c r="T1030" i="2" s="1"/>
  <c r="N1036" i="2"/>
  <c r="P1036" i="2" s="1"/>
  <c r="M1036" i="2"/>
  <c r="O1036" i="2" s="1"/>
  <c r="R1030" i="2" l="1"/>
  <c r="S1030" i="2"/>
  <c r="Q1031" i="2"/>
  <c r="T1031" i="2" s="1"/>
  <c r="N1037" i="2"/>
  <c r="P1037" i="2" s="1"/>
  <c r="M1037" i="2"/>
  <c r="O1037" i="2" s="1"/>
  <c r="R1031" i="2" l="1"/>
  <c r="S1031" i="2"/>
  <c r="Q1032" i="2"/>
  <c r="T1032" i="2" s="1"/>
  <c r="M1038" i="2"/>
  <c r="O1038" i="2" s="1"/>
  <c r="N1038" i="2"/>
  <c r="P1038" i="2" s="1"/>
  <c r="R1032" i="2" l="1"/>
  <c r="S1032" i="2"/>
  <c r="Q1033" i="2"/>
  <c r="T1033" i="2" s="1"/>
  <c r="N1039" i="2"/>
  <c r="P1039" i="2" s="1"/>
  <c r="M1039" i="2"/>
  <c r="O1039" i="2" s="1"/>
  <c r="R1033" i="2" l="1"/>
  <c r="S1033" i="2"/>
  <c r="Q1034" i="2"/>
  <c r="T1034" i="2" s="1"/>
  <c r="M1040" i="2"/>
  <c r="O1040" i="2" s="1"/>
  <c r="N1040" i="2"/>
  <c r="P1040" i="2" s="1"/>
  <c r="S1034" i="2" l="1"/>
  <c r="R1034" i="2"/>
  <c r="Q1035" i="2"/>
  <c r="T1035" i="2" s="1"/>
  <c r="N1041" i="2"/>
  <c r="P1041" i="2" s="1"/>
  <c r="M1041" i="2"/>
  <c r="O1041" i="2" s="1"/>
  <c r="R1035" i="2" l="1"/>
  <c r="S1035" i="2"/>
  <c r="Q1036" i="2"/>
  <c r="T1036" i="2" s="1"/>
  <c r="M1042" i="2"/>
  <c r="O1042" i="2" s="1"/>
  <c r="N1042" i="2"/>
  <c r="P1042" i="2" s="1"/>
  <c r="R1036" i="2" l="1"/>
  <c r="S1036" i="2"/>
  <c r="Q1037" i="2"/>
  <c r="T1037" i="2" s="1"/>
  <c r="N1043" i="2"/>
  <c r="P1043" i="2" s="1"/>
  <c r="M1043" i="2"/>
  <c r="O1043" i="2" s="1"/>
  <c r="S1037" i="2" l="1"/>
  <c r="R1037" i="2"/>
  <c r="Q1038" i="2"/>
  <c r="T1038" i="2" s="1"/>
  <c r="N1044" i="2"/>
  <c r="P1044" i="2" s="1"/>
  <c r="M1044" i="2"/>
  <c r="O1044" i="2" s="1"/>
  <c r="R1038" i="2" l="1"/>
  <c r="S1038" i="2"/>
  <c r="Q1039" i="2"/>
  <c r="M1045" i="2"/>
  <c r="O1045" i="2" s="1"/>
  <c r="N1045" i="2"/>
  <c r="P1045" i="2" s="1"/>
  <c r="T1039" i="2" l="1"/>
  <c r="N1046" i="2"/>
  <c r="P1046" i="2" s="1"/>
  <c r="M1046" i="2"/>
  <c r="O1046" i="2" s="1"/>
  <c r="R1039" i="2" l="1"/>
  <c r="S1039" i="2"/>
  <c r="Q1040" i="2"/>
  <c r="T1040" i="2" s="1"/>
  <c r="N1047" i="2"/>
  <c r="P1047" i="2" s="1"/>
  <c r="M1047" i="2"/>
  <c r="O1047" i="2" s="1"/>
  <c r="R1040" i="2" l="1"/>
  <c r="S1040" i="2"/>
  <c r="Q1041" i="2"/>
  <c r="T1041" i="2" s="1"/>
  <c r="M1048" i="2"/>
  <c r="O1048" i="2" s="1"/>
  <c r="N1048" i="2"/>
  <c r="P1048" i="2" s="1"/>
  <c r="R1041" i="2" l="1"/>
  <c r="S1041" i="2"/>
  <c r="Q1042" i="2"/>
  <c r="T1042" i="2" s="1"/>
  <c r="M1049" i="2"/>
  <c r="O1049" i="2" s="1"/>
  <c r="N1049" i="2"/>
  <c r="P1049" i="2" s="1"/>
  <c r="S1042" i="2" l="1"/>
  <c r="R1042" i="2"/>
  <c r="Q1043" i="2"/>
  <c r="T1043" i="2" s="1"/>
  <c r="N1050" i="2"/>
  <c r="P1050" i="2" s="1"/>
  <c r="M1050" i="2"/>
  <c r="O1050" i="2" s="1"/>
  <c r="R1043" i="2" l="1"/>
  <c r="S1043" i="2"/>
  <c r="Q1044" i="2"/>
  <c r="N1051" i="2"/>
  <c r="P1051" i="2" s="1"/>
  <c r="M1051" i="2"/>
  <c r="O1051" i="2" s="1"/>
  <c r="T1044" i="2" l="1"/>
  <c r="Q1045" i="2" s="1"/>
  <c r="T1045" i="2" s="1"/>
  <c r="M1052" i="2"/>
  <c r="O1052" i="2" s="1"/>
  <c r="N1052" i="2"/>
  <c r="P1052" i="2" s="1"/>
  <c r="R1044" i="2" l="1"/>
  <c r="S1044" i="2"/>
  <c r="S1045" i="2"/>
  <c r="R1045" i="2"/>
  <c r="Q1046" i="2"/>
  <c r="T1046" i="2" s="1"/>
  <c r="N1053" i="2"/>
  <c r="P1053" i="2" s="1"/>
  <c r="M1053" i="2"/>
  <c r="O1053" i="2" s="1"/>
  <c r="R1046" i="2" l="1"/>
  <c r="S1046" i="2"/>
  <c r="Q1047" i="2"/>
  <c r="T1047" i="2" s="1"/>
  <c r="M1054" i="2"/>
  <c r="O1054" i="2" s="1"/>
  <c r="N1054" i="2"/>
  <c r="P1054" i="2" s="1"/>
  <c r="R1047" i="2" l="1"/>
  <c r="S1047" i="2"/>
  <c r="Q1048" i="2"/>
  <c r="T1048" i="2" s="1"/>
  <c r="N1055" i="2"/>
  <c r="P1055" i="2" s="1"/>
  <c r="M1055" i="2"/>
  <c r="O1055" i="2" s="1"/>
  <c r="R1048" i="2" l="1"/>
  <c r="S1048" i="2"/>
  <c r="Q1049" i="2"/>
  <c r="T1049" i="2" s="1"/>
  <c r="M1056" i="2"/>
  <c r="O1056" i="2" s="1"/>
  <c r="N1056" i="2"/>
  <c r="P1056" i="2" s="1"/>
  <c r="R1049" i="2" l="1"/>
  <c r="S1049" i="2"/>
  <c r="Q1050" i="2"/>
  <c r="T1050" i="2" s="1"/>
  <c r="N1057" i="2"/>
  <c r="P1057" i="2" s="1"/>
  <c r="M1057" i="2"/>
  <c r="O1057" i="2" s="1"/>
  <c r="S1050" i="2" l="1"/>
  <c r="R1050" i="2"/>
  <c r="Q1051" i="2"/>
  <c r="T1051" i="2" s="1"/>
  <c r="M1058" i="2"/>
  <c r="O1058" i="2" s="1"/>
  <c r="N1058" i="2"/>
  <c r="P1058" i="2" s="1"/>
  <c r="R1051" i="2" l="1"/>
  <c r="S1051" i="2"/>
  <c r="Q1052" i="2"/>
  <c r="T1052" i="2" s="1"/>
  <c r="N1059" i="2"/>
  <c r="P1059" i="2" s="1"/>
  <c r="M1059" i="2"/>
  <c r="O1059" i="2" s="1"/>
  <c r="R1052" i="2" l="1"/>
  <c r="S1052" i="2"/>
  <c r="Q1053" i="2"/>
  <c r="T1053" i="2" s="1"/>
  <c r="N1060" i="2"/>
  <c r="P1060" i="2" s="1"/>
  <c r="M1060" i="2"/>
  <c r="O1060" i="2" s="1"/>
  <c r="S1053" i="2" l="1"/>
  <c r="R1053" i="2"/>
  <c r="Q1054" i="2"/>
  <c r="T1054" i="2" s="1"/>
  <c r="M1061" i="2"/>
  <c r="O1061" i="2" s="1"/>
  <c r="N1061" i="2"/>
  <c r="P1061" i="2" s="1"/>
  <c r="R1054" i="2" l="1"/>
  <c r="S1054" i="2"/>
  <c r="Q1055" i="2"/>
  <c r="T1055" i="2" s="1"/>
  <c r="M1062" i="2"/>
  <c r="O1062" i="2" s="1"/>
  <c r="N1062" i="2"/>
  <c r="P1062" i="2" s="1"/>
  <c r="R1055" i="2" l="1"/>
  <c r="S1055" i="2"/>
  <c r="Q1056" i="2"/>
  <c r="T1056" i="2" s="1"/>
  <c r="M1063" i="2"/>
  <c r="O1063" i="2" s="1"/>
  <c r="N1063" i="2"/>
  <c r="P1063" i="2" s="1"/>
  <c r="R1056" i="2" l="1"/>
  <c r="S1056" i="2"/>
  <c r="Q1057" i="2"/>
  <c r="T1057" i="2" s="1"/>
  <c r="M1064" i="2"/>
  <c r="O1064" i="2" s="1"/>
  <c r="N1064" i="2"/>
  <c r="P1064" i="2" s="1"/>
  <c r="R1057" i="2" l="1"/>
  <c r="S1057" i="2"/>
  <c r="Q1058" i="2"/>
  <c r="T1058" i="2" s="1"/>
  <c r="N1065" i="2"/>
  <c r="P1065" i="2" s="1"/>
  <c r="M1065" i="2"/>
  <c r="O1065" i="2" s="1"/>
  <c r="S1058" i="2" l="1"/>
  <c r="R1058" i="2"/>
  <c r="Q1059" i="2"/>
  <c r="T1059" i="2" s="1"/>
  <c r="M1066" i="2"/>
  <c r="O1066" i="2" s="1"/>
  <c r="N1066" i="2"/>
  <c r="P1066" i="2" s="1"/>
  <c r="R1059" i="2" l="1"/>
  <c r="S1059" i="2"/>
  <c r="Q1060" i="2"/>
  <c r="T1060" i="2" s="1"/>
  <c r="N1067" i="2"/>
  <c r="P1067" i="2" s="1"/>
  <c r="M1067" i="2"/>
  <c r="O1067" i="2" s="1"/>
  <c r="R1060" i="2" l="1"/>
  <c r="S1060" i="2"/>
  <c r="Q1061" i="2"/>
  <c r="T1061" i="2" s="1"/>
  <c r="M1068" i="2"/>
  <c r="O1068" i="2" s="1"/>
  <c r="N1068" i="2"/>
  <c r="P1068" i="2" s="1"/>
  <c r="S1061" i="2" l="1"/>
  <c r="R1061" i="2"/>
  <c r="Q1062" i="2"/>
  <c r="T1062" i="2" s="1"/>
  <c r="N1069" i="2"/>
  <c r="P1069" i="2" s="1"/>
  <c r="M1069" i="2"/>
  <c r="O1069" i="2" s="1"/>
  <c r="R1062" i="2" l="1"/>
  <c r="S1062" i="2"/>
  <c r="Q1063" i="2"/>
  <c r="T1063" i="2" s="1"/>
  <c r="M1070" i="2"/>
  <c r="O1070" i="2" s="1"/>
  <c r="N1070" i="2"/>
  <c r="P1070" i="2" s="1"/>
  <c r="R1063" i="2" l="1"/>
  <c r="S1063" i="2"/>
  <c r="Q1064" i="2"/>
  <c r="T1064" i="2" s="1"/>
  <c r="M1071" i="2"/>
  <c r="O1071" i="2" s="1"/>
  <c r="N1071" i="2"/>
  <c r="P1071" i="2" s="1"/>
  <c r="R1064" i="2" l="1"/>
  <c r="S1064" i="2"/>
  <c r="Q1065" i="2"/>
  <c r="T1065" i="2" s="1"/>
  <c r="N1072" i="2"/>
  <c r="P1072" i="2" s="1"/>
  <c r="M1072" i="2"/>
  <c r="O1072" i="2" s="1"/>
  <c r="R1065" i="2" l="1"/>
  <c r="S1065" i="2"/>
  <c r="Q1066" i="2"/>
  <c r="T1066" i="2" s="1"/>
  <c r="M1073" i="2"/>
  <c r="O1073" i="2" s="1"/>
  <c r="N1073" i="2"/>
  <c r="P1073" i="2" s="1"/>
  <c r="S1066" i="2" l="1"/>
  <c r="R1066" i="2"/>
  <c r="Q1067" i="2"/>
  <c r="T1067" i="2" s="1"/>
  <c r="M1074" i="2"/>
  <c r="O1074" i="2" s="1"/>
  <c r="N1074" i="2"/>
  <c r="P1074" i="2" s="1"/>
  <c r="R1067" i="2" l="1"/>
  <c r="S1067" i="2"/>
  <c r="Q1068" i="2"/>
  <c r="T1068" i="2" s="1"/>
  <c r="M1075" i="2"/>
  <c r="O1075" i="2" s="1"/>
  <c r="N1075" i="2"/>
  <c r="P1075" i="2" s="1"/>
  <c r="R1068" i="2" l="1"/>
  <c r="S1068" i="2"/>
  <c r="Q1069" i="2"/>
  <c r="T1069" i="2" s="1"/>
  <c r="N1076" i="2"/>
  <c r="P1076" i="2" s="1"/>
  <c r="M1076" i="2"/>
  <c r="O1076" i="2" s="1"/>
  <c r="S1069" i="2" l="1"/>
  <c r="R1069" i="2"/>
  <c r="Q1070" i="2"/>
  <c r="T1070" i="2" s="1"/>
  <c r="M1077" i="2"/>
  <c r="O1077" i="2" s="1"/>
  <c r="N1077" i="2"/>
  <c r="P1077" i="2" s="1"/>
  <c r="R1070" i="2" l="1"/>
  <c r="S1070" i="2"/>
  <c r="Q1071" i="2"/>
  <c r="T1071" i="2" s="1"/>
  <c r="M1078" i="2"/>
  <c r="O1078" i="2" s="1"/>
  <c r="N1078" i="2"/>
  <c r="P1078" i="2" s="1"/>
  <c r="R1071" i="2" l="1"/>
  <c r="S1071" i="2"/>
  <c r="Q1072" i="2"/>
  <c r="M1079" i="2"/>
  <c r="O1079" i="2" s="1"/>
  <c r="N1079" i="2"/>
  <c r="P1079" i="2" s="1"/>
  <c r="T1072" i="2" l="1"/>
  <c r="N1080" i="2"/>
  <c r="P1080" i="2" s="1"/>
  <c r="M1080" i="2"/>
  <c r="O1080" i="2" s="1"/>
  <c r="R1072" i="2" l="1"/>
  <c r="S1072" i="2"/>
  <c r="Q1073" i="2"/>
  <c r="T1073" i="2" s="1"/>
  <c r="M1081" i="2"/>
  <c r="O1081" i="2" s="1"/>
  <c r="N1081" i="2"/>
  <c r="P1081" i="2" s="1"/>
  <c r="R1073" i="2" l="1"/>
  <c r="S1073" i="2"/>
  <c r="Q1074" i="2"/>
  <c r="T1074" i="2" s="1"/>
  <c r="N1082" i="2"/>
  <c r="P1082" i="2" s="1"/>
  <c r="M1082" i="2"/>
  <c r="O1082" i="2" s="1"/>
  <c r="S1074" i="2" l="1"/>
  <c r="R1074" i="2"/>
  <c r="Q1075" i="2"/>
  <c r="T1075" i="2" s="1"/>
  <c r="N1083" i="2"/>
  <c r="P1083" i="2" s="1"/>
  <c r="M1083" i="2"/>
  <c r="O1083" i="2" s="1"/>
  <c r="R1075" i="2" l="1"/>
  <c r="S1075" i="2"/>
  <c r="Q1076" i="2"/>
  <c r="T1076" i="2" s="1"/>
  <c r="M1084" i="2"/>
  <c r="O1084" i="2" s="1"/>
  <c r="N1084" i="2"/>
  <c r="P1084" i="2" s="1"/>
  <c r="R1076" i="2" l="1"/>
  <c r="S1076" i="2"/>
  <c r="Q1077" i="2"/>
  <c r="T1077" i="2" s="1"/>
  <c r="M1085" i="2"/>
  <c r="O1085" i="2" s="1"/>
  <c r="N1085" i="2"/>
  <c r="P1085" i="2" s="1"/>
  <c r="S1077" i="2" l="1"/>
  <c r="R1077" i="2"/>
  <c r="Q1078" i="2"/>
  <c r="T1078" i="2" s="1"/>
  <c r="N1086" i="2"/>
  <c r="P1086" i="2" s="1"/>
  <c r="M1086" i="2"/>
  <c r="O1086" i="2" s="1"/>
  <c r="R1078" i="2" l="1"/>
  <c r="S1078" i="2"/>
  <c r="Q1079" i="2"/>
  <c r="T1079" i="2" s="1"/>
  <c r="N1087" i="2"/>
  <c r="P1087" i="2" s="1"/>
  <c r="M1087" i="2"/>
  <c r="O1087" i="2" s="1"/>
  <c r="R1079" i="2" l="1"/>
  <c r="S1079" i="2"/>
  <c r="Q1080" i="2"/>
  <c r="T1080" i="2" s="1"/>
  <c r="M1088" i="2"/>
  <c r="O1088" i="2" s="1"/>
  <c r="N1088" i="2"/>
  <c r="P1088" i="2" s="1"/>
  <c r="R1080" i="2" l="1"/>
  <c r="S1080" i="2"/>
  <c r="Q1081" i="2"/>
  <c r="T1081" i="2" s="1"/>
  <c r="M1089" i="2"/>
  <c r="O1089" i="2" s="1"/>
  <c r="N1089" i="2"/>
  <c r="P1089" i="2" s="1"/>
  <c r="R1081" i="2" l="1"/>
  <c r="S1081" i="2"/>
  <c r="Q1082" i="2"/>
  <c r="T1082" i="2" s="1"/>
  <c r="N1090" i="2"/>
  <c r="P1090" i="2" s="1"/>
  <c r="M1090" i="2"/>
  <c r="O1090" i="2" s="1"/>
  <c r="S1082" i="2" l="1"/>
  <c r="R1082" i="2"/>
  <c r="Q1083" i="2"/>
  <c r="T1083" i="2" s="1"/>
  <c r="M1091" i="2"/>
  <c r="O1091" i="2" s="1"/>
  <c r="N1091" i="2"/>
  <c r="P1091" i="2" s="1"/>
  <c r="R1083" i="2" l="1"/>
  <c r="S1083" i="2"/>
  <c r="Q1084" i="2"/>
  <c r="T1084" i="2" s="1"/>
  <c r="N1092" i="2"/>
  <c r="P1092" i="2" s="1"/>
  <c r="M1092" i="2"/>
  <c r="O1092" i="2" s="1"/>
  <c r="R1084" i="2" l="1"/>
  <c r="S1084" i="2"/>
  <c r="Q1085" i="2"/>
  <c r="T1085" i="2" s="1"/>
  <c r="M1093" i="2"/>
  <c r="O1093" i="2" s="1"/>
  <c r="N1093" i="2"/>
  <c r="P1093" i="2" s="1"/>
  <c r="S1085" i="2" l="1"/>
  <c r="R1085" i="2"/>
  <c r="Q1086" i="2"/>
  <c r="T1086" i="2" s="1"/>
  <c r="M1094" i="2"/>
  <c r="O1094" i="2" s="1"/>
  <c r="N1094" i="2"/>
  <c r="P1094" i="2" s="1"/>
  <c r="R1086" i="2" l="1"/>
  <c r="S1086" i="2"/>
  <c r="Q1087" i="2"/>
  <c r="T1087" i="2" s="1"/>
  <c r="N1095" i="2"/>
  <c r="P1095" i="2" s="1"/>
  <c r="M1095" i="2"/>
  <c r="O1095" i="2" s="1"/>
  <c r="R1087" i="2" l="1"/>
  <c r="S1087" i="2"/>
  <c r="Q1088" i="2"/>
  <c r="M1096" i="2"/>
  <c r="O1096" i="2" s="1"/>
  <c r="N1096" i="2"/>
  <c r="P1096" i="2" s="1"/>
  <c r="T1088" i="2" l="1"/>
  <c r="N1097" i="2"/>
  <c r="P1097" i="2" s="1"/>
  <c r="M1097" i="2"/>
  <c r="O1097" i="2" s="1"/>
  <c r="R1088" i="2" l="1"/>
  <c r="S1088" i="2"/>
  <c r="Q1089" i="2"/>
  <c r="T1089" i="2" s="1"/>
  <c r="M1098" i="2"/>
  <c r="O1098" i="2" s="1"/>
  <c r="N1098" i="2"/>
  <c r="P1098" i="2" s="1"/>
  <c r="R1089" i="2" l="1"/>
  <c r="S1089" i="2"/>
  <c r="Q1090" i="2"/>
  <c r="T1090" i="2" s="1"/>
  <c r="N1099" i="2"/>
  <c r="P1099" i="2" s="1"/>
  <c r="M1099" i="2"/>
  <c r="O1099" i="2" s="1"/>
  <c r="S1090" i="2" l="1"/>
  <c r="R1090" i="2"/>
  <c r="Q1091" i="2"/>
  <c r="T1091" i="2" s="1"/>
  <c r="N1100" i="2"/>
  <c r="P1100" i="2" s="1"/>
  <c r="M1100" i="2"/>
  <c r="O1100" i="2" s="1"/>
  <c r="R1091" i="2" l="1"/>
  <c r="S1091" i="2"/>
  <c r="Q1092" i="2"/>
  <c r="T1092" i="2" s="1"/>
  <c r="M1101" i="2"/>
  <c r="O1101" i="2" s="1"/>
  <c r="N1101" i="2"/>
  <c r="P1101" i="2" s="1"/>
  <c r="R1092" i="2" l="1"/>
  <c r="S1092" i="2"/>
  <c r="Q1093" i="2"/>
  <c r="T1093" i="2" s="1"/>
  <c r="M1102" i="2"/>
  <c r="O1102" i="2" s="1"/>
  <c r="N1102" i="2"/>
  <c r="P1102" i="2" s="1"/>
  <c r="S1093" i="2" l="1"/>
  <c r="R1093" i="2"/>
  <c r="Q1094" i="2"/>
  <c r="T1094" i="2" s="1"/>
  <c r="N1103" i="2"/>
  <c r="P1103" i="2" s="1"/>
  <c r="M1103" i="2"/>
  <c r="O1103" i="2" s="1"/>
  <c r="R1094" i="2" l="1"/>
  <c r="S1094" i="2"/>
  <c r="Q1095" i="2"/>
  <c r="T1095" i="2" s="1"/>
  <c r="M1104" i="2"/>
  <c r="O1104" i="2" s="1"/>
  <c r="N1104" i="2"/>
  <c r="P1104" i="2" s="1"/>
  <c r="R1095" i="2" l="1"/>
  <c r="S1095" i="2"/>
  <c r="Q1096" i="2"/>
  <c r="T1096" i="2" s="1"/>
  <c r="N1105" i="2"/>
  <c r="P1105" i="2" s="1"/>
  <c r="M1105" i="2"/>
  <c r="O1105" i="2" s="1"/>
  <c r="R1096" i="2" l="1"/>
  <c r="S1096" i="2"/>
  <c r="Q1097" i="2"/>
  <c r="N1106" i="2"/>
  <c r="P1106" i="2" s="1"/>
  <c r="M1106" i="2"/>
  <c r="O1106" i="2" s="1"/>
  <c r="T1097" i="2" l="1"/>
  <c r="N1107" i="2"/>
  <c r="P1107" i="2" s="1"/>
  <c r="M1107" i="2"/>
  <c r="O1107" i="2" s="1"/>
  <c r="R1097" i="2" l="1"/>
  <c r="S1097" i="2"/>
  <c r="Q1098" i="2"/>
  <c r="T1098" i="2" s="1"/>
  <c r="N1108" i="2"/>
  <c r="P1108" i="2" s="1"/>
  <c r="M1108" i="2"/>
  <c r="O1108" i="2" s="1"/>
  <c r="S1098" i="2" l="1"/>
  <c r="R1098" i="2"/>
  <c r="Q1099" i="2"/>
  <c r="T1099" i="2" s="1"/>
  <c r="N1109" i="2"/>
  <c r="P1109" i="2" s="1"/>
  <c r="M1109" i="2"/>
  <c r="O1109" i="2" s="1"/>
  <c r="R1099" i="2" l="1"/>
  <c r="S1099" i="2"/>
  <c r="Q1100" i="2"/>
  <c r="T1100" i="2" s="1"/>
  <c r="N1110" i="2"/>
  <c r="P1110" i="2" s="1"/>
  <c r="M1110" i="2"/>
  <c r="O1110" i="2" s="1"/>
  <c r="R1100" i="2" l="1"/>
  <c r="S1100" i="2"/>
  <c r="Q1101" i="2"/>
  <c r="M1111" i="2"/>
  <c r="O1111" i="2" s="1"/>
  <c r="N1111" i="2"/>
  <c r="P1111" i="2" s="1"/>
  <c r="T1101" i="2" l="1"/>
  <c r="N1112" i="2"/>
  <c r="P1112" i="2" s="1"/>
  <c r="M1112" i="2"/>
  <c r="O1112" i="2" s="1"/>
  <c r="S1101" i="2" l="1"/>
  <c r="R1101" i="2"/>
  <c r="Q1102" i="2"/>
  <c r="T1102" i="2" s="1"/>
  <c r="N1113" i="2"/>
  <c r="P1113" i="2" s="1"/>
  <c r="M1113" i="2"/>
  <c r="O1113" i="2" s="1"/>
  <c r="R1102" i="2" l="1"/>
  <c r="S1102" i="2"/>
  <c r="Q1103" i="2"/>
  <c r="T1103" i="2" s="1"/>
  <c r="M1114" i="2"/>
  <c r="O1114" i="2" s="1"/>
  <c r="N1114" i="2"/>
  <c r="P1114" i="2" s="1"/>
  <c r="R1103" i="2" l="1"/>
  <c r="S1103" i="2"/>
  <c r="Q1104" i="2"/>
  <c r="T1104" i="2" s="1"/>
  <c r="N1115" i="2"/>
  <c r="P1115" i="2" s="1"/>
  <c r="M1115" i="2"/>
  <c r="O1115" i="2" s="1"/>
  <c r="R1104" i="2" l="1"/>
  <c r="S1104" i="2"/>
  <c r="Q1105" i="2"/>
  <c r="T1105" i="2" s="1"/>
  <c r="N1116" i="2"/>
  <c r="P1116" i="2" s="1"/>
  <c r="M1116" i="2"/>
  <c r="O1116" i="2" s="1"/>
  <c r="R1105" i="2" l="1"/>
  <c r="S1105" i="2"/>
  <c r="Q1106" i="2"/>
  <c r="T1106" i="2" s="1"/>
  <c r="M1117" i="2"/>
  <c r="O1117" i="2" s="1"/>
  <c r="N1117" i="2"/>
  <c r="P1117" i="2" s="1"/>
  <c r="S1106" i="2" l="1"/>
  <c r="R1106" i="2"/>
  <c r="Q1107" i="2"/>
  <c r="T1107" i="2" s="1"/>
  <c r="M1118" i="2"/>
  <c r="O1118" i="2" s="1"/>
  <c r="N1118" i="2"/>
  <c r="P1118" i="2" s="1"/>
  <c r="R1107" i="2" l="1"/>
  <c r="S1107" i="2"/>
  <c r="Q1108" i="2"/>
  <c r="T1108" i="2" s="1"/>
  <c r="N1119" i="2"/>
  <c r="P1119" i="2" s="1"/>
  <c r="M1119" i="2"/>
  <c r="O1119" i="2" s="1"/>
  <c r="R1108" i="2" l="1"/>
  <c r="S1108" i="2"/>
  <c r="Q1109" i="2"/>
  <c r="T1109" i="2" s="1"/>
  <c r="N1120" i="2"/>
  <c r="P1120" i="2" s="1"/>
  <c r="M1120" i="2"/>
  <c r="O1120" i="2" s="1"/>
  <c r="S1109" i="2" l="1"/>
  <c r="R1109" i="2"/>
  <c r="Q1110" i="2"/>
  <c r="T1110" i="2" s="1"/>
  <c r="M1121" i="2"/>
  <c r="O1121" i="2" s="1"/>
  <c r="N1121" i="2"/>
  <c r="P1121" i="2" s="1"/>
  <c r="R1110" i="2" l="1"/>
  <c r="S1110" i="2"/>
  <c r="Q1111" i="2"/>
  <c r="T1111" i="2" s="1"/>
  <c r="N1122" i="2"/>
  <c r="P1122" i="2" s="1"/>
  <c r="M1122" i="2"/>
  <c r="O1122" i="2" s="1"/>
  <c r="R1111" i="2" l="1"/>
  <c r="S1111" i="2"/>
  <c r="Q1112" i="2"/>
  <c r="T1112" i="2" s="1"/>
  <c r="M1123" i="2"/>
  <c r="O1123" i="2" s="1"/>
  <c r="N1123" i="2"/>
  <c r="P1123" i="2" s="1"/>
  <c r="R1112" i="2" l="1"/>
  <c r="S1112" i="2"/>
  <c r="Q1113" i="2"/>
  <c r="T1113" i="2" s="1"/>
  <c r="M1124" i="2"/>
  <c r="O1124" i="2" s="1"/>
  <c r="N1124" i="2"/>
  <c r="P1124" i="2" s="1"/>
  <c r="R1113" i="2" l="1"/>
  <c r="S1113" i="2"/>
  <c r="Q1114" i="2"/>
  <c r="T1114" i="2" s="1"/>
  <c r="N1125" i="2"/>
  <c r="P1125" i="2" s="1"/>
  <c r="M1125" i="2"/>
  <c r="O1125" i="2" s="1"/>
  <c r="S1114" i="2" l="1"/>
  <c r="R1114" i="2"/>
  <c r="Q1115" i="2"/>
  <c r="T1115" i="2" s="1"/>
  <c r="N1126" i="2"/>
  <c r="P1126" i="2" s="1"/>
  <c r="M1126" i="2"/>
  <c r="O1126" i="2" s="1"/>
  <c r="R1115" i="2" l="1"/>
  <c r="S1115" i="2"/>
  <c r="Q1116" i="2"/>
  <c r="T1116" i="2" s="1"/>
  <c r="N1127" i="2"/>
  <c r="P1127" i="2" s="1"/>
  <c r="M1127" i="2"/>
  <c r="O1127" i="2" s="1"/>
  <c r="R1116" i="2" l="1"/>
  <c r="S1116" i="2"/>
  <c r="Q1117" i="2"/>
  <c r="T1117" i="2" s="1"/>
  <c r="N1128" i="2"/>
  <c r="P1128" i="2" s="1"/>
  <c r="M1128" i="2"/>
  <c r="O1128" i="2" s="1"/>
  <c r="S1117" i="2" l="1"/>
  <c r="R1117" i="2"/>
  <c r="Q1118" i="2"/>
  <c r="T1118" i="2" s="1"/>
  <c r="M1129" i="2"/>
  <c r="O1129" i="2" s="1"/>
  <c r="N1129" i="2"/>
  <c r="P1129" i="2" s="1"/>
  <c r="R1118" i="2" l="1"/>
  <c r="S1118" i="2"/>
  <c r="Q1119" i="2"/>
  <c r="T1119" i="2" s="1"/>
  <c r="M1130" i="2"/>
  <c r="O1130" i="2" s="1"/>
  <c r="N1130" i="2"/>
  <c r="P1130" i="2" s="1"/>
  <c r="R1119" i="2" l="1"/>
  <c r="S1119" i="2"/>
  <c r="Q1120" i="2"/>
  <c r="T1120" i="2" s="1"/>
  <c r="N1131" i="2"/>
  <c r="P1131" i="2" s="1"/>
  <c r="M1131" i="2"/>
  <c r="O1131" i="2" s="1"/>
  <c r="R1120" i="2" l="1"/>
  <c r="S1120" i="2"/>
  <c r="Q1121" i="2"/>
  <c r="T1121" i="2" s="1"/>
  <c r="M1132" i="2"/>
  <c r="O1132" i="2" s="1"/>
  <c r="N1132" i="2"/>
  <c r="P1132" i="2" s="1"/>
  <c r="R1121" i="2" l="1"/>
  <c r="S1121" i="2"/>
  <c r="Q1122" i="2"/>
  <c r="T1122" i="2" s="1"/>
  <c r="N1133" i="2"/>
  <c r="P1133" i="2" s="1"/>
  <c r="M1133" i="2"/>
  <c r="O1133" i="2" s="1"/>
  <c r="S1122" i="2" l="1"/>
  <c r="R1122" i="2"/>
  <c r="Q1123" i="2"/>
  <c r="T1123" i="2" s="1"/>
  <c r="M1134" i="2"/>
  <c r="O1134" i="2" s="1"/>
  <c r="N1134" i="2"/>
  <c r="P1134" i="2" s="1"/>
  <c r="R1123" i="2" l="1"/>
  <c r="S1123" i="2"/>
  <c r="Q1124" i="2"/>
  <c r="T1124" i="2" s="1"/>
  <c r="M1135" i="2"/>
  <c r="O1135" i="2" s="1"/>
  <c r="N1135" i="2"/>
  <c r="P1135" i="2" s="1"/>
  <c r="R1124" i="2" l="1"/>
  <c r="S1124" i="2"/>
  <c r="Q1125" i="2"/>
  <c r="T1125" i="2" s="1"/>
  <c r="N1136" i="2"/>
  <c r="P1136" i="2" s="1"/>
  <c r="M1136" i="2"/>
  <c r="O1136" i="2" s="1"/>
  <c r="S1125" i="2" l="1"/>
  <c r="R1125" i="2"/>
  <c r="Q1126" i="2"/>
  <c r="T1126" i="2" s="1"/>
  <c r="N1137" i="2"/>
  <c r="P1137" i="2" s="1"/>
  <c r="M1137" i="2"/>
  <c r="O1137" i="2" s="1"/>
  <c r="R1126" i="2" l="1"/>
  <c r="S1126" i="2"/>
  <c r="Q1127" i="2"/>
  <c r="T1127" i="2" s="1"/>
  <c r="M1138" i="2"/>
  <c r="O1138" i="2" s="1"/>
  <c r="N1138" i="2"/>
  <c r="P1138" i="2" s="1"/>
  <c r="R1127" i="2" l="1"/>
  <c r="S1127" i="2"/>
  <c r="Q1128" i="2"/>
  <c r="T1128" i="2" s="1"/>
  <c r="M1139" i="2"/>
  <c r="O1139" i="2" s="1"/>
  <c r="N1139" i="2"/>
  <c r="P1139" i="2" s="1"/>
  <c r="R1128" i="2" l="1"/>
  <c r="S1128" i="2"/>
  <c r="Q1129" i="2"/>
  <c r="T1129" i="2" s="1"/>
  <c r="N1140" i="2"/>
  <c r="P1140" i="2" s="1"/>
  <c r="M1140" i="2"/>
  <c r="O1140" i="2" s="1"/>
  <c r="R1129" i="2" l="1"/>
  <c r="S1129" i="2"/>
  <c r="Q1130" i="2"/>
  <c r="T1130" i="2" s="1"/>
  <c r="N1141" i="2"/>
  <c r="P1141" i="2" s="1"/>
  <c r="M1141" i="2"/>
  <c r="O1141" i="2" s="1"/>
  <c r="S1130" i="2" l="1"/>
  <c r="R1130" i="2"/>
  <c r="Q1131" i="2"/>
  <c r="T1131" i="2" s="1"/>
  <c r="N1142" i="2"/>
  <c r="P1142" i="2" s="1"/>
  <c r="M1142" i="2"/>
  <c r="O1142" i="2" s="1"/>
  <c r="R1131" i="2" l="1"/>
  <c r="S1131" i="2"/>
  <c r="Q1132" i="2"/>
  <c r="T1132" i="2" s="1"/>
  <c r="N1143" i="2"/>
  <c r="P1143" i="2" s="1"/>
  <c r="M1143" i="2"/>
  <c r="O1143" i="2" s="1"/>
  <c r="R1132" i="2" l="1"/>
  <c r="S1132" i="2"/>
  <c r="Q1133" i="2"/>
  <c r="T1133" i="2" s="1"/>
  <c r="N1144" i="2"/>
  <c r="P1144" i="2" s="1"/>
  <c r="M1144" i="2"/>
  <c r="O1144" i="2" s="1"/>
  <c r="S1133" i="2" l="1"/>
  <c r="R1133" i="2"/>
  <c r="Q1134" i="2"/>
  <c r="T1134" i="2" s="1"/>
  <c r="N1145" i="2"/>
  <c r="P1145" i="2" s="1"/>
  <c r="M1145" i="2"/>
  <c r="O1145" i="2" s="1"/>
  <c r="R1134" i="2" l="1"/>
  <c r="S1134" i="2"/>
  <c r="Q1135" i="2"/>
  <c r="T1135" i="2" s="1"/>
  <c r="N1146" i="2"/>
  <c r="P1146" i="2" s="1"/>
  <c r="M1146" i="2"/>
  <c r="O1146" i="2" s="1"/>
  <c r="R1135" i="2" l="1"/>
  <c r="S1135" i="2"/>
  <c r="Q1136" i="2"/>
  <c r="T1136" i="2" s="1"/>
  <c r="N1147" i="2"/>
  <c r="P1147" i="2" s="1"/>
  <c r="M1147" i="2"/>
  <c r="O1147" i="2" s="1"/>
  <c r="R1136" i="2" l="1"/>
  <c r="S1136" i="2"/>
  <c r="Q1137" i="2"/>
  <c r="T1137" i="2" s="1"/>
  <c r="M1148" i="2"/>
  <c r="O1148" i="2" s="1"/>
  <c r="N1148" i="2"/>
  <c r="P1148" i="2" s="1"/>
  <c r="R1137" i="2" l="1"/>
  <c r="S1137" i="2"/>
  <c r="Q1138" i="2"/>
  <c r="T1138" i="2" s="1"/>
  <c r="M1149" i="2"/>
  <c r="O1149" i="2" s="1"/>
  <c r="N1149" i="2"/>
  <c r="P1149" i="2" s="1"/>
  <c r="S1138" i="2" l="1"/>
  <c r="R1138" i="2"/>
  <c r="Q1139" i="2"/>
  <c r="T1139" i="2" s="1"/>
  <c r="N1150" i="2"/>
  <c r="P1150" i="2" s="1"/>
  <c r="M1150" i="2"/>
  <c r="O1150" i="2" s="1"/>
  <c r="S1139" i="2" l="1"/>
  <c r="R1139" i="2"/>
  <c r="Q1140" i="2"/>
  <c r="T1140" i="2" s="1"/>
  <c r="M1151" i="2"/>
  <c r="O1151" i="2" s="1"/>
  <c r="N1151" i="2"/>
  <c r="P1151" i="2" s="1"/>
  <c r="R1140" i="2" l="1"/>
  <c r="S1140" i="2"/>
  <c r="Q1141" i="2"/>
  <c r="T1141" i="2" s="1"/>
  <c r="N1152" i="2"/>
  <c r="P1152" i="2" s="1"/>
  <c r="M1152" i="2"/>
  <c r="O1152" i="2" s="1"/>
  <c r="R1141" i="2" l="1"/>
  <c r="S1141" i="2"/>
  <c r="Q1142" i="2"/>
  <c r="T1142" i="2" s="1"/>
  <c r="M1153" i="2"/>
  <c r="O1153" i="2" s="1"/>
  <c r="N1153" i="2"/>
  <c r="P1153" i="2" s="1"/>
  <c r="R1142" i="2" l="1"/>
  <c r="S1142" i="2"/>
  <c r="Q1143" i="2"/>
  <c r="T1143" i="2" s="1"/>
  <c r="N1154" i="2"/>
  <c r="P1154" i="2" s="1"/>
  <c r="M1154" i="2"/>
  <c r="O1154" i="2" s="1"/>
  <c r="R1143" i="2" l="1"/>
  <c r="S1143" i="2"/>
  <c r="Q1144" i="2"/>
  <c r="M1155" i="2"/>
  <c r="O1155" i="2" s="1"/>
  <c r="N1155" i="2"/>
  <c r="P1155" i="2" s="1"/>
  <c r="T1144" i="2" l="1"/>
  <c r="N1156" i="2"/>
  <c r="P1156" i="2" s="1"/>
  <c r="M1156" i="2"/>
  <c r="O1156" i="2" s="1"/>
  <c r="R1144" i="2" l="1"/>
  <c r="S1144" i="2"/>
  <c r="Q1145" i="2"/>
  <c r="T1145" i="2" s="1"/>
  <c r="M1157" i="2"/>
  <c r="O1157" i="2" s="1"/>
  <c r="N1157" i="2"/>
  <c r="P1157" i="2" s="1"/>
  <c r="R1145" i="2" l="1"/>
  <c r="S1145" i="2"/>
  <c r="Q1146" i="2"/>
  <c r="T1146" i="2" s="1"/>
  <c r="M1158" i="2"/>
  <c r="O1158" i="2" s="1"/>
  <c r="N1158" i="2"/>
  <c r="P1158" i="2" s="1"/>
  <c r="S1146" i="2" l="1"/>
  <c r="R1146" i="2"/>
  <c r="Q1147" i="2"/>
  <c r="T1147" i="2" s="1"/>
  <c r="N1159" i="2"/>
  <c r="P1159" i="2" s="1"/>
  <c r="M1159" i="2"/>
  <c r="O1159" i="2" s="1"/>
  <c r="S1147" i="2" l="1"/>
  <c r="R1147" i="2"/>
  <c r="Q1148" i="2"/>
  <c r="T1148" i="2" s="1"/>
  <c r="M1160" i="2"/>
  <c r="O1160" i="2" s="1"/>
  <c r="N1160" i="2"/>
  <c r="P1160" i="2" s="1"/>
  <c r="R1148" i="2" l="1"/>
  <c r="S1148" i="2"/>
  <c r="Q1149" i="2"/>
  <c r="T1149" i="2" s="1"/>
  <c r="M1161" i="2"/>
  <c r="O1161" i="2" s="1"/>
  <c r="N1161" i="2"/>
  <c r="P1161" i="2" s="1"/>
  <c r="R1149" i="2" l="1"/>
  <c r="S1149" i="2"/>
  <c r="Q1150" i="2"/>
  <c r="T1150" i="2" s="1"/>
  <c r="N1162" i="2"/>
  <c r="P1162" i="2" s="1"/>
  <c r="M1162" i="2"/>
  <c r="O1162" i="2" s="1"/>
  <c r="R1150" i="2" l="1"/>
  <c r="S1150" i="2"/>
  <c r="Q1151" i="2"/>
  <c r="T1151" i="2" s="1"/>
  <c r="N1163" i="2"/>
  <c r="P1163" i="2" s="1"/>
  <c r="M1163" i="2"/>
  <c r="O1163" i="2" s="1"/>
  <c r="R1151" i="2" l="1"/>
  <c r="S1151" i="2"/>
  <c r="Q1152" i="2"/>
  <c r="T1152" i="2" s="1"/>
  <c r="N1164" i="2"/>
  <c r="P1164" i="2" s="1"/>
  <c r="M1164" i="2"/>
  <c r="O1164" i="2" s="1"/>
  <c r="R1152" i="2" l="1"/>
  <c r="S1152" i="2"/>
  <c r="Q1153" i="2"/>
  <c r="N1165" i="2"/>
  <c r="P1165" i="2" s="1"/>
  <c r="M1165" i="2"/>
  <c r="O1165" i="2" s="1"/>
  <c r="T1153" i="2" l="1"/>
  <c r="M1166" i="2"/>
  <c r="O1166" i="2" s="1"/>
  <c r="N1166" i="2"/>
  <c r="P1166" i="2" s="1"/>
  <c r="R1153" i="2" l="1"/>
  <c r="S1153" i="2"/>
  <c r="Q1154" i="2"/>
  <c r="T1154" i="2" s="1"/>
  <c r="M1167" i="2"/>
  <c r="O1167" i="2" s="1"/>
  <c r="N1167" i="2"/>
  <c r="P1167" i="2" s="1"/>
  <c r="S1154" i="2" l="1"/>
  <c r="R1154" i="2"/>
  <c r="Q1155" i="2"/>
  <c r="T1155" i="2" s="1"/>
  <c r="M1168" i="2"/>
  <c r="O1168" i="2" s="1"/>
  <c r="N1168" i="2"/>
  <c r="P1168" i="2" s="1"/>
  <c r="S1155" i="2" l="1"/>
  <c r="R1155" i="2"/>
  <c r="Q1156" i="2"/>
  <c r="T1156" i="2" s="1"/>
  <c r="N1169" i="2"/>
  <c r="P1169" i="2" s="1"/>
  <c r="M1169" i="2"/>
  <c r="O1169" i="2" s="1"/>
  <c r="R1156" i="2" l="1"/>
  <c r="S1156" i="2"/>
  <c r="Q1157" i="2"/>
  <c r="T1157" i="2" s="1"/>
  <c r="M1170" i="2"/>
  <c r="O1170" i="2" s="1"/>
  <c r="N1170" i="2"/>
  <c r="P1170" i="2" s="1"/>
  <c r="R1157" i="2" l="1"/>
  <c r="S1157" i="2"/>
  <c r="Q1158" i="2"/>
  <c r="T1158" i="2" s="1"/>
  <c r="M1171" i="2"/>
  <c r="O1171" i="2" s="1"/>
  <c r="N1171" i="2"/>
  <c r="P1171" i="2" s="1"/>
  <c r="R1158" i="2" l="1"/>
  <c r="S1158" i="2"/>
  <c r="Q1159" i="2"/>
  <c r="T1159" i="2" s="1"/>
  <c r="N1172" i="2"/>
  <c r="P1172" i="2" s="1"/>
  <c r="M1172" i="2"/>
  <c r="O1172" i="2" s="1"/>
  <c r="R1159" i="2" l="1"/>
  <c r="S1159" i="2"/>
  <c r="Q1160" i="2"/>
  <c r="T1160" i="2" s="1"/>
  <c r="M1173" i="2"/>
  <c r="O1173" i="2" s="1"/>
  <c r="N1173" i="2"/>
  <c r="P1173" i="2" s="1"/>
  <c r="R1160" i="2" l="1"/>
  <c r="S1160" i="2"/>
  <c r="Q1161" i="2"/>
  <c r="T1161" i="2" s="1"/>
  <c r="N1174" i="2"/>
  <c r="P1174" i="2" s="1"/>
  <c r="M1174" i="2"/>
  <c r="O1174" i="2" s="1"/>
  <c r="R1161" i="2" l="1"/>
  <c r="S1161" i="2"/>
  <c r="Q1162" i="2"/>
  <c r="T1162" i="2" s="1"/>
  <c r="N1175" i="2"/>
  <c r="P1175" i="2" s="1"/>
  <c r="M1175" i="2"/>
  <c r="O1175" i="2" s="1"/>
  <c r="S1162" i="2" l="1"/>
  <c r="R1162" i="2"/>
  <c r="Q1163" i="2"/>
  <c r="T1163" i="2" s="1"/>
  <c r="N1176" i="2"/>
  <c r="P1176" i="2" s="1"/>
  <c r="M1176" i="2"/>
  <c r="O1176" i="2" s="1"/>
  <c r="S1163" i="2" l="1"/>
  <c r="R1163" i="2"/>
  <c r="Q1164" i="2"/>
  <c r="T1164" i="2" s="1"/>
  <c r="M1177" i="2"/>
  <c r="O1177" i="2" s="1"/>
  <c r="N1177" i="2"/>
  <c r="P1177" i="2" s="1"/>
  <c r="R1164" i="2" l="1"/>
  <c r="S1164" i="2"/>
  <c r="Q1165" i="2"/>
  <c r="T1165" i="2" s="1"/>
  <c r="M1178" i="2"/>
  <c r="O1178" i="2" s="1"/>
  <c r="N1178" i="2"/>
  <c r="P1178" i="2" s="1"/>
  <c r="R1165" i="2" l="1"/>
  <c r="S1165" i="2"/>
  <c r="Q1166" i="2"/>
  <c r="T1166" i="2" s="1"/>
  <c r="N1179" i="2"/>
  <c r="P1179" i="2" s="1"/>
  <c r="M1179" i="2"/>
  <c r="O1179" i="2" s="1"/>
  <c r="R1166" i="2" l="1"/>
  <c r="S1166" i="2"/>
  <c r="Q1167" i="2"/>
  <c r="T1167" i="2" s="1"/>
  <c r="N1180" i="2"/>
  <c r="P1180" i="2" s="1"/>
  <c r="M1180" i="2"/>
  <c r="O1180" i="2" s="1"/>
  <c r="R1167" i="2" l="1"/>
  <c r="S1167" i="2"/>
  <c r="Q1168" i="2"/>
  <c r="T1168" i="2" s="1"/>
  <c r="N1181" i="2"/>
  <c r="P1181" i="2" s="1"/>
  <c r="M1181" i="2"/>
  <c r="O1181" i="2" s="1"/>
  <c r="S1168" i="2" l="1"/>
  <c r="R1168" i="2"/>
  <c r="Q1169" i="2"/>
  <c r="N1182" i="2"/>
  <c r="P1182" i="2" s="1"/>
  <c r="M1182" i="2"/>
  <c r="O1182" i="2" s="1"/>
  <c r="T1169" i="2" l="1"/>
  <c r="Q1170" i="2" s="1"/>
  <c r="T1170" i="2" s="1"/>
  <c r="N1183" i="2"/>
  <c r="P1183" i="2" s="1"/>
  <c r="M1183" i="2"/>
  <c r="O1183" i="2" s="1"/>
  <c r="R1170" i="2" l="1"/>
  <c r="S1170" i="2"/>
  <c r="Q1171" i="2"/>
  <c r="T1171" i="2" s="1"/>
  <c r="R1169" i="2"/>
  <c r="S1169" i="2"/>
  <c r="M1184" i="2"/>
  <c r="O1184" i="2" s="1"/>
  <c r="N1184" i="2"/>
  <c r="P1184" i="2" s="1"/>
  <c r="S1171" i="2" l="1"/>
  <c r="R1171" i="2"/>
  <c r="Q1172" i="2"/>
  <c r="T1172" i="2" s="1"/>
  <c r="N1185" i="2"/>
  <c r="P1185" i="2" s="1"/>
  <c r="M1185" i="2"/>
  <c r="O1185" i="2" s="1"/>
  <c r="S1172" i="2" l="1"/>
  <c r="R1172" i="2"/>
  <c r="Q1173" i="2"/>
  <c r="T1173" i="2" s="1"/>
  <c r="M1186" i="2"/>
  <c r="O1186" i="2" s="1"/>
  <c r="N1186" i="2"/>
  <c r="P1186" i="2" s="1"/>
  <c r="R1173" i="2" l="1"/>
  <c r="S1173" i="2"/>
  <c r="Q1174" i="2"/>
  <c r="M1187" i="2"/>
  <c r="O1187" i="2" s="1"/>
  <c r="N1187" i="2"/>
  <c r="P1187" i="2" s="1"/>
  <c r="T1174" i="2" l="1"/>
  <c r="N1188" i="2"/>
  <c r="P1188" i="2" s="1"/>
  <c r="M1188" i="2"/>
  <c r="O1188" i="2" s="1"/>
  <c r="S1174" i="2" l="1"/>
  <c r="R1174" i="2"/>
  <c r="Q1175" i="2"/>
  <c r="T1175" i="2" s="1"/>
  <c r="N1189" i="2"/>
  <c r="P1189" i="2" s="1"/>
  <c r="M1189" i="2"/>
  <c r="O1189" i="2" s="1"/>
  <c r="R1175" i="2" l="1"/>
  <c r="S1175" i="2"/>
  <c r="Q1176" i="2"/>
  <c r="T1176" i="2" s="1"/>
  <c r="M1190" i="2"/>
  <c r="O1190" i="2" s="1"/>
  <c r="N1190" i="2"/>
  <c r="P1190" i="2" s="1"/>
  <c r="S1176" i="2" l="1"/>
  <c r="R1176" i="2"/>
  <c r="Q1177" i="2"/>
  <c r="T1177" i="2" s="1"/>
  <c r="M1191" i="2"/>
  <c r="O1191" i="2" s="1"/>
  <c r="N1191" i="2"/>
  <c r="P1191" i="2" s="1"/>
  <c r="R1177" i="2" l="1"/>
  <c r="S1177" i="2"/>
  <c r="Q1178" i="2"/>
  <c r="T1178" i="2" s="1"/>
  <c r="M1192" i="2"/>
  <c r="O1192" i="2" s="1"/>
  <c r="N1192" i="2"/>
  <c r="P1192" i="2" s="1"/>
  <c r="R1178" i="2" l="1"/>
  <c r="S1178" i="2"/>
  <c r="Q1179" i="2"/>
  <c r="T1179" i="2" s="1"/>
  <c r="N1193" i="2"/>
  <c r="P1193" i="2" s="1"/>
  <c r="M1193" i="2"/>
  <c r="O1193" i="2" s="1"/>
  <c r="S1179" i="2" l="1"/>
  <c r="R1179" i="2"/>
  <c r="Q1180" i="2"/>
  <c r="T1180" i="2" s="1"/>
  <c r="N1194" i="2"/>
  <c r="P1194" i="2" s="1"/>
  <c r="M1194" i="2"/>
  <c r="O1194" i="2" s="1"/>
  <c r="R1180" i="2" l="1"/>
  <c r="S1180" i="2"/>
  <c r="Q1181" i="2"/>
  <c r="T1181" i="2" s="1"/>
  <c r="M1195" i="2"/>
  <c r="O1195" i="2" s="1"/>
  <c r="N1195" i="2"/>
  <c r="P1195" i="2" s="1"/>
  <c r="R1181" i="2" l="1"/>
  <c r="S1181" i="2"/>
  <c r="Q1182" i="2"/>
  <c r="T1182" i="2" s="1"/>
  <c r="M1196" i="2"/>
  <c r="O1196" i="2" s="1"/>
  <c r="N1196" i="2"/>
  <c r="P1196" i="2" s="1"/>
  <c r="S1182" i="2" l="1"/>
  <c r="R1182" i="2"/>
  <c r="Q1183" i="2"/>
  <c r="T1183" i="2" s="1"/>
  <c r="M1197" i="2"/>
  <c r="O1197" i="2" s="1"/>
  <c r="N1197" i="2"/>
  <c r="P1197" i="2" s="1"/>
  <c r="R1183" i="2" l="1"/>
  <c r="S1183" i="2"/>
  <c r="Q1184" i="2"/>
  <c r="T1184" i="2" s="1"/>
  <c r="N1198" i="2"/>
  <c r="P1198" i="2" s="1"/>
  <c r="M1198" i="2"/>
  <c r="O1198" i="2" s="1"/>
  <c r="R1184" i="2" l="1"/>
  <c r="S1184" i="2"/>
  <c r="Q1185" i="2"/>
  <c r="T1185" i="2" s="1"/>
  <c r="N1199" i="2"/>
  <c r="P1199" i="2" s="1"/>
  <c r="M1199" i="2"/>
  <c r="O1199" i="2" s="1"/>
  <c r="R1185" i="2" l="1"/>
  <c r="S1185" i="2"/>
  <c r="Q1186" i="2"/>
  <c r="T1186" i="2" s="1"/>
  <c r="N1200" i="2"/>
  <c r="P1200" i="2" s="1"/>
  <c r="M1200" i="2"/>
  <c r="O1200" i="2" s="1"/>
  <c r="R1186" i="2" l="1"/>
  <c r="S1186" i="2"/>
  <c r="Q1187" i="2"/>
  <c r="T1187" i="2" s="1"/>
  <c r="N1201" i="2"/>
  <c r="P1201" i="2" s="1"/>
  <c r="M1201" i="2"/>
  <c r="O1201" i="2" s="1"/>
  <c r="R1187" i="2" l="1"/>
  <c r="S1187" i="2"/>
  <c r="Q1188" i="2"/>
  <c r="T1188" i="2" s="1"/>
  <c r="M1202" i="2"/>
  <c r="O1202" i="2" s="1"/>
  <c r="N1202" i="2"/>
  <c r="P1202" i="2" s="1"/>
  <c r="R1188" i="2" l="1"/>
  <c r="S1188" i="2"/>
  <c r="Q1189" i="2"/>
  <c r="T1189" i="2" s="1"/>
  <c r="N1203" i="2"/>
  <c r="P1203" i="2" s="1"/>
  <c r="M1203" i="2"/>
  <c r="O1203" i="2" s="1"/>
  <c r="R1189" i="2" l="1"/>
  <c r="S1189" i="2"/>
  <c r="Q1190" i="2"/>
  <c r="T1190" i="2" s="1"/>
  <c r="M1204" i="2"/>
  <c r="O1204" i="2" s="1"/>
  <c r="N1204" i="2"/>
  <c r="P1204" i="2" s="1"/>
  <c r="S1190" i="2" l="1"/>
  <c r="R1190" i="2"/>
  <c r="Q1191" i="2"/>
  <c r="T1191" i="2" s="1"/>
  <c r="M1205" i="2"/>
  <c r="O1205" i="2" s="1"/>
  <c r="N1205" i="2"/>
  <c r="P1205" i="2" s="1"/>
  <c r="R1191" i="2" l="1"/>
  <c r="S1191" i="2"/>
  <c r="Q1192" i="2"/>
  <c r="T1192" i="2" s="1"/>
  <c r="M1206" i="2"/>
  <c r="O1206" i="2" s="1"/>
  <c r="N1206" i="2"/>
  <c r="P1206" i="2" s="1"/>
  <c r="R1192" i="2" l="1"/>
  <c r="S1192" i="2"/>
  <c r="Q1193" i="2"/>
  <c r="T1193" i="2" s="1"/>
  <c r="N1207" i="2"/>
  <c r="P1207" i="2" s="1"/>
  <c r="M1207" i="2"/>
  <c r="O1207" i="2" s="1"/>
  <c r="R1193" i="2" l="1"/>
  <c r="S1193" i="2"/>
  <c r="Q1194" i="2"/>
  <c r="T1194" i="2" s="1"/>
  <c r="N1208" i="2"/>
  <c r="P1208" i="2" s="1"/>
  <c r="M1208" i="2"/>
  <c r="O1208" i="2" s="1"/>
  <c r="R1194" i="2" l="1"/>
  <c r="S1194" i="2"/>
  <c r="Q1195" i="2"/>
  <c r="T1195" i="2" s="1"/>
  <c r="M1209" i="2"/>
  <c r="O1209" i="2" s="1"/>
  <c r="N1209" i="2"/>
  <c r="P1209" i="2" s="1"/>
  <c r="R1195" i="2" l="1"/>
  <c r="S1195" i="2"/>
  <c r="Q1196" i="2"/>
  <c r="T1196" i="2" s="1"/>
  <c r="M1210" i="2"/>
  <c r="O1210" i="2" s="1"/>
  <c r="N1210" i="2"/>
  <c r="P1210" i="2" s="1"/>
  <c r="R1196" i="2" l="1"/>
  <c r="S1196" i="2"/>
  <c r="Q1197" i="2"/>
  <c r="T1197" i="2" s="1"/>
  <c r="M1211" i="2"/>
  <c r="O1211" i="2" s="1"/>
  <c r="N1211" i="2"/>
  <c r="P1211" i="2" s="1"/>
  <c r="R1197" i="2" l="1"/>
  <c r="S1197" i="2"/>
  <c r="Q1198" i="2"/>
  <c r="T1198" i="2" s="1"/>
  <c r="M1212" i="2"/>
  <c r="O1212" i="2" s="1"/>
  <c r="N1212" i="2"/>
  <c r="P1212" i="2" s="1"/>
  <c r="S1198" i="2" l="1"/>
  <c r="R1198" i="2"/>
  <c r="Q1199" i="2"/>
  <c r="T1199" i="2" s="1"/>
  <c r="N1213" i="2"/>
  <c r="P1213" i="2" s="1"/>
  <c r="M1213" i="2"/>
  <c r="O1213" i="2" s="1"/>
  <c r="R1199" i="2" l="1"/>
  <c r="S1199" i="2"/>
  <c r="Q1200" i="2"/>
  <c r="T1200" i="2" s="1"/>
  <c r="N1214" i="2"/>
  <c r="P1214" i="2" s="1"/>
  <c r="M1214" i="2"/>
  <c r="O1214" i="2" s="1"/>
  <c r="S1200" i="2" l="1"/>
  <c r="R1200" i="2"/>
  <c r="Q1201" i="2"/>
  <c r="T1201" i="2" s="1"/>
  <c r="N1215" i="2"/>
  <c r="P1215" i="2" s="1"/>
  <c r="M1215" i="2"/>
  <c r="O1215" i="2" s="1"/>
  <c r="R1201" i="2" l="1"/>
  <c r="S1201" i="2"/>
  <c r="Q1202" i="2"/>
  <c r="T1202" i="2" s="1"/>
  <c r="N1216" i="2"/>
  <c r="P1216" i="2" s="1"/>
  <c r="M1216" i="2"/>
  <c r="O1216" i="2" s="1"/>
  <c r="R1202" i="2" l="1"/>
  <c r="S1202" i="2"/>
  <c r="Q1203" i="2"/>
  <c r="T1203" i="2" s="1"/>
  <c r="M1217" i="2"/>
  <c r="O1217" i="2" s="1"/>
  <c r="N1217" i="2"/>
  <c r="P1217" i="2" s="1"/>
  <c r="S1203" i="2" l="1"/>
  <c r="R1203" i="2"/>
  <c r="Q1204" i="2"/>
  <c r="T1204" i="2" s="1"/>
  <c r="M1218" i="2"/>
  <c r="O1218" i="2" s="1"/>
  <c r="N1218" i="2"/>
  <c r="P1218" i="2" s="1"/>
  <c r="R1204" i="2" l="1"/>
  <c r="S1204" i="2"/>
  <c r="Q1205" i="2"/>
  <c r="T1205" i="2" s="1"/>
  <c r="N1219" i="2"/>
  <c r="P1219" i="2" s="1"/>
  <c r="M1219" i="2"/>
  <c r="O1219" i="2" s="1"/>
  <c r="R1205" i="2" l="1"/>
  <c r="S1205" i="2"/>
  <c r="Q1206" i="2"/>
  <c r="T1206" i="2" s="1"/>
  <c r="N1220" i="2"/>
  <c r="P1220" i="2" s="1"/>
  <c r="M1220" i="2"/>
  <c r="O1220" i="2" s="1"/>
  <c r="S1206" i="2" l="1"/>
  <c r="R1206" i="2"/>
  <c r="Q1207" i="2"/>
  <c r="T1207" i="2" s="1"/>
  <c r="N1221" i="2"/>
  <c r="P1221" i="2" s="1"/>
  <c r="M1221" i="2"/>
  <c r="O1221" i="2" s="1"/>
  <c r="R1207" i="2" l="1"/>
  <c r="S1207" i="2"/>
  <c r="Q1208" i="2"/>
  <c r="M1222" i="2"/>
  <c r="O1222" i="2" s="1"/>
  <c r="N1222" i="2"/>
  <c r="P1222" i="2" s="1"/>
  <c r="T1208" i="2" l="1"/>
  <c r="Q1209" i="2" s="1"/>
  <c r="T1209" i="2" s="1"/>
  <c r="M1223" i="2"/>
  <c r="O1223" i="2" s="1"/>
  <c r="N1223" i="2"/>
  <c r="P1223" i="2" s="1"/>
  <c r="R1209" i="2" l="1"/>
  <c r="S1209" i="2"/>
  <c r="Q1210" i="2"/>
  <c r="T1210" i="2" s="1"/>
  <c r="S1208" i="2"/>
  <c r="R1208" i="2"/>
  <c r="M1224" i="2"/>
  <c r="O1224" i="2" s="1"/>
  <c r="N1224" i="2"/>
  <c r="P1224" i="2" s="1"/>
  <c r="R1210" i="2" l="1"/>
  <c r="S1210" i="2"/>
  <c r="Q1211" i="2"/>
  <c r="T1211" i="2" s="1"/>
  <c r="M1225" i="2"/>
  <c r="O1225" i="2" s="1"/>
  <c r="N1225" i="2"/>
  <c r="P1225" i="2" s="1"/>
  <c r="R1211" i="2" l="1"/>
  <c r="S1211" i="2"/>
  <c r="Q1212" i="2"/>
  <c r="T1212" i="2" s="1"/>
  <c r="M1226" i="2"/>
  <c r="O1226" i="2" s="1"/>
  <c r="N1226" i="2"/>
  <c r="P1226" i="2" s="1"/>
  <c r="R1212" i="2" l="1"/>
  <c r="S1212" i="2"/>
  <c r="Q1213" i="2"/>
  <c r="T1213" i="2" s="1"/>
  <c r="N1227" i="2"/>
  <c r="P1227" i="2" s="1"/>
  <c r="M1227" i="2"/>
  <c r="O1227" i="2" s="1"/>
  <c r="R1213" i="2" l="1"/>
  <c r="S1213" i="2"/>
  <c r="Q1214" i="2"/>
  <c r="T1214" i="2" s="1"/>
  <c r="M1228" i="2"/>
  <c r="O1228" i="2" s="1"/>
  <c r="N1228" i="2"/>
  <c r="P1228" i="2" s="1"/>
  <c r="S1214" i="2" l="1"/>
  <c r="R1214" i="2"/>
  <c r="Q1215" i="2"/>
  <c r="T1215" i="2" s="1"/>
  <c r="M1229" i="2"/>
  <c r="O1229" i="2" s="1"/>
  <c r="N1229" i="2"/>
  <c r="P1229" i="2" s="1"/>
  <c r="R1215" i="2" l="1"/>
  <c r="S1215" i="2"/>
  <c r="Q1216" i="2"/>
  <c r="T1216" i="2" s="1"/>
  <c r="N1230" i="2"/>
  <c r="P1230" i="2" s="1"/>
  <c r="M1230" i="2"/>
  <c r="O1230" i="2" s="1"/>
  <c r="R1216" i="2" l="1"/>
  <c r="S1216" i="2"/>
  <c r="Q1217" i="2"/>
  <c r="T1217" i="2" s="1"/>
  <c r="N1231" i="2"/>
  <c r="P1231" i="2" s="1"/>
  <c r="M1231" i="2"/>
  <c r="O1231" i="2" s="1"/>
  <c r="R1217" i="2" l="1"/>
  <c r="S1217" i="2"/>
  <c r="Q1218" i="2"/>
  <c r="T1218" i="2" s="1"/>
  <c r="N1232" i="2"/>
  <c r="P1232" i="2" s="1"/>
  <c r="M1232" i="2"/>
  <c r="O1232" i="2" s="1"/>
  <c r="R1218" i="2" l="1"/>
  <c r="S1218" i="2"/>
  <c r="Q1219" i="2"/>
  <c r="T1219" i="2" s="1"/>
  <c r="N1233" i="2"/>
  <c r="P1233" i="2" s="1"/>
  <c r="M1233" i="2"/>
  <c r="O1233" i="2" s="1"/>
  <c r="R1219" i="2" l="1"/>
  <c r="S1219" i="2"/>
  <c r="Q1220" i="2"/>
  <c r="T1220" i="2" s="1"/>
  <c r="M1234" i="2"/>
  <c r="O1234" i="2" s="1"/>
  <c r="N1234" i="2"/>
  <c r="P1234" i="2" s="1"/>
  <c r="R1220" i="2" l="1"/>
  <c r="S1220" i="2"/>
  <c r="Q1221" i="2"/>
  <c r="N1235" i="2"/>
  <c r="P1235" i="2" s="1"/>
  <c r="M1235" i="2"/>
  <c r="O1235" i="2" s="1"/>
  <c r="T1221" i="2" l="1"/>
  <c r="Q1222" i="2" s="1"/>
  <c r="T1222" i="2" s="1"/>
  <c r="N1236" i="2"/>
  <c r="P1236" i="2" s="1"/>
  <c r="M1236" i="2"/>
  <c r="O1236" i="2" s="1"/>
  <c r="S1222" i="2" l="1"/>
  <c r="R1222" i="2"/>
  <c r="Q1223" i="2"/>
  <c r="T1223" i="2" s="1"/>
  <c r="R1221" i="2"/>
  <c r="S1221" i="2"/>
  <c r="M1237" i="2"/>
  <c r="O1237" i="2" s="1"/>
  <c r="N1237" i="2"/>
  <c r="P1237" i="2" s="1"/>
  <c r="R1223" i="2" l="1"/>
  <c r="S1223" i="2"/>
  <c r="Q1224" i="2"/>
  <c r="T1224" i="2" s="1"/>
  <c r="M1238" i="2"/>
  <c r="O1238" i="2" s="1"/>
  <c r="N1238" i="2"/>
  <c r="P1238" i="2" s="1"/>
  <c r="R1224" i="2" l="1"/>
  <c r="S1224" i="2"/>
  <c r="Q1225" i="2"/>
  <c r="T1225" i="2" s="1"/>
  <c r="N1239" i="2"/>
  <c r="P1239" i="2" s="1"/>
  <c r="M1239" i="2"/>
  <c r="O1239" i="2" s="1"/>
  <c r="R1225" i="2" l="1"/>
  <c r="S1225" i="2"/>
  <c r="Q1226" i="2"/>
  <c r="T1226" i="2" s="1"/>
  <c r="M1240" i="2"/>
  <c r="O1240" i="2" s="1"/>
  <c r="N1240" i="2"/>
  <c r="P1240" i="2" s="1"/>
  <c r="R1226" i="2" l="1"/>
  <c r="S1226" i="2"/>
  <c r="Q1227" i="2"/>
  <c r="T1227" i="2" s="1"/>
  <c r="N1241" i="2"/>
  <c r="P1241" i="2" s="1"/>
  <c r="M1241" i="2"/>
  <c r="O1241" i="2" s="1"/>
  <c r="S1227" i="2" l="1"/>
  <c r="R1227" i="2"/>
  <c r="Q1228" i="2"/>
  <c r="T1228" i="2" s="1"/>
  <c r="N1242" i="2"/>
  <c r="P1242" i="2" s="1"/>
  <c r="M1242" i="2"/>
  <c r="O1242" i="2" s="1"/>
  <c r="R1228" i="2" l="1"/>
  <c r="S1228" i="2"/>
  <c r="Q1229" i="2"/>
  <c r="T1229" i="2" s="1"/>
  <c r="N1243" i="2"/>
  <c r="P1243" i="2" s="1"/>
  <c r="M1243" i="2"/>
  <c r="O1243" i="2" s="1"/>
  <c r="R1229" i="2" l="1"/>
  <c r="S1229" i="2"/>
  <c r="Q1230" i="2"/>
  <c r="T1230" i="2" s="1"/>
  <c r="N1244" i="2"/>
  <c r="P1244" i="2" s="1"/>
  <c r="M1244" i="2"/>
  <c r="O1244" i="2" s="1"/>
  <c r="S1230" i="2" l="1"/>
  <c r="R1230" i="2"/>
  <c r="Q1231" i="2"/>
  <c r="T1231" i="2" s="1"/>
  <c r="M1245" i="2"/>
  <c r="O1245" i="2" s="1"/>
  <c r="N1245" i="2"/>
  <c r="P1245" i="2" s="1"/>
  <c r="R1231" i="2" l="1"/>
  <c r="S1231" i="2"/>
  <c r="Q1232" i="2"/>
  <c r="T1232" i="2" s="1"/>
  <c r="M1246" i="2"/>
  <c r="O1246" i="2" s="1"/>
  <c r="N1246" i="2"/>
  <c r="P1246" i="2" s="1"/>
  <c r="S1232" i="2" l="1"/>
  <c r="R1232" i="2"/>
  <c r="Q1233" i="2"/>
  <c r="T1233" i="2" s="1"/>
  <c r="N1247" i="2"/>
  <c r="P1247" i="2" s="1"/>
  <c r="M1247" i="2"/>
  <c r="O1247" i="2" s="1"/>
  <c r="R1233" i="2" l="1"/>
  <c r="S1233" i="2"/>
  <c r="Q1234" i="2"/>
  <c r="T1234" i="2" s="1"/>
  <c r="R1234" i="2" l="1"/>
  <c r="S1234" i="2"/>
  <c r="Q1235" i="2"/>
  <c r="T1235" i="2" s="1"/>
  <c r="R1235" i="2" l="1"/>
  <c r="S1235" i="2"/>
  <c r="Q1236" i="2"/>
  <c r="T1236" i="2" s="1"/>
  <c r="R1236" i="2" l="1"/>
  <c r="S1236" i="2"/>
  <c r="Q1237" i="2"/>
  <c r="T1237" i="2" s="1"/>
  <c r="R1237" i="2" l="1"/>
  <c r="S1237" i="2"/>
  <c r="Q1238" i="2"/>
  <c r="T1238" i="2" s="1"/>
  <c r="S1238" i="2" l="1"/>
  <c r="R1238" i="2"/>
  <c r="Q1239" i="2"/>
  <c r="T1239" i="2" s="1"/>
  <c r="R1239" i="2" l="1"/>
  <c r="S1239" i="2"/>
  <c r="Q1240" i="2"/>
  <c r="T1240" i="2" s="1"/>
  <c r="R1240" i="2" l="1"/>
  <c r="S1240" i="2"/>
  <c r="Q1241" i="2"/>
  <c r="T1241" i="2" s="1"/>
  <c r="R1241" i="2" l="1"/>
  <c r="S1241" i="2"/>
  <c r="Q1242" i="2"/>
  <c r="T1242" i="2" s="1"/>
  <c r="R1242" i="2" l="1"/>
  <c r="S1242" i="2"/>
  <c r="Q1243" i="2"/>
  <c r="T1243" i="2" s="1"/>
  <c r="R1243" i="2" l="1"/>
  <c r="S1243" i="2"/>
  <c r="Q1244" i="2"/>
  <c r="T1244" i="2" s="1"/>
  <c r="R1244" i="2" l="1"/>
  <c r="S1244" i="2"/>
  <c r="Q1245" i="2"/>
  <c r="T1245" i="2" s="1"/>
  <c r="R1245" i="2" l="1"/>
  <c r="S1245" i="2"/>
  <c r="Q1246" i="2"/>
  <c r="T1246" i="2" s="1"/>
  <c r="S1246" i="2" l="1"/>
  <c r="R1246" i="2"/>
  <c r="Q1247" i="2"/>
  <c r="T1247" i="2" s="1"/>
  <c r="R1247" i="2" l="1"/>
  <c r="S1247" i="2"/>
</calcChain>
</file>

<file path=xl/sharedStrings.xml><?xml version="1.0" encoding="utf-8"?>
<sst xmlns="http://schemas.openxmlformats.org/spreadsheetml/2006/main" count="47" uniqueCount="23">
  <si>
    <t>date</t>
  </si>
  <si>
    <t>open</t>
  </si>
  <si>
    <t>high</t>
  </si>
  <si>
    <t>low</t>
  </si>
  <si>
    <t>close</t>
  </si>
  <si>
    <t>index</t>
  </si>
  <si>
    <t>H-L</t>
  </si>
  <si>
    <t>|H-pC|</t>
  </si>
  <si>
    <t>|L-pC|</t>
  </si>
  <si>
    <t>TR</t>
  </si>
  <si>
    <t>ATR</t>
  </si>
  <si>
    <t>Date</t>
  </si>
  <si>
    <t>UpperE</t>
  </si>
  <si>
    <t>LowerE</t>
  </si>
  <si>
    <t>MidPrice</t>
  </si>
  <si>
    <t>Upper</t>
  </si>
  <si>
    <t>Lower</t>
  </si>
  <si>
    <t>SuperTrend</t>
  </si>
  <si>
    <t>Multiplier</t>
  </si>
  <si>
    <t>Output</t>
  </si>
  <si>
    <t>STpot</t>
  </si>
  <si>
    <t>UpperST</t>
  </si>
  <si>
    <t>LowerST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</si>
</sst>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m/dd/yy;@"/>
    <numFmt numFmtId="165" formatCode="_(&quot;$&quot;* #,##0.0000_);_(&quot;$&quot;* \(#,##0.0000\);_(&quot;$&quot;* &quot;-&quot;??_);_(@_)"/>
    <numFmt numFmtId="166" formatCode="_(&quot;$&quot;* #,##0.000_);_(&quot;$&quot;* \(#,##0.0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44" fontId="0" fillId="0" borderId="0" xfId="1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right"/>
    </xf>
    <xf numFmtId="165" fontId="0" fillId="0" borderId="0" xfId="0" applyNumberFormat="1"/>
    <xf numFmtId="165" fontId="1" fillId="32" borderId="0" xfId="42" applyNumberFormat="1" applyAlignment="1">
      <alignment horizontal="right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0" applyNumberFormat="1"/>
    <xf numFmtId="44" fontId="0" fillId="0" borderId="0" xfId="1" applyNumberFormat="1" applyFont="1" applyAlignment="1">
      <alignment horizontal="center"/>
    </xf>
    <xf numFmtId="44" fontId="0" fillId="0" borderId="0" xfId="1" applyNumberFormat="1" applyFont="1" applyAlignment="1">
      <alignment horizontal="right"/>
    </xf>
    <xf numFmtId="44" fontId="0" fillId="0" borderId="0" xfId="0" applyNumberFormat="1"/>
    <xf numFmtId="44" fontId="19" fillId="0" borderId="0" xfId="1" applyNumberFormat="1" applyFont="1" applyAlignment="1">
      <alignment horizontal="right"/>
    </xf>
    <xf numFmtId="165" fontId="19" fillId="0" borderId="0" xfId="1" applyNumberFormat="1" applyFont="1" applyAlignment="1">
      <alignment horizontal="right"/>
    </xf>
    <xf numFmtId="0" fontId="20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166" fontId="19" fillId="0" borderId="0" xfId="1" applyNumberFormat="1" applyFont="1" applyAlignment="1">
      <alignment horizontal="right"/>
    </xf>
    <xf numFmtId="165" fontId="0" fillId="0" borderId="0" xfId="1" applyNumberFormat="1" applyFont="1"/>
    <xf numFmtId="165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_);_(&quot;$&quot;* \(#,##0.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numFmt numFmtId="165" formatCode="_(&quot;$&quot;* #,##0.0000_);_(&quot;$&quot;* \(#,##0.0000\);_(&quot;$&quot;* &quot;-&quot;??_);_(@_)"/>
    </dxf>
    <dxf>
      <numFmt numFmtId="165" formatCode="_(&quot;$&quot;* #,##0.0000_);_(&quot;$&quot;* \(#,##0.0000\);_(&quot;$&quot;* &quot;-&quot;??_);_(@_)"/>
    </dxf>
    <dxf>
      <numFmt numFmtId="165" formatCode="_(&quot;$&quot;* #,##0.0000_);_(&quot;$&quot;* \(#,##0.00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_);_(&quot;$&quot;* \(#,##0.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_);_(&quot;$&quot;* \(#,##0.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'SuperTrend(14,3)'!$N$1</c:f>
              <c:strCache>
                <c:ptCount val="1"/>
                <c:pt idx="0">
                  <c:v> LowerE 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'SuperTrend(14,3)'!$B$2:$B$503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'SuperTrend(14,3)'!$N$2:$N$503</c:f>
              <c:numCache>
                <c:formatCode>_("$"* #,##0.00_);_("$"* \(#,##0.00\);_("$"* "-"??_);_(@_)</c:formatCode>
                <c:ptCount val="502"/>
                <c:pt idx="13">
                  <c:v>209.54357142857145</c:v>
                </c:pt>
                <c:pt idx="14">
                  <c:v>210.51010204081635</c:v>
                </c:pt>
                <c:pt idx="15">
                  <c:v>212.17045189504373</c:v>
                </c:pt>
                <c:pt idx="16">
                  <c:v>212.63041961682634</c:v>
                </c:pt>
                <c:pt idx="17">
                  <c:v>212.57610392991015</c:v>
                </c:pt>
                <c:pt idx="18">
                  <c:v>210.56888222063088</c:v>
                </c:pt>
                <c:pt idx="19">
                  <c:v>210.28789063344297</c:v>
                </c:pt>
                <c:pt idx="20">
                  <c:v>211.00411273105419</c:v>
                </c:pt>
                <c:pt idx="21">
                  <c:v>210.75810467883599</c:v>
                </c:pt>
                <c:pt idx="22">
                  <c:v>212.15359720177631</c:v>
                </c:pt>
                <c:pt idx="23">
                  <c:v>212.22798311593513</c:v>
                </c:pt>
                <c:pt idx="24">
                  <c:v>212.5695557505112</c:v>
                </c:pt>
                <c:pt idx="25">
                  <c:v>212.31387319690324</c:v>
                </c:pt>
                <c:pt idx="26">
                  <c:v>213.55216796855302</c:v>
                </c:pt>
                <c:pt idx="27">
                  <c:v>214.50737025651352</c:v>
                </c:pt>
                <c:pt idx="28">
                  <c:v>215.75720095247684</c:v>
                </c:pt>
                <c:pt idx="29">
                  <c:v>216.07954374158564</c:v>
                </c:pt>
                <c:pt idx="30">
                  <c:v>217.2706477600438</c:v>
                </c:pt>
                <c:pt idx="31">
                  <c:v>217.51667292004069</c:v>
                </c:pt>
                <c:pt idx="32">
                  <c:v>217.5808391400378</c:v>
                </c:pt>
                <c:pt idx="33">
                  <c:v>219.04399348717794</c:v>
                </c:pt>
                <c:pt idx="34">
                  <c:v>219.26227966666522</c:v>
                </c:pt>
                <c:pt idx="35">
                  <c:v>219.31390254761772</c:v>
                </c:pt>
                <c:pt idx="36">
                  <c:v>219.19148093707358</c:v>
                </c:pt>
                <c:pt idx="37">
                  <c:v>219.95780372728262</c:v>
                </c:pt>
                <c:pt idx="38">
                  <c:v>219.68260346104816</c:v>
                </c:pt>
                <c:pt idx="39">
                  <c:v>221.87170321383041</c:v>
                </c:pt>
                <c:pt idx="40">
                  <c:v>221.43301012712826</c:v>
                </c:pt>
                <c:pt idx="41">
                  <c:v>220.87958083233335</c:v>
                </c:pt>
                <c:pt idx="42">
                  <c:v>220.31996791573812</c:v>
                </c:pt>
                <c:pt idx="43">
                  <c:v>220.1238987788997</c:v>
                </c:pt>
                <c:pt idx="44">
                  <c:v>219.92647743754972</c:v>
                </c:pt>
                <c:pt idx="45">
                  <c:v>219.40994333486762</c:v>
                </c:pt>
                <c:pt idx="46">
                  <c:v>220.17744738237704</c:v>
                </c:pt>
                <c:pt idx="47">
                  <c:v>220.56798685506442</c:v>
                </c:pt>
                <c:pt idx="48">
                  <c:v>219.72563065113121</c:v>
                </c:pt>
                <c:pt idx="49">
                  <c:v>221.05058560462186</c:v>
                </c:pt>
                <c:pt idx="50">
                  <c:v>221.39875806143459</c:v>
                </c:pt>
                <c:pt idx="51">
                  <c:v>221.38384677133212</c:v>
                </c:pt>
                <c:pt idx="52">
                  <c:v>220.83250057337983</c:v>
                </c:pt>
                <c:pt idx="53">
                  <c:v>219.11232196099556</c:v>
                </c:pt>
                <c:pt idx="54">
                  <c:v>217.43215610663873</c:v>
                </c:pt>
                <c:pt idx="55">
                  <c:v>218.0105735275931</c:v>
                </c:pt>
                <c:pt idx="56">
                  <c:v>217.45803256133647</c:v>
                </c:pt>
                <c:pt idx="57">
                  <c:v>216.14567309266957</c:v>
                </c:pt>
                <c:pt idx="58">
                  <c:v>217.56062501462173</c:v>
                </c:pt>
                <c:pt idx="59">
                  <c:v>218.44165179929161</c:v>
                </c:pt>
                <c:pt idx="60">
                  <c:v>219.12903381362793</c:v>
                </c:pt>
                <c:pt idx="61">
                  <c:v>219.4858885412259</c:v>
                </c:pt>
                <c:pt idx="62">
                  <c:v>218.3093965025669</c:v>
                </c:pt>
                <c:pt idx="63">
                  <c:v>218.523368180955</c:v>
                </c:pt>
                <c:pt idx="64">
                  <c:v>219.12277045374395</c:v>
                </c:pt>
                <c:pt idx="65">
                  <c:v>218.44114399276222</c:v>
                </c:pt>
                <c:pt idx="66">
                  <c:v>218.58499085042206</c:v>
                </c:pt>
                <c:pt idx="67">
                  <c:v>218.77999150396332</c:v>
                </c:pt>
                <c:pt idx="68">
                  <c:v>217.5317778251088</c:v>
                </c:pt>
                <c:pt idx="69">
                  <c:v>217.71450798045817</c:v>
                </c:pt>
                <c:pt idx="70">
                  <c:v>216.82025741042546</c:v>
                </c:pt>
                <c:pt idx="71">
                  <c:v>216.95381045253794</c:v>
                </c:pt>
                <c:pt idx="72">
                  <c:v>217.04889542021377</c:v>
                </c:pt>
                <c:pt idx="73">
                  <c:v>217.30040289019851</c:v>
                </c:pt>
                <c:pt idx="74">
                  <c:v>217.86251696947005</c:v>
                </c:pt>
                <c:pt idx="75">
                  <c:v>217.87948004307933</c:v>
                </c:pt>
                <c:pt idx="76">
                  <c:v>218.84666004000223</c:v>
                </c:pt>
                <c:pt idx="77">
                  <c:v>221.11689860857351</c:v>
                </c:pt>
                <c:pt idx="78">
                  <c:v>221.7692629936754</c:v>
                </c:pt>
                <c:pt idx="79">
                  <c:v>221.47574420841283</c:v>
                </c:pt>
                <c:pt idx="80">
                  <c:v>221.57961962209768</c:v>
                </c:pt>
                <c:pt idx="81">
                  <c:v>221.93643250623356</c:v>
                </c:pt>
                <c:pt idx="82">
                  <c:v>222.08383018435973</c:v>
                </c:pt>
                <c:pt idx="83">
                  <c:v>221.82212802833405</c:v>
                </c:pt>
                <c:pt idx="84">
                  <c:v>221.95447602631018</c:v>
                </c:pt>
                <c:pt idx="85">
                  <c:v>222.85022773871657</c:v>
                </c:pt>
                <c:pt idx="86">
                  <c:v>223.31735432880828</c:v>
                </c:pt>
                <c:pt idx="87">
                  <c:v>223.43790044817911</c:v>
                </c:pt>
                <c:pt idx="88">
                  <c:v>223.47055041616628</c:v>
                </c:pt>
                <c:pt idx="89">
                  <c:v>222.75586824358297</c:v>
                </c:pt>
                <c:pt idx="90">
                  <c:v>223.07366336904133</c:v>
                </c:pt>
                <c:pt idx="91">
                  <c:v>223.89411598553838</c:v>
                </c:pt>
                <c:pt idx="92">
                  <c:v>224.14453627228565</c:v>
                </c:pt>
                <c:pt idx="93">
                  <c:v>220.7320693956938</c:v>
                </c:pt>
                <c:pt idx="94">
                  <c:v>219.99049301028711</c:v>
                </c:pt>
                <c:pt idx="95">
                  <c:v>221.35045779526658</c:v>
                </c:pt>
                <c:pt idx="96">
                  <c:v>222.42756795274755</c:v>
                </c:pt>
                <c:pt idx="97">
                  <c:v>223.18631309897987</c:v>
                </c:pt>
                <c:pt idx="98">
                  <c:v>223.76943359190986</c:v>
                </c:pt>
                <c:pt idx="99">
                  <c:v>224.90661690677345</c:v>
                </c:pt>
                <c:pt idx="100">
                  <c:v>225.26400141343248</c:v>
                </c:pt>
                <c:pt idx="101">
                  <c:v>225.23978702675873</c:v>
                </c:pt>
                <c:pt idx="102">
                  <c:v>225.06194509627599</c:v>
                </c:pt>
                <c:pt idx="103">
                  <c:v>226.12644901797057</c:v>
                </c:pt>
                <c:pt idx="104">
                  <c:v>227.29670265954408</c:v>
                </c:pt>
                <c:pt idx="105">
                  <c:v>227.77015246957666</c:v>
                </c:pt>
                <c:pt idx="106">
                  <c:v>227.40978443603547</c:v>
                </c:pt>
                <c:pt idx="107">
                  <c:v>227.28051411917579</c:v>
                </c:pt>
                <c:pt idx="108">
                  <c:v>227.66547739637755</c:v>
                </c:pt>
                <c:pt idx="109">
                  <c:v>227.04294329663628</c:v>
                </c:pt>
                <c:pt idx="110">
                  <c:v>226.56773306116227</c:v>
                </c:pt>
                <c:pt idx="111">
                  <c:v>227.72932355679353</c:v>
                </c:pt>
                <c:pt idx="112">
                  <c:v>227.67044330273683</c:v>
                </c:pt>
                <c:pt idx="113">
                  <c:v>226.67469735254133</c:v>
                </c:pt>
                <c:pt idx="114">
                  <c:v>226.9832903987884</c:v>
                </c:pt>
                <c:pt idx="115">
                  <c:v>228.62662679887495</c:v>
                </c:pt>
                <c:pt idx="116">
                  <c:v>228.12079631324104</c:v>
                </c:pt>
                <c:pt idx="117">
                  <c:v>227.58395371943809</c:v>
                </c:pt>
                <c:pt idx="118">
                  <c:v>227.78081416804969</c:v>
                </c:pt>
                <c:pt idx="119">
                  <c:v>227.75754172747469</c:v>
                </c:pt>
                <c:pt idx="120">
                  <c:v>228.45414588979793</c:v>
                </c:pt>
                <c:pt idx="121">
                  <c:v>227.00742118338377</c:v>
                </c:pt>
                <c:pt idx="122">
                  <c:v>227.41153395599923</c:v>
                </c:pt>
                <c:pt idx="123">
                  <c:v>225.86678153057071</c:v>
                </c:pt>
                <c:pt idx="124">
                  <c:v>226.21308284981566</c:v>
                </c:pt>
                <c:pt idx="125">
                  <c:v>226.85000550340027</c:v>
                </c:pt>
                <c:pt idx="126">
                  <c:v>226.49464796744311</c:v>
                </c:pt>
                <c:pt idx="127">
                  <c:v>225.20538739834004</c:v>
                </c:pt>
                <c:pt idx="128">
                  <c:v>225.42178829845858</c:v>
                </c:pt>
                <c:pt idx="129">
                  <c:v>226.37058913428297</c:v>
                </c:pt>
                <c:pt idx="130">
                  <c:v>225.80018991040563</c:v>
                </c:pt>
                <c:pt idx="131">
                  <c:v>227.67874777394812</c:v>
                </c:pt>
                <c:pt idx="132">
                  <c:v>228.23919436152323</c:v>
                </c:pt>
                <c:pt idx="133">
                  <c:v>229.16639476427156</c:v>
                </c:pt>
                <c:pt idx="134">
                  <c:v>229.83022370968072</c:v>
                </c:pt>
                <c:pt idx="135">
                  <c:v>229.52270773041781</c:v>
                </c:pt>
                <c:pt idx="136">
                  <c:v>230.8053714639594</c:v>
                </c:pt>
                <c:pt idx="137">
                  <c:v>231.33498778796229</c:v>
                </c:pt>
                <c:pt idx="138">
                  <c:v>231.06106008882213</c:v>
                </c:pt>
                <c:pt idx="139">
                  <c:v>231.28669865390629</c:v>
                </c:pt>
                <c:pt idx="140">
                  <c:v>232.17693446434154</c:v>
                </c:pt>
                <c:pt idx="141">
                  <c:v>232.29322485974569</c:v>
                </c:pt>
                <c:pt idx="142">
                  <c:v>231.49120879833532</c:v>
                </c:pt>
                <c:pt idx="143">
                  <c:v>231.30933674131134</c:v>
                </c:pt>
                <c:pt idx="144">
                  <c:v>231.78402697407481</c:v>
                </c:pt>
                <c:pt idx="145">
                  <c:v>231.98516790449807</c:v>
                </c:pt>
                <c:pt idx="146">
                  <c:v>231.8765844827482</c:v>
                </c:pt>
                <c:pt idx="147">
                  <c:v>231.97754273398044</c:v>
                </c:pt>
                <c:pt idx="148">
                  <c:v>232.43521825298185</c:v>
                </c:pt>
                <c:pt idx="149">
                  <c:v>232.80555980634031</c:v>
                </c:pt>
                <c:pt idx="150">
                  <c:v>232.8519483916017</c:v>
                </c:pt>
                <c:pt idx="151">
                  <c:v>231.72109493505872</c:v>
                </c:pt>
                <c:pt idx="152">
                  <c:v>229.70637386826883</c:v>
                </c:pt>
                <c:pt idx="153">
                  <c:v>229.0134185919639</c:v>
                </c:pt>
                <c:pt idx="154">
                  <c:v>230.55281726396646</c:v>
                </c:pt>
                <c:pt idx="155">
                  <c:v>231.06904460225459</c:v>
                </c:pt>
                <c:pt idx="156">
                  <c:v>231.54339855923641</c:v>
                </c:pt>
                <c:pt idx="157">
                  <c:v>228.97637009071948</c:v>
                </c:pt>
                <c:pt idx="158">
                  <c:v>227.31662936995383</c:v>
                </c:pt>
                <c:pt idx="159">
                  <c:v>226.71222727209999</c:v>
                </c:pt>
                <c:pt idx="160">
                  <c:v>228.45313960980712</c:v>
                </c:pt>
                <c:pt idx="161">
                  <c:v>228.55148678053521</c:v>
                </c:pt>
                <c:pt idx="162">
                  <c:v>228.45709486763982</c:v>
                </c:pt>
                <c:pt idx="163">
                  <c:v>228.96623094852271</c:v>
                </c:pt>
                <c:pt idx="164">
                  <c:v>228.73542873791394</c:v>
                </c:pt>
                <c:pt idx="165">
                  <c:v>228.02504097092009</c:v>
                </c:pt>
                <c:pt idx="166">
                  <c:v>229.37396661585436</c:v>
                </c:pt>
                <c:pt idx="167">
                  <c:v>230.72332614329335</c:v>
                </c:pt>
                <c:pt idx="168">
                  <c:v>231.92308856162953</c:v>
                </c:pt>
                <c:pt idx="169">
                  <c:v>229.9782250929417</c:v>
                </c:pt>
                <c:pt idx="170">
                  <c:v>230.56799472916015</c:v>
                </c:pt>
                <c:pt idx="171">
                  <c:v>230.801709391363</c:v>
                </c:pt>
                <c:pt idx="172">
                  <c:v>230.84194443483707</c:v>
                </c:pt>
                <c:pt idx="173">
                  <c:v>232.46359126092014</c:v>
                </c:pt>
                <c:pt idx="174">
                  <c:v>233.65476331371153</c:v>
                </c:pt>
                <c:pt idx="175">
                  <c:v>233.98370879130357</c:v>
                </c:pt>
                <c:pt idx="176">
                  <c:v>234.20237244906761</c:v>
                </c:pt>
                <c:pt idx="177">
                  <c:v>234.54970298841991</c:v>
                </c:pt>
                <c:pt idx="178">
                  <c:v>235.37865277496135</c:v>
                </c:pt>
                <c:pt idx="179">
                  <c:v>235.68517757674982</c:v>
                </c:pt>
                <c:pt idx="180">
                  <c:v>235.42373632126771</c:v>
                </c:pt>
                <c:pt idx="181">
                  <c:v>235.54061229832001</c:v>
                </c:pt>
                <c:pt idx="182">
                  <c:v>235.42485427701143</c:v>
                </c:pt>
                <c:pt idx="183">
                  <c:v>234.88665040008206</c:v>
                </c:pt>
                <c:pt idx="184">
                  <c:v>235.37010394293333</c:v>
                </c:pt>
                <c:pt idx="185">
                  <c:v>235.69366794700952</c:v>
                </c:pt>
                <c:pt idx="186">
                  <c:v>236.12054880793738</c:v>
                </c:pt>
                <c:pt idx="187">
                  <c:v>236.78408103594188</c:v>
                </c:pt>
                <c:pt idx="188">
                  <c:v>237.84878953337463</c:v>
                </c:pt>
                <c:pt idx="189">
                  <c:v>238.67744742384784</c:v>
                </c:pt>
                <c:pt idx="190">
                  <c:v>239.155486893573</c:v>
                </c:pt>
                <c:pt idx="191">
                  <c:v>239.97652354403206</c:v>
                </c:pt>
                <c:pt idx="192">
                  <c:v>240.3674861480298</c:v>
                </c:pt>
                <c:pt idx="193">
                  <c:v>240.2858799945991</c:v>
                </c:pt>
                <c:pt idx="194">
                  <c:v>240.62224570927057</c:v>
                </c:pt>
                <c:pt idx="195">
                  <c:v>240.8617281586084</c:v>
                </c:pt>
                <c:pt idx="196">
                  <c:v>240.98481900442206</c:v>
                </c:pt>
                <c:pt idx="197">
                  <c:v>241.30483193267764</c:v>
                </c:pt>
                <c:pt idx="198">
                  <c:v>241.58270108034353</c:v>
                </c:pt>
                <c:pt idx="199">
                  <c:v>241.76036528889043</c:v>
                </c:pt>
                <c:pt idx="200">
                  <c:v>242.31891062539827</c:v>
                </c:pt>
                <c:pt idx="201">
                  <c:v>241.59434558072695</c:v>
                </c:pt>
                <c:pt idx="202">
                  <c:v>242.83117803924645</c:v>
                </c:pt>
                <c:pt idx="203">
                  <c:v>243.03002246501458</c:v>
                </c:pt>
                <c:pt idx="204">
                  <c:v>242.83216371751351</c:v>
                </c:pt>
                <c:pt idx="205">
                  <c:v>241.23736630911969</c:v>
                </c:pt>
                <c:pt idx="206">
                  <c:v>241.96934014418255</c:v>
                </c:pt>
                <c:pt idx="207">
                  <c:v>242.56795870531238</c:v>
                </c:pt>
                <c:pt idx="208">
                  <c:v>242.78489022636148</c:v>
                </c:pt>
                <c:pt idx="209">
                  <c:v>243.00525521019281</c:v>
                </c:pt>
                <c:pt idx="210">
                  <c:v>243.56309412375052</c:v>
                </c:pt>
                <c:pt idx="211">
                  <c:v>242.74287311491119</c:v>
                </c:pt>
                <c:pt idx="212">
                  <c:v>243.63588217813179</c:v>
                </c:pt>
                <c:pt idx="213">
                  <c:v>244.40439059397954</c:v>
                </c:pt>
                <c:pt idx="214">
                  <c:v>244.49800555155244</c:v>
                </c:pt>
                <c:pt idx="215">
                  <c:v>244.48850515501297</c:v>
                </c:pt>
                <c:pt idx="216">
                  <c:v>242.91004050108347</c:v>
                </c:pt>
                <c:pt idx="217">
                  <c:v>243.42182332243465</c:v>
                </c:pt>
                <c:pt idx="218">
                  <c:v>243.50455022797505</c:v>
                </c:pt>
                <c:pt idx="219">
                  <c:v>242.6774394974054</c:v>
                </c:pt>
                <c:pt idx="220">
                  <c:v>241.79047953330499</c:v>
                </c:pt>
                <c:pt idx="221">
                  <c:v>243.29223099521178</c:v>
                </c:pt>
                <c:pt idx="222">
                  <c:v>243.33992878126807</c:v>
                </c:pt>
                <c:pt idx="223">
                  <c:v>243.50743386832036</c:v>
                </c:pt>
                <c:pt idx="224">
                  <c:v>244.37761716344036</c:v>
                </c:pt>
                <c:pt idx="225">
                  <c:v>245.15207308033746</c:v>
                </c:pt>
                <c:pt idx="226">
                  <c:v>245.7194250031705</c:v>
                </c:pt>
                <c:pt idx="227">
                  <c:v>245.88625178865831</c:v>
                </c:pt>
                <c:pt idx="228">
                  <c:v>246.94080523232557</c:v>
                </c:pt>
                <c:pt idx="229">
                  <c:v>248.01610485858805</c:v>
                </c:pt>
                <c:pt idx="230">
                  <c:v>249.47531165440319</c:v>
                </c:pt>
                <c:pt idx="231">
                  <c:v>247.09993225051727</c:v>
                </c:pt>
                <c:pt idx="232">
                  <c:v>249.19636566119462</c:v>
                </c:pt>
                <c:pt idx="233">
                  <c:v>247.84162525682356</c:v>
                </c:pt>
                <c:pt idx="234">
                  <c:v>247.17150916705046</c:v>
                </c:pt>
                <c:pt idx="235">
                  <c:v>247.67318708368973</c:v>
                </c:pt>
                <c:pt idx="236">
                  <c:v>248.76867372056901</c:v>
                </c:pt>
                <c:pt idx="237">
                  <c:v>250.04269702624265</c:v>
                </c:pt>
                <c:pt idx="238">
                  <c:v>251.04321866722532</c:v>
                </c:pt>
                <c:pt idx="239">
                  <c:v>251.44834590528063</c:v>
                </c:pt>
                <c:pt idx="240">
                  <c:v>250.77739262633202</c:v>
                </c:pt>
                <c:pt idx="241">
                  <c:v>251.64579315302259</c:v>
                </c:pt>
                <c:pt idx="242">
                  <c:v>253.55716507066381</c:v>
                </c:pt>
                <c:pt idx="243">
                  <c:v>253.14022470847357</c:v>
                </c:pt>
                <c:pt idx="244">
                  <c:v>252.85913722929686</c:v>
                </c:pt>
                <c:pt idx="245">
                  <c:v>253.23562742720429</c:v>
                </c:pt>
                <c:pt idx="246">
                  <c:v>252.87129689668964</c:v>
                </c:pt>
                <c:pt idx="247">
                  <c:v>252.96013283264043</c:v>
                </c:pt>
                <c:pt idx="248">
                  <c:v>253.32083763030894</c:v>
                </c:pt>
                <c:pt idx="249">
                  <c:v>253.80077779957259</c:v>
                </c:pt>
                <c:pt idx="250">
                  <c:v>253.6082222424603</c:v>
                </c:pt>
                <c:pt idx="251">
                  <c:v>253.98977779657028</c:v>
                </c:pt>
                <c:pt idx="252">
                  <c:v>255.53622223967241</c:v>
                </c:pt>
                <c:pt idx="253">
                  <c:v>256.99220636541008</c:v>
                </c:pt>
                <c:pt idx="254">
                  <c:v>258.25026305359512</c:v>
                </c:pt>
                <c:pt idx="255">
                  <c:v>259.09131569262405</c:v>
                </c:pt>
                <c:pt idx="256">
                  <c:v>260.21336457172231</c:v>
                </c:pt>
                <c:pt idx="257">
                  <c:v>259.23276710231357</c:v>
                </c:pt>
                <c:pt idx="258">
                  <c:v>260.73971230929112</c:v>
                </c:pt>
                <c:pt idx="259">
                  <c:v>262.32759000148462</c:v>
                </c:pt>
                <c:pt idx="260">
                  <c:v>262.84704785852142</c:v>
                </c:pt>
                <c:pt idx="261">
                  <c:v>262.93225872576988</c:v>
                </c:pt>
                <c:pt idx="262">
                  <c:v>263.76138310250064</c:v>
                </c:pt>
                <c:pt idx="263">
                  <c:v>264.35735573803635</c:v>
                </c:pt>
                <c:pt idx="264">
                  <c:v>265.7532588996051</c:v>
                </c:pt>
                <c:pt idx="265">
                  <c:v>267.40766897820475</c:v>
                </c:pt>
                <c:pt idx="266">
                  <c:v>267.45140690833296</c:v>
                </c:pt>
                <c:pt idx="267">
                  <c:v>267.51452070059491</c:v>
                </c:pt>
                <c:pt idx="268">
                  <c:v>269.0956263648381</c:v>
                </c:pt>
                <c:pt idx="269">
                  <c:v>269.23772448163538</c:v>
                </c:pt>
                <c:pt idx="270">
                  <c:v>266.52360130437575</c:v>
                </c:pt>
                <c:pt idx="271">
                  <c:v>265.45870121120606</c:v>
                </c:pt>
                <c:pt idx="272">
                  <c:v>265.29093683897707</c:v>
                </c:pt>
                <c:pt idx="273">
                  <c:v>260.55765563619292</c:v>
                </c:pt>
                <c:pt idx="274">
                  <c:v>250.53532309075058</c:v>
                </c:pt>
                <c:pt idx="275">
                  <c:v>243.73422858426841</c:v>
                </c:pt>
                <c:pt idx="276">
                  <c:v>249.06749797110638</c:v>
                </c:pt>
                <c:pt idx="277">
                  <c:v>240.83589097317022</c:v>
                </c:pt>
                <c:pt idx="278">
                  <c:v>235.0658273322295</c:v>
                </c:pt>
                <c:pt idx="279">
                  <c:v>240.75683966564171</c:v>
                </c:pt>
                <c:pt idx="280">
                  <c:v>241.66635111809583</c:v>
                </c:pt>
                <c:pt idx="281">
                  <c:v>243.55625460966041</c:v>
                </c:pt>
                <c:pt idx="282">
                  <c:v>247.27687928039896</c:v>
                </c:pt>
                <c:pt idx="283">
                  <c:v>250.4060307603705</c:v>
                </c:pt>
                <c:pt idx="284">
                  <c:v>249.05702856320107</c:v>
                </c:pt>
                <c:pt idx="285">
                  <c:v>249.23474080868675</c:v>
                </c:pt>
                <c:pt idx="286">
                  <c:v>248.51440217949488</c:v>
                </c:pt>
                <c:pt idx="287">
                  <c:v>250.11623059524518</c:v>
                </c:pt>
                <c:pt idx="288">
                  <c:v>253.86899983844199</c:v>
                </c:pt>
                <c:pt idx="289">
                  <c:v>253.82585699283899</c:v>
                </c:pt>
                <c:pt idx="290">
                  <c:v>250.93008149335049</c:v>
                </c:pt>
                <c:pt idx="291">
                  <c:v>246.35293281525401</c:v>
                </c:pt>
                <c:pt idx="292">
                  <c:v>244.05593761416443</c:v>
                </c:pt>
                <c:pt idx="293">
                  <c:v>246.7940849274384</c:v>
                </c:pt>
                <c:pt idx="294">
                  <c:v>249.26129314690712</c:v>
                </c:pt>
                <c:pt idx="295">
                  <c:v>249.00370077927093</c:v>
                </c:pt>
                <c:pt idx="296">
                  <c:v>251.10665072360871</c:v>
                </c:pt>
                <c:pt idx="297">
                  <c:v>254.62831852906521</c:v>
                </c:pt>
                <c:pt idx="298">
                  <c:v>256.94701006270338</c:v>
                </c:pt>
                <c:pt idx="299">
                  <c:v>256.13293791536751</c:v>
                </c:pt>
                <c:pt idx="300">
                  <c:v>254.48058520712692</c:v>
                </c:pt>
                <c:pt idx="301">
                  <c:v>254.06947197804647</c:v>
                </c:pt>
                <c:pt idx="302">
                  <c:v>254.90236683675741</c:v>
                </c:pt>
                <c:pt idx="303">
                  <c:v>251.32541206270329</c:v>
                </c:pt>
                <c:pt idx="304">
                  <c:v>251.25323977251026</c:v>
                </c:pt>
                <c:pt idx="305">
                  <c:v>252.16086550304522</c:v>
                </c:pt>
                <c:pt idx="306">
                  <c:v>246.01723225282768</c:v>
                </c:pt>
                <c:pt idx="307">
                  <c:v>240.80564423476855</c:v>
                </c:pt>
                <c:pt idx="308">
                  <c:v>241.09202678942796</c:v>
                </c:pt>
                <c:pt idx="309">
                  <c:v>240.72295344732595</c:v>
                </c:pt>
                <c:pt idx="310">
                  <c:v>238.71809962965983</c:v>
                </c:pt>
                <c:pt idx="311">
                  <c:v>240.41716394182697</c:v>
                </c:pt>
                <c:pt idx="312">
                  <c:v>236.09165223169646</c:v>
                </c:pt>
                <c:pt idx="313">
                  <c:v>236.35439135800388</c:v>
                </c:pt>
                <c:pt idx="314">
                  <c:v>237.11907768957502</c:v>
                </c:pt>
                <c:pt idx="315">
                  <c:v>242.36985785460536</c:v>
                </c:pt>
                <c:pt idx="316">
                  <c:v>238.0159394364193</c:v>
                </c:pt>
                <c:pt idx="317">
                  <c:v>238.82265804810365</c:v>
                </c:pt>
                <c:pt idx="318">
                  <c:v>240.89639675895336</c:v>
                </c:pt>
                <c:pt idx="319">
                  <c:v>241.49236841902811</c:v>
                </c:pt>
                <c:pt idx="320">
                  <c:v>243.3071992462404</c:v>
                </c:pt>
                <c:pt idx="321">
                  <c:v>243.32489930008038</c:v>
                </c:pt>
                <c:pt idx="322">
                  <c:v>244.98669220721749</c:v>
                </c:pt>
                <c:pt idx="323">
                  <c:v>247.79371419241622</c:v>
                </c:pt>
                <c:pt idx="324">
                  <c:v>249.17952032152934</c:v>
                </c:pt>
                <c:pt idx="325">
                  <c:v>247.79241172713444</c:v>
                </c:pt>
                <c:pt idx="326">
                  <c:v>246.52831088948193</c:v>
                </c:pt>
                <c:pt idx="327">
                  <c:v>246.16414582594751</c:v>
                </c:pt>
                <c:pt idx="328">
                  <c:v>243.68277826695126</c:v>
                </c:pt>
                <c:pt idx="329">
                  <c:v>241.81043696216904</c:v>
                </c:pt>
                <c:pt idx="330">
                  <c:v>245.08576289344268</c:v>
                </c:pt>
                <c:pt idx="331">
                  <c:v>246.18463697248251</c:v>
                </c:pt>
                <c:pt idx="332">
                  <c:v>246.03573433159087</c:v>
                </c:pt>
                <c:pt idx="333">
                  <c:v>243.76103902219154</c:v>
                </c:pt>
                <c:pt idx="334">
                  <c:v>244.54060766346356</c:v>
                </c:pt>
                <c:pt idx="335">
                  <c:v>241.51663568750186</c:v>
                </c:pt>
                <c:pt idx="336">
                  <c:v>243.81401885268031</c:v>
                </c:pt>
                <c:pt idx="337">
                  <c:v>247.20766036320313</c:v>
                </c:pt>
                <c:pt idx="338">
                  <c:v>246.75104176583147</c:v>
                </c:pt>
                <c:pt idx="339">
                  <c:v>249.06668163970068</c:v>
                </c:pt>
                <c:pt idx="340">
                  <c:v>251.9597758082935</c:v>
                </c:pt>
                <c:pt idx="341">
                  <c:v>253.39622039341538</c:v>
                </c:pt>
                <c:pt idx="342">
                  <c:v>254.58291893674286</c:v>
                </c:pt>
                <c:pt idx="343">
                  <c:v>252.33199615554693</c:v>
                </c:pt>
                <c:pt idx="344">
                  <c:v>253.75078214443647</c:v>
                </c:pt>
                <c:pt idx="345">
                  <c:v>254.21322627697668</c:v>
                </c:pt>
                <c:pt idx="346">
                  <c:v>253.9454958286212</c:v>
                </c:pt>
                <c:pt idx="347">
                  <c:v>255.15403184086253</c:v>
                </c:pt>
                <c:pt idx="348">
                  <c:v>255.90874385222955</c:v>
                </c:pt>
                <c:pt idx="349">
                  <c:v>254.98061929135605</c:v>
                </c:pt>
                <c:pt idx="350">
                  <c:v>254.85414648483055</c:v>
                </c:pt>
                <c:pt idx="351">
                  <c:v>255.38170745019983</c:v>
                </c:pt>
                <c:pt idx="352">
                  <c:v>252.37372834661414</c:v>
                </c:pt>
                <c:pt idx="353">
                  <c:v>254.33274775042736</c:v>
                </c:pt>
                <c:pt idx="354">
                  <c:v>254.06826576825395</c:v>
                </c:pt>
                <c:pt idx="355">
                  <c:v>255.750532499093</c:v>
                </c:pt>
                <c:pt idx="356">
                  <c:v>257.5504944634435</c:v>
                </c:pt>
                <c:pt idx="357">
                  <c:v>257.98045914462608</c:v>
                </c:pt>
                <c:pt idx="358">
                  <c:v>259.43899777715279</c:v>
                </c:pt>
                <c:pt idx="359">
                  <c:v>260.56156936449901</c:v>
                </c:pt>
                <c:pt idx="360">
                  <c:v>260.91610012417766</c:v>
                </c:pt>
                <c:pt idx="361">
                  <c:v>262.53673582959357</c:v>
                </c:pt>
                <c:pt idx="362">
                  <c:v>262.72589755605117</c:v>
                </c:pt>
                <c:pt idx="363">
                  <c:v>262.75154773061894</c:v>
                </c:pt>
                <c:pt idx="364">
                  <c:v>263.01429432128901</c:v>
                </c:pt>
                <c:pt idx="365">
                  <c:v>262.03220186976836</c:v>
                </c:pt>
                <c:pt idx="366">
                  <c:v>261.46204459335627</c:v>
                </c:pt>
                <c:pt idx="367">
                  <c:v>260.1383271224023</c:v>
                </c:pt>
                <c:pt idx="368">
                  <c:v>261.82880375651644</c:v>
                </c:pt>
                <c:pt idx="369">
                  <c:v>260.52138920247955</c:v>
                </c:pt>
                <c:pt idx="370">
                  <c:v>260.95914711658816</c:v>
                </c:pt>
                <c:pt idx="371">
                  <c:v>256.55920803683182</c:v>
                </c:pt>
                <c:pt idx="372">
                  <c:v>256.99676460562955</c:v>
                </c:pt>
                <c:pt idx="373">
                  <c:v>256.36842427665601</c:v>
                </c:pt>
                <c:pt idx="374">
                  <c:v>254.85532254260917</c:v>
                </c:pt>
                <c:pt idx="375">
                  <c:v>257.03101378956569</c:v>
                </c:pt>
                <c:pt idx="376">
                  <c:v>255.2780842331681</c:v>
                </c:pt>
                <c:pt idx="377">
                  <c:v>256.31964964508467</c:v>
                </c:pt>
                <c:pt idx="378">
                  <c:v>256.74610324186432</c:v>
                </c:pt>
                <c:pt idx="379">
                  <c:v>258.77209586744544</c:v>
                </c:pt>
                <c:pt idx="380">
                  <c:v>261.65837473405645</c:v>
                </c:pt>
                <c:pt idx="381">
                  <c:v>263.25134796733818</c:v>
                </c:pt>
                <c:pt idx="382">
                  <c:v>262.0483945410997</c:v>
                </c:pt>
                <c:pt idx="383">
                  <c:v>263.23279493102115</c:v>
                </c:pt>
                <c:pt idx="384">
                  <c:v>264.24545243594821</c:v>
                </c:pt>
                <c:pt idx="385">
                  <c:v>264.57184869052332</c:v>
                </c:pt>
                <c:pt idx="386">
                  <c:v>264.86457378405737</c:v>
                </c:pt>
                <c:pt idx="387">
                  <c:v>266.04996137091041</c:v>
                </c:pt>
                <c:pt idx="388">
                  <c:v>265.67889270155968</c:v>
                </c:pt>
                <c:pt idx="389">
                  <c:v>265.81968608001978</c:v>
                </c:pt>
                <c:pt idx="390">
                  <c:v>265.73827993144693</c:v>
                </c:pt>
                <c:pt idx="391">
                  <c:v>267.46804565062922</c:v>
                </c:pt>
                <c:pt idx="392">
                  <c:v>268.45032810415574</c:v>
                </c:pt>
                <c:pt idx="393">
                  <c:v>269.43566181100181</c:v>
                </c:pt>
                <c:pt idx="394">
                  <c:v>267.69561453878731</c:v>
                </c:pt>
                <c:pt idx="395">
                  <c:v>266.13235635744542</c:v>
                </c:pt>
                <c:pt idx="396">
                  <c:v>266.81004518905644</c:v>
                </c:pt>
                <c:pt idx="397">
                  <c:v>266.7811133898382</c:v>
                </c:pt>
                <c:pt idx="398">
                  <c:v>266.26174814770684</c:v>
                </c:pt>
                <c:pt idx="399">
                  <c:v>268.5134089942992</c:v>
                </c:pt>
                <c:pt idx="400">
                  <c:v>269.66995120899207</c:v>
                </c:pt>
                <c:pt idx="401">
                  <c:v>271.31852612263555</c:v>
                </c:pt>
                <c:pt idx="402">
                  <c:v>271.35898854244726</c:v>
                </c:pt>
                <c:pt idx="403">
                  <c:v>271.57334650370103</c:v>
                </c:pt>
                <c:pt idx="404">
                  <c:v>269.24346461057957</c:v>
                </c:pt>
                <c:pt idx="405">
                  <c:v>268.92857428125245</c:v>
                </c:pt>
                <c:pt idx="406">
                  <c:v>269.27081897544866</c:v>
                </c:pt>
                <c:pt idx="407">
                  <c:v>267.00147476291664</c:v>
                </c:pt>
                <c:pt idx="408">
                  <c:v>269.53601227985121</c:v>
                </c:pt>
                <c:pt idx="409">
                  <c:v>269.79986854557609</c:v>
                </c:pt>
                <c:pt idx="410">
                  <c:v>271.10094936374924</c:v>
                </c:pt>
                <c:pt idx="411">
                  <c:v>272.17016726633852</c:v>
                </c:pt>
                <c:pt idx="412">
                  <c:v>272.03122674731441</c:v>
                </c:pt>
                <c:pt idx="413">
                  <c:v>272.15006769393483</c:v>
                </c:pt>
                <c:pt idx="414">
                  <c:v>272.9939914300823</c:v>
                </c:pt>
                <c:pt idx="415">
                  <c:v>275.11120632793359</c:v>
                </c:pt>
                <c:pt idx="416">
                  <c:v>275.91933444736691</c:v>
                </c:pt>
                <c:pt idx="417">
                  <c:v>276.81402484398359</c:v>
                </c:pt>
                <c:pt idx="418">
                  <c:v>276.52230878369897</c:v>
                </c:pt>
                <c:pt idx="419">
                  <c:v>276.17785815629196</c:v>
                </c:pt>
                <c:pt idx="420">
                  <c:v>275.6508682879853</c:v>
                </c:pt>
                <c:pt idx="421">
                  <c:v>274.9775919817007</c:v>
                </c:pt>
                <c:pt idx="422">
                  <c:v>274.35204969729352</c:v>
                </c:pt>
                <c:pt idx="423">
                  <c:v>273.81547471891543</c:v>
                </c:pt>
                <c:pt idx="424">
                  <c:v>274.64829795327859</c:v>
                </c:pt>
                <c:pt idx="425">
                  <c:v>274.32306238518726</c:v>
                </c:pt>
                <c:pt idx="426">
                  <c:v>275.12570078624532</c:v>
                </c:pt>
                <c:pt idx="427">
                  <c:v>276.58707930151348</c:v>
                </c:pt>
                <c:pt idx="428">
                  <c:v>276.83621649426254</c:v>
                </c:pt>
                <c:pt idx="429">
                  <c:v>276.17077245895803</c:v>
                </c:pt>
                <c:pt idx="430">
                  <c:v>276.69857442617536</c:v>
                </c:pt>
                <c:pt idx="431">
                  <c:v>277.58189053859138</c:v>
                </c:pt>
                <c:pt idx="432">
                  <c:v>278.68639835726344</c:v>
                </c:pt>
                <c:pt idx="433">
                  <c:v>279.99915561745894</c:v>
                </c:pt>
                <c:pt idx="434">
                  <c:v>278.50707307335472</c:v>
                </c:pt>
                <c:pt idx="435">
                  <c:v>278.77585356811505</c:v>
                </c:pt>
                <c:pt idx="436">
                  <c:v>278.31757831324973</c:v>
                </c:pt>
                <c:pt idx="437">
                  <c:v>278.46203700516043</c:v>
                </c:pt>
                <c:pt idx="438">
                  <c:v>278.19474864764902</c:v>
                </c:pt>
                <c:pt idx="439">
                  <c:v>279.42012374424553</c:v>
                </c:pt>
                <c:pt idx="440">
                  <c:v>279.35404347679935</c:v>
                </c:pt>
                <c:pt idx="441">
                  <c:v>279.84411179988513</c:v>
                </c:pt>
                <c:pt idx="442">
                  <c:v>276.63096095703622</c:v>
                </c:pt>
                <c:pt idx="443">
                  <c:v>275.0183923172479</c:v>
                </c:pt>
                <c:pt idx="444">
                  <c:v>273.54529286601587</c:v>
                </c:pt>
                <c:pt idx="445">
                  <c:v>274.49670051844339</c:v>
                </c:pt>
                <c:pt idx="446">
                  <c:v>267.66336476712593</c:v>
                </c:pt>
                <c:pt idx="447">
                  <c:v>258.87062442661698</c:v>
                </c:pt>
                <c:pt idx="448">
                  <c:v>258.58665125328719</c:v>
                </c:pt>
                <c:pt idx="449">
                  <c:v>259.60617616376669</c:v>
                </c:pt>
                <c:pt idx="450">
                  <c:v>261.64394929492619</c:v>
                </c:pt>
                <c:pt idx="451">
                  <c:v>262.49616720243148</c:v>
                </c:pt>
                <c:pt idx="452">
                  <c:v>260.27929811654349</c:v>
                </c:pt>
                <c:pt idx="453">
                  <c:v>260.09791967964753</c:v>
                </c:pt>
                <c:pt idx="454">
                  <c:v>258.77449684538698</c:v>
                </c:pt>
                <c:pt idx="455">
                  <c:v>254.13631849928791</c:v>
                </c:pt>
                <c:pt idx="456">
                  <c:v>250.5733671779102</c:v>
                </c:pt>
                <c:pt idx="457">
                  <c:v>249.88241237948807</c:v>
                </c:pt>
                <c:pt idx="458">
                  <c:v>246.6415257809532</c:v>
                </c:pt>
                <c:pt idx="459">
                  <c:v>243.87784536802798</c:v>
                </c:pt>
                <c:pt idx="460">
                  <c:v>244.4397849845974</c:v>
                </c:pt>
                <c:pt idx="461">
                  <c:v>250.25980034284046</c:v>
                </c:pt>
                <c:pt idx="462">
                  <c:v>250.98267174692324</c:v>
                </c:pt>
                <c:pt idx="463">
                  <c:v>251.18498090785732</c:v>
                </c:pt>
                <c:pt idx="464">
                  <c:v>251.93641084301035</c:v>
                </c:pt>
                <c:pt idx="465">
                  <c:v>254.07666721136675</c:v>
                </c:pt>
                <c:pt idx="466">
                  <c:v>258.48476241055482</c:v>
                </c:pt>
                <c:pt idx="467">
                  <c:v>260.15942223837231</c:v>
                </c:pt>
                <c:pt idx="468">
                  <c:v>257.75196350706011</c:v>
                </c:pt>
                <c:pt idx="469">
                  <c:v>254.57932325655577</c:v>
                </c:pt>
                <c:pt idx="470">
                  <c:v>253.28401445251606</c:v>
                </c:pt>
                <c:pt idx="471">
                  <c:v>251.23587056305064</c:v>
                </c:pt>
                <c:pt idx="472">
                  <c:v>249.62937980854701</c:v>
                </c:pt>
                <c:pt idx="473">
                  <c:v>252.52906696507941</c:v>
                </c:pt>
                <c:pt idx="474">
                  <c:v>250.13341932471656</c:v>
                </c:pt>
                <c:pt idx="475">
                  <c:v>244.37960365866539</c:v>
                </c:pt>
                <c:pt idx="476">
                  <c:v>245.74606054018929</c:v>
                </c:pt>
                <c:pt idx="477">
                  <c:v>244.24491335874717</c:v>
                </c:pt>
                <c:pt idx="478">
                  <c:v>246.79349097597952</c:v>
                </c:pt>
                <c:pt idx="479">
                  <c:v>247.64002733483809</c:v>
                </c:pt>
                <c:pt idx="480">
                  <c:v>251.56966823949256</c:v>
                </c:pt>
                <c:pt idx="481">
                  <c:v>254.34754907952885</c:v>
                </c:pt>
                <c:pt idx="482">
                  <c:v>255.53415271670531</c:v>
                </c:pt>
                <c:pt idx="483">
                  <c:v>259.43599895122634</c:v>
                </c:pt>
                <c:pt idx="484">
                  <c:v>253.91628474042452</c:v>
                </c:pt>
                <c:pt idx="485">
                  <c:v>245.29405011610845</c:v>
                </c:pt>
                <c:pt idx="486">
                  <c:v>245.23018939352929</c:v>
                </c:pt>
                <c:pt idx="487">
                  <c:v>240.03946157970577</c:v>
                </c:pt>
                <c:pt idx="488">
                  <c:v>243.22878575258392</c:v>
                </c:pt>
                <c:pt idx="489">
                  <c:v>245.27887248454226</c:v>
                </c:pt>
                <c:pt idx="490">
                  <c:v>244.32752444993207</c:v>
                </c:pt>
                <c:pt idx="491">
                  <c:v>240.47555841779402</c:v>
                </c:pt>
                <c:pt idx="492">
                  <c:v>235.33016138795159</c:v>
                </c:pt>
                <c:pt idx="493">
                  <c:v>234.0262212888122</c:v>
                </c:pt>
                <c:pt idx="494">
                  <c:v>231.81506262532562</c:v>
                </c:pt>
                <c:pt idx="495">
                  <c:v>225.43827243780237</c:v>
                </c:pt>
                <c:pt idx="496">
                  <c:v>222.76768154938793</c:v>
                </c:pt>
                <c:pt idx="497">
                  <c:v>215.48463286728875</c:v>
                </c:pt>
                <c:pt idx="498">
                  <c:v>216.5085876624824</c:v>
                </c:pt>
                <c:pt idx="499">
                  <c:v>219.48833140087658</c:v>
                </c:pt>
                <c:pt idx="500">
                  <c:v>225.04773630081394</c:v>
                </c:pt>
                <c:pt idx="501">
                  <c:v>225.75575513647007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4D-43D1-ABEE-DF98068237C7}"/>
            </c:ext>
          </c:extLst>
        </c:ser>
        <c:ser>
          <c:idx val="2"/>
          <c:order val="1"/>
          <c:tx>
            <c:strRef>
              <c:f>'SuperTrend(14,3)'!$M$1</c:f>
              <c:strCache>
                <c:ptCount val="1"/>
                <c:pt idx="0">
                  <c:v> UpperE 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'SuperTrend(14,3)'!$B$2:$B$503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'SuperTrend(14,3)'!$M$2:$M$503</c:f>
              <c:numCache>
                <c:formatCode>_("$"* #,##0.00_);_("$"* \(#,##0.00\);_("$"* "-"??_);_(@_)</c:formatCode>
                <c:ptCount val="502"/>
                <c:pt idx="13">
                  <c:v>217.56642857142856</c:v>
                </c:pt>
                <c:pt idx="14">
                  <c:v>218.73989795918365</c:v>
                </c:pt>
                <c:pt idx="15">
                  <c:v>220.60954810495625</c:v>
                </c:pt>
                <c:pt idx="16">
                  <c:v>220.74958038317365</c:v>
                </c:pt>
                <c:pt idx="17">
                  <c:v>220.45389607008983</c:v>
                </c:pt>
                <c:pt idx="18">
                  <c:v>218.92111777936913</c:v>
                </c:pt>
                <c:pt idx="19">
                  <c:v>218.56210936655705</c:v>
                </c:pt>
                <c:pt idx="20">
                  <c:v>219.35588726894582</c:v>
                </c:pt>
                <c:pt idx="21">
                  <c:v>219.03189532116397</c:v>
                </c:pt>
                <c:pt idx="22">
                  <c:v>220.55640279822373</c:v>
                </c:pt>
                <c:pt idx="23">
                  <c:v>220.35201688406485</c:v>
                </c:pt>
                <c:pt idx="24">
                  <c:v>220.4904442494888</c:v>
                </c:pt>
                <c:pt idx="25">
                  <c:v>220.10612680309671</c:v>
                </c:pt>
                <c:pt idx="26">
                  <c:v>221.47783203144695</c:v>
                </c:pt>
                <c:pt idx="27">
                  <c:v>222.3426297434865</c:v>
                </c:pt>
                <c:pt idx="28">
                  <c:v>223.66279904752312</c:v>
                </c:pt>
                <c:pt idx="29">
                  <c:v>224.05045625841436</c:v>
                </c:pt>
                <c:pt idx="30">
                  <c:v>225.37935223995618</c:v>
                </c:pt>
                <c:pt idx="31">
                  <c:v>225.57332707995934</c:v>
                </c:pt>
                <c:pt idx="32">
                  <c:v>225.52916085996222</c:v>
                </c:pt>
                <c:pt idx="33">
                  <c:v>227.07600651282206</c:v>
                </c:pt>
                <c:pt idx="34">
                  <c:v>227.00772033333476</c:v>
                </c:pt>
                <c:pt idx="35">
                  <c:v>227.0460974523823</c:v>
                </c:pt>
                <c:pt idx="36">
                  <c:v>226.92851906292643</c:v>
                </c:pt>
                <c:pt idx="37">
                  <c:v>227.53219627271739</c:v>
                </c:pt>
                <c:pt idx="38">
                  <c:v>227.15739653895187</c:v>
                </c:pt>
                <c:pt idx="39">
                  <c:v>230.36829678616959</c:v>
                </c:pt>
                <c:pt idx="40">
                  <c:v>229.95698987287173</c:v>
                </c:pt>
                <c:pt idx="41">
                  <c:v>229.15041916766663</c:v>
                </c:pt>
                <c:pt idx="42">
                  <c:v>228.57003208426187</c:v>
                </c:pt>
                <c:pt idx="43">
                  <c:v>228.19610122110029</c:v>
                </c:pt>
                <c:pt idx="44">
                  <c:v>227.9235225624503</c:v>
                </c:pt>
                <c:pt idx="45">
                  <c:v>227.4400566651324</c:v>
                </c:pt>
                <c:pt idx="46">
                  <c:v>228.21255261762295</c:v>
                </c:pt>
                <c:pt idx="47">
                  <c:v>228.2820131449356</c:v>
                </c:pt>
                <c:pt idx="48">
                  <c:v>227.54436934886877</c:v>
                </c:pt>
                <c:pt idx="49">
                  <c:v>229.33941439537813</c:v>
                </c:pt>
                <c:pt idx="50">
                  <c:v>229.54124193856541</c:v>
                </c:pt>
                <c:pt idx="51">
                  <c:v>229.32615322866792</c:v>
                </c:pt>
                <c:pt idx="52">
                  <c:v>228.6274994266202</c:v>
                </c:pt>
                <c:pt idx="53">
                  <c:v>227.98767803900446</c:v>
                </c:pt>
                <c:pt idx="54">
                  <c:v>226.30784389336128</c:v>
                </c:pt>
                <c:pt idx="55">
                  <c:v>226.95942647240693</c:v>
                </c:pt>
                <c:pt idx="56">
                  <c:v>226.61196743866358</c:v>
                </c:pt>
                <c:pt idx="57">
                  <c:v>225.58432690733045</c:v>
                </c:pt>
                <c:pt idx="58">
                  <c:v>227.40937498537829</c:v>
                </c:pt>
                <c:pt idx="59">
                  <c:v>228.02834820070842</c:v>
                </c:pt>
                <c:pt idx="60">
                  <c:v>228.54096618637209</c:v>
                </c:pt>
                <c:pt idx="61">
                  <c:v>228.56411145877405</c:v>
                </c:pt>
                <c:pt idx="62">
                  <c:v>227.60060349743307</c:v>
                </c:pt>
                <c:pt idx="63">
                  <c:v>227.56663181904503</c:v>
                </c:pt>
                <c:pt idx="64">
                  <c:v>228.67722954625606</c:v>
                </c:pt>
                <c:pt idx="65">
                  <c:v>227.96885600723775</c:v>
                </c:pt>
                <c:pt idx="66">
                  <c:v>227.98500914957793</c:v>
                </c:pt>
                <c:pt idx="67">
                  <c:v>228.13000849603665</c:v>
                </c:pt>
                <c:pt idx="68">
                  <c:v>227.0282221748912</c:v>
                </c:pt>
                <c:pt idx="69">
                  <c:v>227.05549201954182</c:v>
                </c:pt>
                <c:pt idx="70">
                  <c:v>226.29974258957455</c:v>
                </c:pt>
                <c:pt idx="71">
                  <c:v>226.59618954746207</c:v>
                </c:pt>
                <c:pt idx="72">
                  <c:v>226.6111045797862</c:v>
                </c:pt>
                <c:pt idx="73">
                  <c:v>226.89959710980148</c:v>
                </c:pt>
                <c:pt idx="74">
                  <c:v>227.75748303052995</c:v>
                </c:pt>
                <c:pt idx="75">
                  <c:v>227.56051995692067</c:v>
                </c:pt>
                <c:pt idx="76">
                  <c:v>228.9933399599978</c:v>
                </c:pt>
                <c:pt idx="77">
                  <c:v>231.26310139142649</c:v>
                </c:pt>
                <c:pt idx="78">
                  <c:v>231.6707370063246</c:v>
                </c:pt>
                <c:pt idx="79">
                  <c:v>231.06425579158713</c:v>
                </c:pt>
                <c:pt idx="80">
                  <c:v>230.89038037790235</c:v>
                </c:pt>
                <c:pt idx="81">
                  <c:v>231.02356749376648</c:v>
                </c:pt>
                <c:pt idx="82">
                  <c:v>230.79616981564027</c:v>
                </c:pt>
                <c:pt idx="83">
                  <c:v>230.38787197166599</c:v>
                </c:pt>
                <c:pt idx="84">
                  <c:v>230.37552397368987</c:v>
                </c:pt>
                <c:pt idx="85">
                  <c:v>231.08977226128343</c:v>
                </c:pt>
                <c:pt idx="86">
                  <c:v>231.27264567119175</c:v>
                </c:pt>
                <c:pt idx="87">
                  <c:v>231.29209955182091</c:v>
                </c:pt>
                <c:pt idx="88">
                  <c:v>231.0594495838337</c:v>
                </c:pt>
                <c:pt idx="89">
                  <c:v>230.51413175641702</c:v>
                </c:pt>
                <c:pt idx="90">
                  <c:v>230.58633663095864</c:v>
                </c:pt>
                <c:pt idx="91">
                  <c:v>231.46588401446164</c:v>
                </c:pt>
                <c:pt idx="92">
                  <c:v>231.59546372771436</c:v>
                </c:pt>
                <c:pt idx="93">
                  <c:v>229.40793060430619</c:v>
                </c:pt>
                <c:pt idx="94">
                  <c:v>228.98950698971291</c:v>
                </c:pt>
                <c:pt idx="95">
                  <c:v>230.64954220473342</c:v>
                </c:pt>
                <c:pt idx="96">
                  <c:v>231.63243204725245</c:v>
                </c:pt>
                <c:pt idx="97">
                  <c:v>232.03368690102016</c:v>
                </c:pt>
                <c:pt idx="98">
                  <c:v>232.31056640809012</c:v>
                </c:pt>
                <c:pt idx="99">
                  <c:v>233.43338309322652</c:v>
                </c:pt>
                <c:pt idx="100">
                  <c:v>233.36599858656751</c:v>
                </c:pt>
                <c:pt idx="101">
                  <c:v>233.02021297324126</c:v>
                </c:pt>
                <c:pt idx="102">
                  <c:v>232.78805490372403</c:v>
                </c:pt>
                <c:pt idx="103">
                  <c:v>234.09355098202946</c:v>
                </c:pt>
                <c:pt idx="104">
                  <c:v>235.21329734045591</c:v>
                </c:pt>
                <c:pt idx="105">
                  <c:v>235.33984753042336</c:v>
                </c:pt>
                <c:pt idx="106">
                  <c:v>234.79021556396452</c:v>
                </c:pt>
                <c:pt idx="107">
                  <c:v>234.57948588082422</c:v>
                </c:pt>
                <c:pt idx="108">
                  <c:v>234.91452260362249</c:v>
                </c:pt>
                <c:pt idx="109">
                  <c:v>235.01705670336372</c:v>
                </c:pt>
                <c:pt idx="110">
                  <c:v>234.39226693883776</c:v>
                </c:pt>
                <c:pt idx="111">
                  <c:v>235.50067644320649</c:v>
                </c:pt>
                <c:pt idx="112">
                  <c:v>235.52955669726316</c:v>
                </c:pt>
                <c:pt idx="113">
                  <c:v>234.73530264745864</c:v>
                </c:pt>
                <c:pt idx="114">
                  <c:v>234.9567096012116</c:v>
                </c:pt>
                <c:pt idx="115">
                  <c:v>236.88337320112504</c:v>
                </c:pt>
                <c:pt idx="116">
                  <c:v>236.46920368675899</c:v>
                </c:pt>
                <c:pt idx="117">
                  <c:v>235.81604628056189</c:v>
                </c:pt>
                <c:pt idx="118">
                  <c:v>235.78918583195036</c:v>
                </c:pt>
                <c:pt idx="119">
                  <c:v>235.62245827252531</c:v>
                </c:pt>
                <c:pt idx="120">
                  <c:v>236.30585411020206</c:v>
                </c:pt>
                <c:pt idx="121">
                  <c:v>235.14257881661621</c:v>
                </c:pt>
                <c:pt idx="122">
                  <c:v>235.93846604400079</c:v>
                </c:pt>
                <c:pt idx="123">
                  <c:v>235.32321846942929</c:v>
                </c:pt>
                <c:pt idx="124">
                  <c:v>235.54691715018433</c:v>
                </c:pt>
                <c:pt idx="125">
                  <c:v>236.15999449659972</c:v>
                </c:pt>
                <c:pt idx="126">
                  <c:v>235.6753520325569</c:v>
                </c:pt>
                <c:pt idx="127">
                  <c:v>234.72461260165997</c:v>
                </c:pt>
                <c:pt idx="128">
                  <c:v>234.96821170154141</c:v>
                </c:pt>
                <c:pt idx="129">
                  <c:v>235.65941086571701</c:v>
                </c:pt>
                <c:pt idx="130">
                  <c:v>235.11981008959438</c:v>
                </c:pt>
                <c:pt idx="131">
                  <c:v>237.15125222605192</c:v>
                </c:pt>
                <c:pt idx="132">
                  <c:v>237.36080563847679</c:v>
                </c:pt>
                <c:pt idx="133">
                  <c:v>238.31360523572846</c:v>
                </c:pt>
                <c:pt idx="134">
                  <c:v>238.55977629031926</c:v>
                </c:pt>
                <c:pt idx="135">
                  <c:v>238.05729226958218</c:v>
                </c:pt>
                <c:pt idx="136">
                  <c:v>239.27462853604058</c:v>
                </c:pt>
                <c:pt idx="137">
                  <c:v>239.58501221203767</c:v>
                </c:pt>
                <c:pt idx="138">
                  <c:v>239.09893991117784</c:v>
                </c:pt>
                <c:pt idx="139">
                  <c:v>239.03330134609377</c:v>
                </c:pt>
                <c:pt idx="140">
                  <c:v>239.77306553565845</c:v>
                </c:pt>
                <c:pt idx="141">
                  <c:v>239.61677514025428</c:v>
                </c:pt>
                <c:pt idx="142">
                  <c:v>239.2387912016647</c:v>
                </c:pt>
                <c:pt idx="143">
                  <c:v>238.94066325868866</c:v>
                </c:pt>
                <c:pt idx="144">
                  <c:v>239.25597302592516</c:v>
                </c:pt>
                <c:pt idx="145">
                  <c:v>239.24483209550195</c:v>
                </c:pt>
                <c:pt idx="146">
                  <c:v>239.1234155172518</c:v>
                </c:pt>
                <c:pt idx="147">
                  <c:v>239.03245726601955</c:v>
                </c:pt>
                <c:pt idx="148">
                  <c:v>239.32478174701814</c:v>
                </c:pt>
                <c:pt idx="149">
                  <c:v>239.40444019365972</c:v>
                </c:pt>
                <c:pt idx="150">
                  <c:v>239.82805160839831</c:v>
                </c:pt>
                <c:pt idx="151">
                  <c:v>238.70890506494129</c:v>
                </c:pt>
                <c:pt idx="152">
                  <c:v>237.6436261317312</c:v>
                </c:pt>
                <c:pt idx="153">
                  <c:v>236.81658140803609</c:v>
                </c:pt>
                <c:pt idx="154">
                  <c:v>238.88718273603354</c:v>
                </c:pt>
                <c:pt idx="155">
                  <c:v>239.15095539774543</c:v>
                </c:pt>
                <c:pt idx="156">
                  <c:v>239.5066014407636</c:v>
                </c:pt>
                <c:pt idx="157">
                  <c:v>237.94362990928047</c:v>
                </c:pt>
                <c:pt idx="158">
                  <c:v>236.45337063004615</c:v>
                </c:pt>
                <c:pt idx="159">
                  <c:v>235.75777272790003</c:v>
                </c:pt>
                <c:pt idx="160">
                  <c:v>237.96686039019283</c:v>
                </c:pt>
                <c:pt idx="161">
                  <c:v>237.90851321946482</c:v>
                </c:pt>
                <c:pt idx="162">
                  <c:v>237.73290513236017</c:v>
                </c:pt>
                <c:pt idx="163">
                  <c:v>238.24376905147733</c:v>
                </c:pt>
                <c:pt idx="164">
                  <c:v>237.80457126208609</c:v>
                </c:pt>
                <c:pt idx="165">
                  <c:v>237.35495902907991</c:v>
                </c:pt>
                <c:pt idx="166">
                  <c:v>238.73603338414566</c:v>
                </c:pt>
                <c:pt idx="167">
                  <c:v>240.13667385670666</c:v>
                </c:pt>
                <c:pt idx="168">
                  <c:v>241.00691143837048</c:v>
                </c:pt>
                <c:pt idx="169">
                  <c:v>239.59177490705829</c:v>
                </c:pt>
                <c:pt idx="170">
                  <c:v>239.99200527083985</c:v>
                </c:pt>
                <c:pt idx="171">
                  <c:v>239.90829060863703</c:v>
                </c:pt>
                <c:pt idx="172">
                  <c:v>239.62805556516295</c:v>
                </c:pt>
                <c:pt idx="173">
                  <c:v>241.73640873907991</c:v>
                </c:pt>
                <c:pt idx="174">
                  <c:v>242.62523668628845</c:v>
                </c:pt>
                <c:pt idx="175">
                  <c:v>242.56629120869638</c:v>
                </c:pt>
                <c:pt idx="176">
                  <c:v>242.46762755093241</c:v>
                </c:pt>
                <c:pt idx="177">
                  <c:v>242.52029701158008</c:v>
                </c:pt>
                <c:pt idx="178">
                  <c:v>243.16134722503861</c:v>
                </c:pt>
                <c:pt idx="179">
                  <c:v>243.10482242325014</c:v>
                </c:pt>
                <c:pt idx="180">
                  <c:v>242.83626367873228</c:v>
                </c:pt>
                <c:pt idx="181">
                  <c:v>242.77938770167998</c:v>
                </c:pt>
                <c:pt idx="182">
                  <c:v>242.39514572298856</c:v>
                </c:pt>
                <c:pt idx="183">
                  <c:v>241.96334959991796</c:v>
                </c:pt>
                <c:pt idx="184">
                  <c:v>242.30989605706668</c:v>
                </c:pt>
                <c:pt idx="185">
                  <c:v>242.80633205299048</c:v>
                </c:pt>
                <c:pt idx="186">
                  <c:v>243.05945119206257</c:v>
                </c:pt>
                <c:pt idx="187">
                  <c:v>243.71591896405812</c:v>
                </c:pt>
                <c:pt idx="188">
                  <c:v>244.73121046662541</c:v>
                </c:pt>
                <c:pt idx="189">
                  <c:v>245.34255257615214</c:v>
                </c:pt>
                <c:pt idx="190">
                  <c:v>245.70451310642702</c:v>
                </c:pt>
                <c:pt idx="191">
                  <c:v>246.68347645596791</c:v>
                </c:pt>
                <c:pt idx="192">
                  <c:v>246.9425138519702</c:v>
                </c:pt>
                <c:pt idx="193">
                  <c:v>246.82412000540091</c:v>
                </c:pt>
                <c:pt idx="194">
                  <c:v>247.14775429072941</c:v>
                </c:pt>
                <c:pt idx="195">
                  <c:v>247.20827184139159</c:v>
                </c:pt>
                <c:pt idx="196">
                  <c:v>247.16518099557791</c:v>
                </c:pt>
                <c:pt idx="197">
                  <c:v>247.30516806732237</c:v>
                </c:pt>
                <c:pt idx="198">
                  <c:v>247.43729891965646</c:v>
                </c:pt>
                <c:pt idx="199">
                  <c:v>247.41963471110958</c:v>
                </c:pt>
                <c:pt idx="200">
                  <c:v>247.77108937460176</c:v>
                </c:pt>
                <c:pt idx="201">
                  <c:v>247.26565441927306</c:v>
                </c:pt>
                <c:pt idx="202">
                  <c:v>248.65882196075356</c:v>
                </c:pt>
                <c:pt idx="203">
                  <c:v>249.04997753498546</c:v>
                </c:pt>
                <c:pt idx="204">
                  <c:v>248.71783628248645</c:v>
                </c:pt>
                <c:pt idx="205">
                  <c:v>247.75263369088032</c:v>
                </c:pt>
                <c:pt idx="206">
                  <c:v>248.43065985581742</c:v>
                </c:pt>
                <c:pt idx="207">
                  <c:v>249.50204129468761</c:v>
                </c:pt>
                <c:pt idx="208">
                  <c:v>249.75510977363848</c:v>
                </c:pt>
                <c:pt idx="209">
                  <c:v>249.76474478980717</c:v>
                </c:pt>
                <c:pt idx="210">
                  <c:v>250.39690587624952</c:v>
                </c:pt>
                <c:pt idx="211">
                  <c:v>249.72712688508884</c:v>
                </c:pt>
                <c:pt idx="212">
                  <c:v>250.61411782186821</c:v>
                </c:pt>
                <c:pt idx="213">
                  <c:v>251.20560940602047</c:v>
                </c:pt>
                <c:pt idx="214">
                  <c:v>251.3319944484476</c:v>
                </c:pt>
                <c:pt idx="215">
                  <c:v>251.27149484498702</c:v>
                </c:pt>
                <c:pt idx="216">
                  <c:v>250.33995949891653</c:v>
                </c:pt>
                <c:pt idx="217">
                  <c:v>250.69817667756536</c:v>
                </c:pt>
                <c:pt idx="218">
                  <c:v>250.80544977202496</c:v>
                </c:pt>
                <c:pt idx="219">
                  <c:v>250.20256050259459</c:v>
                </c:pt>
                <c:pt idx="220">
                  <c:v>249.63952046669496</c:v>
                </c:pt>
                <c:pt idx="221">
                  <c:v>251.64776900478822</c:v>
                </c:pt>
                <c:pt idx="222">
                  <c:v>251.45007121873189</c:v>
                </c:pt>
                <c:pt idx="223">
                  <c:v>251.31256613167963</c:v>
                </c:pt>
                <c:pt idx="224">
                  <c:v>252.42238283655965</c:v>
                </c:pt>
                <c:pt idx="225">
                  <c:v>252.85792691966253</c:v>
                </c:pt>
                <c:pt idx="226">
                  <c:v>253.17057499682949</c:v>
                </c:pt>
                <c:pt idx="227">
                  <c:v>253.11374821134169</c:v>
                </c:pt>
                <c:pt idx="228">
                  <c:v>254.74919476767442</c:v>
                </c:pt>
                <c:pt idx="229">
                  <c:v>255.85389514141195</c:v>
                </c:pt>
                <c:pt idx="230">
                  <c:v>258.12468834559684</c:v>
                </c:pt>
                <c:pt idx="231">
                  <c:v>257.00006774948275</c:v>
                </c:pt>
                <c:pt idx="232">
                  <c:v>259.50363433880545</c:v>
                </c:pt>
                <c:pt idx="233">
                  <c:v>258.27837474317647</c:v>
                </c:pt>
                <c:pt idx="234">
                  <c:v>257.27849083294956</c:v>
                </c:pt>
                <c:pt idx="235">
                  <c:v>257.66681291631033</c:v>
                </c:pt>
                <c:pt idx="236">
                  <c:v>258.66132627943102</c:v>
                </c:pt>
                <c:pt idx="237">
                  <c:v>259.59730297375734</c:v>
                </c:pt>
                <c:pt idx="238">
                  <c:v>260.32678133277466</c:v>
                </c:pt>
                <c:pt idx="239">
                  <c:v>260.44165409471935</c:v>
                </c:pt>
                <c:pt idx="240">
                  <c:v>259.79260737366798</c:v>
                </c:pt>
                <c:pt idx="241">
                  <c:v>261.1442068469774</c:v>
                </c:pt>
                <c:pt idx="242">
                  <c:v>263.24283492933614</c:v>
                </c:pt>
                <c:pt idx="243">
                  <c:v>262.72977529152644</c:v>
                </c:pt>
                <c:pt idx="244">
                  <c:v>262.44086277070306</c:v>
                </c:pt>
                <c:pt idx="245">
                  <c:v>262.69437257279577</c:v>
                </c:pt>
                <c:pt idx="246">
                  <c:v>261.95870310331031</c:v>
                </c:pt>
                <c:pt idx="247">
                  <c:v>261.65986716735961</c:v>
                </c:pt>
                <c:pt idx="248">
                  <c:v>261.69916236969101</c:v>
                </c:pt>
                <c:pt idx="249">
                  <c:v>261.82922220042741</c:v>
                </c:pt>
                <c:pt idx="250">
                  <c:v>261.85177775753976</c:v>
                </c:pt>
                <c:pt idx="251">
                  <c:v>262.45022220342975</c:v>
                </c:pt>
                <c:pt idx="252">
                  <c:v>264.16377776032766</c:v>
                </c:pt>
                <c:pt idx="253">
                  <c:v>265.69779363458997</c:v>
                </c:pt>
                <c:pt idx="254">
                  <c:v>267.13973694640498</c:v>
                </c:pt>
                <c:pt idx="255">
                  <c:v>267.80868430737604</c:v>
                </c:pt>
                <c:pt idx="256">
                  <c:v>268.85663542827774</c:v>
                </c:pt>
                <c:pt idx="257">
                  <c:v>267.92723289768651</c:v>
                </c:pt>
                <c:pt idx="258">
                  <c:v>269.64028769070887</c:v>
                </c:pt>
                <c:pt idx="259">
                  <c:v>271.43240999851537</c:v>
                </c:pt>
                <c:pt idx="260">
                  <c:v>272.91295214147857</c:v>
                </c:pt>
                <c:pt idx="261">
                  <c:v>273.54774127423013</c:v>
                </c:pt>
                <c:pt idx="262">
                  <c:v>274.1886168974994</c:v>
                </c:pt>
                <c:pt idx="263">
                  <c:v>274.56264426196373</c:v>
                </c:pt>
                <c:pt idx="264">
                  <c:v>276.29674110039485</c:v>
                </c:pt>
                <c:pt idx="265">
                  <c:v>277.71233102179525</c:v>
                </c:pt>
                <c:pt idx="266">
                  <c:v>278.19859309166702</c:v>
                </c:pt>
                <c:pt idx="267">
                  <c:v>278.26547929940506</c:v>
                </c:pt>
                <c:pt idx="268">
                  <c:v>280.45437363516186</c:v>
                </c:pt>
                <c:pt idx="269">
                  <c:v>280.64227551836461</c:v>
                </c:pt>
                <c:pt idx="270">
                  <c:v>278.56639869562429</c:v>
                </c:pt>
                <c:pt idx="271">
                  <c:v>277.721298788794</c:v>
                </c:pt>
                <c:pt idx="272">
                  <c:v>277.65906316102297</c:v>
                </c:pt>
                <c:pt idx="273">
                  <c:v>274.59234436380706</c:v>
                </c:pt>
                <c:pt idx="274">
                  <c:v>268.74467690924939</c:v>
                </c:pt>
                <c:pt idx="275">
                  <c:v>265.18577141573155</c:v>
                </c:pt>
                <c:pt idx="276">
                  <c:v>270.9625020288936</c:v>
                </c:pt>
                <c:pt idx="277">
                  <c:v>265.53410902682975</c:v>
                </c:pt>
                <c:pt idx="278">
                  <c:v>262.41417266777052</c:v>
                </c:pt>
                <c:pt idx="279">
                  <c:v>268.42316033435839</c:v>
                </c:pt>
                <c:pt idx="280">
                  <c:v>268.72364888190418</c:v>
                </c:pt>
                <c:pt idx="281">
                  <c:v>271.03374539033962</c:v>
                </c:pt>
                <c:pt idx="282">
                  <c:v>274.55312071960105</c:v>
                </c:pt>
                <c:pt idx="283">
                  <c:v>276.99396923962956</c:v>
                </c:pt>
                <c:pt idx="284">
                  <c:v>275.05297143679883</c:v>
                </c:pt>
                <c:pt idx="285">
                  <c:v>275.34525919131318</c:v>
                </c:pt>
                <c:pt idx="286">
                  <c:v>274.16559782050518</c:v>
                </c:pt>
                <c:pt idx="287">
                  <c:v>275.71376940475471</c:v>
                </c:pt>
                <c:pt idx="288">
                  <c:v>279.00100016155801</c:v>
                </c:pt>
                <c:pt idx="289">
                  <c:v>279.04414300716098</c:v>
                </c:pt>
                <c:pt idx="290">
                  <c:v>276.36991850664947</c:v>
                </c:pt>
                <c:pt idx="291">
                  <c:v>272.93706718474596</c:v>
                </c:pt>
                <c:pt idx="292">
                  <c:v>270.76406238583547</c:v>
                </c:pt>
                <c:pt idx="293">
                  <c:v>273.77591507256153</c:v>
                </c:pt>
                <c:pt idx="294">
                  <c:v>275.22870685309289</c:v>
                </c:pt>
                <c:pt idx="295">
                  <c:v>274.34629922072912</c:v>
                </c:pt>
                <c:pt idx="296">
                  <c:v>275.39334927639129</c:v>
                </c:pt>
                <c:pt idx="297">
                  <c:v>279.15168147093476</c:v>
                </c:pt>
                <c:pt idx="298">
                  <c:v>280.47298993729657</c:v>
                </c:pt>
                <c:pt idx="299">
                  <c:v>279.78706208463257</c:v>
                </c:pt>
                <c:pt idx="300">
                  <c:v>277.82941479287302</c:v>
                </c:pt>
                <c:pt idx="301">
                  <c:v>276.65052802195356</c:v>
                </c:pt>
                <c:pt idx="302">
                  <c:v>276.48763316324255</c:v>
                </c:pt>
                <c:pt idx="303">
                  <c:v>273.76458793729665</c:v>
                </c:pt>
                <c:pt idx="304">
                  <c:v>272.70676022748978</c:v>
                </c:pt>
                <c:pt idx="305">
                  <c:v>273.35913449695477</c:v>
                </c:pt>
                <c:pt idx="306">
                  <c:v>268.6327677471723</c:v>
                </c:pt>
                <c:pt idx="307">
                  <c:v>264.7843557652314</c:v>
                </c:pt>
                <c:pt idx="308">
                  <c:v>266.41797321057203</c:v>
                </c:pt>
                <c:pt idx="309">
                  <c:v>267.52704655267405</c:v>
                </c:pt>
                <c:pt idx="310">
                  <c:v>265.29190037034016</c:v>
                </c:pt>
                <c:pt idx="311">
                  <c:v>267.34283605817302</c:v>
                </c:pt>
                <c:pt idx="312">
                  <c:v>264.60834776830353</c:v>
                </c:pt>
                <c:pt idx="313">
                  <c:v>264.68560864199611</c:v>
                </c:pt>
                <c:pt idx="314">
                  <c:v>266.64092231042497</c:v>
                </c:pt>
                <c:pt idx="315">
                  <c:v>271.06014214539459</c:v>
                </c:pt>
                <c:pt idx="316">
                  <c:v>267.8240605635807</c:v>
                </c:pt>
                <c:pt idx="317">
                  <c:v>268.62734195189643</c:v>
                </c:pt>
                <c:pt idx="318">
                  <c:v>270.66360324104664</c:v>
                </c:pt>
                <c:pt idx="319">
                  <c:v>270.06763158097186</c:v>
                </c:pt>
                <c:pt idx="320">
                  <c:v>271.18280075375958</c:v>
                </c:pt>
                <c:pt idx="321">
                  <c:v>270.67510069991965</c:v>
                </c:pt>
                <c:pt idx="322">
                  <c:v>271.64330779278254</c:v>
                </c:pt>
                <c:pt idx="323">
                  <c:v>274.01628580758376</c:v>
                </c:pt>
                <c:pt idx="324">
                  <c:v>274.12047967847059</c:v>
                </c:pt>
                <c:pt idx="325">
                  <c:v>272.05758827286559</c:v>
                </c:pt>
                <c:pt idx="326">
                  <c:v>270.49168911051805</c:v>
                </c:pt>
                <c:pt idx="327">
                  <c:v>269.46585417405248</c:v>
                </c:pt>
                <c:pt idx="328">
                  <c:v>268.09722173304874</c:v>
                </c:pt>
                <c:pt idx="329">
                  <c:v>265.83956303783094</c:v>
                </c:pt>
                <c:pt idx="330">
                  <c:v>268.89423710655734</c:v>
                </c:pt>
                <c:pt idx="331">
                  <c:v>269.0553630275175</c:v>
                </c:pt>
                <c:pt idx="332">
                  <c:v>268.70426566840911</c:v>
                </c:pt>
                <c:pt idx="333">
                  <c:v>266.04896097780852</c:v>
                </c:pt>
                <c:pt idx="334">
                  <c:v>266.44939233653645</c:v>
                </c:pt>
                <c:pt idx="335">
                  <c:v>263.64336431249814</c:v>
                </c:pt>
                <c:pt idx="336">
                  <c:v>266.69598114731969</c:v>
                </c:pt>
                <c:pt idx="337">
                  <c:v>269.28233963679685</c:v>
                </c:pt>
                <c:pt idx="338">
                  <c:v>268.1489582341685</c:v>
                </c:pt>
                <c:pt idx="339">
                  <c:v>270.15331836029935</c:v>
                </c:pt>
                <c:pt idx="340">
                  <c:v>272.74022419170655</c:v>
                </c:pt>
                <c:pt idx="341">
                  <c:v>273.34377960658463</c:v>
                </c:pt>
                <c:pt idx="342">
                  <c:v>273.81708106325715</c:v>
                </c:pt>
                <c:pt idx="343">
                  <c:v>271.41800384445304</c:v>
                </c:pt>
                <c:pt idx="344">
                  <c:v>272.15921785556361</c:v>
                </c:pt>
                <c:pt idx="345">
                  <c:v>272.1767737230233</c:v>
                </c:pt>
                <c:pt idx="346">
                  <c:v>271.08450417137874</c:v>
                </c:pt>
                <c:pt idx="347">
                  <c:v>272.16596815913738</c:v>
                </c:pt>
                <c:pt idx="348">
                  <c:v>272.54125614777047</c:v>
                </c:pt>
                <c:pt idx="349">
                  <c:v>271.41938070864404</c:v>
                </c:pt>
                <c:pt idx="350">
                  <c:v>271.18585351516941</c:v>
                </c:pt>
                <c:pt idx="351">
                  <c:v>271.07829254980021</c:v>
                </c:pt>
                <c:pt idx="352">
                  <c:v>268.76627165338596</c:v>
                </c:pt>
                <c:pt idx="353">
                  <c:v>271.24725224957257</c:v>
                </c:pt>
                <c:pt idx="354">
                  <c:v>270.75173423174596</c:v>
                </c:pt>
                <c:pt idx="355">
                  <c:v>272.48946750090698</c:v>
                </c:pt>
                <c:pt idx="356">
                  <c:v>273.74950553655646</c:v>
                </c:pt>
                <c:pt idx="357">
                  <c:v>273.57954085537386</c:v>
                </c:pt>
                <c:pt idx="358">
                  <c:v>274.93100222284721</c:v>
                </c:pt>
                <c:pt idx="359">
                  <c:v>275.74843063550094</c:v>
                </c:pt>
                <c:pt idx="360">
                  <c:v>275.67389987582226</c:v>
                </c:pt>
                <c:pt idx="361">
                  <c:v>276.73326417040641</c:v>
                </c:pt>
                <c:pt idx="362">
                  <c:v>276.38410244394885</c:v>
                </c:pt>
                <c:pt idx="363">
                  <c:v>276.12845226938106</c:v>
                </c:pt>
                <c:pt idx="364">
                  <c:v>275.97570567871099</c:v>
                </c:pt>
                <c:pt idx="365">
                  <c:v>274.96779813023164</c:v>
                </c:pt>
                <c:pt idx="366">
                  <c:v>274.37795540664365</c:v>
                </c:pt>
                <c:pt idx="367">
                  <c:v>273.39167287759767</c:v>
                </c:pt>
                <c:pt idx="368">
                  <c:v>274.64119624348359</c:v>
                </c:pt>
                <c:pt idx="369">
                  <c:v>273.37861079752042</c:v>
                </c:pt>
                <c:pt idx="370">
                  <c:v>273.54085288341184</c:v>
                </c:pt>
                <c:pt idx="371">
                  <c:v>270.59079196316816</c:v>
                </c:pt>
                <c:pt idx="372">
                  <c:v>270.76323539437044</c:v>
                </c:pt>
                <c:pt idx="373">
                  <c:v>271.10157572334401</c:v>
                </c:pt>
                <c:pt idx="374">
                  <c:v>269.8946774573908</c:v>
                </c:pt>
                <c:pt idx="375">
                  <c:v>272.14898621043437</c:v>
                </c:pt>
                <c:pt idx="376">
                  <c:v>270.48191576683189</c:v>
                </c:pt>
                <c:pt idx="377">
                  <c:v>271.50035035491527</c:v>
                </c:pt>
                <c:pt idx="378">
                  <c:v>271.79389675813565</c:v>
                </c:pt>
                <c:pt idx="379">
                  <c:v>274.04790413255449</c:v>
                </c:pt>
                <c:pt idx="380">
                  <c:v>276.90162526594349</c:v>
                </c:pt>
                <c:pt idx="381">
                  <c:v>277.86865203266183</c:v>
                </c:pt>
                <c:pt idx="382">
                  <c:v>276.61160545890027</c:v>
                </c:pt>
                <c:pt idx="383">
                  <c:v>277.8272050689788</c:v>
                </c:pt>
                <c:pt idx="384">
                  <c:v>278.32454756405173</c:v>
                </c:pt>
                <c:pt idx="385">
                  <c:v>278.04815130947657</c:v>
                </c:pt>
                <c:pt idx="386">
                  <c:v>278.4154262159426</c:v>
                </c:pt>
                <c:pt idx="387">
                  <c:v>279.10003862908957</c:v>
                </c:pt>
                <c:pt idx="388">
                  <c:v>278.46110729844031</c:v>
                </c:pt>
                <c:pt idx="389">
                  <c:v>278.10031391998029</c:v>
                </c:pt>
                <c:pt idx="390">
                  <c:v>277.71172006855312</c:v>
                </c:pt>
                <c:pt idx="391">
                  <c:v>279.57195434937074</c:v>
                </c:pt>
                <c:pt idx="392">
                  <c:v>280.97967189584432</c:v>
                </c:pt>
                <c:pt idx="393">
                  <c:v>281.49433818899826</c:v>
                </c:pt>
                <c:pt idx="394">
                  <c:v>280.32438546121267</c:v>
                </c:pt>
                <c:pt idx="395">
                  <c:v>278.82764364255462</c:v>
                </c:pt>
                <c:pt idx="396">
                  <c:v>279.45995481094354</c:v>
                </c:pt>
                <c:pt idx="397">
                  <c:v>279.3588866101619</c:v>
                </c:pt>
                <c:pt idx="398">
                  <c:v>279.36825185229316</c:v>
                </c:pt>
                <c:pt idx="399">
                  <c:v>281.2365910057008</c:v>
                </c:pt>
                <c:pt idx="400">
                  <c:v>282.2300487910079</c:v>
                </c:pt>
                <c:pt idx="401">
                  <c:v>283.55147387736446</c:v>
                </c:pt>
                <c:pt idx="402">
                  <c:v>283.12101145755275</c:v>
                </c:pt>
                <c:pt idx="403">
                  <c:v>282.93665349629896</c:v>
                </c:pt>
                <c:pt idx="404">
                  <c:v>280.92653538942051</c:v>
                </c:pt>
                <c:pt idx="405">
                  <c:v>280.77142571874759</c:v>
                </c:pt>
                <c:pt idx="406">
                  <c:v>281.12918102455131</c:v>
                </c:pt>
                <c:pt idx="407">
                  <c:v>279.56852523708329</c:v>
                </c:pt>
                <c:pt idx="408">
                  <c:v>282.56398772014882</c:v>
                </c:pt>
                <c:pt idx="409">
                  <c:v>282.81013145442392</c:v>
                </c:pt>
                <c:pt idx="410">
                  <c:v>283.55905063625073</c:v>
                </c:pt>
                <c:pt idx="411">
                  <c:v>284.41983273366139</c:v>
                </c:pt>
                <c:pt idx="412">
                  <c:v>283.89877325268566</c:v>
                </c:pt>
                <c:pt idx="413">
                  <c:v>283.79993230606522</c:v>
                </c:pt>
                <c:pt idx="414">
                  <c:v>284.59600856991773</c:v>
                </c:pt>
                <c:pt idx="415">
                  <c:v>286.87879367206642</c:v>
                </c:pt>
                <c:pt idx="416">
                  <c:v>287.27066555263315</c:v>
                </c:pt>
                <c:pt idx="417">
                  <c:v>288.12597515601647</c:v>
                </c:pt>
                <c:pt idx="418">
                  <c:v>287.79769121630096</c:v>
                </c:pt>
                <c:pt idx="419">
                  <c:v>287.28214184370808</c:v>
                </c:pt>
                <c:pt idx="420">
                  <c:v>286.63913171201466</c:v>
                </c:pt>
                <c:pt idx="421">
                  <c:v>285.98240801829934</c:v>
                </c:pt>
                <c:pt idx="422">
                  <c:v>285.60795030270651</c:v>
                </c:pt>
                <c:pt idx="423">
                  <c:v>285.09452528108466</c:v>
                </c:pt>
                <c:pt idx="424">
                  <c:v>285.72170204672142</c:v>
                </c:pt>
                <c:pt idx="425">
                  <c:v>285.67693761481274</c:v>
                </c:pt>
                <c:pt idx="426">
                  <c:v>286.32429921375473</c:v>
                </c:pt>
                <c:pt idx="427">
                  <c:v>287.78292069848652</c:v>
                </c:pt>
                <c:pt idx="428">
                  <c:v>287.76378350573748</c:v>
                </c:pt>
                <c:pt idx="429">
                  <c:v>287.08922754104196</c:v>
                </c:pt>
                <c:pt idx="430">
                  <c:v>287.77142557382467</c:v>
                </c:pt>
                <c:pt idx="431">
                  <c:v>288.22810946140856</c:v>
                </c:pt>
                <c:pt idx="432">
                  <c:v>289.70360164273654</c:v>
                </c:pt>
                <c:pt idx="433">
                  <c:v>290.82084438254111</c:v>
                </c:pt>
                <c:pt idx="434">
                  <c:v>289.23292692664529</c:v>
                </c:pt>
                <c:pt idx="435">
                  <c:v>289.22414643188495</c:v>
                </c:pt>
                <c:pt idx="436">
                  <c:v>289.20242168675026</c:v>
                </c:pt>
                <c:pt idx="437">
                  <c:v>289.41796299483957</c:v>
                </c:pt>
                <c:pt idx="438">
                  <c:v>288.92525135235098</c:v>
                </c:pt>
                <c:pt idx="439">
                  <c:v>290.30987625575449</c:v>
                </c:pt>
                <c:pt idx="440">
                  <c:v>289.97595652320058</c:v>
                </c:pt>
                <c:pt idx="441">
                  <c:v>290.49588820011479</c:v>
                </c:pt>
                <c:pt idx="442">
                  <c:v>288.2190390429638</c:v>
                </c:pt>
                <c:pt idx="443">
                  <c:v>287.47160768275211</c:v>
                </c:pt>
                <c:pt idx="444">
                  <c:v>286.24470713398409</c:v>
                </c:pt>
                <c:pt idx="445">
                  <c:v>287.16329948155669</c:v>
                </c:pt>
                <c:pt idx="446">
                  <c:v>283.40663523287401</c:v>
                </c:pt>
                <c:pt idx="447">
                  <c:v>277.05937557338308</c:v>
                </c:pt>
                <c:pt idx="448">
                  <c:v>277.53334874671282</c:v>
                </c:pt>
                <c:pt idx="449">
                  <c:v>278.34382383623335</c:v>
                </c:pt>
                <c:pt idx="450">
                  <c:v>281.72605070507382</c:v>
                </c:pt>
                <c:pt idx="451">
                  <c:v>282.64383279756851</c:v>
                </c:pt>
                <c:pt idx="452">
                  <c:v>281.28070188345646</c:v>
                </c:pt>
                <c:pt idx="453">
                  <c:v>281.20208032035242</c:v>
                </c:pt>
                <c:pt idx="454">
                  <c:v>279.60550315461302</c:v>
                </c:pt>
                <c:pt idx="455">
                  <c:v>276.15368150071203</c:v>
                </c:pt>
                <c:pt idx="456">
                  <c:v>274.8066328220898</c:v>
                </c:pt>
                <c:pt idx="457">
                  <c:v>275.09758762051194</c:v>
                </c:pt>
                <c:pt idx="458">
                  <c:v>273.69847421904683</c:v>
                </c:pt>
                <c:pt idx="459">
                  <c:v>273.35215463197204</c:v>
                </c:pt>
                <c:pt idx="460">
                  <c:v>273.90021501540264</c:v>
                </c:pt>
                <c:pt idx="461">
                  <c:v>279.90019965715965</c:v>
                </c:pt>
                <c:pt idx="462">
                  <c:v>279.90732825307674</c:v>
                </c:pt>
                <c:pt idx="463">
                  <c:v>280.40501909214271</c:v>
                </c:pt>
                <c:pt idx="464">
                  <c:v>280.18358915698963</c:v>
                </c:pt>
                <c:pt idx="465">
                  <c:v>281.16333278863323</c:v>
                </c:pt>
                <c:pt idx="466">
                  <c:v>286.13523758944518</c:v>
                </c:pt>
                <c:pt idx="467">
                  <c:v>286.67057776162761</c:v>
                </c:pt>
                <c:pt idx="468">
                  <c:v>284.17803649293995</c:v>
                </c:pt>
                <c:pt idx="469">
                  <c:v>281.53067674344425</c:v>
                </c:pt>
                <c:pt idx="470">
                  <c:v>280.01598554748392</c:v>
                </c:pt>
                <c:pt idx="471">
                  <c:v>278.63412943694937</c:v>
                </c:pt>
                <c:pt idx="472">
                  <c:v>277.80062019145294</c:v>
                </c:pt>
                <c:pt idx="473">
                  <c:v>280.17093303492061</c:v>
                </c:pt>
                <c:pt idx="474">
                  <c:v>278.1665806752834</c:v>
                </c:pt>
                <c:pt idx="475">
                  <c:v>272.90039634133461</c:v>
                </c:pt>
                <c:pt idx="476">
                  <c:v>273.49393945981075</c:v>
                </c:pt>
                <c:pt idx="477">
                  <c:v>270.82508664125277</c:v>
                </c:pt>
                <c:pt idx="478">
                  <c:v>273.35650902402045</c:v>
                </c:pt>
                <c:pt idx="479">
                  <c:v>273.44997266516179</c:v>
                </c:pt>
                <c:pt idx="480">
                  <c:v>278.15033176050747</c:v>
                </c:pt>
                <c:pt idx="481">
                  <c:v>280.33245092047122</c:v>
                </c:pt>
                <c:pt idx="482">
                  <c:v>280.84584728329469</c:v>
                </c:pt>
                <c:pt idx="483">
                  <c:v>284.92400104877356</c:v>
                </c:pt>
                <c:pt idx="484">
                  <c:v>281.51371525957552</c:v>
                </c:pt>
                <c:pt idx="485">
                  <c:v>274.18594988389157</c:v>
                </c:pt>
                <c:pt idx="486">
                  <c:v>275.64981060647074</c:v>
                </c:pt>
                <c:pt idx="487">
                  <c:v>271.02053842029426</c:v>
                </c:pt>
                <c:pt idx="488">
                  <c:v>274.2512142474161</c:v>
                </c:pt>
                <c:pt idx="489">
                  <c:v>276.12112751545783</c:v>
                </c:pt>
                <c:pt idx="490">
                  <c:v>274.37247555006797</c:v>
                </c:pt>
                <c:pt idx="491">
                  <c:v>270.68444158220592</c:v>
                </c:pt>
                <c:pt idx="492">
                  <c:v>266.35983861204841</c:v>
                </c:pt>
                <c:pt idx="493">
                  <c:v>264.79377871118777</c:v>
                </c:pt>
                <c:pt idx="494">
                  <c:v>264.58493737467438</c:v>
                </c:pt>
                <c:pt idx="495">
                  <c:v>258.78172756219766</c:v>
                </c:pt>
                <c:pt idx="496">
                  <c:v>257.8223184506121</c:v>
                </c:pt>
                <c:pt idx="497">
                  <c:v>250.79536713271122</c:v>
                </c:pt>
                <c:pt idx="498">
                  <c:v>254.52141233751757</c:v>
                </c:pt>
                <c:pt idx="499">
                  <c:v>258.71166859912347</c:v>
                </c:pt>
                <c:pt idx="500">
                  <c:v>263.55226369918608</c:v>
                </c:pt>
                <c:pt idx="501">
                  <c:v>262.65424486352993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D-43D1-ABEE-DF98068237C7}"/>
            </c:ext>
          </c:extLst>
        </c:ser>
        <c:ser>
          <c:idx val="4"/>
          <c:order val="2"/>
          <c:tx>
            <c:strRef>
              <c:f>'SuperTrend(14,3)'!$O$1</c:f>
              <c:strCache>
                <c:ptCount val="1"/>
                <c:pt idx="0">
                  <c:v> Upper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'SuperTrend(14,3)'!$B$2:$B$503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'SuperTrend(14,3)'!$O$2:$O$503</c:f>
              <c:numCache>
                <c:formatCode>_("$"* #,##0.00_);_("$"* \(#,##0.00\);_("$"* "-"??_);_(@_)</c:formatCode>
                <c:ptCount val="502"/>
                <c:pt idx="13">
                  <c:v>217.56642857142856</c:v>
                </c:pt>
                <c:pt idx="14">
                  <c:v>217.56642857142856</c:v>
                </c:pt>
                <c:pt idx="15">
                  <c:v>217.56642857142856</c:v>
                </c:pt>
                <c:pt idx="16">
                  <c:v>217.56642857142856</c:v>
                </c:pt>
                <c:pt idx="17">
                  <c:v>217.56642857142856</c:v>
                </c:pt>
                <c:pt idx="18">
                  <c:v>217.56642857142856</c:v>
                </c:pt>
                <c:pt idx="19">
                  <c:v>217.56642857142856</c:v>
                </c:pt>
                <c:pt idx="20">
                  <c:v>217.56642857142856</c:v>
                </c:pt>
                <c:pt idx="21">
                  <c:v>217.56642857142856</c:v>
                </c:pt>
                <c:pt idx="22">
                  <c:v>217.56642857142856</c:v>
                </c:pt>
                <c:pt idx="23">
                  <c:v>217.56642857142856</c:v>
                </c:pt>
                <c:pt idx="24">
                  <c:v>217.56642857142856</c:v>
                </c:pt>
                <c:pt idx="25">
                  <c:v>217.56642857142856</c:v>
                </c:pt>
                <c:pt idx="26">
                  <c:v>217.56642857142856</c:v>
                </c:pt>
                <c:pt idx="27">
                  <c:v>222.3426297434865</c:v>
                </c:pt>
                <c:pt idx="28">
                  <c:v>222.3426297434865</c:v>
                </c:pt>
                <c:pt idx="29">
                  <c:v>222.3426297434865</c:v>
                </c:pt>
                <c:pt idx="30">
                  <c:v>222.3426297434865</c:v>
                </c:pt>
                <c:pt idx="31">
                  <c:v>222.3426297434865</c:v>
                </c:pt>
                <c:pt idx="32">
                  <c:v>222.3426297434865</c:v>
                </c:pt>
                <c:pt idx="33">
                  <c:v>222.3426297434865</c:v>
                </c:pt>
                <c:pt idx="34">
                  <c:v>227.00772033333476</c:v>
                </c:pt>
                <c:pt idx="35">
                  <c:v>227.00772033333476</c:v>
                </c:pt>
                <c:pt idx="36">
                  <c:v>226.92851906292643</c:v>
                </c:pt>
                <c:pt idx="37">
                  <c:v>226.92851906292643</c:v>
                </c:pt>
                <c:pt idx="38">
                  <c:v>226.92851906292643</c:v>
                </c:pt>
                <c:pt idx="39">
                  <c:v>226.92851906292643</c:v>
                </c:pt>
                <c:pt idx="40">
                  <c:v>226.92851906292643</c:v>
                </c:pt>
                <c:pt idx="41">
                  <c:v>226.92851906292643</c:v>
                </c:pt>
                <c:pt idx="42">
                  <c:v>226.92851906292643</c:v>
                </c:pt>
                <c:pt idx="43">
                  <c:v>226.92851906292643</c:v>
                </c:pt>
                <c:pt idx="44">
                  <c:v>226.92851906292643</c:v>
                </c:pt>
                <c:pt idx="45">
                  <c:v>226.92851906292643</c:v>
                </c:pt>
                <c:pt idx="46">
                  <c:v>226.92851906292643</c:v>
                </c:pt>
                <c:pt idx="47">
                  <c:v>226.92851906292643</c:v>
                </c:pt>
                <c:pt idx="48">
                  <c:v>226.92851906292643</c:v>
                </c:pt>
                <c:pt idx="49">
                  <c:v>226.92851906292643</c:v>
                </c:pt>
                <c:pt idx="50">
                  <c:v>226.92851906292643</c:v>
                </c:pt>
                <c:pt idx="51">
                  <c:v>226.92851906292643</c:v>
                </c:pt>
                <c:pt idx="52">
                  <c:v>226.92851906292643</c:v>
                </c:pt>
                <c:pt idx="53">
                  <c:v>226.92851906292643</c:v>
                </c:pt>
                <c:pt idx="54">
                  <c:v>226.30784389336128</c:v>
                </c:pt>
                <c:pt idx="55">
                  <c:v>226.30784389336128</c:v>
                </c:pt>
                <c:pt idx="56">
                  <c:v>226.30784389336128</c:v>
                </c:pt>
                <c:pt idx="57">
                  <c:v>225.58432690733045</c:v>
                </c:pt>
                <c:pt idx="58">
                  <c:v>225.58432690733045</c:v>
                </c:pt>
                <c:pt idx="59">
                  <c:v>225.58432690733045</c:v>
                </c:pt>
                <c:pt idx="60">
                  <c:v>225.58432690733045</c:v>
                </c:pt>
                <c:pt idx="61">
                  <c:v>225.58432690733045</c:v>
                </c:pt>
                <c:pt idx="62">
                  <c:v>225.58432690733045</c:v>
                </c:pt>
                <c:pt idx="63">
                  <c:v>225.58432690733045</c:v>
                </c:pt>
                <c:pt idx="64">
                  <c:v>225.58432690733045</c:v>
                </c:pt>
                <c:pt idx="65">
                  <c:v>225.58432690733045</c:v>
                </c:pt>
                <c:pt idx="66">
                  <c:v>225.58432690733045</c:v>
                </c:pt>
                <c:pt idx="67">
                  <c:v>225.58432690733045</c:v>
                </c:pt>
                <c:pt idx="68">
                  <c:v>225.58432690733045</c:v>
                </c:pt>
                <c:pt idx="69">
                  <c:v>225.58432690733045</c:v>
                </c:pt>
                <c:pt idx="70">
                  <c:v>225.58432690733045</c:v>
                </c:pt>
                <c:pt idx="71">
                  <c:v>225.58432690733045</c:v>
                </c:pt>
                <c:pt idx="72">
                  <c:v>225.58432690733045</c:v>
                </c:pt>
                <c:pt idx="73">
                  <c:v>225.58432690733045</c:v>
                </c:pt>
                <c:pt idx="74">
                  <c:v>225.58432690733045</c:v>
                </c:pt>
                <c:pt idx="75">
                  <c:v>225.58432690733045</c:v>
                </c:pt>
                <c:pt idx="76">
                  <c:v>225.58432690733045</c:v>
                </c:pt>
                <c:pt idx="77">
                  <c:v>225.58432690733045</c:v>
                </c:pt>
                <c:pt idx="78">
                  <c:v>231.6707370063246</c:v>
                </c:pt>
                <c:pt idx="79">
                  <c:v>231.06425579158713</c:v>
                </c:pt>
                <c:pt idx="80">
                  <c:v>230.89038037790235</c:v>
                </c:pt>
                <c:pt idx="81">
                  <c:v>230.89038037790235</c:v>
                </c:pt>
                <c:pt idx="82">
                  <c:v>230.79616981564027</c:v>
                </c:pt>
                <c:pt idx="83">
                  <c:v>230.38787197166599</c:v>
                </c:pt>
                <c:pt idx="84">
                  <c:v>230.37552397368987</c:v>
                </c:pt>
                <c:pt idx="85">
                  <c:v>230.37552397368987</c:v>
                </c:pt>
                <c:pt idx="86">
                  <c:v>230.37552397368987</c:v>
                </c:pt>
                <c:pt idx="87">
                  <c:v>230.37552397368987</c:v>
                </c:pt>
                <c:pt idx="88">
                  <c:v>230.37552397368987</c:v>
                </c:pt>
                <c:pt idx="89">
                  <c:v>230.37552397368987</c:v>
                </c:pt>
                <c:pt idx="90">
                  <c:v>230.37552397368987</c:v>
                </c:pt>
                <c:pt idx="91">
                  <c:v>230.37552397368987</c:v>
                </c:pt>
                <c:pt idx="92">
                  <c:v>230.37552397368987</c:v>
                </c:pt>
                <c:pt idx="93">
                  <c:v>229.40793060430619</c:v>
                </c:pt>
                <c:pt idx="94">
                  <c:v>228.98950698971291</c:v>
                </c:pt>
                <c:pt idx="95">
                  <c:v>228.98950698971291</c:v>
                </c:pt>
                <c:pt idx="96">
                  <c:v>228.98950698971291</c:v>
                </c:pt>
                <c:pt idx="97">
                  <c:v>228.98950698971291</c:v>
                </c:pt>
                <c:pt idx="98">
                  <c:v>228.98950698971291</c:v>
                </c:pt>
                <c:pt idx="99">
                  <c:v>228.98950698971291</c:v>
                </c:pt>
                <c:pt idx="100">
                  <c:v>233.36599858656751</c:v>
                </c:pt>
                <c:pt idx="101">
                  <c:v>233.02021297324126</c:v>
                </c:pt>
                <c:pt idx="102">
                  <c:v>232.78805490372403</c:v>
                </c:pt>
                <c:pt idx="103">
                  <c:v>232.78805490372403</c:v>
                </c:pt>
                <c:pt idx="104">
                  <c:v>232.78805490372403</c:v>
                </c:pt>
                <c:pt idx="105">
                  <c:v>232.78805490372403</c:v>
                </c:pt>
                <c:pt idx="106">
                  <c:v>232.78805490372403</c:v>
                </c:pt>
                <c:pt idx="107">
                  <c:v>232.78805490372403</c:v>
                </c:pt>
                <c:pt idx="108">
                  <c:v>232.78805490372403</c:v>
                </c:pt>
                <c:pt idx="109">
                  <c:v>232.78805490372403</c:v>
                </c:pt>
                <c:pt idx="110">
                  <c:v>232.78805490372403</c:v>
                </c:pt>
                <c:pt idx="111">
                  <c:v>232.78805490372403</c:v>
                </c:pt>
                <c:pt idx="112">
                  <c:v>232.78805490372403</c:v>
                </c:pt>
                <c:pt idx="113">
                  <c:v>232.78805490372403</c:v>
                </c:pt>
                <c:pt idx="114">
                  <c:v>232.78805490372403</c:v>
                </c:pt>
                <c:pt idx="115">
                  <c:v>232.78805490372403</c:v>
                </c:pt>
                <c:pt idx="116">
                  <c:v>236.46920368675899</c:v>
                </c:pt>
                <c:pt idx="117">
                  <c:v>235.81604628056189</c:v>
                </c:pt>
                <c:pt idx="118">
                  <c:v>235.78918583195036</c:v>
                </c:pt>
                <c:pt idx="119">
                  <c:v>235.62245827252531</c:v>
                </c:pt>
                <c:pt idx="120">
                  <c:v>235.62245827252531</c:v>
                </c:pt>
                <c:pt idx="121">
                  <c:v>235.14257881661621</c:v>
                </c:pt>
                <c:pt idx="122">
                  <c:v>235.14257881661621</c:v>
                </c:pt>
                <c:pt idx="123">
                  <c:v>235.14257881661621</c:v>
                </c:pt>
                <c:pt idx="124">
                  <c:v>235.14257881661621</c:v>
                </c:pt>
                <c:pt idx="125">
                  <c:v>235.14257881661621</c:v>
                </c:pt>
                <c:pt idx="126">
                  <c:v>235.14257881661621</c:v>
                </c:pt>
                <c:pt idx="127">
                  <c:v>234.72461260165997</c:v>
                </c:pt>
                <c:pt idx="128">
                  <c:v>234.72461260165997</c:v>
                </c:pt>
                <c:pt idx="129">
                  <c:v>234.72461260165997</c:v>
                </c:pt>
                <c:pt idx="130">
                  <c:v>234.72461260165997</c:v>
                </c:pt>
                <c:pt idx="131">
                  <c:v>234.72461260165997</c:v>
                </c:pt>
                <c:pt idx="132">
                  <c:v>234.72461260165997</c:v>
                </c:pt>
                <c:pt idx="133">
                  <c:v>234.72461260165997</c:v>
                </c:pt>
                <c:pt idx="134">
                  <c:v>234.72461260165997</c:v>
                </c:pt>
                <c:pt idx="135">
                  <c:v>234.72461260165997</c:v>
                </c:pt>
                <c:pt idx="136">
                  <c:v>234.72461260165997</c:v>
                </c:pt>
                <c:pt idx="137">
                  <c:v>239.58501221203767</c:v>
                </c:pt>
                <c:pt idx="138">
                  <c:v>239.09893991117784</c:v>
                </c:pt>
                <c:pt idx="139">
                  <c:v>239.03330134609377</c:v>
                </c:pt>
                <c:pt idx="140">
                  <c:v>239.03330134609377</c:v>
                </c:pt>
                <c:pt idx="141">
                  <c:v>239.03330134609377</c:v>
                </c:pt>
                <c:pt idx="142">
                  <c:v>239.03330134609377</c:v>
                </c:pt>
                <c:pt idx="143">
                  <c:v>238.94066325868866</c:v>
                </c:pt>
                <c:pt idx="144">
                  <c:v>238.94066325868866</c:v>
                </c:pt>
                <c:pt idx="145">
                  <c:v>238.94066325868866</c:v>
                </c:pt>
                <c:pt idx="146">
                  <c:v>238.94066325868866</c:v>
                </c:pt>
                <c:pt idx="147">
                  <c:v>238.94066325868866</c:v>
                </c:pt>
                <c:pt idx="148">
                  <c:v>238.94066325868866</c:v>
                </c:pt>
                <c:pt idx="149">
                  <c:v>238.94066325868866</c:v>
                </c:pt>
                <c:pt idx="150">
                  <c:v>238.94066325868866</c:v>
                </c:pt>
                <c:pt idx="151">
                  <c:v>238.70890506494129</c:v>
                </c:pt>
                <c:pt idx="152">
                  <c:v>237.6436261317312</c:v>
                </c:pt>
                <c:pt idx="153">
                  <c:v>236.81658140803609</c:v>
                </c:pt>
                <c:pt idx="154">
                  <c:v>236.81658140803609</c:v>
                </c:pt>
                <c:pt idx="155">
                  <c:v>236.81658140803609</c:v>
                </c:pt>
                <c:pt idx="156">
                  <c:v>236.81658140803609</c:v>
                </c:pt>
                <c:pt idx="157">
                  <c:v>236.81658140803609</c:v>
                </c:pt>
                <c:pt idx="158">
                  <c:v>236.45337063004615</c:v>
                </c:pt>
                <c:pt idx="159">
                  <c:v>235.75777272790003</c:v>
                </c:pt>
                <c:pt idx="160">
                  <c:v>235.75777272790003</c:v>
                </c:pt>
                <c:pt idx="161">
                  <c:v>235.75777272790003</c:v>
                </c:pt>
                <c:pt idx="162">
                  <c:v>235.75777272790003</c:v>
                </c:pt>
                <c:pt idx="163">
                  <c:v>235.75777272790003</c:v>
                </c:pt>
                <c:pt idx="164">
                  <c:v>235.75777272790003</c:v>
                </c:pt>
                <c:pt idx="165">
                  <c:v>235.75777272790003</c:v>
                </c:pt>
                <c:pt idx="166">
                  <c:v>235.75777272790003</c:v>
                </c:pt>
                <c:pt idx="167">
                  <c:v>235.75777272790003</c:v>
                </c:pt>
                <c:pt idx="168">
                  <c:v>241.00691143837048</c:v>
                </c:pt>
                <c:pt idx="169">
                  <c:v>239.59177490705829</c:v>
                </c:pt>
                <c:pt idx="170">
                  <c:v>239.59177490705829</c:v>
                </c:pt>
                <c:pt idx="171">
                  <c:v>239.59177490705829</c:v>
                </c:pt>
                <c:pt idx="172">
                  <c:v>239.59177490705829</c:v>
                </c:pt>
                <c:pt idx="173">
                  <c:v>239.59177490705829</c:v>
                </c:pt>
                <c:pt idx="174">
                  <c:v>239.59177490705829</c:v>
                </c:pt>
                <c:pt idx="175">
                  <c:v>239.59177490705829</c:v>
                </c:pt>
                <c:pt idx="176">
                  <c:v>239.59177490705829</c:v>
                </c:pt>
                <c:pt idx="177">
                  <c:v>239.59177490705829</c:v>
                </c:pt>
                <c:pt idx="178">
                  <c:v>239.59177490705829</c:v>
                </c:pt>
                <c:pt idx="179">
                  <c:v>239.59177490705829</c:v>
                </c:pt>
                <c:pt idx="180">
                  <c:v>239.59177490705829</c:v>
                </c:pt>
                <c:pt idx="181">
                  <c:v>242.77938770167998</c:v>
                </c:pt>
                <c:pt idx="182">
                  <c:v>242.39514572298856</c:v>
                </c:pt>
                <c:pt idx="183">
                  <c:v>241.96334959991796</c:v>
                </c:pt>
                <c:pt idx="184">
                  <c:v>241.96334959991796</c:v>
                </c:pt>
                <c:pt idx="185">
                  <c:v>241.96334959991796</c:v>
                </c:pt>
                <c:pt idx="186">
                  <c:v>241.96334959991796</c:v>
                </c:pt>
                <c:pt idx="187">
                  <c:v>241.96334959991796</c:v>
                </c:pt>
                <c:pt idx="188">
                  <c:v>241.96334959991796</c:v>
                </c:pt>
                <c:pt idx="189">
                  <c:v>241.96334959991796</c:v>
                </c:pt>
                <c:pt idx="190">
                  <c:v>245.70451310642702</c:v>
                </c:pt>
                <c:pt idx="191">
                  <c:v>245.70451310642702</c:v>
                </c:pt>
                <c:pt idx="192">
                  <c:v>245.70451310642702</c:v>
                </c:pt>
                <c:pt idx="193">
                  <c:v>245.70451310642702</c:v>
                </c:pt>
                <c:pt idx="194">
                  <c:v>245.70451310642702</c:v>
                </c:pt>
                <c:pt idx="195">
                  <c:v>245.70451310642702</c:v>
                </c:pt>
                <c:pt idx="196">
                  <c:v>245.70451310642702</c:v>
                </c:pt>
                <c:pt idx="197">
                  <c:v>245.70451310642702</c:v>
                </c:pt>
                <c:pt idx="198">
                  <c:v>245.70451310642702</c:v>
                </c:pt>
                <c:pt idx="199">
                  <c:v>245.70451310642702</c:v>
                </c:pt>
                <c:pt idx="200">
                  <c:v>245.70451310642702</c:v>
                </c:pt>
                <c:pt idx="201">
                  <c:v>245.70451310642702</c:v>
                </c:pt>
                <c:pt idx="202">
                  <c:v>245.70451310642702</c:v>
                </c:pt>
                <c:pt idx="203">
                  <c:v>249.04997753498546</c:v>
                </c:pt>
                <c:pt idx="204">
                  <c:v>248.71783628248645</c:v>
                </c:pt>
                <c:pt idx="205">
                  <c:v>247.75263369088032</c:v>
                </c:pt>
                <c:pt idx="206">
                  <c:v>247.75263369088032</c:v>
                </c:pt>
                <c:pt idx="207">
                  <c:v>247.75263369088032</c:v>
                </c:pt>
                <c:pt idx="208">
                  <c:v>247.75263369088032</c:v>
                </c:pt>
                <c:pt idx="209">
                  <c:v>247.75263369088032</c:v>
                </c:pt>
                <c:pt idx="210">
                  <c:v>247.75263369088032</c:v>
                </c:pt>
                <c:pt idx="211">
                  <c:v>247.75263369088032</c:v>
                </c:pt>
                <c:pt idx="212">
                  <c:v>247.75263369088032</c:v>
                </c:pt>
                <c:pt idx="213">
                  <c:v>247.75263369088032</c:v>
                </c:pt>
                <c:pt idx="214">
                  <c:v>251.3319944484476</c:v>
                </c:pt>
                <c:pt idx="215">
                  <c:v>251.27149484498702</c:v>
                </c:pt>
                <c:pt idx="216">
                  <c:v>250.33995949891653</c:v>
                </c:pt>
                <c:pt idx="217">
                  <c:v>250.33995949891653</c:v>
                </c:pt>
                <c:pt idx="218">
                  <c:v>250.33995949891653</c:v>
                </c:pt>
                <c:pt idx="219">
                  <c:v>250.20256050259459</c:v>
                </c:pt>
                <c:pt idx="220">
                  <c:v>249.63952046669496</c:v>
                </c:pt>
                <c:pt idx="221">
                  <c:v>249.63952046669496</c:v>
                </c:pt>
                <c:pt idx="222">
                  <c:v>249.63952046669496</c:v>
                </c:pt>
                <c:pt idx="223">
                  <c:v>249.63952046669496</c:v>
                </c:pt>
                <c:pt idx="224">
                  <c:v>249.63952046669496</c:v>
                </c:pt>
                <c:pt idx="225">
                  <c:v>249.63952046669496</c:v>
                </c:pt>
                <c:pt idx="226">
                  <c:v>249.63952046669496</c:v>
                </c:pt>
                <c:pt idx="227">
                  <c:v>249.63952046669496</c:v>
                </c:pt>
                <c:pt idx="228">
                  <c:v>249.63952046669496</c:v>
                </c:pt>
                <c:pt idx="229">
                  <c:v>255.85389514141195</c:v>
                </c:pt>
                <c:pt idx="230">
                  <c:v>255.85389514141195</c:v>
                </c:pt>
                <c:pt idx="231">
                  <c:v>255.85389514141195</c:v>
                </c:pt>
                <c:pt idx="232">
                  <c:v>255.85389514141195</c:v>
                </c:pt>
                <c:pt idx="233">
                  <c:v>255.85389514141195</c:v>
                </c:pt>
                <c:pt idx="234">
                  <c:v>255.85389514141195</c:v>
                </c:pt>
                <c:pt idx="235">
                  <c:v>255.85389514141195</c:v>
                </c:pt>
                <c:pt idx="236">
                  <c:v>255.85389514141195</c:v>
                </c:pt>
                <c:pt idx="237">
                  <c:v>255.85389514141195</c:v>
                </c:pt>
                <c:pt idx="238">
                  <c:v>255.85389514141195</c:v>
                </c:pt>
                <c:pt idx="239">
                  <c:v>255.85389514141195</c:v>
                </c:pt>
                <c:pt idx="240">
                  <c:v>255.85389514141195</c:v>
                </c:pt>
                <c:pt idx="241">
                  <c:v>255.85389514141195</c:v>
                </c:pt>
                <c:pt idx="242">
                  <c:v>263.24283492933614</c:v>
                </c:pt>
                <c:pt idx="243">
                  <c:v>262.72977529152644</c:v>
                </c:pt>
                <c:pt idx="244">
                  <c:v>262.44086277070306</c:v>
                </c:pt>
                <c:pt idx="245">
                  <c:v>262.44086277070306</c:v>
                </c:pt>
                <c:pt idx="246">
                  <c:v>261.95870310331031</c:v>
                </c:pt>
                <c:pt idx="247">
                  <c:v>261.65986716735961</c:v>
                </c:pt>
                <c:pt idx="248">
                  <c:v>261.65986716735961</c:v>
                </c:pt>
                <c:pt idx="249">
                  <c:v>261.65986716735961</c:v>
                </c:pt>
                <c:pt idx="250">
                  <c:v>261.65986716735961</c:v>
                </c:pt>
                <c:pt idx="251">
                  <c:v>261.65986716735961</c:v>
                </c:pt>
                <c:pt idx="252">
                  <c:v>261.65986716735961</c:v>
                </c:pt>
                <c:pt idx="253">
                  <c:v>261.65986716735961</c:v>
                </c:pt>
                <c:pt idx="254">
                  <c:v>261.65986716735961</c:v>
                </c:pt>
                <c:pt idx="255">
                  <c:v>267.80868430737604</c:v>
                </c:pt>
                <c:pt idx="256">
                  <c:v>267.80868430737604</c:v>
                </c:pt>
                <c:pt idx="257">
                  <c:v>267.80868430737604</c:v>
                </c:pt>
                <c:pt idx="258">
                  <c:v>267.80868430737604</c:v>
                </c:pt>
                <c:pt idx="259">
                  <c:v>267.80868430737604</c:v>
                </c:pt>
                <c:pt idx="260">
                  <c:v>267.80868430737604</c:v>
                </c:pt>
                <c:pt idx="261">
                  <c:v>267.80868430737604</c:v>
                </c:pt>
                <c:pt idx="262">
                  <c:v>274.1886168974994</c:v>
                </c:pt>
                <c:pt idx="263">
                  <c:v>274.1886168974994</c:v>
                </c:pt>
                <c:pt idx="264">
                  <c:v>274.1886168974994</c:v>
                </c:pt>
                <c:pt idx="265">
                  <c:v>274.1886168974994</c:v>
                </c:pt>
                <c:pt idx="266">
                  <c:v>274.1886168974994</c:v>
                </c:pt>
                <c:pt idx="267">
                  <c:v>274.1886168974994</c:v>
                </c:pt>
                <c:pt idx="268">
                  <c:v>274.1886168974994</c:v>
                </c:pt>
                <c:pt idx="269">
                  <c:v>280.64227551836461</c:v>
                </c:pt>
                <c:pt idx="270">
                  <c:v>278.56639869562429</c:v>
                </c:pt>
                <c:pt idx="271">
                  <c:v>277.721298788794</c:v>
                </c:pt>
                <c:pt idx="272">
                  <c:v>277.65906316102297</c:v>
                </c:pt>
                <c:pt idx="273">
                  <c:v>274.59234436380706</c:v>
                </c:pt>
                <c:pt idx="274">
                  <c:v>268.74467690924939</c:v>
                </c:pt>
                <c:pt idx="275">
                  <c:v>265.18577141573155</c:v>
                </c:pt>
                <c:pt idx="276">
                  <c:v>265.18577141573155</c:v>
                </c:pt>
                <c:pt idx="277">
                  <c:v>265.18577141573155</c:v>
                </c:pt>
                <c:pt idx="278">
                  <c:v>262.41417266777052</c:v>
                </c:pt>
                <c:pt idx="279">
                  <c:v>262.41417266777052</c:v>
                </c:pt>
                <c:pt idx="280">
                  <c:v>262.41417266777052</c:v>
                </c:pt>
                <c:pt idx="281">
                  <c:v>262.41417266777052</c:v>
                </c:pt>
                <c:pt idx="282">
                  <c:v>262.41417266777052</c:v>
                </c:pt>
                <c:pt idx="283">
                  <c:v>276.99396923962956</c:v>
                </c:pt>
                <c:pt idx="284">
                  <c:v>275.05297143679883</c:v>
                </c:pt>
                <c:pt idx="285">
                  <c:v>275.05297143679883</c:v>
                </c:pt>
                <c:pt idx="286">
                  <c:v>274.16559782050518</c:v>
                </c:pt>
                <c:pt idx="287">
                  <c:v>274.16559782050518</c:v>
                </c:pt>
                <c:pt idx="288">
                  <c:v>274.16559782050518</c:v>
                </c:pt>
                <c:pt idx="289">
                  <c:v>274.16559782050518</c:v>
                </c:pt>
                <c:pt idx="290">
                  <c:v>274.16559782050518</c:v>
                </c:pt>
                <c:pt idx="291">
                  <c:v>272.93706718474596</c:v>
                </c:pt>
                <c:pt idx="292">
                  <c:v>270.76406238583547</c:v>
                </c:pt>
                <c:pt idx="293">
                  <c:v>270.76406238583547</c:v>
                </c:pt>
                <c:pt idx="294">
                  <c:v>270.76406238583547</c:v>
                </c:pt>
                <c:pt idx="295">
                  <c:v>270.76406238583547</c:v>
                </c:pt>
                <c:pt idx="296">
                  <c:v>270.76406238583547</c:v>
                </c:pt>
                <c:pt idx="297">
                  <c:v>270.76406238583547</c:v>
                </c:pt>
                <c:pt idx="298">
                  <c:v>270.76406238583547</c:v>
                </c:pt>
                <c:pt idx="299">
                  <c:v>270.76406238583547</c:v>
                </c:pt>
                <c:pt idx="300">
                  <c:v>270.76406238583547</c:v>
                </c:pt>
                <c:pt idx="301">
                  <c:v>270.76406238583547</c:v>
                </c:pt>
                <c:pt idx="302">
                  <c:v>270.76406238583547</c:v>
                </c:pt>
                <c:pt idx="303">
                  <c:v>270.76406238583547</c:v>
                </c:pt>
                <c:pt idx="304">
                  <c:v>270.76406238583547</c:v>
                </c:pt>
                <c:pt idx="305">
                  <c:v>270.76406238583547</c:v>
                </c:pt>
                <c:pt idx="306">
                  <c:v>268.6327677471723</c:v>
                </c:pt>
                <c:pt idx="307">
                  <c:v>264.7843557652314</c:v>
                </c:pt>
                <c:pt idx="308">
                  <c:v>264.7843557652314</c:v>
                </c:pt>
                <c:pt idx="309">
                  <c:v>264.7843557652314</c:v>
                </c:pt>
                <c:pt idx="310">
                  <c:v>264.7843557652314</c:v>
                </c:pt>
                <c:pt idx="311">
                  <c:v>264.7843557652314</c:v>
                </c:pt>
                <c:pt idx="312">
                  <c:v>264.60834776830353</c:v>
                </c:pt>
                <c:pt idx="313">
                  <c:v>264.60834776830353</c:v>
                </c:pt>
                <c:pt idx="314">
                  <c:v>264.60834776830353</c:v>
                </c:pt>
                <c:pt idx="315">
                  <c:v>264.60834776830353</c:v>
                </c:pt>
                <c:pt idx="316">
                  <c:v>264.60834776830353</c:v>
                </c:pt>
                <c:pt idx="317">
                  <c:v>264.60834776830353</c:v>
                </c:pt>
                <c:pt idx="318">
                  <c:v>264.60834776830353</c:v>
                </c:pt>
                <c:pt idx="319">
                  <c:v>264.60834776830353</c:v>
                </c:pt>
                <c:pt idx="320">
                  <c:v>264.60834776830353</c:v>
                </c:pt>
                <c:pt idx="321">
                  <c:v>264.60834776830353</c:v>
                </c:pt>
                <c:pt idx="322">
                  <c:v>264.60834776830353</c:v>
                </c:pt>
                <c:pt idx="323">
                  <c:v>264.60834776830353</c:v>
                </c:pt>
                <c:pt idx="324">
                  <c:v>264.60834776830353</c:v>
                </c:pt>
                <c:pt idx="325">
                  <c:v>264.60834776830353</c:v>
                </c:pt>
                <c:pt idx="326">
                  <c:v>264.60834776830353</c:v>
                </c:pt>
                <c:pt idx="327">
                  <c:v>264.60834776830353</c:v>
                </c:pt>
                <c:pt idx="328">
                  <c:v>264.60834776830353</c:v>
                </c:pt>
                <c:pt idx="329">
                  <c:v>264.60834776830353</c:v>
                </c:pt>
                <c:pt idx="330">
                  <c:v>264.60834776830353</c:v>
                </c:pt>
                <c:pt idx="331">
                  <c:v>264.60834776830353</c:v>
                </c:pt>
                <c:pt idx="332">
                  <c:v>264.60834776830353</c:v>
                </c:pt>
                <c:pt idx="333">
                  <c:v>264.60834776830353</c:v>
                </c:pt>
                <c:pt idx="334">
                  <c:v>264.60834776830353</c:v>
                </c:pt>
                <c:pt idx="335">
                  <c:v>263.64336431249814</c:v>
                </c:pt>
                <c:pt idx="336">
                  <c:v>263.64336431249814</c:v>
                </c:pt>
                <c:pt idx="337">
                  <c:v>263.64336431249814</c:v>
                </c:pt>
                <c:pt idx="338">
                  <c:v>263.64336431249814</c:v>
                </c:pt>
                <c:pt idx="339">
                  <c:v>263.64336431249814</c:v>
                </c:pt>
                <c:pt idx="340">
                  <c:v>263.64336431249814</c:v>
                </c:pt>
                <c:pt idx="341">
                  <c:v>263.64336431249814</c:v>
                </c:pt>
                <c:pt idx="342">
                  <c:v>273.81708106325715</c:v>
                </c:pt>
                <c:pt idx="343">
                  <c:v>271.41800384445304</c:v>
                </c:pt>
                <c:pt idx="344">
                  <c:v>271.41800384445304</c:v>
                </c:pt>
                <c:pt idx="345">
                  <c:v>271.41800384445304</c:v>
                </c:pt>
                <c:pt idx="346">
                  <c:v>271.08450417137874</c:v>
                </c:pt>
                <c:pt idx="347">
                  <c:v>271.08450417137874</c:v>
                </c:pt>
                <c:pt idx="348">
                  <c:v>271.08450417137874</c:v>
                </c:pt>
                <c:pt idx="349">
                  <c:v>271.08450417137874</c:v>
                </c:pt>
                <c:pt idx="350">
                  <c:v>271.08450417137874</c:v>
                </c:pt>
                <c:pt idx="351">
                  <c:v>271.07829254980021</c:v>
                </c:pt>
                <c:pt idx="352">
                  <c:v>268.76627165338596</c:v>
                </c:pt>
                <c:pt idx="353">
                  <c:v>268.76627165338596</c:v>
                </c:pt>
                <c:pt idx="354">
                  <c:v>268.76627165338596</c:v>
                </c:pt>
                <c:pt idx="355">
                  <c:v>268.76627165338596</c:v>
                </c:pt>
                <c:pt idx="356">
                  <c:v>268.76627165338596</c:v>
                </c:pt>
                <c:pt idx="357">
                  <c:v>268.76627165338596</c:v>
                </c:pt>
                <c:pt idx="358">
                  <c:v>268.76627165338596</c:v>
                </c:pt>
                <c:pt idx="359">
                  <c:v>268.76627165338596</c:v>
                </c:pt>
                <c:pt idx="360">
                  <c:v>268.76627165338596</c:v>
                </c:pt>
                <c:pt idx="361">
                  <c:v>276.73326417040641</c:v>
                </c:pt>
                <c:pt idx="362">
                  <c:v>276.38410244394885</c:v>
                </c:pt>
                <c:pt idx="363">
                  <c:v>276.12845226938106</c:v>
                </c:pt>
                <c:pt idx="364">
                  <c:v>275.97570567871099</c:v>
                </c:pt>
                <c:pt idx="365">
                  <c:v>274.96779813023164</c:v>
                </c:pt>
                <c:pt idx="366">
                  <c:v>274.37795540664365</c:v>
                </c:pt>
                <c:pt idx="367">
                  <c:v>273.39167287759767</c:v>
                </c:pt>
                <c:pt idx="368">
                  <c:v>273.39167287759767</c:v>
                </c:pt>
                <c:pt idx="369">
                  <c:v>273.37861079752042</c:v>
                </c:pt>
                <c:pt idx="370">
                  <c:v>273.37861079752042</c:v>
                </c:pt>
                <c:pt idx="371">
                  <c:v>270.59079196316816</c:v>
                </c:pt>
                <c:pt idx="372">
                  <c:v>270.59079196316816</c:v>
                </c:pt>
                <c:pt idx="373">
                  <c:v>270.59079196316816</c:v>
                </c:pt>
                <c:pt idx="374">
                  <c:v>269.8946774573908</c:v>
                </c:pt>
                <c:pt idx="375">
                  <c:v>269.8946774573908</c:v>
                </c:pt>
                <c:pt idx="376">
                  <c:v>269.8946774573908</c:v>
                </c:pt>
                <c:pt idx="377">
                  <c:v>269.8946774573908</c:v>
                </c:pt>
                <c:pt idx="378">
                  <c:v>269.8946774573908</c:v>
                </c:pt>
                <c:pt idx="379">
                  <c:v>269.8946774573908</c:v>
                </c:pt>
                <c:pt idx="380">
                  <c:v>269.8946774573908</c:v>
                </c:pt>
                <c:pt idx="381">
                  <c:v>277.86865203266183</c:v>
                </c:pt>
                <c:pt idx="382">
                  <c:v>276.61160545890027</c:v>
                </c:pt>
                <c:pt idx="383">
                  <c:v>276.61160545890027</c:v>
                </c:pt>
                <c:pt idx="384">
                  <c:v>276.61160545890027</c:v>
                </c:pt>
                <c:pt idx="385">
                  <c:v>276.61160545890027</c:v>
                </c:pt>
                <c:pt idx="386">
                  <c:v>276.61160545890027</c:v>
                </c:pt>
                <c:pt idx="387">
                  <c:v>276.61160545890027</c:v>
                </c:pt>
                <c:pt idx="388">
                  <c:v>276.61160545890027</c:v>
                </c:pt>
                <c:pt idx="389">
                  <c:v>276.61160545890027</c:v>
                </c:pt>
                <c:pt idx="390">
                  <c:v>276.61160545890027</c:v>
                </c:pt>
                <c:pt idx="391">
                  <c:v>276.61160545890027</c:v>
                </c:pt>
                <c:pt idx="392">
                  <c:v>276.61160545890027</c:v>
                </c:pt>
                <c:pt idx="393">
                  <c:v>276.61160545890027</c:v>
                </c:pt>
                <c:pt idx="394">
                  <c:v>276.61160545890027</c:v>
                </c:pt>
                <c:pt idx="395">
                  <c:v>276.61160545890027</c:v>
                </c:pt>
                <c:pt idx="396">
                  <c:v>276.61160545890027</c:v>
                </c:pt>
                <c:pt idx="397">
                  <c:v>276.61160545890027</c:v>
                </c:pt>
                <c:pt idx="398">
                  <c:v>276.61160545890027</c:v>
                </c:pt>
                <c:pt idx="399">
                  <c:v>276.61160545890027</c:v>
                </c:pt>
                <c:pt idx="400">
                  <c:v>276.61160545890027</c:v>
                </c:pt>
                <c:pt idx="401">
                  <c:v>276.61160545890027</c:v>
                </c:pt>
                <c:pt idx="402">
                  <c:v>283.12101145755275</c:v>
                </c:pt>
                <c:pt idx="403">
                  <c:v>282.93665349629896</c:v>
                </c:pt>
                <c:pt idx="404">
                  <c:v>280.92653538942051</c:v>
                </c:pt>
                <c:pt idx="405">
                  <c:v>280.77142571874759</c:v>
                </c:pt>
                <c:pt idx="406">
                  <c:v>280.77142571874759</c:v>
                </c:pt>
                <c:pt idx="407">
                  <c:v>279.56852523708329</c:v>
                </c:pt>
                <c:pt idx="408">
                  <c:v>279.56852523708329</c:v>
                </c:pt>
                <c:pt idx="409">
                  <c:v>279.56852523708329</c:v>
                </c:pt>
                <c:pt idx="410">
                  <c:v>279.56852523708329</c:v>
                </c:pt>
                <c:pt idx="411">
                  <c:v>279.56852523708329</c:v>
                </c:pt>
                <c:pt idx="412">
                  <c:v>279.56852523708329</c:v>
                </c:pt>
                <c:pt idx="413">
                  <c:v>279.56852523708329</c:v>
                </c:pt>
                <c:pt idx="414">
                  <c:v>279.56852523708329</c:v>
                </c:pt>
                <c:pt idx="415">
                  <c:v>279.56852523708329</c:v>
                </c:pt>
                <c:pt idx="416">
                  <c:v>287.27066555263315</c:v>
                </c:pt>
                <c:pt idx="417">
                  <c:v>287.27066555263315</c:v>
                </c:pt>
                <c:pt idx="418">
                  <c:v>287.27066555263315</c:v>
                </c:pt>
                <c:pt idx="419">
                  <c:v>287.27066555263315</c:v>
                </c:pt>
                <c:pt idx="420">
                  <c:v>286.63913171201466</c:v>
                </c:pt>
                <c:pt idx="421">
                  <c:v>285.98240801829934</c:v>
                </c:pt>
                <c:pt idx="422">
                  <c:v>285.60795030270651</c:v>
                </c:pt>
                <c:pt idx="423">
                  <c:v>285.09452528108466</c:v>
                </c:pt>
                <c:pt idx="424">
                  <c:v>285.09452528108466</c:v>
                </c:pt>
                <c:pt idx="425">
                  <c:v>285.09452528108466</c:v>
                </c:pt>
                <c:pt idx="426">
                  <c:v>285.09452528108466</c:v>
                </c:pt>
                <c:pt idx="427">
                  <c:v>285.09452528108466</c:v>
                </c:pt>
                <c:pt idx="428">
                  <c:v>285.09452528108466</c:v>
                </c:pt>
                <c:pt idx="429">
                  <c:v>285.09452528108466</c:v>
                </c:pt>
                <c:pt idx="430">
                  <c:v>285.09452528108466</c:v>
                </c:pt>
                <c:pt idx="431">
                  <c:v>285.09452528108466</c:v>
                </c:pt>
                <c:pt idx="432">
                  <c:v>285.09452528108466</c:v>
                </c:pt>
                <c:pt idx="433">
                  <c:v>290.82084438254111</c:v>
                </c:pt>
                <c:pt idx="434">
                  <c:v>289.23292692664529</c:v>
                </c:pt>
                <c:pt idx="435">
                  <c:v>289.22414643188495</c:v>
                </c:pt>
                <c:pt idx="436">
                  <c:v>289.20242168675026</c:v>
                </c:pt>
                <c:pt idx="437">
                  <c:v>289.20242168675026</c:v>
                </c:pt>
                <c:pt idx="438">
                  <c:v>288.92525135235098</c:v>
                </c:pt>
                <c:pt idx="439">
                  <c:v>288.92525135235098</c:v>
                </c:pt>
                <c:pt idx="440">
                  <c:v>288.92525135235098</c:v>
                </c:pt>
                <c:pt idx="441">
                  <c:v>288.92525135235098</c:v>
                </c:pt>
                <c:pt idx="442">
                  <c:v>288.2190390429638</c:v>
                </c:pt>
                <c:pt idx="443">
                  <c:v>287.47160768275211</c:v>
                </c:pt>
                <c:pt idx="444">
                  <c:v>286.24470713398409</c:v>
                </c:pt>
                <c:pt idx="445">
                  <c:v>286.24470713398409</c:v>
                </c:pt>
                <c:pt idx="446">
                  <c:v>283.40663523287401</c:v>
                </c:pt>
                <c:pt idx="447">
                  <c:v>277.05937557338308</c:v>
                </c:pt>
                <c:pt idx="448">
                  <c:v>277.05937557338308</c:v>
                </c:pt>
                <c:pt idx="449">
                  <c:v>277.05937557338308</c:v>
                </c:pt>
                <c:pt idx="450">
                  <c:v>277.05937557338308</c:v>
                </c:pt>
                <c:pt idx="451">
                  <c:v>277.05937557338308</c:v>
                </c:pt>
                <c:pt idx="452">
                  <c:v>277.05937557338308</c:v>
                </c:pt>
                <c:pt idx="453">
                  <c:v>277.05937557338308</c:v>
                </c:pt>
                <c:pt idx="454">
                  <c:v>277.05937557338308</c:v>
                </c:pt>
                <c:pt idx="455">
                  <c:v>276.15368150071203</c:v>
                </c:pt>
                <c:pt idx="456">
                  <c:v>274.8066328220898</c:v>
                </c:pt>
                <c:pt idx="457">
                  <c:v>274.8066328220898</c:v>
                </c:pt>
                <c:pt idx="458">
                  <c:v>273.69847421904683</c:v>
                </c:pt>
                <c:pt idx="459">
                  <c:v>273.35215463197204</c:v>
                </c:pt>
                <c:pt idx="460">
                  <c:v>273.35215463197204</c:v>
                </c:pt>
                <c:pt idx="461">
                  <c:v>273.35215463197204</c:v>
                </c:pt>
                <c:pt idx="462">
                  <c:v>273.35215463197204</c:v>
                </c:pt>
                <c:pt idx="463">
                  <c:v>273.35215463197204</c:v>
                </c:pt>
                <c:pt idx="464">
                  <c:v>273.35215463197204</c:v>
                </c:pt>
                <c:pt idx="465">
                  <c:v>273.35215463197204</c:v>
                </c:pt>
                <c:pt idx="466">
                  <c:v>273.35215463197204</c:v>
                </c:pt>
                <c:pt idx="467">
                  <c:v>286.67057776162761</c:v>
                </c:pt>
                <c:pt idx="468">
                  <c:v>284.17803649293995</c:v>
                </c:pt>
                <c:pt idx="469">
                  <c:v>281.53067674344425</c:v>
                </c:pt>
                <c:pt idx="470">
                  <c:v>280.01598554748392</c:v>
                </c:pt>
                <c:pt idx="471">
                  <c:v>278.63412943694937</c:v>
                </c:pt>
                <c:pt idx="472">
                  <c:v>277.80062019145294</c:v>
                </c:pt>
                <c:pt idx="473">
                  <c:v>277.80062019145294</c:v>
                </c:pt>
                <c:pt idx="474">
                  <c:v>277.80062019145294</c:v>
                </c:pt>
                <c:pt idx="475">
                  <c:v>272.90039634133461</c:v>
                </c:pt>
                <c:pt idx="476">
                  <c:v>272.90039634133461</c:v>
                </c:pt>
                <c:pt idx="477">
                  <c:v>270.82508664125277</c:v>
                </c:pt>
                <c:pt idx="478">
                  <c:v>270.82508664125277</c:v>
                </c:pt>
                <c:pt idx="479">
                  <c:v>270.82508664125277</c:v>
                </c:pt>
                <c:pt idx="480">
                  <c:v>270.82508664125277</c:v>
                </c:pt>
                <c:pt idx="481">
                  <c:v>270.82508664125277</c:v>
                </c:pt>
                <c:pt idx="482">
                  <c:v>270.82508664125277</c:v>
                </c:pt>
                <c:pt idx="483">
                  <c:v>270.82508664125277</c:v>
                </c:pt>
                <c:pt idx="484">
                  <c:v>281.51371525957552</c:v>
                </c:pt>
                <c:pt idx="485">
                  <c:v>274.18594988389157</c:v>
                </c:pt>
                <c:pt idx="486">
                  <c:v>274.18594988389157</c:v>
                </c:pt>
                <c:pt idx="487">
                  <c:v>271.02053842029426</c:v>
                </c:pt>
                <c:pt idx="488">
                  <c:v>271.02053842029426</c:v>
                </c:pt>
                <c:pt idx="489">
                  <c:v>271.02053842029426</c:v>
                </c:pt>
                <c:pt idx="490">
                  <c:v>271.02053842029426</c:v>
                </c:pt>
                <c:pt idx="491">
                  <c:v>270.68444158220592</c:v>
                </c:pt>
                <c:pt idx="492">
                  <c:v>266.35983861204841</c:v>
                </c:pt>
                <c:pt idx="493">
                  <c:v>264.79377871118777</c:v>
                </c:pt>
                <c:pt idx="494">
                  <c:v>264.58493737467438</c:v>
                </c:pt>
                <c:pt idx="495">
                  <c:v>258.78172756219766</c:v>
                </c:pt>
                <c:pt idx="496">
                  <c:v>257.8223184506121</c:v>
                </c:pt>
                <c:pt idx="497">
                  <c:v>250.79536713271122</c:v>
                </c:pt>
                <c:pt idx="498">
                  <c:v>250.79536713271122</c:v>
                </c:pt>
                <c:pt idx="499">
                  <c:v>250.79536713271122</c:v>
                </c:pt>
                <c:pt idx="500">
                  <c:v>250.79536713271122</c:v>
                </c:pt>
                <c:pt idx="501">
                  <c:v>250.79536713271122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4D-43D1-ABEE-DF98068237C7}"/>
            </c:ext>
          </c:extLst>
        </c:ser>
        <c:ser>
          <c:idx val="5"/>
          <c:order val="3"/>
          <c:tx>
            <c:strRef>
              <c:f>'SuperTrend(14,3)'!$P$1</c:f>
              <c:strCache>
                <c:ptCount val="1"/>
                <c:pt idx="0">
                  <c:v> Lower 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'SuperTrend(14,3)'!$B$2:$B$503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'SuperTrend(14,3)'!$P$2:$P$503</c:f>
              <c:numCache>
                <c:formatCode>_("$"* #,##0.00_);_("$"* \(#,##0.00\);_("$"* "-"??_);_(@_)</c:formatCode>
                <c:ptCount val="502"/>
                <c:pt idx="13">
                  <c:v>209.54357142857145</c:v>
                </c:pt>
                <c:pt idx="14">
                  <c:v>210.51010204081635</c:v>
                </c:pt>
                <c:pt idx="15">
                  <c:v>212.17045189504373</c:v>
                </c:pt>
                <c:pt idx="16">
                  <c:v>212.63041961682634</c:v>
                </c:pt>
                <c:pt idx="17">
                  <c:v>212.63041961682634</c:v>
                </c:pt>
                <c:pt idx="18">
                  <c:v>212.63041961682634</c:v>
                </c:pt>
                <c:pt idx="19">
                  <c:v>212.63041961682634</c:v>
                </c:pt>
                <c:pt idx="20">
                  <c:v>212.63041961682634</c:v>
                </c:pt>
                <c:pt idx="21">
                  <c:v>212.63041961682634</c:v>
                </c:pt>
                <c:pt idx="22">
                  <c:v>212.63041961682634</c:v>
                </c:pt>
                <c:pt idx="23">
                  <c:v>212.63041961682634</c:v>
                </c:pt>
                <c:pt idx="24">
                  <c:v>212.63041961682634</c:v>
                </c:pt>
                <c:pt idx="25">
                  <c:v>212.63041961682634</c:v>
                </c:pt>
                <c:pt idx="26">
                  <c:v>213.55216796855302</c:v>
                </c:pt>
                <c:pt idx="27">
                  <c:v>214.50737025651352</c:v>
                </c:pt>
                <c:pt idx="28">
                  <c:v>215.75720095247684</c:v>
                </c:pt>
                <c:pt idx="29">
                  <c:v>216.07954374158564</c:v>
                </c:pt>
                <c:pt idx="30">
                  <c:v>217.2706477600438</c:v>
                </c:pt>
                <c:pt idx="31">
                  <c:v>217.51667292004069</c:v>
                </c:pt>
                <c:pt idx="32">
                  <c:v>217.5808391400378</c:v>
                </c:pt>
                <c:pt idx="33">
                  <c:v>219.04399348717794</c:v>
                </c:pt>
                <c:pt idx="34">
                  <c:v>219.26227966666522</c:v>
                </c:pt>
                <c:pt idx="35">
                  <c:v>219.31390254761772</c:v>
                </c:pt>
                <c:pt idx="36">
                  <c:v>219.31390254761772</c:v>
                </c:pt>
                <c:pt idx="37">
                  <c:v>219.95780372728262</c:v>
                </c:pt>
                <c:pt idx="38">
                  <c:v>219.95780372728262</c:v>
                </c:pt>
                <c:pt idx="39">
                  <c:v>221.87170321383041</c:v>
                </c:pt>
                <c:pt idx="40">
                  <c:v>221.87170321383041</c:v>
                </c:pt>
                <c:pt idx="41">
                  <c:v>221.87170321383041</c:v>
                </c:pt>
                <c:pt idx="42">
                  <c:v>221.87170321383041</c:v>
                </c:pt>
                <c:pt idx="43">
                  <c:v>221.87170321383041</c:v>
                </c:pt>
                <c:pt idx="44">
                  <c:v>221.87170321383041</c:v>
                </c:pt>
                <c:pt idx="45">
                  <c:v>221.87170321383041</c:v>
                </c:pt>
                <c:pt idx="46">
                  <c:v>221.87170321383041</c:v>
                </c:pt>
                <c:pt idx="47">
                  <c:v>221.87170321383041</c:v>
                </c:pt>
                <c:pt idx="48">
                  <c:v>221.87170321383041</c:v>
                </c:pt>
                <c:pt idx="49">
                  <c:v>221.87170321383041</c:v>
                </c:pt>
                <c:pt idx="50">
                  <c:v>221.87170321383041</c:v>
                </c:pt>
                <c:pt idx="51">
                  <c:v>221.87170321383041</c:v>
                </c:pt>
                <c:pt idx="52">
                  <c:v>221.87170321383041</c:v>
                </c:pt>
                <c:pt idx="53">
                  <c:v>221.87170321383041</c:v>
                </c:pt>
                <c:pt idx="54">
                  <c:v>217.43215610663873</c:v>
                </c:pt>
                <c:pt idx="55">
                  <c:v>218.0105735275931</c:v>
                </c:pt>
                <c:pt idx="56">
                  <c:v>218.0105735275931</c:v>
                </c:pt>
                <c:pt idx="57">
                  <c:v>218.0105735275931</c:v>
                </c:pt>
                <c:pt idx="58">
                  <c:v>218.0105735275931</c:v>
                </c:pt>
                <c:pt idx="59">
                  <c:v>218.44165179929161</c:v>
                </c:pt>
                <c:pt idx="60">
                  <c:v>219.12903381362793</c:v>
                </c:pt>
                <c:pt idx="61">
                  <c:v>219.4858885412259</c:v>
                </c:pt>
                <c:pt idx="62">
                  <c:v>219.4858885412259</c:v>
                </c:pt>
                <c:pt idx="63">
                  <c:v>219.4858885412259</c:v>
                </c:pt>
                <c:pt idx="64">
                  <c:v>219.4858885412259</c:v>
                </c:pt>
                <c:pt idx="65">
                  <c:v>219.4858885412259</c:v>
                </c:pt>
                <c:pt idx="66">
                  <c:v>219.4858885412259</c:v>
                </c:pt>
                <c:pt idx="67">
                  <c:v>219.4858885412259</c:v>
                </c:pt>
                <c:pt idx="68">
                  <c:v>219.4858885412259</c:v>
                </c:pt>
                <c:pt idx="69">
                  <c:v>219.4858885412259</c:v>
                </c:pt>
                <c:pt idx="70">
                  <c:v>219.4858885412259</c:v>
                </c:pt>
                <c:pt idx="71">
                  <c:v>219.4858885412259</c:v>
                </c:pt>
                <c:pt idx="72">
                  <c:v>219.4858885412259</c:v>
                </c:pt>
                <c:pt idx="73">
                  <c:v>219.4858885412259</c:v>
                </c:pt>
                <c:pt idx="74">
                  <c:v>219.4858885412259</c:v>
                </c:pt>
                <c:pt idx="75">
                  <c:v>219.4858885412259</c:v>
                </c:pt>
                <c:pt idx="76">
                  <c:v>219.4858885412259</c:v>
                </c:pt>
                <c:pt idx="77">
                  <c:v>221.11689860857351</c:v>
                </c:pt>
                <c:pt idx="78">
                  <c:v>221.7692629936754</c:v>
                </c:pt>
                <c:pt idx="79">
                  <c:v>221.7692629936754</c:v>
                </c:pt>
                <c:pt idx="80">
                  <c:v>221.7692629936754</c:v>
                </c:pt>
                <c:pt idx="81">
                  <c:v>221.93643250623356</c:v>
                </c:pt>
                <c:pt idx="82">
                  <c:v>222.08383018435973</c:v>
                </c:pt>
                <c:pt idx="83">
                  <c:v>222.08383018435973</c:v>
                </c:pt>
                <c:pt idx="84">
                  <c:v>222.08383018435973</c:v>
                </c:pt>
                <c:pt idx="85">
                  <c:v>222.85022773871657</c:v>
                </c:pt>
                <c:pt idx="86">
                  <c:v>223.31735432880828</c:v>
                </c:pt>
                <c:pt idx="87">
                  <c:v>223.43790044817911</c:v>
                </c:pt>
                <c:pt idx="88">
                  <c:v>223.47055041616628</c:v>
                </c:pt>
                <c:pt idx="89">
                  <c:v>223.47055041616628</c:v>
                </c:pt>
                <c:pt idx="90">
                  <c:v>223.47055041616628</c:v>
                </c:pt>
                <c:pt idx="91">
                  <c:v>223.89411598553838</c:v>
                </c:pt>
                <c:pt idx="92">
                  <c:v>224.14453627228565</c:v>
                </c:pt>
                <c:pt idx="93">
                  <c:v>224.14453627228565</c:v>
                </c:pt>
                <c:pt idx="94">
                  <c:v>219.99049301028711</c:v>
                </c:pt>
                <c:pt idx="95">
                  <c:v>221.35045779526658</c:v>
                </c:pt>
                <c:pt idx="96">
                  <c:v>222.42756795274755</c:v>
                </c:pt>
                <c:pt idx="97">
                  <c:v>223.18631309897987</c:v>
                </c:pt>
                <c:pt idx="98">
                  <c:v>223.76943359190986</c:v>
                </c:pt>
                <c:pt idx="99">
                  <c:v>224.90661690677345</c:v>
                </c:pt>
                <c:pt idx="100">
                  <c:v>225.26400141343248</c:v>
                </c:pt>
                <c:pt idx="101">
                  <c:v>225.26400141343248</c:v>
                </c:pt>
                <c:pt idx="102">
                  <c:v>225.26400141343248</c:v>
                </c:pt>
                <c:pt idx="103">
                  <c:v>226.12644901797057</c:v>
                </c:pt>
                <c:pt idx="104">
                  <c:v>227.29670265954408</c:v>
                </c:pt>
                <c:pt idx="105">
                  <c:v>227.77015246957666</c:v>
                </c:pt>
                <c:pt idx="106">
                  <c:v>227.77015246957666</c:v>
                </c:pt>
                <c:pt idx="107">
                  <c:v>227.77015246957666</c:v>
                </c:pt>
                <c:pt idx="108">
                  <c:v>227.77015246957666</c:v>
                </c:pt>
                <c:pt idx="109">
                  <c:v>227.77015246957666</c:v>
                </c:pt>
                <c:pt idx="110">
                  <c:v>227.77015246957666</c:v>
                </c:pt>
                <c:pt idx="111">
                  <c:v>227.77015246957666</c:v>
                </c:pt>
                <c:pt idx="112">
                  <c:v>227.77015246957666</c:v>
                </c:pt>
                <c:pt idx="113">
                  <c:v>227.77015246957666</c:v>
                </c:pt>
                <c:pt idx="114">
                  <c:v>227.77015246957666</c:v>
                </c:pt>
                <c:pt idx="115">
                  <c:v>228.62662679887495</c:v>
                </c:pt>
                <c:pt idx="116">
                  <c:v>228.62662679887495</c:v>
                </c:pt>
                <c:pt idx="117">
                  <c:v>228.62662679887495</c:v>
                </c:pt>
                <c:pt idx="118">
                  <c:v>228.62662679887495</c:v>
                </c:pt>
                <c:pt idx="119">
                  <c:v>228.62662679887495</c:v>
                </c:pt>
                <c:pt idx="120">
                  <c:v>228.62662679887495</c:v>
                </c:pt>
                <c:pt idx="121">
                  <c:v>228.62662679887495</c:v>
                </c:pt>
                <c:pt idx="122">
                  <c:v>228.62662679887495</c:v>
                </c:pt>
                <c:pt idx="123">
                  <c:v>228.62662679887495</c:v>
                </c:pt>
                <c:pt idx="124">
                  <c:v>228.62662679887495</c:v>
                </c:pt>
                <c:pt idx="125">
                  <c:v>228.62662679887495</c:v>
                </c:pt>
                <c:pt idx="126">
                  <c:v>228.62662679887495</c:v>
                </c:pt>
                <c:pt idx="127">
                  <c:v>228.62662679887495</c:v>
                </c:pt>
                <c:pt idx="128">
                  <c:v>228.62662679887495</c:v>
                </c:pt>
                <c:pt idx="129">
                  <c:v>228.62662679887495</c:v>
                </c:pt>
                <c:pt idx="130">
                  <c:v>228.62662679887495</c:v>
                </c:pt>
                <c:pt idx="131">
                  <c:v>228.62662679887495</c:v>
                </c:pt>
                <c:pt idx="132">
                  <c:v>228.62662679887495</c:v>
                </c:pt>
                <c:pt idx="133">
                  <c:v>229.16639476427156</c:v>
                </c:pt>
                <c:pt idx="134">
                  <c:v>229.83022370968072</c:v>
                </c:pt>
                <c:pt idx="135">
                  <c:v>229.83022370968072</c:v>
                </c:pt>
                <c:pt idx="136">
                  <c:v>230.8053714639594</c:v>
                </c:pt>
                <c:pt idx="137">
                  <c:v>231.33498778796229</c:v>
                </c:pt>
                <c:pt idx="138">
                  <c:v>231.33498778796229</c:v>
                </c:pt>
                <c:pt idx="139">
                  <c:v>231.33498778796229</c:v>
                </c:pt>
                <c:pt idx="140">
                  <c:v>232.17693446434154</c:v>
                </c:pt>
                <c:pt idx="141">
                  <c:v>232.29322485974569</c:v>
                </c:pt>
                <c:pt idx="142">
                  <c:v>232.29322485974569</c:v>
                </c:pt>
                <c:pt idx="143">
                  <c:v>232.29322485974569</c:v>
                </c:pt>
                <c:pt idx="144">
                  <c:v>232.29322485974569</c:v>
                </c:pt>
                <c:pt idx="145">
                  <c:v>232.29322485974569</c:v>
                </c:pt>
                <c:pt idx="146">
                  <c:v>232.29322485974569</c:v>
                </c:pt>
                <c:pt idx="147">
                  <c:v>232.29322485974569</c:v>
                </c:pt>
                <c:pt idx="148">
                  <c:v>232.43521825298185</c:v>
                </c:pt>
                <c:pt idx="149">
                  <c:v>232.80555980634031</c:v>
                </c:pt>
                <c:pt idx="150">
                  <c:v>232.8519483916017</c:v>
                </c:pt>
                <c:pt idx="151">
                  <c:v>232.8519483916017</c:v>
                </c:pt>
                <c:pt idx="152">
                  <c:v>232.8519483916017</c:v>
                </c:pt>
                <c:pt idx="153">
                  <c:v>229.0134185919639</c:v>
                </c:pt>
                <c:pt idx="154">
                  <c:v>230.55281726396646</c:v>
                </c:pt>
                <c:pt idx="155">
                  <c:v>231.06904460225459</c:v>
                </c:pt>
                <c:pt idx="156">
                  <c:v>231.54339855923641</c:v>
                </c:pt>
                <c:pt idx="157">
                  <c:v>231.54339855923641</c:v>
                </c:pt>
                <c:pt idx="158">
                  <c:v>231.54339855923641</c:v>
                </c:pt>
                <c:pt idx="159">
                  <c:v>226.71222727209999</c:v>
                </c:pt>
                <c:pt idx="160">
                  <c:v>228.45313960980712</c:v>
                </c:pt>
                <c:pt idx="161">
                  <c:v>228.55148678053521</c:v>
                </c:pt>
                <c:pt idx="162">
                  <c:v>228.55148678053521</c:v>
                </c:pt>
                <c:pt idx="163">
                  <c:v>228.96623094852271</c:v>
                </c:pt>
                <c:pt idx="164">
                  <c:v>228.96623094852271</c:v>
                </c:pt>
                <c:pt idx="165">
                  <c:v>228.96623094852271</c:v>
                </c:pt>
                <c:pt idx="166">
                  <c:v>229.37396661585436</c:v>
                </c:pt>
                <c:pt idx="167">
                  <c:v>230.72332614329335</c:v>
                </c:pt>
                <c:pt idx="168">
                  <c:v>231.92308856162953</c:v>
                </c:pt>
                <c:pt idx="169">
                  <c:v>231.92308856162953</c:v>
                </c:pt>
                <c:pt idx="170">
                  <c:v>231.92308856162953</c:v>
                </c:pt>
                <c:pt idx="171">
                  <c:v>231.92308856162953</c:v>
                </c:pt>
                <c:pt idx="172">
                  <c:v>231.92308856162953</c:v>
                </c:pt>
                <c:pt idx="173">
                  <c:v>232.46359126092014</c:v>
                </c:pt>
                <c:pt idx="174">
                  <c:v>233.65476331371153</c:v>
                </c:pt>
                <c:pt idx="175">
                  <c:v>233.98370879130357</c:v>
                </c:pt>
                <c:pt idx="176">
                  <c:v>234.20237244906761</c:v>
                </c:pt>
                <c:pt idx="177">
                  <c:v>234.54970298841991</c:v>
                </c:pt>
                <c:pt idx="178">
                  <c:v>235.37865277496135</c:v>
                </c:pt>
                <c:pt idx="179">
                  <c:v>235.68517757674982</c:v>
                </c:pt>
                <c:pt idx="180">
                  <c:v>235.68517757674982</c:v>
                </c:pt>
                <c:pt idx="181">
                  <c:v>235.68517757674982</c:v>
                </c:pt>
                <c:pt idx="182">
                  <c:v>235.68517757674982</c:v>
                </c:pt>
                <c:pt idx="183">
                  <c:v>235.68517757674982</c:v>
                </c:pt>
                <c:pt idx="184">
                  <c:v>235.68517757674982</c:v>
                </c:pt>
                <c:pt idx="185">
                  <c:v>235.69366794700952</c:v>
                </c:pt>
                <c:pt idx="186">
                  <c:v>236.12054880793738</c:v>
                </c:pt>
                <c:pt idx="187">
                  <c:v>236.78408103594188</c:v>
                </c:pt>
                <c:pt idx="188">
                  <c:v>237.84878953337463</c:v>
                </c:pt>
                <c:pt idx="189">
                  <c:v>238.67744742384784</c:v>
                </c:pt>
                <c:pt idx="190">
                  <c:v>239.155486893573</c:v>
                </c:pt>
                <c:pt idx="191">
                  <c:v>239.97652354403206</c:v>
                </c:pt>
                <c:pt idx="192">
                  <c:v>240.3674861480298</c:v>
                </c:pt>
                <c:pt idx="193">
                  <c:v>240.3674861480298</c:v>
                </c:pt>
                <c:pt idx="194">
                  <c:v>240.62224570927057</c:v>
                </c:pt>
                <c:pt idx="195">
                  <c:v>240.8617281586084</c:v>
                </c:pt>
                <c:pt idx="196">
                  <c:v>240.98481900442206</c:v>
                </c:pt>
                <c:pt idx="197">
                  <c:v>241.30483193267764</c:v>
                </c:pt>
                <c:pt idx="198">
                  <c:v>241.58270108034353</c:v>
                </c:pt>
                <c:pt idx="199">
                  <c:v>241.76036528889043</c:v>
                </c:pt>
                <c:pt idx="200">
                  <c:v>242.31891062539827</c:v>
                </c:pt>
                <c:pt idx="201">
                  <c:v>242.31891062539827</c:v>
                </c:pt>
                <c:pt idx="202">
                  <c:v>242.83117803924645</c:v>
                </c:pt>
                <c:pt idx="203">
                  <c:v>243.03002246501458</c:v>
                </c:pt>
                <c:pt idx="204">
                  <c:v>243.03002246501458</c:v>
                </c:pt>
                <c:pt idx="205">
                  <c:v>243.03002246501458</c:v>
                </c:pt>
                <c:pt idx="206">
                  <c:v>243.03002246501458</c:v>
                </c:pt>
                <c:pt idx="207">
                  <c:v>243.03002246501458</c:v>
                </c:pt>
                <c:pt idx="208">
                  <c:v>243.03002246501458</c:v>
                </c:pt>
                <c:pt idx="209">
                  <c:v>243.03002246501458</c:v>
                </c:pt>
                <c:pt idx="210">
                  <c:v>243.56309412375052</c:v>
                </c:pt>
                <c:pt idx="211">
                  <c:v>243.56309412375052</c:v>
                </c:pt>
                <c:pt idx="212">
                  <c:v>243.63588217813179</c:v>
                </c:pt>
                <c:pt idx="213">
                  <c:v>244.40439059397954</c:v>
                </c:pt>
                <c:pt idx="214">
                  <c:v>244.49800555155244</c:v>
                </c:pt>
                <c:pt idx="215">
                  <c:v>244.49800555155244</c:v>
                </c:pt>
                <c:pt idx="216">
                  <c:v>244.49800555155244</c:v>
                </c:pt>
                <c:pt idx="217">
                  <c:v>244.49800555155244</c:v>
                </c:pt>
                <c:pt idx="218">
                  <c:v>244.49800555155244</c:v>
                </c:pt>
                <c:pt idx="219">
                  <c:v>244.49800555155244</c:v>
                </c:pt>
                <c:pt idx="220">
                  <c:v>244.49800555155244</c:v>
                </c:pt>
                <c:pt idx="221">
                  <c:v>244.49800555155244</c:v>
                </c:pt>
                <c:pt idx="222">
                  <c:v>244.49800555155244</c:v>
                </c:pt>
                <c:pt idx="223">
                  <c:v>244.49800555155244</c:v>
                </c:pt>
                <c:pt idx="224">
                  <c:v>244.49800555155244</c:v>
                </c:pt>
                <c:pt idx="225">
                  <c:v>245.15207308033746</c:v>
                </c:pt>
                <c:pt idx="226">
                  <c:v>245.7194250031705</c:v>
                </c:pt>
                <c:pt idx="227">
                  <c:v>245.88625178865831</c:v>
                </c:pt>
                <c:pt idx="228">
                  <c:v>246.94080523232557</c:v>
                </c:pt>
                <c:pt idx="229">
                  <c:v>248.01610485858805</c:v>
                </c:pt>
                <c:pt idx="230">
                  <c:v>249.47531165440319</c:v>
                </c:pt>
                <c:pt idx="231">
                  <c:v>249.47531165440319</c:v>
                </c:pt>
                <c:pt idx="232">
                  <c:v>249.47531165440319</c:v>
                </c:pt>
                <c:pt idx="233">
                  <c:v>249.47531165440319</c:v>
                </c:pt>
                <c:pt idx="234">
                  <c:v>249.47531165440319</c:v>
                </c:pt>
                <c:pt idx="235">
                  <c:v>249.47531165440319</c:v>
                </c:pt>
                <c:pt idx="236">
                  <c:v>249.47531165440319</c:v>
                </c:pt>
                <c:pt idx="237">
                  <c:v>250.04269702624265</c:v>
                </c:pt>
                <c:pt idx="238">
                  <c:v>251.04321866722532</c:v>
                </c:pt>
                <c:pt idx="239">
                  <c:v>251.44834590528063</c:v>
                </c:pt>
                <c:pt idx="240">
                  <c:v>251.44834590528063</c:v>
                </c:pt>
                <c:pt idx="241">
                  <c:v>251.64579315302259</c:v>
                </c:pt>
                <c:pt idx="242">
                  <c:v>253.55716507066381</c:v>
                </c:pt>
                <c:pt idx="243">
                  <c:v>253.55716507066381</c:v>
                </c:pt>
                <c:pt idx="244">
                  <c:v>253.55716507066381</c:v>
                </c:pt>
                <c:pt idx="245">
                  <c:v>253.55716507066381</c:v>
                </c:pt>
                <c:pt idx="246">
                  <c:v>253.55716507066381</c:v>
                </c:pt>
                <c:pt idx="247">
                  <c:v>253.55716507066381</c:v>
                </c:pt>
                <c:pt idx="248">
                  <c:v>253.55716507066381</c:v>
                </c:pt>
                <c:pt idx="249">
                  <c:v>253.80077779957259</c:v>
                </c:pt>
                <c:pt idx="250">
                  <c:v>253.80077779957259</c:v>
                </c:pt>
                <c:pt idx="251">
                  <c:v>253.98977779657028</c:v>
                </c:pt>
                <c:pt idx="252">
                  <c:v>255.53622223967241</c:v>
                </c:pt>
                <c:pt idx="253">
                  <c:v>256.99220636541008</c:v>
                </c:pt>
                <c:pt idx="254">
                  <c:v>258.25026305359512</c:v>
                </c:pt>
                <c:pt idx="255">
                  <c:v>259.09131569262405</c:v>
                </c:pt>
                <c:pt idx="256">
                  <c:v>260.21336457172231</c:v>
                </c:pt>
                <c:pt idx="257">
                  <c:v>260.21336457172231</c:v>
                </c:pt>
                <c:pt idx="258">
                  <c:v>260.73971230929112</c:v>
                </c:pt>
                <c:pt idx="259">
                  <c:v>262.32759000148462</c:v>
                </c:pt>
                <c:pt idx="260">
                  <c:v>262.84704785852142</c:v>
                </c:pt>
                <c:pt idx="261">
                  <c:v>262.93225872576988</c:v>
                </c:pt>
                <c:pt idx="262">
                  <c:v>263.76138310250064</c:v>
                </c:pt>
                <c:pt idx="263">
                  <c:v>264.35735573803635</c:v>
                </c:pt>
                <c:pt idx="264">
                  <c:v>265.7532588996051</c:v>
                </c:pt>
                <c:pt idx="265">
                  <c:v>267.40766897820475</c:v>
                </c:pt>
                <c:pt idx="266">
                  <c:v>267.45140690833296</c:v>
                </c:pt>
                <c:pt idx="267">
                  <c:v>267.51452070059491</c:v>
                </c:pt>
                <c:pt idx="268">
                  <c:v>269.0956263648381</c:v>
                </c:pt>
                <c:pt idx="269">
                  <c:v>269.23772448163538</c:v>
                </c:pt>
                <c:pt idx="270">
                  <c:v>269.23772448163538</c:v>
                </c:pt>
                <c:pt idx="271">
                  <c:v>269.23772448163538</c:v>
                </c:pt>
                <c:pt idx="272">
                  <c:v>269.23772448163538</c:v>
                </c:pt>
                <c:pt idx="273">
                  <c:v>269.23772448163538</c:v>
                </c:pt>
                <c:pt idx="274">
                  <c:v>250.53532309075058</c:v>
                </c:pt>
                <c:pt idx="275">
                  <c:v>250.53532309075058</c:v>
                </c:pt>
                <c:pt idx="276">
                  <c:v>250.53532309075058</c:v>
                </c:pt>
                <c:pt idx="277">
                  <c:v>250.53532309075058</c:v>
                </c:pt>
                <c:pt idx="278">
                  <c:v>235.0658273322295</c:v>
                </c:pt>
                <c:pt idx="279">
                  <c:v>240.75683966564171</c:v>
                </c:pt>
                <c:pt idx="280">
                  <c:v>241.66635111809583</c:v>
                </c:pt>
                <c:pt idx="281">
                  <c:v>243.55625460966041</c:v>
                </c:pt>
                <c:pt idx="282">
                  <c:v>247.27687928039896</c:v>
                </c:pt>
                <c:pt idx="283">
                  <c:v>250.4060307603705</c:v>
                </c:pt>
                <c:pt idx="284">
                  <c:v>250.4060307603705</c:v>
                </c:pt>
                <c:pt idx="285">
                  <c:v>250.4060307603705</c:v>
                </c:pt>
                <c:pt idx="286">
                  <c:v>250.4060307603705</c:v>
                </c:pt>
                <c:pt idx="287">
                  <c:v>250.4060307603705</c:v>
                </c:pt>
                <c:pt idx="288">
                  <c:v>253.86899983844199</c:v>
                </c:pt>
                <c:pt idx="289">
                  <c:v>253.86899983844199</c:v>
                </c:pt>
                <c:pt idx="290">
                  <c:v>253.86899983844199</c:v>
                </c:pt>
                <c:pt idx="291">
                  <c:v>253.86899983844199</c:v>
                </c:pt>
                <c:pt idx="292">
                  <c:v>253.86899983844199</c:v>
                </c:pt>
                <c:pt idx="293">
                  <c:v>253.86899983844199</c:v>
                </c:pt>
                <c:pt idx="294">
                  <c:v>253.86899983844199</c:v>
                </c:pt>
                <c:pt idx="295">
                  <c:v>253.86899983844199</c:v>
                </c:pt>
                <c:pt idx="296">
                  <c:v>253.86899983844199</c:v>
                </c:pt>
                <c:pt idx="297">
                  <c:v>254.62831852906521</c:v>
                </c:pt>
                <c:pt idx="298">
                  <c:v>256.94701006270338</c:v>
                </c:pt>
                <c:pt idx="299">
                  <c:v>256.94701006270338</c:v>
                </c:pt>
                <c:pt idx="300">
                  <c:v>256.94701006270338</c:v>
                </c:pt>
                <c:pt idx="301">
                  <c:v>256.94701006270338</c:v>
                </c:pt>
                <c:pt idx="302">
                  <c:v>256.94701006270338</c:v>
                </c:pt>
                <c:pt idx="303">
                  <c:v>256.94701006270338</c:v>
                </c:pt>
                <c:pt idx="304">
                  <c:v>256.94701006270338</c:v>
                </c:pt>
                <c:pt idx="305">
                  <c:v>256.94701006270338</c:v>
                </c:pt>
                <c:pt idx="306">
                  <c:v>256.94701006270338</c:v>
                </c:pt>
                <c:pt idx="307">
                  <c:v>240.80564423476855</c:v>
                </c:pt>
                <c:pt idx="308">
                  <c:v>241.09202678942796</c:v>
                </c:pt>
                <c:pt idx="309">
                  <c:v>241.09202678942796</c:v>
                </c:pt>
                <c:pt idx="310">
                  <c:v>241.09202678942796</c:v>
                </c:pt>
                <c:pt idx="311">
                  <c:v>241.09202678942796</c:v>
                </c:pt>
                <c:pt idx="312">
                  <c:v>241.09202678942796</c:v>
                </c:pt>
                <c:pt idx="313">
                  <c:v>241.09202678942796</c:v>
                </c:pt>
                <c:pt idx="314">
                  <c:v>241.09202678942796</c:v>
                </c:pt>
                <c:pt idx="315">
                  <c:v>242.36985785460536</c:v>
                </c:pt>
                <c:pt idx="316">
                  <c:v>242.36985785460536</c:v>
                </c:pt>
                <c:pt idx="317">
                  <c:v>242.36985785460536</c:v>
                </c:pt>
                <c:pt idx="318">
                  <c:v>242.36985785460536</c:v>
                </c:pt>
                <c:pt idx="319">
                  <c:v>242.36985785460536</c:v>
                </c:pt>
                <c:pt idx="320">
                  <c:v>243.3071992462404</c:v>
                </c:pt>
                <c:pt idx="321">
                  <c:v>243.32489930008038</c:v>
                </c:pt>
                <c:pt idx="322">
                  <c:v>244.98669220721749</c:v>
                </c:pt>
                <c:pt idx="323">
                  <c:v>247.79371419241622</c:v>
                </c:pt>
                <c:pt idx="324">
                  <c:v>249.17952032152934</c:v>
                </c:pt>
                <c:pt idx="325">
                  <c:v>249.17952032152934</c:v>
                </c:pt>
                <c:pt idx="326">
                  <c:v>249.17952032152934</c:v>
                </c:pt>
                <c:pt idx="327">
                  <c:v>249.17952032152934</c:v>
                </c:pt>
                <c:pt idx="328">
                  <c:v>249.17952032152934</c:v>
                </c:pt>
                <c:pt idx="329">
                  <c:v>249.17952032152934</c:v>
                </c:pt>
                <c:pt idx="330">
                  <c:v>249.17952032152934</c:v>
                </c:pt>
                <c:pt idx="331">
                  <c:v>249.17952032152934</c:v>
                </c:pt>
                <c:pt idx="332">
                  <c:v>249.17952032152934</c:v>
                </c:pt>
                <c:pt idx="333">
                  <c:v>249.17952032152934</c:v>
                </c:pt>
                <c:pt idx="334">
                  <c:v>249.17952032152934</c:v>
                </c:pt>
                <c:pt idx="335">
                  <c:v>249.17952032152934</c:v>
                </c:pt>
                <c:pt idx="336">
                  <c:v>249.17952032152934</c:v>
                </c:pt>
                <c:pt idx="337">
                  <c:v>249.17952032152934</c:v>
                </c:pt>
                <c:pt idx="338">
                  <c:v>249.17952032152934</c:v>
                </c:pt>
                <c:pt idx="339">
                  <c:v>249.17952032152934</c:v>
                </c:pt>
                <c:pt idx="340">
                  <c:v>251.9597758082935</c:v>
                </c:pt>
                <c:pt idx="341">
                  <c:v>253.39622039341538</c:v>
                </c:pt>
                <c:pt idx="342">
                  <c:v>254.58291893674286</c:v>
                </c:pt>
                <c:pt idx="343">
                  <c:v>254.58291893674286</c:v>
                </c:pt>
                <c:pt idx="344">
                  <c:v>254.58291893674286</c:v>
                </c:pt>
                <c:pt idx="345">
                  <c:v>254.58291893674286</c:v>
                </c:pt>
                <c:pt idx="346">
                  <c:v>254.58291893674286</c:v>
                </c:pt>
                <c:pt idx="347">
                  <c:v>255.15403184086253</c:v>
                </c:pt>
                <c:pt idx="348">
                  <c:v>255.90874385222955</c:v>
                </c:pt>
                <c:pt idx="349">
                  <c:v>255.90874385222955</c:v>
                </c:pt>
                <c:pt idx="350">
                  <c:v>255.90874385222955</c:v>
                </c:pt>
                <c:pt idx="351">
                  <c:v>255.90874385222955</c:v>
                </c:pt>
                <c:pt idx="352">
                  <c:v>255.90874385222955</c:v>
                </c:pt>
                <c:pt idx="353">
                  <c:v>255.90874385222955</c:v>
                </c:pt>
                <c:pt idx="354">
                  <c:v>255.90874385222955</c:v>
                </c:pt>
                <c:pt idx="355">
                  <c:v>255.90874385222955</c:v>
                </c:pt>
                <c:pt idx="356">
                  <c:v>257.5504944634435</c:v>
                </c:pt>
                <c:pt idx="357">
                  <c:v>257.98045914462608</c:v>
                </c:pt>
                <c:pt idx="358">
                  <c:v>259.43899777715279</c:v>
                </c:pt>
                <c:pt idx="359">
                  <c:v>260.56156936449901</c:v>
                </c:pt>
                <c:pt idx="360">
                  <c:v>260.91610012417766</c:v>
                </c:pt>
                <c:pt idx="361">
                  <c:v>262.53673582959357</c:v>
                </c:pt>
                <c:pt idx="362">
                  <c:v>262.72589755605117</c:v>
                </c:pt>
                <c:pt idx="363">
                  <c:v>262.75154773061894</c:v>
                </c:pt>
                <c:pt idx="364">
                  <c:v>263.01429432128901</c:v>
                </c:pt>
                <c:pt idx="365">
                  <c:v>263.01429432128901</c:v>
                </c:pt>
                <c:pt idx="366">
                  <c:v>263.01429432128901</c:v>
                </c:pt>
                <c:pt idx="367">
                  <c:v>263.01429432128901</c:v>
                </c:pt>
                <c:pt idx="368">
                  <c:v>263.01429432128901</c:v>
                </c:pt>
                <c:pt idx="369">
                  <c:v>263.01429432128901</c:v>
                </c:pt>
                <c:pt idx="370">
                  <c:v>263.01429432128901</c:v>
                </c:pt>
                <c:pt idx="371">
                  <c:v>263.01429432128901</c:v>
                </c:pt>
                <c:pt idx="372">
                  <c:v>263.01429432128901</c:v>
                </c:pt>
                <c:pt idx="373">
                  <c:v>263.01429432128901</c:v>
                </c:pt>
                <c:pt idx="374">
                  <c:v>254.85532254260917</c:v>
                </c:pt>
                <c:pt idx="375">
                  <c:v>257.03101378956569</c:v>
                </c:pt>
                <c:pt idx="376">
                  <c:v>257.03101378956569</c:v>
                </c:pt>
                <c:pt idx="377">
                  <c:v>257.03101378956569</c:v>
                </c:pt>
                <c:pt idx="378">
                  <c:v>257.03101378956569</c:v>
                </c:pt>
                <c:pt idx="379">
                  <c:v>258.77209586744544</c:v>
                </c:pt>
                <c:pt idx="380">
                  <c:v>261.65837473405645</c:v>
                </c:pt>
                <c:pt idx="381">
                  <c:v>263.25134796733818</c:v>
                </c:pt>
                <c:pt idx="382">
                  <c:v>263.25134796733818</c:v>
                </c:pt>
                <c:pt idx="383">
                  <c:v>263.25134796733818</c:v>
                </c:pt>
                <c:pt idx="384">
                  <c:v>264.24545243594821</c:v>
                </c:pt>
                <c:pt idx="385">
                  <c:v>264.57184869052332</c:v>
                </c:pt>
                <c:pt idx="386">
                  <c:v>264.86457378405737</c:v>
                </c:pt>
                <c:pt idx="387">
                  <c:v>266.04996137091041</c:v>
                </c:pt>
                <c:pt idx="388">
                  <c:v>266.04996137091041</c:v>
                </c:pt>
                <c:pt idx="389">
                  <c:v>266.04996137091041</c:v>
                </c:pt>
                <c:pt idx="390">
                  <c:v>266.04996137091041</c:v>
                </c:pt>
                <c:pt idx="391">
                  <c:v>267.46804565062922</c:v>
                </c:pt>
                <c:pt idx="392">
                  <c:v>268.45032810415574</c:v>
                </c:pt>
                <c:pt idx="393">
                  <c:v>269.43566181100181</c:v>
                </c:pt>
                <c:pt idx="394">
                  <c:v>269.43566181100181</c:v>
                </c:pt>
                <c:pt idx="395">
                  <c:v>269.43566181100181</c:v>
                </c:pt>
                <c:pt idx="396">
                  <c:v>269.43566181100181</c:v>
                </c:pt>
                <c:pt idx="397">
                  <c:v>269.43566181100181</c:v>
                </c:pt>
                <c:pt idx="398">
                  <c:v>269.43566181100181</c:v>
                </c:pt>
                <c:pt idx="399">
                  <c:v>269.43566181100181</c:v>
                </c:pt>
                <c:pt idx="400">
                  <c:v>269.66995120899207</c:v>
                </c:pt>
                <c:pt idx="401">
                  <c:v>271.31852612263555</c:v>
                </c:pt>
                <c:pt idx="402">
                  <c:v>271.35898854244726</c:v>
                </c:pt>
                <c:pt idx="403">
                  <c:v>271.57334650370103</c:v>
                </c:pt>
                <c:pt idx="404">
                  <c:v>271.57334650370103</c:v>
                </c:pt>
                <c:pt idx="405">
                  <c:v>271.57334650370103</c:v>
                </c:pt>
                <c:pt idx="406">
                  <c:v>271.57334650370103</c:v>
                </c:pt>
                <c:pt idx="407">
                  <c:v>271.57334650370103</c:v>
                </c:pt>
                <c:pt idx="408">
                  <c:v>271.57334650370103</c:v>
                </c:pt>
                <c:pt idx="409">
                  <c:v>271.57334650370103</c:v>
                </c:pt>
                <c:pt idx="410">
                  <c:v>271.57334650370103</c:v>
                </c:pt>
                <c:pt idx="411">
                  <c:v>272.17016726633852</c:v>
                </c:pt>
                <c:pt idx="412">
                  <c:v>272.17016726633852</c:v>
                </c:pt>
                <c:pt idx="413">
                  <c:v>272.17016726633852</c:v>
                </c:pt>
                <c:pt idx="414">
                  <c:v>272.9939914300823</c:v>
                </c:pt>
                <c:pt idx="415">
                  <c:v>275.11120632793359</c:v>
                </c:pt>
                <c:pt idx="416">
                  <c:v>275.91933444736691</c:v>
                </c:pt>
                <c:pt idx="417">
                  <c:v>276.81402484398359</c:v>
                </c:pt>
                <c:pt idx="418">
                  <c:v>276.81402484398359</c:v>
                </c:pt>
                <c:pt idx="419">
                  <c:v>276.81402484398359</c:v>
                </c:pt>
                <c:pt idx="420">
                  <c:v>276.81402484398359</c:v>
                </c:pt>
                <c:pt idx="421">
                  <c:v>276.81402484398359</c:v>
                </c:pt>
                <c:pt idx="422">
                  <c:v>276.81402484398359</c:v>
                </c:pt>
                <c:pt idx="423">
                  <c:v>276.81402484398359</c:v>
                </c:pt>
                <c:pt idx="424">
                  <c:v>276.81402484398359</c:v>
                </c:pt>
                <c:pt idx="425">
                  <c:v>276.81402484398359</c:v>
                </c:pt>
                <c:pt idx="426">
                  <c:v>276.81402484398359</c:v>
                </c:pt>
                <c:pt idx="427">
                  <c:v>276.81402484398359</c:v>
                </c:pt>
                <c:pt idx="428">
                  <c:v>276.83621649426254</c:v>
                </c:pt>
                <c:pt idx="429">
                  <c:v>276.83621649426254</c:v>
                </c:pt>
                <c:pt idx="430">
                  <c:v>276.83621649426254</c:v>
                </c:pt>
                <c:pt idx="431">
                  <c:v>277.58189053859138</c:v>
                </c:pt>
                <c:pt idx="432">
                  <c:v>278.68639835726344</c:v>
                </c:pt>
                <c:pt idx="433">
                  <c:v>279.99915561745894</c:v>
                </c:pt>
                <c:pt idx="434">
                  <c:v>279.99915561745894</c:v>
                </c:pt>
                <c:pt idx="435">
                  <c:v>279.99915561745894</c:v>
                </c:pt>
                <c:pt idx="436">
                  <c:v>279.99915561745894</c:v>
                </c:pt>
                <c:pt idx="437">
                  <c:v>279.99915561745894</c:v>
                </c:pt>
                <c:pt idx="438">
                  <c:v>279.99915561745894</c:v>
                </c:pt>
                <c:pt idx="439">
                  <c:v>279.99915561745894</c:v>
                </c:pt>
                <c:pt idx="440">
                  <c:v>279.99915561745894</c:v>
                </c:pt>
                <c:pt idx="441">
                  <c:v>279.99915561745894</c:v>
                </c:pt>
                <c:pt idx="442">
                  <c:v>279.99915561745894</c:v>
                </c:pt>
                <c:pt idx="443">
                  <c:v>279.99915561745894</c:v>
                </c:pt>
                <c:pt idx="444">
                  <c:v>279.99915561745894</c:v>
                </c:pt>
                <c:pt idx="445">
                  <c:v>279.99915561745894</c:v>
                </c:pt>
                <c:pt idx="446">
                  <c:v>279.99915561745894</c:v>
                </c:pt>
                <c:pt idx="447">
                  <c:v>258.87062442661698</c:v>
                </c:pt>
                <c:pt idx="448">
                  <c:v>258.87062442661698</c:v>
                </c:pt>
                <c:pt idx="449">
                  <c:v>259.60617616376669</c:v>
                </c:pt>
                <c:pt idx="450">
                  <c:v>261.64394929492619</c:v>
                </c:pt>
                <c:pt idx="451">
                  <c:v>262.49616720243148</c:v>
                </c:pt>
                <c:pt idx="452">
                  <c:v>262.49616720243148</c:v>
                </c:pt>
                <c:pt idx="453">
                  <c:v>262.49616720243148</c:v>
                </c:pt>
                <c:pt idx="454">
                  <c:v>262.49616720243148</c:v>
                </c:pt>
                <c:pt idx="455">
                  <c:v>262.49616720243148</c:v>
                </c:pt>
                <c:pt idx="456">
                  <c:v>262.49616720243148</c:v>
                </c:pt>
                <c:pt idx="457">
                  <c:v>249.88241237948807</c:v>
                </c:pt>
                <c:pt idx="458">
                  <c:v>249.88241237948807</c:v>
                </c:pt>
                <c:pt idx="459">
                  <c:v>249.88241237948807</c:v>
                </c:pt>
                <c:pt idx="460">
                  <c:v>249.88241237948807</c:v>
                </c:pt>
                <c:pt idx="461">
                  <c:v>250.25980034284046</c:v>
                </c:pt>
                <c:pt idx="462">
                  <c:v>250.98267174692324</c:v>
                </c:pt>
                <c:pt idx="463">
                  <c:v>251.18498090785732</c:v>
                </c:pt>
                <c:pt idx="464">
                  <c:v>251.93641084301035</c:v>
                </c:pt>
                <c:pt idx="465">
                  <c:v>254.07666721136675</c:v>
                </c:pt>
                <c:pt idx="466">
                  <c:v>258.48476241055482</c:v>
                </c:pt>
                <c:pt idx="467">
                  <c:v>260.15942223837231</c:v>
                </c:pt>
                <c:pt idx="468">
                  <c:v>260.15942223837231</c:v>
                </c:pt>
                <c:pt idx="469">
                  <c:v>260.15942223837231</c:v>
                </c:pt>
                <c:pt idx="470">
                  <c:v>260.15942223837231</c:v>
                </c:pt>
                <c:pt idx="471">
                  <c:v>260.15942223837231</c:v>
                </c:pt>
                <c:pt idx="472">
                  <c:v>260.15942223837231</c:v>
                </c:pt>
                <c:pt idx="473">
                  <c:v>260.15942223837231</c:v>
                </c:pt>
                <c:pt idx="474">
                  <c:v>260.15942223837231</c:v>
                </c:pt>
                <c:pt idx="475">
                  <c:v>260.15942223837231</c:v>
                </c:pt>
                <c:pt idx="476">
                  <c:v>245.74606054018929</c:v>
                </c:pt>
                <c:pt idx="477">
                  <c:v>245.74606054018929</c:v>
                </c:pt>
                <c:pt idx="478">
                  <c:v>246.79349097597952</c:v>
                </c:pt>
                <c:pt idx="479">
                  <c:v>247.64002733483809</c:v>
                </c:pt>
                <c:pt idx="480">
                  <c:v>251.56966823949256</c:v>
                </c:pt>
                <c:pt idx="481">
                  <c:v>254.34754907952885</c:v>
                </c:pt>
                <c:pt idx="482">
                  <c:v>255.53415271670531</c:v>
                </c:pt>
                <c:pt idx="483">
                  <c:v>259.43599895122634</c:v>
                </c:pt>
                <c:pt idx="484">
                  <c:v>259.43599895122634</c:v>
                </c:pt>
                <c:pt idx="485">
                  <c:v>259.43599895122634</c:v>
                </c:pt>
                <c:pt idx="486">
                  <c:v>259.43599895122634</c:v>
                </c:pt>
                <c:pt idx="487">
                  <c:v>240.03946157970577</c:v>
                </c:pt>
                <c:pt idx="488">
                  <c:v>243.22878575258392</c:v>
                </c:pt>
                <c:pt idx="489">
                  <c:v>245.27887248454226</c:v>
                </c:pt>
                <c:pt idx="490">
                  <c:v>245.27887248454226</c:v>
                </c:pt>
                <c:pt idx="491">
                  <c:v>245.27887248454226</c:v>
                </c:pt>
                <c:pt idx="492">
                  <c:v>245.27887248454226</c:v>
                </c:pt>
                <c:pt idx="493">
                  <c:v>245.27887248454226</c:v>
                </c:pt>
                <c:pt idx="494">
                  <c:v>245.27887248454226</c:v>
                </c:pt>
                <c:pt idx="495">
                  <c:v>225.43827243780237</c:v>
                </c:pt>
                <c:pt idx="496">
                  <c:v>225.43827243780237</c:v>
                </c:pt>
                <c:pt idx="497">
                  <c:v>225.43827243780237</c:v>
                </c:pt>
                <c:pt idx="498">
                  <c:v>225.43827243780237</c:v>
                </c:pt>
                <c:pt idx="499">
                  <c:v>225.43827243780237</c:v>
                </c:pt>
                <c:pt idx="500">
                  <c:v>225.43827243780237</c:v>
                </c:pt>
                <c:pt idx="501">
                  <c:v>225.75575513647007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4D-43D1-ABEE-DF98068237C7}"/>
            </c:ext>
          </c:extLst>
        </c:ser>
        <c:ser>
          <c:idx val="1"/>
          <c:order val="4"/>
          <c:tx>
            <c:strRef>
              <c:f>'SuperTrend(14,3)'!$T$1</c:f>
              <c:strCache>
                <c:ptCount val="1"/>
                <c:pt idx="0">
                  <c:v> SuperTrend </c:v>
                </c:pt>
              </c:strCache>
            </c:strRef>
          </c:tx>
          <c:spPr>
            <a:ln w="63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'SuperTrend(14,3)'!$B$2:$B$503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'SuperTrend(14,3)'!$T$2:$T$503</c:f>
              <c:numCache>
                <c:formatCode>_("$"* #,##0.0000_);_("$"* \(#,##0.0000\);_("$"* "-"??_);_(@_)</c:formatCode>
                <c:ptCount val="502"/>
                <c:pt idx="13">
                  <c:v>209.54357142857145</c:v>
                </c:pt>
                <c:pt idx="14">
                  <c:v>210.51010204081635</c:v>
                </c:pt>
                <c:pt idx="15">
                  <c:v>212.17045189504373</c:v>
                </c:pt>
                <c:pt idx="16">
                  <c:v>212.63041961682634</c:v>
                </c:pt>
                <c:pt idx="17">
                  <c:v>212.63041961682634</c:v>
                </c:pt>
                <c:pt idx="18">
                  <c:v>212.63041961682634</c:v>
                </c:pt>
                <c:pt idx="19">
                  <c:v>212.63041961682634</c:v>
                </c:pt>
                <c:pt idx="20">
                  <c:v>212.63041961682634</c:v>
                </c:pt>
                <c:pt idx="21">
                  <c:v>212.63041961682634</c:v>
                </c:pt>
                <c:pt idx="22">
                  <c:v>212.63041961682634</c:v>
                </c:pt>
                <c:pt idx="23">
                  <c:v>212.63041961682634</c:v>
                </c:pt>
                <c:pt idx="24">
                  <c:v>212.63041961682634</c:v>
                </c:pt>
                <c:pt idx="25">
                  <c:v>212.63041961682634</c:v>
                </c:pt>
                <c:pt idx="26">
                  <c:v>213.55216796855302</c:v>
                </c:pt>
                <c:pt idx="27">
                  <c:v>214.50737025651352</c:v>
                </c:pt>
                <c:pt idx="28">
                  <c:v>215.75720095247684</c:v>
                </c:pt>
                <c:pt idx="29">
                  <c:v>216.07954374158564</c:v>
                </c:pt>
                <c:pt idx="30">
                  <c:v>217.2706477600438</c:v>
                </c:pt>
                <c:pt idx="31">
                  <c:v>217.51667292004069</c:v>
                </c:pt>
                <c:pt idx="32">
                  <c:v>217.5808391400378</c:v>
                </c:pt>
                <c:pt idx="33">
                  <c:v>219.04399348717794</c:v>
                </c:pt>
                <c:pt idx="34">
                  <c:v>219.26227966666522</c:v>
                </c:pt>
                <c:pt idx="35">
                  <c:v>219.31390254761772</c:v>
                </c:pt>
                <c:pt idx="36">
                  <c:v>219.31390254761772</c:v>
                </c:pt>
                <c:pt idx="37">
                  <c:v>219.95780372728262</c:v>
                </c:pt>
                <c:pt idx="38">
                  <c:v>219.95780372728262</c:v>
                </c:pt>
                <c:pt idx="39">
                  <c:v>221.87170321383041</c:v>
                </c:pt>
                <c:pt idx="40">
                  <c:v>221.87170321383041</c:v>
                </c:pt>
                <c:pt idx="41">
                  <c:v>221.87170321383041</c:v>
                </c:pt>
                <c:pt idx="42">
                  <c:v>221.87170321383041</c:v>
                </c:pt>
                <c:pt idx="43">
                  <c:v>221.87170321383041</c:v>
                </c:pt>
                <c:pt idx="44">
                  <c:v>221.87170321383041</c:v>
                </c:pt>
                <c:pt idx="45">
                  <c:v>221.87170321383041</c:v>
                </c:pt>
                <c:pt idx="46">
                  <c:v>221.87170321383041</c:v>
                </c:pt>
                <c:pt idx="47">
                  <c:v>221.87170321383041</c:v>
                </c:pt>
                <c:pt idx="48">
                  <c:v>221.87170321383041</c:v>
                </c:pt>
                <c:pt idx="49">
                  <c:v>221.87170321383041</c:v>
                </c:pt>
                <c:pt idx="50">
                  <c:v>221.87170321383041</c:v>
                </c:pt>
                <c:pt idx="51">
                  <c:v>221.87170321383041</c:v>
                </c:pt>
                <c:pt idx="52">
                  <c:v>221.87170321383041</c:v>
                </c:pt>
                <c:pt idx="53">
                  <c:v>226.92851906292643</c:v>
                </c:pt>
                <c:pt idx="54">
                  <c:v>226.30784389336128</c:v>
                </c:pt>
                <c:pt idx="55">
                  <c:v>226.30784389336128</c:v>
                </c:pt>
                <c:pt idx="56">
                  <c:v>226.30784389336128</c:v>
                </c:pt>
                <c:pt idx="57">
                  <c:v>225.58432690733045</c:v>
                </c:pt>
                <c:pt idx="58">
                  <c:v>225.58432690733045</c:v>
                </c:pt>
                <c:pt idx="59">
                  <c:v>225.58432690733045</c:v>
                </c:pt>
                <c:pt idx="60">
                  <c:v>225.58432690733045</c:v>
                </c:pt>
                <c:pt idx="61">
                  <c:v>225.58432690733045</c:v>
                </c:pt>
                <c:pt idx="62">
                  <c:v>225.58432690733045</c:v>
                </c:pt>
                <c:pt idx="63">
                  <c:v>225.58432690733045</c:v>
                </c:pt>
                <c:pt idx="64">
                  <c:v>225.58432690733045</c:v>
                </c:pt>
                <c:pt idx="65">
                  <c:v>225.58432690733045</c:v>
                </c:pt>
                <c:pt idx="66">
                  <c:v>225.58432690733045</c:v>
                </c:pt>
                <c:pt idx="67">
                  <c:v>225.58432690733045</c:v>
                </c:pt>
                <c:pt idx="68">
                  <c:v>225.58432690733045</c:v>
                </c:pt>
                <c:pt idx="69">
                  <c:v>225.58432690733045</c:v>
                </c:pt>
                <c:pt idx="70">
                  <c:v>225.58432690733045</c:v>
                </c:pt>
                <c:pt idx="71">
                  <c:v>225.58432690733045</c:v>
                </c:pt>
                <c:pt idx="72">
                  <c:v>225.58432690733045</c:v>
                </c:pt>
                <c:pt idx="73">
                  <c:v>225.58432690733045</c:v>
                </c:pt>
                <c:pt idx="74">
                  <c:v>225.58432690733045</c:v>
                </c:pt>
                <c:pt idx="75">
                  <c:v>225.58432690733045</c:v>
                </c:pt>
                <c:pt idx="76">
                  <c:v>225.58432690733045</c:v>
                </c:pt>
                <c:pt idx="77">
                  <c:v>221.11689860857351</c:v>
                </c:pt>
                <c:pt idx="78">
                  <c:v>221.7692629936754</c:v>
                </c:pt>
                <c:pt idx="79">
                  <c:v>221.7692629936754</c:v>
                </c:pt>
                <c:pt idx="80">
                  <c:v>221.7692629936754</c:v>
                </c:pt>
                <c:pt idx="81">
                  <c:v>221.93643250623356</c:v>
                </c:pt>
                <c:pt idx="82">
                  <c:v>222.08383018435973</c:v>
                </c:pt>
                <c:pt idx="83">
                  <c:v>222.08383018435973</c:v>
                </c:pt>
                <c:pt idx="84">
                  <c:v>222.08383018435973</c:v>
                </c:pt>
                <c:pt idx="85">
                  <c:v>222.85022773871657</c:v>
                </c:pt>
                <c:pt idx="86">
                  <c:v>223.31735432880828</c:v>
                </c:pt>
                <c:pt idx="87">
                  <c:v>223.43790044817911</c:v>
                </c:pt>
                <c:pt idx="88">
                  <c:v>223.47055041616628</c:v>
                </c:pt>
                <c:pt idx="89">
                  <c:v>223.47055041616628</c:v>
                </c:pt>
                <c:pt idx="90">
                  <c:v>223.47055041616628</c:v>
                </c:pt>
                <c:pt idx="91">
                  <c:v>223.89411598553838</c:v>
                </c:pt>
                <c:pt idx="92">
                  <c:v>224.14453627228565</c:v>
                </c:pt>
                <c:pt idx="93">
                  <c:v>229.40793060430619</c:v>
                </c:pt>
                <c:pt idx="94">
                  <c:v>228.98950698971291</c:v>
                </c:pt>
                <c:pt idx="95">
                  <c:v>228.98950698971291</c:v>
                </c:pt>
                <c:pt idx="96">
                  <c:v>228.98950698971291</c:v>
                </c:pt>
                <c:pt idx="97">
                  <c:v>228.98950698971291</c:v>
                </c:pt>
                <c:pt idx="98">
                  <c:v>228.98950698971291</c:v>
                </c:pt>
                <c:pt idx="99">
                  <c:v>224.90661690677345</c:v>
                </c:pt>
                <c:pt idx="100">
                  <c:v>225.26400141343248</c:v>
                </c:pt>
                <c:pt idx="101">
                  <c:v>225.26400141343248</c:v>
                </c:pt>
                <c:pt idx="102">
                  <c:v>225.26400141343248</c:v>
                </c:pt>
                <c:pt idx="103">
                  <c:v>226.12644901797057</c:v>
                </c:pt>
                <c:pt idx="104">
                  <c:v>227.29670265954408</c:v>
                </c:pt>
                <c:pt idx="105">
                  <c:v>227.77015246957666</c:v>
                </c:pt>
                <c:pt idx="106">
                  <c:v>227.77015246957666</c:v>
                </c:pt>
                <c:pt idx="107">
                  <c:v>227.77015246957666</c:v>
                </c:pt>
                <c:pt idx="108">
                  <c:v>227.77015246957666</c:v>
                </c:pt>
                <c:pt idx="109">
                  <c:v>227.77015246957666</c:v>
                </c:pt>
                <c:pt idx="110">
                  <c:v>227.77015246957666</c:v>
                </c:pt>
                <c:pt idx="111">
                  <c:v>227.77015246957666</c:v>
                </c:pt>
                <c:pt idx="112">
                  <c:v>227.77015246957666</c:v>
                </c:pt>
                <c:pt idx="113">
                  <c:v>227.77015246957666</c:v>
                </c:pt>
                <c:pt idx="114">
                  <c:v>227.77015246957666</c:v>
                </c:pt>
                <c:pt idx="115">
                  <c:v>228.62662679887495</c:v>
                </c:pt>
                <c:pt idx="116">
                  <c:v>228.62662679887495</c:v>
                </c:pt>
                <c:pt idx="117">
                  <c:v>228.62662679887495</c:v>
                </c:pt>
                <c:pt idx="118">
                  <c:v>228.62662679887495</c:v>
                </c:pt>
                <c:pt idx="119">
                  <c:v>228.62662679887495</c:v>
                </c:pt>
                <c:pt idx="120">
                  <c:v>228.62662679887495</c:v>
                </c:pt>
                <c:pt idx="121">
                  <c:v>228.62662679887495</c:v>
                </c:pt>
                <c:pt idx="122">
                  <c:v>228.62662679887495</c:v>
                </c:pt>
                <c:pt idx="123">
                  <c:v>228.62662679887495</c:v>
                </c:pt>
                <c:pt idx="124">
                  <c:v>228.62662679887495</c:v>
                </c:pt>
                <c:pt idx="125">
                  <c:v>228.62662679887495</c:v>
                </c:pt>
                <c:pt idx="126">
                  <c:v>228.62662679887495</c:v>
                </c:pt>
                <c:pt idx="127">
                  <c:v>228.62662679887495</c:v>
                </c:pt>
                <c:pt idx="128">
                  <c:v>228.62662679887495</c:v>
                </c:pt>
                <c:pt idx="129">
                  <c:v>228.62662679887495</c:v>
                </c:pt>
                <c:pt idx="130">
                  <c:v>228.62662679887495</c:v>
                </c:pt>
                <c:pt idx="131">
                  <c:v>228.62662679887495</c:v>
                </c:pt>
                <c:pt idx="132">
                  <c:v>228.62662679887495</c:v>
                </c:pt>
                <c:pt idx="133">
                  <c:v>229.16639476427156</c:v>
                </c:pt>
                <c:pt idx="134">
                  <c:v>229.83022370968072</c:v>
                </c:pt>
                <c:pt idx="135">
                  <c:v>229.83022370968072</c:v>
                </c:pt>
                <c:pt idx="136">
                  <c:v>230.8053714639594</c:v>
                </c:pt>
                <c:pt idx="137">
                  <c:v>231.33498778796229</c:v>
                </c:pt>
                <c:pt idx="138">
                  <c:v>231.33498778796229</c:v>
                </c:pt>
                <c:pt idx="139">
                  <c:v>231.33498778796229</c:v>
                </c:pt>
                <c:pt idx="140">
                  <c:v>232.17693446434154</c:v>
                </c:pt>
                <c:pt idx="141">
                  <c:v>232.29322485974569</c:v>
                </c:pt>
                <c:pt idx="142">
                  <c:v>232.29322485974569</c:v>
                </c:pt>
                <c:pt idx="143">
                  <c:v>232.29322485974569</c:v>
                </c:pt>
                <c:pt idx="144">
                  <c:v>232.29322485974569</c:v>
                </c:pt>
                <c:pt idx="145">
                  <c:v>232.29322485974569</c:v>
                </c:pt>
                <c:pt idx="146">
                  <c:v>232.29322485974569</c:v>
                </c:pt>
                <c:pt idx="147">
                  <c:v>232.29322485974569</c:v>
                </c:pt>
                <c:pt idx="148">
                  <c:v>232.43521825298185</c:v>
                </c:pt>
                <c:pt idx="149">
                  <c:v>232.80555980634031</c:v>
                </c:pt>
                <c:pt idx="150">
                  <c:v>232.8519483916017</c:v>
                </c:pt>
                <c:pt idx="151">
                  <c:v>232.8519483916017</c:v>
                </c:pt>
                <c:pt idx="152">
                  <c:v>237.6436261317312</c:v>
                </c:pt>
                <c:pt idx="153">
                  <c:v>236.81658140803609</c:v>
                </c:pt>
                <c:pt idx="154">
                  <c:v>236.81658140803609</c:v>
                </c:pt>
                <c:pt idx="155">
                  <c:v>236.81658140803609</c:v>
                </c:pt>
                <c:pt idx="156">
                  <c:v>236.81658140803609</c:v>
                </c:pt>
                <c:pt idx="157">
                  <c:v>236.81658140803609</c:v>
                </c:pt>
                <c:pt idx="158">
                  <c:v>236.45337063004615</c:v>
                </c:pt>
                <c:pt idx="159">
                  <c:v>235.75777272790003</c:v>
                </c:pt>
                <c:pt idx="160">
                  <c:v>235.75777272790003</c:v>
                </c:pt>
                <c:pt idx="161">
                  <c:v>235.75777272790003</c:v>
                </c:pt>
                <c:pt idx="162">
                  <c:v>235.75777272790003</c:v>
                </c:pt>
                <c:pt idx="163">
                  <c:v>235.75777272790003</c:v>
                </c:pt>
                <c:pt idx="164">
                  <c:v>235.75777272790003</c:v>
                </c:pt>
                <c:pt idx="165">
                  <c:v>235.75777272790003</c:v>
                </c:pt>
                <c:pt idx="166">
                  <c:v>235.75777272790003</c:v>
                </c:pt>
                <c:pt idx="167">
                  <c:v>230.72332614329335</c:v>
                </c:pt>
                <c:pt idx="168">
                  <c:v>231.92308856162953</c:v>
                </c:pt>
                <c:pt idx="169">
                  <c:v>231.92308856162953</c:v>
                </c:pt>
                <c:pt idx="170">
                  <c:v>231.92308856162953</c:v>
                </c:pt>
                <c:pt idx="171">
                  <c:v>231.92308856162953</c:v>
                </c:pt>
                <c:pt idx="172">
                  <c:v>231.92308856162953</c:v>
                </c:pt>
                <c:pt idx="173">
                  <c:v>232.46359126092014</c:v>
                </c:pt>
                <c:pt idx="174">
                  <c:v>233.65476331371153</c:v>
                </c:pt>
                <c:pt idx="175">
                  <c:v>233.98370879130357</c:v>
                </c:pt>
                <c:pt idx="176">
                  <c:v>234.20237244906761</c:v>
                </c:pt>
                <c:pt idx="177">
                  <c:v>234.54970298841991</c:v>
                </c:pt>
                <c:pt idx="178">
                  <c:v>235.37865277496135</c:v>
                </c:pt>
                <c:pt idx="179">
                  <c:v>235.68517757674982</c:v>
                </c:pt>
                <c:pt idx="180">
                  <c:v>235.68517757674982</c:v>
                </c:pt>
                <c:pt idx="181">
                  <c:v>235.68517757674982</c:v>
                </c:pt>
                <c:pt idx="182">
                  <c:v>235.68517757674982</c:v>
                </c:pt>
                <c:pt idx="183">
                  <c:v>235.68517757674982</c:v>
                </c:pt>
                <c:pt idx="184">
                  <c:v>235.68517757674982</c:v>
                </c:pt>
                <c:pt idx="185">
                  <c:v>235.69366794700952</c:v>
                </c:pt>
                <c:pt idx="186">
                  <c:v>236.12054880793738</c:v>
                </c:pt>
                <c:pt idx="187">
                  <c:v>236.78408103594188</c:v>
                </c:pt>
                <c:pt idx="188">
                  <c:v>237.84878953337463</c:v>
                </c:pt>
                <c:pt idx="189">
                  <c:v>238.67744742384784</c:v>
                </c:pt>
                <c:pt idx="190">
                  <c:v>239.155486893573</c:v>
                </c:pt>
                <c:pt idx="191">
                  <c:v>239.97652354403206</c:v>
                </c:pt>
                <c:pt idx="192">
                  <c:v>240.3674861480298</c:v>
                </c:pt>
                <c:pt idx="193">
                  <c:v>240.3674861480298</c:v>
                </c:pt>
                <c:pt idx="194">
                  <c:v>240.62224570927057</c:v>
                </c:pt>
                <c:pt idx="195">
                  <c:v>240.8617281586084</c:v>
                </c:pt>
                <c:pt idx="196">
                  <c:v>240.98481900442206</c:v>
                </c:pt>
                <c:pt idx="197">
                  <c:v>241.30483193267764</c:v>
                </c:pt>
                <c:pt idx="198">
                  <c:v>241.58270108034353</c:v>
                </c:pt>
                <c:pt idx="199">
                  <c:v>241.76036528889043</c:v>
                </c:pt>
                <c:pt idx="200">
                  <c:v>242.31891062539827</c:v>
                </c:pt>
                <c:pt idx="201">
                  <c:v>242.31891062539827</c:v>
                </c:pt>
                <c:pt idx="202">
                  <c:v>242.83117803924645</c:v>
                </c:pt>
                <c:pt idx="203">
                  <c:v>243.03002246501458</c:v>
                </c:pt>
                <c:pt idx="204">
                  <c:v>243.03002246501458</c:v>
                </c:pt>
                <c:pt idx="205">
                  <c:v>243.03002246501458</c:v>
                </c:pt>
                <c:pt idx="206">
                  <c:v>243.03002246501458</c:v>
                </c:pt>
                <c:pt idx="207">
                  <c:v>243.03002246501458</c:v>
                </c:pt>
                <c:pt idx="208">
                  <c:v>243.03002246501458</c:v>
                </c:pt>
                <c:pt idx="209">
                  <c:v>243.03002246501458</c:v>
                </c:pt>
                <c:pt idx="210">
                  <c:v>243.56309412375052</c:v>
                </c:pt>
                <c:pt idx="211">
                  <c:v>243.56309412375052</c:v>
                </c:pt>
                <c:pt idx="212">
                  <c:v>243.63588217813179</c:v>
                </c:pt>
                <c:pt idx="213">
                  <c:v>244.40439059397954</c:v>
                </c:pt>
                <c:pt idx="214">
                  <c:v>244.49800555155244</c:v>
                </c:pt>
                <c:pt idx="215">
                  <c:v>244.49800555155244</c:v>
                </c:pt>
                <c:pt idx="216">
                  <c:v>244.49800555155244</c:v>
                </c:pt>
                <c:pt idx="217">
                  <c:v>244.49800555155244</c:v>
                </c:pt>
                <c:pt idx="218">
                  <c:v>244.49800555155244</c:v>
                </c:pt>
                <c:pt idx="219">
                  <c:v>244.49800555155244</c:v>
                </c:pt>
                <c:pt idx="220">
                  <c:v>244.49800555155244</c:v>
                </c:pt>
                <c:pt idx="221">
                  <c:v>244.49800555155244</c:v>
                </c:pt>
                <c:pt idx="222">
                  <c:v>244.49800555155244</c:v>
                </c:pt>
                <c:pt idx="223">
                  <c:v>244.49800555155244</c:v>
                </c:pt>
                <c:pt idx="224">
                  <c:v>244.49800555155244</c:v>
                </c:pt>
                <c:pt idx="225">
                  <c:v>245.15207308033746</c:v>
                </c:pt>
                <c:pt idx="226">
                  <c:v>245.7194250031705</c:v>
                </c:pt>
                <c:pt idx="227">
                  <c:v>245.88625178865831</c:v>
                </c:pt>
                <c:pt idx="228">
                  <c:v>246.94080523232557</c:v>
                </c:pt>
                <c:pt idx="229">
                  <c:v>248.01610485858805</c:v>
                </c:pt>
                <c:pt idx="230">
                  <c:v>249.47531165440319</c:v>
                </c:pt>
                <c:pt idx="231">
                  <c:v>249.47531165440319</c:v>
                </c:pt>
                <c:pt idx="232">
                  <c:v>249.47531165440319</c:v>
                </c:pt>
                <c:pt idx="233">
                  <c:v>249.47531165440319</c:v>
                </c:pt>
                <c:pt idx="234">
                  <c:v>249.47531165440319</c:v>
                </c:pt>
                <c:pt idx="235">
                  <c:v>249.47531165440319</c:v>
                </c:pt>
                <c:pt idx="236">
                  <c:v>249.47531165440319</c:v>
                </c:pt>
                <c:pt idx="237">
                  <c:v>250.04269702624265</c:v>
                </c:pt>
                <c:pt idx="238">
                  <c:v>251.04321866722532</c:v>
                </c:pt>
                <c:pt idx="239">
                  <c:v>251.44834590528063</c:v>
                </c:pt>
                <c:pt idx="240">
                  <c:v>251.44834590528063</c:v>
                </c:pt>
                <c:pt idx="241">
                  <c:v>251.64579315302259</c:v>
                </c:pt>
                <c:pt idx="242">
                  <c:v>253.55716507066381</c:v>
                </c:pt>
                <c:pt idx="243">
                  <c:v>253.55716507066381</c:v>
                </c:pt>
                <c:pt idx="244">
                  <c:v>253.55716507066381</c:v>
                </c:pt>
                <c:pt idx="245">
                  <c:v>253.55716507066381</c:v>
                </c:pt>
                <c:pt idx="246">
                  <c:v>253.55716507066381</c:v>
                </c:pt>
                <c:pt idx="247">
                  <c:v>253.55716507066381</c:v>
                </c:pt>
                <c:pt idx="248">
                  <c:v>253.55716507066381</c:v>
                </c:pt>
                <c:pt idx="249">
                  <c:v>253.80077779957259</c:v>
                </c:pt>
                <c:pt idx="250">
                  <c:v>253.80077779957259</c:v>
                </c:pt>
                <c:pt idx="251">
                  <c:v>253.98977779657028</c:v>
                </c:pt>
                <c:pt idx="252">
                  <c:v>255.53622223967241</c:v>
                </c:pt>
                <c:pt idx="253">
                  <c:v>256.99220636541008</c:v>
                </c:pt>
                <c:pt idx="254">
                  <c:v>258.25026305359512</c:v>
                </c:pt>
                <c:pt idx="255">
                  <c:v>259.09131569262405</c:v>
                </c:pt>
                <c:pt idx="256">
                  <c:v>260.21336457172231</c:v>
                </c:pt>
                <c:pt idx="257">
                  <c:v>260.21336457172231</c:v>
                </c:pt>
                <c:pt idx="258">
                  <c:v>260.73971230929112</c:v>
                </c:pt>
                <c:pt idx="259">
                  <c:v>262.32759000148462</c:v>
                </c:pt>
                <c:pt idx="260">
                  <c:v>262.84704785852142</c:v>
                </c:pt>
                <c:pt idx="261">
                  <c:v>262.93225872576988</c:v>
                </c:pt>
                <c:pt idx="262">
                  <c:v>263.76138310250064</c:v>
                </c:pt>
                <c:pt idx="263">
                  <c:v>264.35735573803635</c:v>
                </c:pt>
                <c:pt idx="264">
                  <c:v>265.7532588996051</c:v>
                </c:pt>
                <c:pt idx="265">
                  <c:v>267.40766897820475</c:v>
                </c:pt>
                <c:pt idx="266">
                  <c:v>267.45140690833296</c:v>
                </c:pt>
                <c:pt idx="267">
                  <c:v>267.51452070059491</c:v>
                </c:pt>
                <c:pt idx="268">
                  <c:v>269.0956263648381</c:v>
                </c:pt>
                <c:pt idx="269">
                  <c:v>269.23772448163538</c:v>
                </c:pt>
                <c:pt idx="270">
                  <c:v>269.23772448163538</c:v>
                </c:pt>
                <c:pt idx="271">
                  <c:v>269.23772448163538</c:v>
                </c:pt>
                <c:pt idx="272">
                  <c:v>269.23772448163538</c:v>
                </c:pt>
                <c:pt idx="273">
                  <c:v>274.59234436380706</c:v>
                </c:pt>
                <c:pt idx="274">
                  <c:v>268.74467690924939</c:v>
                </c:pt>
                <c:pt idx="275">
                  <c:v>265.18577141573155</c:v>
                </c:pt>
                <c:pt idx="276">
                  <c:v>265.18577141573155</c:v>
                </c:pt>
                <c:pt idx="277">
                  <c:v>265.18577141573155</c:v>
                </c:pt>
                <c:pt idx="278">
                  <c:v>262.41417266777052</c:v>
                </c:pt>
                <c:pt idx="279">
                  <c:v>262.41417266777052</c:v>
                </c:pt>
                <c:pt idx="280">
                  <c:v>262.41417266777052</c:v>
                </c:pt>
                <c:pt idx="281">
                  <c:v>262.41417266777052</c:v>
                </c:pt>
                <c:pt idx="282">
                  <c:v>247.27687928039896</c:v>
                </c:pt>
                <c:pt idx="283">
                  <c:v>250.4060307603705</c:v>
                </c:pt>
                <c:pt idx="284">
                  <c:v>250.4060307603705</c:v>
                </c:pt>
                <c:pt idx="285">
                  <c:v>250.4060307603705</c:v>
                </c:pt>
                <c:pt idx="286">
                  <c:v>250.4060307603705</c:v>
                </c:pt>
                <c:pt idx="287">
                  <c:v>250.4060307603705</c:v>
                </c:pt>
                <c:pt idx="288">
                  <c:v>253.86899983844199</c:v>
                </c:pt>
                <c:pt idx="289">
                  <c:v>253.86899983844199</c:v>
                </c:pt>
                <c:pt idx="290">
                  <c:v>253.86899983844199</c:v>
                </c:pt>
                <c:pt idx="291">
                  <c:v>253.86899983844199</c:v>
                </c:pt>
                <c:pt idx="292">
                  <c:v>253.86899983844199</c:v>
                </c:pt>
                <c:pt idx="293">
                  <c:v>253.86899983844199</c:v>
                </c:pt>
                <c:pt idx="294">
                  <c:v>253.86899983844199</c:v>
                </c:pt>
                <c:pt idx="295">
                  <c:v>253.86899983844199</c:v>
                </c:pt>
                <c:pt idx="296">
                  <c:v>253.86899983844199</c:v>
                </c:pt>
                <c:pt idx="297">
                  <c:v>254.62831852906521</c:v>
                </c:pt>
                <c:pt idx="298">
                  <c:v>256.94701006270338</c:v>
                </c:pt>
                <c:pt idx="299">
                  <c:v>256.94701006270338</c:v>
                </c:pt>
                <c:pt idx="300">
                  <c:v>256.94701006270338</c:v>
                </c:pt>
                <c:pt idx="301">
                  <c:v>256.94701006270338</c:v>
                </c:pt>
                <c:pt idx="302">
                  <c:v>256.94701006270338</c:v>
                </c:pt>
                <c:pt idx="303">
                  <c:v>256.94701006270338</c:v>
                </c:pt>
                <c:pt idx="304">
                  <c:v>256.94701006270338</c:v>
                </c:pt>
                <c:pt idx="305">
                  <c:v>256.94701006270338</c:v>
                </c:pt>
                <c:pt idx="306">
                  <c:v>268.6327677471723</c:v>
                </c:pt>
                <c:pt idx="307">
                  <c:v>264.7843557652314</c:v>
                </c:pt>
                <c:pt idx="308">
                  <c:v>264.7843557652314</c:v>
                </c:pt>
                <c:pt idx="309">
                  <c:v>264.7843557652314</c:v>
                </c:pt>
                <c:pt idx="310">
                  <c:v>264.7843557652314</c:v>
                </c:pt>
                <c:pt idx="311">
                  <c:v>264.7843557652314</c:v>
                </c:pt>
                <c:pt idx="312">
                  <c:v>264.60834776830353</c:v>
                </c:pt>
                <c:pt idx="313">
                  <c:v>264.60834776830353</c:v>
                </c:pt>
                <c:pt idx="314">
                  <c:v>264.60834776830353</c:v>
                </c:pt>
                <c:pt idx="315">
                  <c:v>264.60834776830353</c:v>
                </c:pt>
                <c:pt idx="316">
                  <c:v>264.60834776830353</c:v>
                </c:pt>
                <c:pt idx="317">
                  <c:v>264.60834776830353</c:v>
                </c:pt>
                <c:pt idx="318">
                  <c:v>264.60834776830353</c:v>
                </c:pt>
                <c:pt idx="319">
                  <c:v>264.60834776830353</c:v>
                </c:pt>
                <c:pt idx="320">
                  <c:v>264.60834776830353</c:v>
                </c:pt>
                <c:pt idx="321">
                  <c:v>264.60834776830353</c:v>
                </c:pt>
                <c:pt idx="322">
                  <c:v>264.60834776830353</c:v>
                </c:pt>
                <c:pt idx="323">
                  <c:v>264.60834776830353</c:v>
                </c:pt>
                <c:pt idx="324">
                  <c:v>264.60834776830353</c:v>
                </c:pt>
                <c:pt idx="325">
                  <c:v>264.60834776830353</c:v>
                </c:pt>
                <c:pt idx="326">
                  <c:v>264.60834776830353</c:v>
                </c:pt>
                <c:pt idx="327">
                  <c:v>264.60834776830353</c:v>
                </c:pt>
                <c:pt idx="328">
                  <c:v>264.60834776830353</c:v>
                </c:pt>
                <c:pt idx="329">
                  <c:v>264.60834776830353</c:v>
                </c:pt>
                <c:pt idx="330">
                  <c:v>264.60834776830353</c:v>
                </c:pt>
                <c:pt idx="331">
                  <c:v>264.60834776830353</c:v>
                </c:pt>
                <c:pt idx="332">
                  <c:v>264.60834776830353</c:v>
                </c:pt>
                <c:pt idx="333">
                  <c:v>264.60834776830353</c:v>
                </c:pt>
                <c:pt idx="334">
                  <c:v>264.60834776830353</c:v>
                </c:pt>
                <c:pt idx="335">
                  <c:v>263.64336431249814</c:v>
                </c:pt>
                <c:pt idx="336">
                  <c:v>263.64336431249814</c:v>
                </c:pt>
                <c:pt idx="337">
                  <c:v>263.64336431249814</c:v>
                </c:pt>
                <c:pt idx="338">
                  <c:v>263.64336431249814</c:v>
                </c:pt>
                <c:pt idx="339">
                  <c:v>263.64336431249814</c:v>
                </c:pt>
                <c:pt idx="340">
                  <c:v>263.64336431249814</c:v>
                </c:pt>
                <c:pt idx="341">
                  <c:v>253.39622039341538</c:v>
                </c:pt>
                <c:pt idx="342">
                  <c:v>254.58291893674286</c:v>
                </c:pt>
                <c:pt idx="343">
                  <c:v>254.58291893674286</c:v>
                </c:pt>
                <c:pt idx="344">
                  <c:v>254.58291893674286</c:v>
                </c:pt>
                <c:pt idx="345">
                  <c:v>254.58291893674286</c:v>
                </c:pt>
                <c:pt idx="346">
                  <c:v>254.58291893674286</c:v>
                </c:pt>
                <c:pt idx="347">
                  <c:v>255.15403184086253</c:v>
                </c:pt>
                <c:pt idx="348">
                  <c:v>255.90874385222955</c:v>
                </c:pt>
                <c:pt idx="349">
                  <c:v>255.90874385222955</c:v>
                </c:pt>
                <c:pt idx="350">
                  <c:v>255.90874385222955</c:v>
                </c:pt>
                <c:pt idx="351">
                  <c:v>255.90874385222955</c:v>
                </c:pt>
                <c:pt idx="352">
                  <c:v>255.90874385222955</c:v>
                </c:pt>
                <c:pt idx="353">
                  <c:v>255.90874385222955</c:v>
                </c:pt>
                <c:pt idx="354">
                  <c:v>255.90874385222955</c:v>
                </c:pt>
                <c:pt idx="355">
                  <c:v>255.90874385222955</c:v>
                </c:pt>
                <c:pt idx="356">
                  <c:v>257.5504944634435</c:v>
                </c:pt>
                <c:pt idx="357">
                  <c:v>257.98045914462608</c:v>
                </c:pt>
                <c:pt idx="358">
                  <c:v>259.43899777715279</c:v>
                </c:pt>
                <c:pt idx="359">
                  <c:v>260.56156936449901</c:v>
                </c:pt>
                <c:pt idx="360">
                  <c:v>260.91610012417766</c:v>
                </c:pt>
                <c:pt idx="361">
                  <c:v>262.53673582959357</c:v>
                </c:pt>
                <c:pt idx="362">
                  <c:v>262.72589755605117</c:v>
                </c:pt>
                <c:pt idx="363">
                  <c:v>262.75154773061894</c:v>
                </c:pt>
                <c:pt idx="364">
                  <c:v>263.01429432128901</c:v>
                </c:pt>
                <c:pt idx="365">
                  <c:v>263.01429432128901</c:v>
                </c:pt>
                <c:pt idx="366">
                  <c:v>263.01429432128901</c:v>
                </c:pt>
                <c:pt idx="367">
                  <c:v>263.01429432128901</c:v>
                </c:pt>
                <c:pt idx="368">
                  <c:v>263.01429432128901</c:v>
                </c:pt>
                <c:pt idx="369">
                  <c:v>263.01429432128901</c:v>
                </c:pt>
                <c:pt idx="370">
                  <c:v>263.01429432128901</c:v>
                </c:pt>
                <c:pt idx="371">
                  <c:v>263.01429432128901</c:v>
                </c:pt>
                <c:pt idx="372">
                  <c:v>263.01429432128901</c:v>
                </c:pt>
                <c:pt idx="373">
                  <c:v>270.59079196316816</c:v>
                </c:pt>
                <c:pt idx="374">
                  <c:v>269.8946774573908</c:v>
                </c:pt>
                <c:pt idx="375">
                  <c:v>269.8946774573908</c:v>
                </c:pt>
                <c:pt idx="376">
                  <c:v>269.8946774573908</c:v>
                </c:pt>
                <c:pt idx="377">
                  <c:v>269.8946774573908</c:v>
                </c:pt>
                <c:pt idx="378">
                  <c:v>269.8946774573908</c:v>
                </c:pt>
                <c:pt idx="379">
                  <c:v>269.8946774573908</c:v>
                </c:pt>
                <c:pt idx="380">
                  <c:v>261.65837473405645</c:v>
                </c:pt>
                <c:pt idx="381">
                  <c:v>263.25134796733818</c:v>
                </c:pt>
                <c:pt idx="382">
                  <c:v>263.25134796733818</c:v>
                </c:pt>
                <c:pt idx="383">
                  <c:v>263.25134796733818</c:v>
                </c:pt>
                <c:pt idx="384">
                  <c:v>264.24545243594821</c:v>
                </c:pt>
                <c:pt idx="385">
                  <c:v>264.57184869052332</c:v>
                </c:pt>
                <c:pt idx="386">
                  <c:v>264.86457378405737</c:v>
                </c:pt>
                <c:pt idx="387">
                  <c:v>266.04996137091041</c:v>
                </c:pt>
                <c:pt idx="388">
                  <c:v>266.04996137091041</c:v>
                </c:pt>
                <c:pt idx="389">
                  <c:v>266.04996137091041</c:v>
                </c:pt>
                <c:pt idx="390">
                  <c:v>266.04996137091041</c:v>
                </c:pt>
                <c:pt idx="391">
                  <c:v>267.46804565062922</c:v>
                </c:pt>
                <c:pt idx="392">
                  <c:v>268.45032810415574</c:v>
                </c:pt>
                <c:pt idx="393">
                  <c:v>269.43566181100181</c:v>
                </c:pt>
                <c:pt idx="394">
                  <c:v>269.43566181100181</c:v>
                </c:pt>
                <c:pt idx="395">
                  <c:v>269.43566181100181</c:v>
                </c:pt>
                <c:pt idx="396">
                  <c:v>269.43566181100181</c:v>
                </c:pt>
                <c:pt idx="397">
                  <c:v>269.43566181100181</c:v>
                </c:pt>
                <c:pt idx="398">
                  <c:v>269.43566181100181</c:v>
                </c:pt>
                <c:pt idx="399">
                  <c:v>269.43566181100181</c:v>
                </c:pt>
                <c:pt idx="400">
                  <c:v>269.66995120899207</c:v>
                </c:pt>
                <c:pt idx="401">
                  <c:v>271.31852612263555</c:v>
                </c:pt>
                <c:pt idx="402">
                  <c:v>271.35898854244726</c:v>
                </c:pt>
                <c:pt idx="403">
                  <c:v>271.57334650370103</c:v>
                </c:pt>
                <c:pt idx="404">
                  <c:v>271.57334650370103</c:v>
                </c:pt>
                <c:pt idx="405">
                  <c:v>271.57334650370103</c:v>
                </c:pt>
                <c:pt idx="406">
                  <c:v>271.57334650370103</c:v>
                </c:pt>
                <c:pt idx="407">
                  <c:v>271.57334650370103</c:v>
                </c:pt>
                <c:pt idx="408">
                  <c:v>271.57334650370103</c:v>
                </c:pt>
                <c:pt idx="409">
                  <c:v>271.57334650370103</c:v>
                </c:pt>
                <c:pt idx="410">
                  <c:v>271.57334650370103</c:v>
                </c:pt>
                <c:pt idx="411">
                  <c:v>272.17016726633852</c:v>
                </c:pt>
                <c:pt idx="412">
                  <c:v>272.17016726633852</c:v>
                </c:pt>
                <c:pt idx="413">
                  <c:v>272.17016726633852</c:v>
                </c:pt>
                <c:pt idx="414">
                  <c:v>272.9939914300823</c:v>
                </c:pt>
                <c:pt idx="415">
                  <c:v>275.11120632793359</c:v>
                </c:pt>
                <c:pt idx="416">
                  <c:v>275.91933444736691</c:v>
                </c:pt>
                <c:pt idx="417">
                  <c:v>276.81402484398359</c:v>
                </c:pt>
                <c:pt idx="418">
                  <c:v>276.81402484398359</c:v>
                </c:pt>
                <c:pt idx="419">
                  <c:v>276.81402484398359</c:v>
                </c:pt>
                <c:pt idx="420">
                  <c:v>276.81402484398359</c:v>
                </c:pt>
                <c:pt idx="421">
                  <c:v>276.81402484398359</c:v>
                </c:pt>
                <c:pt idx="422">
                  <c:v>276.81402484398359</c:v>
                </c:pt>
                <c:pt idx="423">
                  <c:v>276.81402484398359</c:v>
                </c:pt>
                <c:pt idx="424">
                  <c:v>276.81402484398359</c:v>
                </c:pt>
                <c:pt idx="425">
                  <c:v>276.81402484398359</c:v>
                </c:pt>
                <c:pt idx="426">
                  <c:v>276.81402484398359</c:v>
                </c:pt>
                <c:pt idx="427">
                  <c:v>276.81402484398359</c:v>
                </c:pt>
                <c:pt idx="428">
                  <c:v>276.83621649426254</c:v>
                </c:pt>
                <c:pt idx="429">
                  <c:v>276.83621649426254</c:v>
                </c:pt>
                <c:pt idx="430">
                  <c:v>276.83621649426254</c:v>
                </c:pt>
                <c:pt idx="431">
                  <c:v>277.58189053859138</c:v>
                </c:pt>
                <c:pt idx="432">
                  <c:v>278.68639835726344</c:v>
                </c:pt>
                <c:pt idx="433">
                  <c:v>279.99915561745894</c:v>
                </c:pt>
                <c:pt idx="434">
                  <c:v>279.99915561745894</c:v>
                </c:pt>
                <c:pt idx="435">
                  <c:v>279.99915561745894</c:v>
                </c:pt>
                <c:pt idx="436">
                  <c:v>279.99915561745894</c:v>
                </c:pt>
                <c:pt idx="437">
                  <c:v>279.99915561745894</c:v>
                </c:pt>
                <c:pt idx="438">
                  <c:v>279.99915561745894</c:v>
                </c:pt>
                <c:pt idx="439">
                  <c:v>279.99915561745894</c:v>
                </c:pt>
                <c:pt idx="440">
                  <c:v>279.99915561745894</c:v>
                </c:pt>
                <c:pt idx="441">
                  <c:v>279.99915561745894</c:v>
                </c:pt>
                <c:pt idx="442">
                  <c:v>279.99915561745894</c:v>
                </c:pt>
                <c:pt idx="443">
                  <c:v>279.99915561745894</c:v>
                </c:pt>
                <c:pt idx="444">
                  <c:v>279.99915561745894</c:v>
                </c:pt>
                <c:pt idx="445">
                  <c:v>279.99915561745894</c:v>
                </c:pt>
                <c:pt idx="446">
                  <c:v>283.40663523287401</c:v>
                </c:pt>
                <c:pt idx="447">
                  <c:v>277.05937557338308</c:v>
                </c:pt>
                <c:pt idx="448">
                  <c:v>277.05937557338308</c:v>
                </c:pt>
                <c:pt idx="449">
                  <c:v>277.05937557338308</c:v>
                </c:pt>
                <c:pt idx="450">
                  <c:v>277.05937557338308</c:v>
                </c:pt>
                <c:pt idx="451">
                  <c:v>277.05937557338308</c:v>
                </c:pt>
                <c:pt idx="452">
                  <c:v>277.05937557338308</c:v>
                </c:pt>
                <c:pt idx="453">
                  <c:v>277.05937557338308</c:v>
                </c:pt>
                <c:pt idx="454">
                  <c:v>277.05937557338308</c:v>
                </c:pt>
                <c:pt idx="455">
                  <c:v>276.15368150071203</c:v>
                </c:pt>
                <c:pt idx="456">
                  <c:v>274.8066328220898</c:v>
                </c:pt>
                <c:pt idx="457">
                  <c:v>274.8066328220898</c:v>
                </c:pt>
                <c:pt idx="458">
                  <c:v>273.69847421904683</c:v>
                </c:pt>
                <c:pt idx="459">
                  <c:v>273.35215463197204</c:v>
                </c:pt>
                <c:pt idx="460">
                  <c:v>273.35215463197204</c:v>
                </c:pt>
                <c:pt idx="461">
                  <c:v>273.35215463197204</c:v>
                </c:pt>
                <c:pt idx="462">
                  <c:v>273.35215463197204</c:v>
                </c:pt>
                <c:pt idx="463">
                  <c:v>273.35215463197204</c:v>
                </c:pt>
                <c:pt idx="464">
                  <c:v>273.35215463197204</c:v>
                </c:pt>
                <c:pt idx="465">
                  <c:v>273.35215463197204</c:v>
                </c:pt>
                <c:pt idx="466">
                  <c:v>258.48476241055482</c:v>
                </c:pt>
                <c:pt idx="467">
                  <c:v>260.15942223837231</c:v>
                </c:pt>
                <c:pt idx="468">
                  <c:v>260.15942223837231</c:v>
                </c:pt>
                <c:pt idx="469">
                  <c:v>260.15942223837231</c:v>
                </c:pt>
                <c:pt idx="470">
                  <c:v>260.15942223837231</c:v>
                </c:pt>
                <c:pt idx="471">
                  <c:v>260.15942223837231</c:v>
                </c:pt>
                <c:pt idx="472">
                  <c:v>260.15942223837231</c:v>
                </c:pt>
                <c:pt idx="473">
                  <c:v>260.15942223837231</c:v>
                </c:pt>
                <c:pt idx="474">
                  <c:v>260.15942223837231</c:v>
                </c:pt>
                <c:pt idx="475">
                  <c:v>272.90039634133461</c:v>
                </c:pt>
                <c:pt idx="476">
                  <c:v>272.90039634133461</c:v>
                </c:pt>
                <c:pt idx="477">
                  <c:v>270.82508664125277</c:v>
                </c:pt>
                <c:pt idx="478">
                  <c:v>270.82508664125277</c:v>
                </c:pt>
                <c:pt idx="479">
                  <c:v>270.82508664125277</c:v>
                </c:pt>
                <c:pt idx="480">
                  <c:v>270.82508664125277</c:v>
                </c:pt>
                <c:pt idx="481">
                  <c:v>270.82508664125277</c:v>
                </c:pt>
                <c:pt idx="482">
                  <c:v>270.82508664125277</c:v>
                </c:pt>
                <c:pt idx="483">
                  <c:v>259.43599895122634</c:v>
                </c:pt>
                <c:pt idx="484">
                  <c:v>259.43599895122634</c:v>
                </c:pt>
                <c:pt idx="485">
                  <c:v>259.43599895122634</c:v>
                </c:pt>
                <c:pt idx="486">
                  <c:v>274.18594988389157</c:v>
                </c:pt>
                <c:pt idx="487">
                  <c:v>271.02053842029426</c:v>
                </c:pt>
                <c:pt idx="488">
                  <c:v>271.02053842029426</c:v>
                </c:pt>
                <c:pt idx="489">
                  <c:v>271.02053842029426</c:v>
                </c:pt>
                <c:pt idx="490">
                  <c:v>271.02053842029426</c:v>
                </c:pt>
                <c:pt idx="491">
                  <c:v>270.68444158220592</c:v>
                </c:pt>
                <c:pt idx="492">
                  <c:v>266.35983861204841</c:v>
                </c:pt>
                <c:pt idx="493">
                  <c:v>264.79377871118777</c:v>
                </c:pt>
                <c:pt idx="494">
                  <c:v>264.58493737467438</c:v>
                </c:pt>
                <c:pt idx="495">
                  <c:v>258.78172756219766</c:v>
                </c:pt>
                <c:pt idx="496">
                  <c:v>257.8223184506121</c:v>
                </c:pt>
                <c:pt idx="497">
                  <c:v>250.79536713271122</c:v>
                </c:pt>
                <c:pt idx="498">
                  <c:v>250.79536713271122</c:v>
                </c:pt>
                <c:pt idx="499">
                  <c:v>250.79536713271122</c:v>
                </c:pt>
                <c:pt idx="500">
                  <c:v>250.79536713271122</c:v>
                </c:pt>
                <c:pt idx="501">
                  <c:v>250.79536713271122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D-43D1-ABEE-DF98068237C7}"/>
            </c:ext>
          </c:extLst>
        </c:ser>
        <c:ser>
          <c:idx val="7"/>
          <c:order val="5"/>
          <c:tx>
            <c:strRef>
              <c:f>'SuperTrend(14,3)'!$S$1</c:f>
              <c:strCache>
                <c:ptCount val="1"/>
                <c:pt idx="0">
                  <c:v> LowerST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'SuperTrend(14,3)'!$B$2:$B$503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'SuperTrend(14,3)'!$S$2:$S$503</c:f>
              <c:numCache>
                <c:formatCode>_("$"* #,##0.0000_);_("$"* \(#,##0.0000\);_("$"* "-"??_);_(@_)</c:formatCode>
                <c:ptCount val="502"/>
                <c:pt idx="13">
                  <c:v>209.54357142857145</c:v>
                </c:pt>
                <c:pt idx="14">
                  <c:v>210.51010204081635</c:v>
                </c:pt>
                <c:pt idx="15">
                  <c:v>212.17045189504373</c:v>
                </c:pt>
                <c:pt idx="16">
                  <c:v>212.63041961682634</c:v>
                </c:pt>
                <c:pt idx="17">
                  <c:v>212.63041961682634</c:v>
                </c:pt>
                <c:pt idx="18">
                  <c:v>212.63041961682634</c:v>
                </c:pt>
                <c:pt idx="19">
                  <c:v>212.63041961682634</c:v>
                </c:pt>
                <c:pt idx="20">
                  <c:v>212.63041961682634</c:v>
                </c:pt>
                <c:pt idx="21">
                  <c:v>212.63041961682634</c:v>
                </c:pt>
                <c:pt idx="22">
                  <c:v>212.63041961682634</c:v>
                </c:pt>
                <c:pt idx="23">
                  <c:v>212.63041961682634</c:v>
                </c:pt>
                <c:pt idx="24">
                  <c:v>212.63041961682634</c:v>
                </c:pt>
                <c:pt idx="25">
                  <c:v>212.63041961682634</c:v>
                </c:pt>
                <c:pt idx="26">
                  <c:v>213.55216796855302</c:v>
                </c:pt>
                <c:pt idx="27">
                  <c:v>214.50737025651352</c:v>
                </c:pt>
                <c:pt idx="28">
                  <c:v>215.75720095247684</c:v>
                </c:pt>
                <c:pt idx="29">
                  <c:v>216.07954374158564</c:v>
                </c:pt>
                <c:pt idx="30">
                  <c:v>217.2706477600438</c:v>
                </c:pt>
                <c:pt idx="31">
                  <c:v>217.51667292004069</c:v>
                </c:pt>
                <c:pt idx="32">
                  <c:v>217.5808391400378</c:v>
                </c:pt>
                <c:pt idx="33">
                  <c:v>219.04399348717794</c:v>
                </c:pt>
                <c:pt idx="34">
                  <c:v>219.26227966666522</c:v>
                </c:pt>
                <c:pt idx="35">
                  <c:v>219.31390254761772</c:v>
                </c:pt>
                <c:pt idx="36">
                  <c:v>219.31390254761772</c:v>
                </c:pt>
                <c:pt idx="37">
                  <c:v>219.95780372728262</c:v>
                </c:pt>
                <c:pt idx="38">
                  <c:v>219.95780372728262</c:v>
                </c:pt>
                <c:pt idx="39">
                  <c:v>221.87170321383041</c:v>
                </c:pt>
                <c:pt idx="40">
                  <c:v>221.87170321383041</c:v>
                </c:pt>
                <c:pt idx="41">
                  <c:v>221.87170321383041</c:v>
                </c:pt>
                <c:pt idx="42">
                  <c:v>221.87170321383041</c:v>
                </c:pt>
                <c:pt idx="43">
                  <c:v>221.87170321383041</c:v>
                </c:pt>
                <c:pt idx="44">
                  <c:v>221.87170321383041</c:v>
                </c:pt>
                <c:pt idx="45">
                  <c:v>221.87170321383041</c:v>
                </c:pt>
                <c:pt idx="46">
                  <c:v>221.87170321383041</c:v>
                </c:pt>
                <c:pt idx="47">
                  <c:v>221.87170321383041</c:v>
                </c:pt>
                <c:pt idx="48">
                  <c:v>221.87170321383041</c:v>
                </c:pt>
                <c:pt idx="49">
                  <c:v>221.87170321383041</c:v>
                </c:pt>
                <c:pt idx="50">
                  <c:v>221.87170321383041</c:v>
                </c:pt>
                <c:pt idx="51">
                  <c:v>221.87170321383041</c:v>
                </c:pt>
                <c:pt idx="52">
                  <c:v>221.87170321383041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221.11689860857351</c:v>
                </c:pt>
                <c:pt idx="78">
                  <c:v>221.7692629936754</c:v>
                </c:pt>
                <c:pt idx="79">
                  <c:v>221.7692629936754</c:v>
                </c:pt>
                <c:pt idx="80">
                  <c:v>221.7692629936754</c:v>
                </c:pt>
                <c:pt idx="81">
                  <c:v>221.93643250623356</c:v>
                </c:pt>
                <c:pt idx="82">
                  <c:v>222.08383018435973</c:v>
                </c:pt>
                <c:pt idx="83">
                  <c:v>222.08383018435973</c:v>
                </c:pt>
                <c:pt idx="84">
                  <c:v>222.08383018435973</c:v>
                </c:pt>
                <c:pt idx="85">
                  <c:v>222.85022773871657</c:v>
                </c:pt>
                <c:pt idx="86">
                  <c:v>223.31735432880828</c:v>
                </c:pt>
                <c:pt idx="87">
                  <c:v>223.43790044817911</c:v>
                </c:pt>
                <c:pt idx="88">
                  <c:v>223.47055041616628</c:v>
                </c:pt>
                <c:pt idx="89">
                  <c:v>223.47055041616628</c:v>
                </c:pt>
                <c:pt idx="90">
                  <c:v>223.47055041616628</c:v>
                </c:pt>
                <c:pt idx="91">
                  <c:v>223.89411598553838</c:v>
                </c:pt>
                <c:pt idx="92">
                  <c:v>224.14453627228565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224.90661690677345</c:v>
                </c:pt>
                <c:pt idx="100">
                  <c:v>225.26400141343248</c:v>
                </c:pt>
                <c:pt idx="101">
                  <c:v>225.26400141343248</c:v>
                </c:pt>
                <c:pt idx="102">
                  <c:v>225.26400141343248</c:v>
                </c:pt>
                <c:pt idx="103">
                  <c:v>226.12644901797057</c:v>
                </c:pt>
                <c:pt idx="104">
                  <c:v>227.29670265954408</c:v>
                </c:pt>
                <c:pt idx="105">
                  <c:v>227.77015246957666</c:v>
                </c:pt>
                <c:pt idx="106">
                  <c:v>227.77015246957666</c:v>
                </c:pt>
                <c:pt idx="107">
                  <c:v>227.77015246957666</c:v>
                </c:pt>
                <c:pt idx="108">
                  <c:v>227.77015246957666</c:v>
                </c:pt>
                <c:pt idx="109">
                  <c:v>227.77015246957666</c:v>
                </c:pt>
                <c:pt idx="110">
                  <c:v>227.77015246957666</c:v>
                </c:pt>
                <c:pt idx="111">
                  <c:v>227.77015246957666</c:v>
                </c:pt>
                <c:pt idx="112">
                  <c:v>227.77015246957666</c:v>
                </c:pt>
                <c:pt idx="113">
                  <c:v>227.77015246957666</c:v>
                </c:pt>
                <c:pt idx="114">
                  <c:v>227.77015246957666</c:v>
                </c:pt>
                <c:pt idx="115">
                  <c:v>228.62662679887495</c:v>
                </c:pt>
                <c:pt idx="116">
                  <c:v>228.62662679887495</c:v>
                </c:pt>
                <c:pt idx="117">
                  <c:v>228.62662679887495</c:v>
                </c:pt>
                <c:pt idx="118">
                  <c:v>228.62662679887495</c:v>
                </c:pt>
                <c:pt idx="119">
                  <c:v>228.62662679887495</c:v>
                </c:pt>
                <c:pt idx="120">
                  <c:v>228.62662679887495</c:v>
                </c:pt>
                <c:pt idx="121">
                  <c:v>228.62662679887495</c:v>
                </c:pt>
                <c:pt idx="122">
                  <c:v>228.62662679887495</c:v>
                </c:pt>
                <c:pt idx="123">
                  <c:v>228.62662679887495</c:v>
                </c:pt>
                <c:pt idx="124">
                  <c:v>228.62662679887495</c:v>
                </c:pt>
                <c:pt idx="125">
                  <c:v>228.62662679887495</c:v>
                </c:pt>
                <c:pt idx="126">
                  <c:v>228.62662679887495</c:v>
                </c:pt>
                <c:pt idx="127">
                  <c:v>228.62662679887495</c:v>
                </c:pt>
                <c:pt idx="128">
                  <c:v>228.62662679887495</c:v>
                </c:pt>
                <c:pt idx="129">
                  <c:v>228.62662679887495</c:v>
                </c:pt>
                <c:pt idx="130">
                  <c:v>228.62662679887495</c:v>
                </c:pt>
                <c:pt idx="131">
                  <c:v>228.62662679887495</c:v>
                </c:pt>
                <c:pt idx="132">
                  <c:v>228.62662679887495</c:v>
                </c:pt>
                <c:pt idx="133">
                  <c:v>229.16639476427156</c:v>
                </c:pt>
                <c:pt idx="134">
                  <c:v>229.83022370968072</c:v>
                </c:pt>
                <c:pt idx="135">
                  <c:v>229.83022370968072</c:v>
                </c:pt>
                <c:pt idx="136">
                  <c:v>230.8053714639594</c:v>
                </c:pt>
                <c:pt idx="137">
                  <c:v>231.33498778796229</c:v>
                </c:pt>
                <c:pt idx="138">
                  <c:v>231.33498778796229</c:v>
                </c:pt>
                <c:pt idx="139">
                  <c:v>231.33498778796229</c:v>
                </c:pt>
                <c:pt idx="140">
                  <c:v>232.17693446434154</c:v>
                </c:pt>
                <c:pt idx="141">
                  <c:v>232.29322485974569</c:v>
                </c:pt>
                <c:pt idx="142">
                  <c:v>232.29322485974569</c:v>
                </c:pt>
                <c:pt idx="143">
                  <c:v>232.29322485974569</c:v>
                </c:pt>
                <c:pt idx="144">
                  <c:v>232.29322485974569</c:v>
                </c:pt>
                <c:pt idx="145">
                  <c:v>232.29322485974569</c:v>
                </c:pt>
                <c:pt idx="146">
                  <c:v>232.29322485974569</c:v>
                </c:pt>
                <c:pt idx="147">
                  <c:v>232.29322485974569</c:v>
                </c:pt>
                <c:pt idx="148">
                  <c:v>232.43521825298185</c:v>
                </c:pt>
                <c:pt idx="149">
                  <c:v>232.80555980634031</c:v>
                </c:pt>
                <c:pt idx="150">
                  <c:v>232.8519483916017</c:v>
                </c:pt>
                <c:pt idx="151">
                  <c:v>232.8519483916017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230.72332614329335</c:v>
                </c:pt>
                <c:pt idx="168">
                  <c:v>231.92308856162953</c:v>
                </c:pt>
                <c:pt idx="169">
                  <c:v>231.92308856162953</c:v>
                </c:pt>
                <c:pt idx="170">
                  <c:v>231.92308856162953</c:v>
                </c:pt>
                <c:pt idx="171">
                  <c:v>231.92308856162953</c:v>
                </c:pt>
                <c:pt idx="172">
                  <c:v>231.92308856162953</c:v>
                </c:pt>
                <c:pt idx="173">
                  <c:v>232.46359126092014</c:v>
                </c:pt>
                <c:pt idx="174">
                  <c:v>233.65476331371153</c:v>
                </c:pt>
                <c:pt idx="175">
                  <c:v>233.98370879130357</c:v>
                </c:pt>
                <c:pt idx="176">
                  <c:v>234.20237244906761</c:v>
                </c:pt>
                <c:pt idx="177">
                  <c:v>234.54970298841991</c:v>
                </c:pt>
                <c:pt idx="178">
                  <c:v>235.37865277496135</c:v>
                </c:pt>
                <c:pt idx="179">
                  <c:v>235.68517757674982</c:v>
                </c:pt>
                <c:pt idx="180">
                  <c:v>235.68517757674982</c:v>
                </c:pt>
                <c:pt idx="181">
                  <c:v>235.68517757674982</c:v>
                </c:pt>
                <c:pt idx="182">
                  <c:v>235.68517757674982</c:v>
                </c:pt>
                <c:pt idx="183">
                  <c:v>235.68517757674982</c:v>
                </c:pt>
                <c:pt idx="184">
                  <c:v>235.68517757674982</c:v>
                </c:pt>
                <c:pt idx="185">
                  <c:v>235.69366794700952</c:v>
                </c:pt>
                <c:pt idx="186">
                  <c:v>236.12054880793738</c:v>
                </c:pt>
                <c:pt idx="187">
                  <c:v>236.78408103594188</c:v>
                </c:pt>
                <c:pt idx="188">
                  <c:v>237.84878953337463</c:v>
                </c:pt>
                <c:pt idx="189">
                  <c:v>238.67744742384784</c:v>
                </c:pt>
                <c:pt idx="190">
                  <c:v>239.155486893573</c:v>
                </c:pt>
                <c:pt idx="191">
                  <c:v>239.97652354403206</c:v>
                </c:pt>
                <c:pt idx="192">
                  <c:v>240.3674861480298</c:v>
                </c:pt>
                <c:pt idx="193">
                  <c:v>240.3674861480298</c:v>
                </c:pt>
                <c:pt idx="194">
                  <c:v>240.62224570927057</c:v>
                </c:pt>
                <c:pt idx="195">
                  <c:v>240.8617281586084</c:v>
                </c:pt>
                <c:pt idx="196">
                  <c:v>240.98481900442206</c:v>
                </c:pt>
                <c:pt idx="197">
                  <c:v>241.30483193267764</c:v>
                </c:pt>
                <c:pt idx="198">
                  <c:v>241.58270108034353</c:v>
                </c:pt>
                <c:pt idx="199">
                  <c:v>241.76036528889043</c:v>
                </c:pt>
                <c:pt idx="200">
                  <c:v>242.31891062539827</c:v>
                </c:pt>
                <c:pt idx="201">
                  <c:v>242.31891062539827</c:v>
                </c:pt>
                <c:pt idx="202">
                  <c:v>242.83117803924645</c:v>
                </c:pt>
                <c:pt idx="203">
                  <c:v>243.03002246501458</c:v>
                </c:pt>
                <c:pt idx="204">
                  <c:v>243.03002246501458</c:v>
                </c:pt>
                <c:pt idx="205">
                  <c:v>243.03002246501458</c:v>
                </c:pt>
                <c:pt idx="206">
                  <c:v>243.03002246501458</c:v>
                </c:pt>
                <c:pt idx="207">
                  <c:v>243.03002246501458</c:v>
                </c:pt>
                <c:pt idx="208">
                  <c:v>243.03002246501458</c:v>
                </c:pt>
                <c:pt idx="209">
                  <c:v>243.03002246501458</c:v>
                </c:pt>
                <c:pt idx="210">
                  <c:v>243.56309412375052</c:v>
                </c:pt>
                <c:pt idx="211">
                  <c:v>243.56309412375052</c:v>
                </c:pt>
                <c:pt idx="212">
                  <c:v>243.63588217813179</c:v>
                </c:pt>
                <c:pt idx="213">
                  <c:v>244.40439059397954</c:v>
                </c:pt>
                <c:pt idx="214">
                  <c:v>244.49800555155244</c:v>
                </c:pt>
                <c:pt idx="215">
                  <c:v>244.49800555155244</c:v>
                </c:pt>
                <c:pt idx="216">
                  <c:v>244.49800555155244</c:v>
                </c:pt>
                <c:pt idx="217">
                  <c:v>244.49800555155244</c:v>
                </c:pt>
                <c:pt idx="218">
                  <c:v>244.49800555155244</c:v>
                </c:pt>
                <c:pt idx="219">
                  <c:v>244.49800555155244</c:v>
                </c:pt>
                <c:pt idx="220">
                  <c:v>244.49800555155244</c:v>
                </c:pt>
                <c:pt idx="221">
                  <c:v>244.49800555155244</c:v>
                </c:pt>
                <c:pt idx="222">
                  <c:v>244.49800555155244</c:v>
                </c:pt>
                <c:pt idx="223">
                  <c:v>244.49800555155244</c:v>
                </c:pt>
                <c:pt idx="224">
                  <c:v>244.49800555155244</c:v>
                </c:pt>
                <c:pt idx="225">
                  <c:v>245.15207308033746</c:v>
                </c:pt>
                <c:pt idx="226">
                  <c:v>245.7194250031705</c:v>
                </c:pt>
                <c:pt idx="227">
                  <c:v>245.88625178865831</c:v>
                </c:pt>
                <c:pt idx="228">
                  <c:v>246.94080523232557</c:v>
                </c:pt>
                <c:pt idx="229">
                  <c:v>248.01610485858805</c:v>
                </c:pt>
                <c:pt idx="230">
                  <c:v>249.47531165440319</c:v>
                </c:pt>
                <c:pt idx="231">
                  <c:v>249.47531165440319</c:v>
                </c:pt>
                <c:pt idx="232">
                  <c:v>249.47531165440319</c:v>
                </c:pt>
                <c:pt idx="233">
                  <c:v>249.47531165440319</c:v>
                </c:pt>
                <c:pt idx="234">
                  <c:v>249.47531165440319</c:v>
                </c:pt>
                <c:pt idx="235">
                  <c:v>249.47531165440319</c:v>
                </c:pt>
                <c:pt idx="236">
                  <c:v>249.47531165440319</c:v>
                </c:pt>
                <c:pt idx="237">
                  <c:v>250.04269702624265</c:v>
                </c:pt>
                <c:pt idx="238">
                  <c:v>251.04321866722532</c:v>
                </c:pt>
                <c:pt idx="239">
                  <c:v>251.44834590528063</c:v>
                </c:pt>
                <c:pt idx="240">
                  <c:v>251.44834590528063</c:v>
                </c:pt>
                <c:pt idx="241">
                  <c:v>251.64579315302259</c:v>
                </c:pt>
                <c:pt idx="242">
                  <c:v>253.55716507066381</c:v>
                </c:pt>
                <c:pt idx="243">
                  <c:v>253.55716507066381</c:v>
                </c:pt>
                <c:pt idx="244">
                  <c:v>253.55716507066381</c:v>
                </c:pt>
                <c:pt idx="245">
                  <c:v>253.55716507066381</c:v>
                </c:pt>
                <c:pt idx="246">
                  <c:v>253.55716507066381</c:v>
                </c:pt>
                <c:pt idx="247">
                  <c:v>253.55716507066381</c:v>
                </c:pt>
                <c:pt idx="248">
                  <c:v>253.55716507066381</c:v>
                </c:pt>
                <c:pt idx="249">
                  <c:v>253.80077779957259</c:v>
                </c:pt>
                <c:pt idx="250">
                  <c:v>253.80077779957259</c:v>
                </c:pt>
                <c:pt idx="251">
                  <c:v>253.98977779657028</c:v>
                </c:pt>
                <c:pt idx="252">
                  <c:v>255.53622223967241</c:v>
                </c:pt>
                <c:pt idx="253">
                  <c:v>256.99220636541008</c:v>
                </c:pt>
                <c:pt idx="254">
                  <c:v>258.25026305359512</c:v>
                </c:pt>
                <c:pt idx="255">
                  <c:v>259.09131569262405</c:v>
                </c:pt>
                <c:pt idx="256">
                  <c:v>260.21336457172231</c:v>
                </c:pt>
                <c:pt idx="257">
                  <c:v>260.21336457172231</c:v>
                </c:pt>
                <c:pt idx="258">
                  <c:v>260.73971230929112</c:v>
                </c:pt>
                <c:pt idx="259">
                  <c:v>262.32759000148462</c:v>
                </c:pt>
                <c:pt idx="260">
                  <c:v>262.84704785852142</c:v>
                </c:pt>
                <c:pt idx="261">
                  <c:v>262.93225872576988</c:v>
                </c:pt>
                <c:pt idx="262">
                  <c:v>263.76138310250064</c:v>
                </c:pt>
                <c:pt idx="263">
                  <c:v>264.35735573803635</c:v>
                </c:pt>
                <c:pt idx="264">
                  <c:v>265.7532588996051</c:v>
                </c:pt>
                <c:pt idx="265">
                  <c:v>267.40766897820475</c:v>
                </c:pt>
                <c:pt idx="266">
                  <c:v>267.45140690833296</c:v>
                </c:pt>
                <c:pt idx="267">
                  <c:v>267.51452070059491</c:v>
                </c:pt>
                <c:pt idx="268">
                  <c:v>269.0956263648381</c:v>
                </c:pt>
                <c:pt idx="269">
                  <c:v>269.23772448163538</c:v>
                </c:pt>
                <c:pt idx="270">
                  <c:v>269.23772448163538</c:v>
                </c:pt>
                <c:pt idx="271">
                  <c:v>269.23772448163538</c:v>
                </c:pt>
                <c:pt idx="272">
                  <c:v>269.23772448163538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247.27687928039896</c:v>
                </c:pt>
                <c:pt idx="283">
                  <c:v>250.4060307603705</c:v>
                </c:pt>
                <c:pt idx="284">
                  <c:v>250.4060307603705</c:v>
                </c:pt>
                <c:pt idx="285">
                  <c:v>250.4060307603705</c:v>
                </c:pt>
                <c:pt idx="286">
                  <c:v>250.4060307603705</c:v>
                </c:pt>
                <c:pt idx="287">
                  <c:v>250.4060307603705</c:v>
                </c:pt>
                <c:pt idx="288">
                  <c:v>253.86899983844199</c:v>
                </c:pt>
                <c:pt idx="289">
                  <c:v>253.86899983844199</c:v>
                </c:pt>
                <c:pt idx="290">
                  <c:v>253.86899983844199</c:v>
                </c:pt>
                <c:pt idx="291">
                  <c:v>253.86899983844199</c:v>
                </c:pt>
                <c:pt idx="292">
                  <c:v>253.86899983844199</c:v>
                </c:pt>
                <c:pt idx="293">
                  <c:v>253.86899983844199</c:v>
                </c:pt>
                <c:pt idx="294">
                  <c:v>253.86899983844199</c:v>
                </c:pt>
                <c:pt idx="295">
                  <c:v>253.86899983844199</c:v>
                </c:pt>
                <c:pt idx="296">
                  <c:v>253.86899983844199</c:v>
                </c:pt>
                <c:pt idx="297">
                  <c:v>254.62831852906521</c:v>
                </c:pt>
                <c:pt idx="298">
                  <c:v>256.94701006270338</c:v>
                </c:pt>
                <c:pt idx="299">
                  <c:v>256.94701006270338</c:v>
                </c:pt>
                <c:pt idx="300">
                  <c:v>256.94701006270338</c:v>
                </c:pt>
                <c:pt idx="301">
                  <c:v>256.94701006270338</c:v>
                </c:pt>
                <c:pt idx="302">
                  <c:v>256.94701006270338</c:v>
                </c:pt>
                <c:pt idx="303">
                  <c:v>256.94701006270338</c:v>
                </c:pt>
                <c:pt idx="304">
                  <c:v>256.94701006270338</c:v>
                </c:pt>
                <c:pt idx="305">
                  <c:v>256.94701006270338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253.39622039341538</c:v>
                </c:pt>
                <c:pt idx="342">
                  <c:v>254.58291893674286</c:v>
                </c:pt>
                <c:pt idx="343">
                  <c:v>254.58291893674286</c:v>
                </c:pt>
                <c:pt idx="344">
                  <c:v>254.58291893674286</c:v>
                </c:pt>
                <c:pt idx="345">
                  <c:v>254.58291893674286</c:v>
                </c:pt>
                <c:pt idx="346">
                  <c:v>254.58291893674286</c:v>
                </c:pt>
                <c:pt idx="347">
                  <c:v>255.15403184086253</c:v>
                </c:pt>
                <c:pt idx="348">
                  <c:v>255.90874385222955</c:v>
                </c:pt>
                <c:pt idx="349">
                  <c:v>255.90874385222955</c:v>
                </c:pt>
                <c:pt idx="350">
                  <c:v>255.90874385222955</c:v>
                </c:pt>
                <c:pt idx="351">
                  <c:v>255.90874385222955</c:v>
                </c:pt>
                <c:pt idx="352">
                  <c:v>255.90874385222955</c:v>
                </c:pt>
                <c:pt idx="353">
                  <c:v>255.90874385222955</c:v>
                </c:pt>
                <c:pt idx="354">
                  <c:v>255.90874385222955</c:v>
                </c:pt>
                <c:pt idx="355">
                  <c:v>255.90874385222955</c:v>
                </c:pt>
                <c:pt idx="356">
                  <c:v>257.5504944634435</c:v>
                </c:pt>
                <c:pt idx="357">
                  <c:v>257.98045914462608</c:v>
                </c:pt>
                <c:pt idx="358">
                  <c:v>259.43899777715279</c:v>
                </c:pt>
                <c:pt idx="359">
                  <c:v>260.56156936449901</c:v>
                </c:pt>
                <c:pt idx="360">
                  <c:v>260.91610012417766</c:v>
                </c:pt>
                <c:pt idx="361">
                  <c:v>262.53673582959357</c:v>
                </c:pt>
                <c:pt idx="362">
                  <c:v>262.72589755605117</c:v>
                </c:pt>
                <c:pt idx="363">
                  <c:v>262.75154773061894</c:v>
                </c:pt>
                <c:pt idx="364">
                  <c:v>263.01429432128901</c:v>
                </c:pt>
                <c:pt idx="365">
                  <c:v>263.01429432128901</c:v>
                </c:pt>
                <c:pt idx="366">
                  <c:v>263.01429432128901</c:v>
                </c:pt>
                <c:pt idx="367">
                  <c:v>263.01429432128901</c:v>
                </c:pt>
                <c:pt idx="368">
                  <c:v>263.01429432128901</c:v>
                </c:pt>
                <c:pt idx="369">
                  <c:v>263.01429432128901</c:v>
                </c:pt>
                <c:pt idx="370">
                  <c:v>263.01429432128901</c:v>
                </c:pt>
                <c:pt idx="371">
                  <c:v>263.01429432128901</c:v>
                </c:pt>
                <c:pt idx="372">
                  <c:v>263.01429432128901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261.65837473405645</c:v>
                </c:pt>
                <c:pt idx="381">
                  <c:v>263.25134796733818</c:v>
                </c:pt>
                <c:pt idx="382">
                  <c:v>263.25134796733818</c:v>
                </c:pt>
                <c:pt idx="383">
                  <c:v>263.25134796733818</c:v>
                </c:pt>
                <c:pt idx="384">
                  <c:v>264.24545243594821</c:v>
                </c:pt>
                <c:pt idx="385">
                  <c:v>264.57184869052332</c:v>
                </c:pt>
                <c:pt idx="386">
                  <c:v>264.86457378405737</c:v>
                </c:pt>
                <c:pt idx="387">
                  <c:v>266.04996137091041</c:v>
                </c:pt>
                <c:pt idx="388">
                  <c:v>266.04996137091041</c:v>
                </c:pt>
                <c:pt idx="389">
                  <c:v>266.04996137091041</c:v>
                </c:pt>
                <c:pt idx="390">
                  <c:v>266.04996137091041</c:v>
                </c:pt>
                <c:pt idx="391">
                  <c:v>267.46804565062922</c:v>
                </c:pt>
                <c:pt idx="392">
                  <c:v>268.45032810415574</c:v>
                </c:pt>
                <c:pt idx="393">
                  <c:v>269.43566181100181</c:v>
                </c:pt>
                <c:pt idx="394">
                  <c:v>269.43566181100181</c:v>
                </c:pt>
                <c:pt idx="395">
                  <c:v>269.43566181100181</c:v>
                </c:pt>
                <c:pt idx="396">
                  <c:v>269.43566181100181</c:v>
                </c:pt>
                <c:pt idx="397">
                  <c:v>269.43566181100181</c:v>
                </c:pt>
                <c:pt idx="398">
                  <c:v>269.43566181100181</c:v>
                </c:pt>
                <c:pt idx="399">
                  <c:v>269.43566181100181</c:v>
                </c:pt>
                <c:pt idx="400">
                  <c:v>269.66995120899207</c:v>
                </c:pt>
                <c:pt idx="401">
                  <c:v>271.31852612263555</c:v>
                </c:pt>
                <c:pt idx="402">
                  <c:v>271.35898854244726</c:v>
                </c:pt>
                <c:pt idx="403">
                  <c:v>271.57334650370103</c:v>
                </c:pt>
                <c:pt idx="404">
                  <c:v>271.57334650370103</c:v>
                </c:pt>
                <c:pt idx="405">
                  <c:v>271.57334650370103</c:v>
                </c:pt>
                <c:pt idx="406">
                  <c:v>271.57334650370103</c:v>
                </c:pt>
                <c:pt idx="407">
                  <c:v>271.57334650370103</c:v>
                </c:pt>
                <c:pt idx="408">
                  <c:v>271.57334650370103</c:v>
                </c:pt>
                <c:pt idx="409">
                  <c:v>271.57334650370103</c:v>
                </c:pt>
                <c:pt idx="410">
                  <c:v>271.57334650370103</c:v>
                </c:pt>
                <c:pt idx="411">
                  <c:v>272.17016726633852</c:v>
                </c:pt>
                <c:pt idx="412">
                  <c:v>272.17016726633852</c:v>
                </c:pt>
                <c:pt idx="413">
                  <c:v>272.17016726633852</c:v>
                </c:pt>
                <c:pt idx="414">
                  <c:v>272.9939914300823</c:v>
                </c:pt>
                <c:pt idx="415">
                  <c:v>275.11120632793359</c:v>
                </c:pt>
                <c:pt idx="416">
                  <c:v>275.91933444736691</c:v>
                </c:pt>
                <c:pt idx="417">
                  <c:v>276.81402484398359</c:v>
                </c:pt>
                <c:pt idx="418">
                  <c:v>276.81402484398359</c:v>
                </c:pt>
                <c:pt idx="419">
                  <c:v>276.81402484398359</c:v>
                </c:pt>
                <c:pt idx="420">
                  <c:v>276.81402484398359</c:v>
                </c:pt>
                <c:pt idx="421">
                  <c:v>276.81402484398359</c:v>
                </c:pt>
                <c:pt idx="422">
                  <c:v>276.81402484398359</c:v>
                </c:pt>
                <c:pt idx="423">
                  <c:v>276.81402484398359</c:v>
                </c:pt>
                <c:pt idx="424">
                  <c:v>276.81402484398359</c:v>
                </c:pt>
                <c:pt idx="425">
                  <c:v>276.81402484398359</c:v>
                </c:pt>
                <c:pt idx="426">
                  <c:v>276.81402484398359</c:v>
                </c:pt>
                <c:pt idx="427">
                  <c:v>276.81402484398359</c:v>
                </c:pt>
                <c:pt idx="428">
                  <c:v>276.83621649426254</c:v>
                </c:pt>
                <c:pt idx="429">
                  <c:v>276.83621649426254</c:v>
                </c:pt>
                <c:pt idx="430">
                  <c:v>276.83621649426254</c:v>
                </c:pt>
                <c:pt idx="431">
                  <c:v>277.58189053859138</c:v>
                </c:pt>
                <c:pt idx="432">
                  <c:v>278.68639835726344</c:v>
                </c:pt>
                <c:pt idx="433">
                  <c:v>279.99915561745894</c:v>
                </c:pt>
                <c:pt idx="434">
                  <c:v>279.99915561745894</c:v>
                </c:pt>
                <c:pt idx="435">
                  <c:v>279.99915561745894</c:v>
                </c:pt>
                <c:pt idx="436">
                  <c:v>279.99915561745894</c:v>
                </c:pt>
                <c:pt idx="437">
                  <c:v>279.99915561745894</c:v>
                </c:pt>
                <c:pt idx="438">
                  <c:v>279.99915561745894</c:v>
                </c:pt>
                <c:pt idx="439">
                  <c:v>279.99915561745894</c:v>
                </c:pt>
                <c:pt idx="440">
                  <c:v>279.99915561745894</c:v>
                </c:pt>
                <c:pt idx="441">
                  <c:v>279.99915561745894</c:v>
                </c:pt>
                <c:pt idx="442">
                  <c:v>279.99915561745894</c:v>
                </c:pt>
                <c:pt idx="443">
                  <c:v>279.99915561745894</c:v>
                </c:pt>
                <c:pt idx="444">
                  <c:v>279.99915561745894</c:v>
                </c:pt>
                <c:pt idx="445">
                  <c:v>279.99915561745894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258.48476241055482</c:v>
                </c:pt>
                <c:pt idx="467">
                  <c:v>260.15942223837231</c:v>
                </c:pt>
                <c:pt idx="468">
                  <c:v>260.15942223837231</c:v>
                </c:pt>
                <c:pt idx="469">
                  <c:v>260.15942223837231</c:v>
                </c:pt>
                <c:pt idx="470">
                  <c:v>260.15942223837231</c:v>
                </c:pt>
                <c:pt idx="471">
                  <c:v>260.15942223837231</c:v>
                </c:pt>
                <c:pt idx="472">
                  <c:v>260.15942223837231</c:v>
                </c:pt>
                <c:pt idx="473">
                  <c:v>260.15942223837231</c:v>
                </c:pt>
                <c:pt idx="474">
                  <c:v>260.15942223837231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259.43599895122634</c:v>
                </c:pt>
                <c:pt idx="484">
                  <c:v>259.43599895122634</c:v>
                </c:pt>
                <c:pt idx="485">
                  <c:v>259.43599895122634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4D-43D1-ABEE-DF98068237C7}"/>
            </c:ext>
          </c:extLst>
        </c:ser>
        <c:ser>
          <c:idx val="6"/>
          <c:order val="6"/>
          <c:tx>
            <c:strRef>
              <c:f>'SuperTrend(14,3)'!$R$1</c:f>
              <c:strCache>
                <c:ptCount val="1"/>
                <c:pt idx="0">
                  <c:v> UpperST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'SuperTrend(14,3)'!$B$2:$B$503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'SuperTrend(14,3)'!$R$2:$R$503</c:f>
              <c:numCache>
                <c:formatCode>_("$"* #,##0.0000_);_("$"* \(#,##0.0000\);_("$"* "-"??_);_(@_)</c:formatCode>
                <c:ptCount val="502"/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226.92851906292643</c:v>
                </c:pt>
                <c:pt idx="54">
                  <c:v>226.30784389336128</c:v>
                </c:pt>
                <c:pt idx="55">
                  <c:v>226.30784389336128</c:v>
                </c:pt>
                <c:pt idx="56">
                  <c:v>226.30784389336128</c:v>
                </c:pt>
                <c:pt idx="57">
                  <c:v>225.58432690733045</c:v>
                </c:pt>
                <c:pt idx="58">
                  <c:v>225.58432690733045</c:v>
                </c:pt>
                <c:pt idx="59">
                  <c:v>225.58432690733045</c:v>
                </c:pt>
                <c:pt idx="60">
                  <c:v>225.58432690733045</c:v>
                </c:pt>
                <c:pt idx="61">
                  <c:v>225.58432690733045</c:v>
                </c:pt>
                <c:pt idx="62">
                  <c:v>225.58432690733045</c:v>
                </c:pt>
                <c:pt idx="63">
                  <c:v>225.58432690733045</c:v>
                </c:pt>
                <c:pt idx="64">
                  <c:v>225.58432690733045</c:v>
                </c:pt>
                <c:pt idx="65">
                  <c:v>225.58432690733045</c:v>
                </c:pt>
                <c:pt idx="66">
                  <c:v>225.58432690733045</c:v>
                </c:pt>
                <c:pt idx="67">
                  <c:v>225.58432690733045</c:v>
                </c:pt>
                <c:pt idx="68">
                  <c:v>225.58432690733045</c:v>
                </c:pt>
                <c:pt idx="69">
                  <c:v>225.58432690733045</c:v>
                </c:pt>
                <c:pt idx="70">
                  <c:v>225.58432690733045</c:v>
                </c:pt>
                <c:pt idx="71">
                  <c:v>225.58432690733045</c:v>
                </c:pt>
                <c:pt idx="72">
                  <c:v>225.58432690733045</c:v>
                </c:pt>
                <c:pt idx="73">
                  <c:v>225.58432690733045</c:v>
                </c:pt>
                <c:pt idx="74">
                  <c:v>225.58432690733045</c:v>
                </c:pt>
                <c:pt idx="75">
                  <c:v>225.58432690733045</c:v>
                </c:pt>
                <c:pt idx="76">
                  <c:v>225.58432690733045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229.40793060430619</c:v>
                </c:pt>
                <c:pt idx="94">
                  <c:v>228.98950698971291</c:v>
                </c:pt>
                <c:pt idx="95">
                  <c:v>228.98950698971291</c:v>
                </c:pt>
                <c:pt idx="96">
                  <c:v>228.98950698971291</c:v>
                </c:pt>
                <c:pt idx="97">
                  <c:v>228.98950698971291</c:v>
                </c:pt>
                <c:pt idx="98">
                  <c:v>228.98950698971291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237.6436261317312</c:v>
                </c:pt>
                <c:pt idx="153">
                  <c:v>236.81658140803609</c:v>
                </c:pt>
                <c:pt idx="154">
                  <c:v>236.81658140803609</c:v>
                </c:pt>
                <c:pt idx="155">
                  <c:v>236.81658140803609</c:v>
                </c:pt>
                <c:pt idx="156">
                  <c:v>236.81658140803609</c:v>
                </c:pt>
                <c:pt idx="157">
                  <c:v>236.81658140803609</c:v>
                </c:pt>
                <c:pt idx="158">
                  <c:v>236.45337063004615</c:v>
                </c:pt>
                <c:pt idx="159">
                  <c:v>235.75777272790003</c:v>
                </c:pt>
                <c:pt idx="160">
                  <c:v>235.75777272790003</c:v>
                </c:pt>
                <c:pt idx="161">
                  <c:v>235.75777272790003</c:v>
                </c:pt>
                <c:pt idx="162">
                  <c:v>235.75777272790003</c:v>
                </c:pt>
                <c:pt idx="163">
                  <c:v>235.75777272790003</c:v>
                </c:pt>
                <c:pt idx="164">
                  <c:v>235.75777272790003</c:v>
                </c:pt>
                <c:pt idx="165">
                  <c:v>235.75777272790003</c:v>
                </c:pt>
                <c:pt idx="166">
                  <c:v>235.75777272790003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274.59234436380706</c:v>
                </c:pt>
                <c:pt idx="274">
                  <c:v>268.74467690924939</c:v>
                </c:pt>
                <c:pt idx="275">
                  <c:v>265.18577141573155</c:v>
                </c:pt>
                <c:pt idx="276">
                  <c:v>265.18577141573155</c:v>
                </c:pt>
                <c:pt idx="277">
                  <c:v>265.18577141573155</c:v>
                </c:pt>
                <c:pt idx="278">
                  <c:v>262.41417266777052</c:v>
                </c:pt>
                <c:pt idx="279">
                  <c:v>262.41417266777052</c:v>
                </c:pt>
                <c:pt idx="280">
                  <c:v>262.41417266777052</c:v>
                </c:pt>
                <c:pt idx="281">
                  <c:v>262.41417266777052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268.6327677471723</c:v>
                </c:pt>
                <c:pt idx="307">
                  <c:v>264.7843557652314</c:v>
                </c:pt>
                <c:pt idx="308">
                  <c:v>264.7843557652314</c:v>
                </c:pt>
                <c:pt idx="309">
                  <c:v>264.7843557652314</c:v>
                </c:pt>
                <c:pt idx="310">
                  <c:v>264.7843557652314</c:v>
                </c:pt>
                <c:pt idx="311">
                  <c:v>264.7843557652314</c:v>
                </c:pt>
                <c:pt idx="312">
                  <c:v>264.60834776830353</c:v>
                </c:pt>
                <c:pt idx="313">
                  <c:v>264.60834776830353</c:v>
                </c:pt>
                <c:pt idx="314">
                  <c:v>264.60834776830353</c:v>
                </c:pt>
                <c:pt idx="315">
                  <c:v>264.60834776830353</c:v>
                </c:pt>
                <c:pt idx="316">
                  <c:v>264.60834776830353</c:v>
                </c:pt>
                <c:pt idx="317">
                  <c:v>264.60834776830353</c:v>
                </c:pt>
                <c:pt idx="318">
                  <c:v>264.60834776830353</c:v>
                </c:pt>
                <c:pt idx="319">
                  <c:v>264.60834776830353</c:v>
                </c:pt>
                <c:pt idx="320">
                  <c:v>264.60834776830353</c:v>
                </c:pt>
                <c:pt idx="321">
                  <c:v>264.60834776830353</c:v>
                </c:pt>
                <c:pt idx="322">
                  <c:v>264.60834776830353</c:v>
                </c:pt>
                <c:pt idx="323">
                  <c:v>264.60834776830353</c:v>
                </c:pt>
                <c:pt idx="324">
                  <c:v>264.60834776830353</c:v>
                </c:pt>
                <c:pt idx="325">
                  <c:v>264.60834776830353</c:v>
                </c:pt>
                <c:pt idx="326">
                  <c:v>264.60834776830353</c:v>
                </c:pt>
                <c:pt idx="327">
                  <c:v>264.60834776830353</c:v>
                </c:pt>
                <c:pt idx="328">
                  <c:v>264.60834776830353</c:v>
                </c:pt>
                <c:pt idx="329">
                  <c:v>264.60834776830353</c:v>
                </c:pt>
                <c:pt idx="330">
                  <c:v>264.60834776830353</c:v>
                </c:pt>
                <c:pt idx="331">
                  <c:v>264.60834776830353</c:v>
                </c:pt>
                <c:pt idx="332">
                  <c:v>264.60834776830353</c:v>
                </c:pt>
                <c:pt idx="333">
                  <c:v>264.60834776830353</c:v>
                </c:pt>
                <c:pt idx="334">
                  <c:v>264.60834776830353</c:v>
                </c:pt>
                <c:pt idx="335">
                  <c:v>263.64336431249814</c:v>
                </c:pt>
                <c:pt idx="336">
                  <c:v>263.64336431249814</c:v>
                </c:pt>
                <c:pt idx="337">
                  <c:v>263.64336431249814</c:v>
                </c:pt>
                <c:pt idx="338">
                  <c:v>263.64336431249814</c:v>
                </c:pt>
                <c:pt idx="339">
                  <c:v>263.64336431249814</c:v>
                </c:pt>
                <c:pt idx="340">
                  <c:v>263.64336431249814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270.59079196316816</c:v>
                </c:pt>
                <c:pt idx="374">
                  <c:v>269.8946774573908</c:v>
                </c:pt>
                <c:pt idx="375">
                  <c:v>269.8946774573908</c:v>
                </c:pt>
                <c:pt idx="376">
                  <c:v>269.8946774573908</c:v>
                </c:pt>
                <c:pt idx="377">
                  <c:v>269.8946774573908</c:v>
                </c:pt>
                <c:pt idx="378">
                  <c:v>269.8946774573908</c:v>
                </c:pt>
                <c:pt idx="379">
                  <c:v>269.8946774573908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283.40663523287401</c:v>
                </c:pt>
                <c:pt idx="447">
                  <c:v>277.05937557338308</c:v>
                </c:pt>
                <c:pt idx="448">
                  <c:v>277.05937557338308</c:v>
                </c:pt>
                <c:pt idx="449">
                  <c:v>277.05937557338308</c:v>
                </c:pt>
                <c:pt idx="450">
                  <c:v>277.05937557338308</c:v>
                </c:pt>
                <c:pt idx="451">
                  <c:v>277.05937557338308</c:v>
                </c:pt>
                <c:pt idx="452">
                  <c:v>277.05937557338308</c:v>
                </c:pt>
                <c:pt idx="453">
                  <c:v>277.05937557338308</c:v>
                </c:pt>
                <c:pt idx="454">
                  <c:v>277.05937557338308</c:v>
                </c:pt>
                <c:pt idx="455">
                  <c:v>276.15368150071203</c:v>
                </c:pt>
                <c:pt idx="456">
                  <c:v>274.8066328220898</c:v>
                </c:pt>
                <c:pt idx="457">
                  <c:v>274.8066328220898</c:v>
                </c:pt>
                <c:pt idx="458">
                  <c:v>273.69847421904683</c:v>
                </c:pt>
                <c:pt idx="459">
                  <c:v>273.35215463197204</c:v>
                </c:pt>
                <c:pt idx="460">
                  <c:v>273.35215463197204</c:v>
                </c:pt>
                <c:pt idx="461">
                  <c:v>273.35215463197204</c:v>
                </c:pt>
                <c:pt idx="462">
                  <c:v>273.35215463197204</c:v>
                </c:pt>
                <c:pt idx="463">
                  <c:v>273.35215463197204</c:v>
                </c:pt>
                <c:pt idx="464">
                  <c:v>273.35215463197204</c:v>
                </c:pt>
                <c:pt idx="465">
                  <c:v>273.35215463197204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272.90039634133461</c:v>
                </c:pt>
                <c:pt idx="476">
                  <c:v>272.90039634133461</c:v>
                </c:pt>
                <c:pt idx="477">
                  <c:v>270.82508664125277</c:v>
                </c:pt>
                <c:pt idx="478">
                  <c:v>270.82508664125277</c:v>
                </c:pt>
                <c:pt idx="479">
                  <c:v>270.82508664125277</c:v>
                </c:pt>
                <c:pt idx="480">
                  <c:v>270.82508664125277</c:v>
                </c:pt>
                <c:pt idx="481">
                  <c:v>270.82508664125277</c:v>
                </c:pt>
                <c:pt idx="482">
                  <c:v>270.82508664125277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274.18594988389157</c:v>
                </c:pt>
                <c:pt idx="487">
                  <c:v>271.02053842029426</c:v>
                </c:pt>
                <c:pt idx="488">
                  <c:v>271.02053842029426</c:v>
                </c:pt>
                <c:pt idx="489">
                  <c:v>271.02053842029426</c:v>
                </c:pt>
                <c:pt idx="490">
                  <c:v>271.02053842029426</c:v>
                </c:pt>
                <c:pt idx="491">
                  <c:v>270.68444158220592</c:v>
                </c:pt>
                <c:pt idx="492">
                  <c:v>266.35983861204841</c:v>
                </c:pt>
                <c:pt idx="493">
                  <c:v>264.79377871118777</c:v>
                </c:pt>
                <c:pt idx="494">
                  <c:v>264.58493737467438</c:v>
                </c:pt>
                <c:pt idx="495">
                  <c:v>258.78172756219766</c:v>
                </c:pt>
                <c:pt idx="496">
                  <c:v>257.8223184506121</c:v>
                </c:pt>
                <c:pt idx="497">
                  <c:v>250.79536713271122</c:v>
                </c:pt>
                <c:pt idx="498">
                  <c:v>250.79536713271122</c:v>
                </c:pt>
                <c:pt idx="499">
                  <c:v>250.79536713271122</c:v>
                </c:pt>
                <c:pt idx="500">
                  <c:v>250.79536713271122</c:v>
                </c:pt>
                <c:pt idx="501">
                  <c:v>250.79536713271122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4D-43D1-ABEE-DF98068237C7}"/>
            </c:ext>
          </c:extLst>
        </c:ser>
        <c:ser>
          <c:idx val="0"/>
          <c:order val="7"/>
          <c:tx>
            <c:strRef>
              <c:f>'SuperTrend(14,3)'!$F$1</c:f>
              <c:strCache>
                <c:ptCount val="1"/>
                <c:pt idx="0">
                  <c:v> close 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'SuperTrend(14,3)'!$B$2:$B$503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'SuperTrend(14,3)'!$F$2:$F$503</c:f>
              <c:numCache>
                <c:formatCode>_("$"* #,##0.00_);_("$"* \(#,##0.00\);_("$"* "-"??_);_(@_)</c:formatCode>
                <c:ptCount val="502"/>
                <c:pt idx="0">
                  <c:v>212.8</c:v>
                </c:pt>
                <c:pt idx="1">
                  <c:v>214.06</c:v>
                </c:pt>
                <c:pt idx="2">
                  <c:v>213.89</c:v>
                </c:pt>
                <c:pt idx="3">
                  <c:v>214.66</c:v>
                </c:pt>
                <c:pt idx="4">
                  <c:v>213.95</c:v>
                </c:pt>
                <c:pt idx="5">
                  <c:v>213.95</c:v>
                </c:pt>
                <c:pt idx="6">
                  <c:v>214.55</c:v>
                </c:pt>
                <c:pt idx="7">
                  <c:v>214.02</c:v>
                </c:pt>
                <c:pt idx="8">
                  <c:v>214.51</c:v>
                </c:pt>
                <c:pt idx="9">
                  <c:v>213.75</c:v>
                </c:pt>
                <c:pt idx="10">
                  <c:v>214.22</c:v>
                </c:pt>
                <c:pt idx="11">
                  <c:v>213.43</c:v>
                </c:pt>
                <c:pt idx="12">
                  <c:v>214.21</c:v>
                </c:pt>
                <c:pt idx="13">
                  <c:v>213.66</c:v>
                </c:pt>
                <c:pt idx="14">
                  <c:v>215.03</c:v>
                </c:pt>
                <c:pt idx="15">
                  <c:v>216.89</c:v>
                </c:pt>
                <c:pt idx="16">
                  <c:v>216.66</c:v>
                </c:pt>
                <c:pt idx="17">
                  <c:v>216.32</c:v>
                </c:pt>
                <c:pt idx="18">
                  <c:v>214.98</c:v>
                </c:pt>
                <c:pt idx="19">
                  <c:v>214.96</c:v>
                </c:pt>
                <c:pt idx="20">
                  <c:v>215.05</c:v>
                </c:pt>
                <c:pt idx="21">
                  <c:v>215.19</c:v>
                </c:pt>
                <c:pt idx="22">
                  <c:v>216.67</c:v>
                </c:pt>
                <c:pt idx="23">
                  <c:v>216.28</c:v>
                </c:pt>
                <c:pt idx="24">
                  <c:v>216.29</c:v>
                </c:pt>
                <c:pt idx="25">
                  <c:v>216.58</c:v>
                </c:pt>
                <c:pt idx="26">
                  <c:v>217.86</c:v>
                </c:pt>
                <c:pt idx="27">
                  <c:v>218.72</c:v>
                </c:pt>
                <c:pt idx="28">
                  <c:v>219.91</c:v>
                </c:pt>
                <c:pt idx="29">
                  <c:v>220.79</c:v>
                </c:pt>
                <c:pt idx="30">
                  <c:v>221.94</c:v>
                </c:pt>
                <c:pt idx="31">
                  <c:v>221.75</c:v>
                </c:pt>
                <c:pt idx="32">
                  <c:v>222.1</c:v>
                </c:pt>
                <c:pt idx="33">
                  <c:v>223.43</c:v>
                </c:pt>
                <c:pt idx="34">
                  <c:v>223.23</c:v>
                </c:pt>
                <c:pt idx="35">
                  <c:v>223.38</c:v>
                </c:pt>
                <c:pt idx="36">
                  <c:v>223.66</c:v>
                </c:pt>
                <c:pt idx="37">
                  <c:v>224.01</c:v>
                </c:pt>
                <c:pt idx="38">
                  <c:v>223.41</c:v>
                </c:pt>
                <c:pt idx="39">
                  <c:v>226.53</c:v>
                </c:pt>
                <c:pt idx="40">
                  <c:v>225.11</c:v>
                </c:pt>
                <c:pt idx="41">
                  <c:v>225.25</c:v>
                </c:pt>
                <c:pt idx="42">
                  <c:v>224.58</c:v>
                </c:pt>
                <c:pt idx="43">
                  <c:v>223.91</c:v>
                </c:pt>
                <c:pt idx="44">
                  <c:v>223.49</c:v>
                </c:pt>
                <c:pt idx="45">
                  <c:v>223.78</c:v>
                </c:pt>
                <c:pt idx="46">
                  <c:v>224.56</c:v>
                </c:pt>
                <c:pt idx="47">
                  <c:v>224.67</c:v>
                </c:pt>
                <c:pt idx="48">
                  <c:v>223.81</c:v>
                </c:pt>
                <c:pt idx="49">
                  <c:v>225.75</c:v>
                </c:pt>
                <c:pt idx="50">
                  <c:v>225.31</c:v>
                </c:pt>
                <c:pt idx="51">
                  <c:v>224.91</c:v>
                </c:pt>
                <c:pt idx="52">
                  <c:v>224.66</c:v>
                </c:pt>
                <c:pt idx="53">
                  <c:v>221.78</c:v>
                </c:pt>
                <c:pt idx="54">
                  <c:v>222.3</c:v>
                </c:pt>
                <c:pt idx="55">
                  <c:v>222.06</c:v>
                </c:pt>
                <c:pt idx="56">
                  <c:v>221.9</c:v>
                </c:pt>
                <c:pt idx="57">
                  <c:v>221.67</c:v>
                </c:pt>
                <c:pt idx="58">
                  <c:v>223.29</c:v>
                </c:pt>
                <c:pt idx="59">
                  <c:v>223.5</c:v>
                </c:pt>
                <c:pt idx="60">
                  <c:v>224.21</c:v>
                </c:pt>
                <c:pt idx="61">
                  <c:v>223.69</c:v>
                </c:pt>
                <c:pt idx="62">
                  <c:v>223.3</c:v>
                </c:pt>
                <c:pt idx="63">
                  <c:v>223.44</c:v>
                </c:pt>
                <c:pt idx="64">
                  <c:v>222.78</c:v>
                </c:pt>
                <c:pt idx="65">
                  <c:v>223.4</c:v>
                </c:pt>
                <c:pt idx="66">
                  <c:v>223.17</c:v>
                </c:pt>
                <c:pt idx="67">
                  <c:v>223.31</c:v>
                </c:pt>
                <c:pt idx="68">
                  <c:v>223.04</c:v>
                </c:pt>
                <c:pt idx="69">
                  <c:v>222.06</c:v>
                </c:pt>
                <c:pt idx="70">
                  <c:v>220.62</c:v>
                </c:pt>
                <c:pt idx="71">
                  <c:v>222.58</c:v>
                </c:pt>
                <c:pt idx="72">
                  <c:v>221.91</c:v>
                </c:pt>
                <c:pt idx="73">
                  <c:v>221.5</c:v>
                </c:pt>
                <c:pt idx="74">
                  <c:v>223.31</c:v>
                </c:pt>
                <c:pt idx="75">
                  <c:v>222.6</c:v>
                </c:pt>
                <c:pt idx="76">
                  <c:v>225.04</c:v>
                </c:pt>
                <c:pt idx="77">
                  <c:v>226.35</c:v>
                </c:pt>
                <c:pt idx="78">
                  <c:v>226.21</c:v>
                </c:pt>
                <c:pt idx="79">
                  <c:v>226.4</c:v>
                </c:pt>
                <c:pt idx="80">
                  <c:v>225.91</c:v>
                </c:pt>
                <c:pt idx="81">
                  <c:v>226.48</c:v>
                </c:pt>
                <c:pt idx="82">
                  <c:v>226.56</c:v>
                </c:pt>
                <c:pt idx="83">
                  <c:v>226.29</c:v>
                </c:pt>
                <c:pt idx="84">
                  <c:v>226.55</c:v>
                </c:pt>
                <c:pt idx="85">
                  <c:v>227.44</c:v>
                </c:pt>
                <c:pt idx="86">
                  <c:v>227.41</c:v>
                </c:pt>
                <c:pt idx="87">
                  <c:v>227.2</c:v>
                </c:pt>
                <c:pt idx="88">
                  <c:v>227.61</c:v>
                </c:pt>
                <c:pt idx="89">
                  <c:v>227.14</c:v>
                </c:pt>
                <c:pt idx="90">
                  <c:v>226.76</c:v>
                </c:pt>
                <c:pt idx="91">
                  <c:v>228.01</c:v>
                </c:pt>
                <c:pt idx="92">
                  <c:v>227.8</c:v>
                </c:pt>
                <c:pt idx="93">
                  <c:v>223.76</c:v>
                </c:pt>
                <c:pt idx="94">
                  <c:v>224.66</c:v>
                </c:pt>
                <c:pt idx="95">
                  <c:v>226.12</c:v>
                </c:pt>
                <c:pt idx="96">
                  <c:v>227.27</c:v>
                </c:pt>
                <c:pt idx="97">
                  <c:v>227.78</c:v>
                </c:pt>
                <c:pt idx="98">
                  <c:v>228.31</c:v>
                </c:pt>
                <c:pt idx="99">
                  <c:v>229.4</c:v>
                </c:pt>
                <c:pt idx="100">
                  <c:v>229.35</c:v>
                </c:pt>
                <c:pt idx="101">
                  <c:v>229.15</c:v>
                </c:pt>
                <c:pt idx="102">
                  <c:v>229.09</c:v>
                </c:pt>
                <c:pt idx="103">
                  <c:v>230.92</c:v>
                </c:pt>
                <c:pt idx="104">
                  <c:v>231.69</c:v>
                </c:pt>
                <c:pt idx="105">
                  <c:v>231.51</c:v>
                </c:pt>
                <c:pt idx="106">
                  <c:v>230.77</c:v>
                </c:pt>
                <c:pt idx="107">
                  <c:v>231.2</c:v>
                </c:pt>
                <c:pt idx="108">
                  <c:v>231.32</c:v>
                </c:pt>
                <c:pt idx="109">
                  <c:v>230.96</c:v>
                </c:pt>
                <c:pt idx="110">
                  <c:v>230.92</c:v>
                </c:pt>
                <c:pt idx="111">
                  <c:v>232.05</c:v>
                </c:pt>
                <c:pt idx="112">
                  <c:v>231.75</c:v>
                </c:pt>
                <c:pt idx="113">
                  <c:v>231.31</c:v>
                </c:pt>
                <c:pt idx="114">
                  <c:v>231.36</c:v>
                </c:pt>
                <c:pt idx="115">
                  <c:v>233.28</c:v>
                </c:pt>
                <c:pt idx="116">
                  <c:v>231.71</c:v>
                </c:pt>
                <c:pt idx="117">
                  <c:v>231.65</c:v>
                </c:pt>
                <c:pt idx="118">
                  <c:v>231.55</c:v>
                </c:pt>
                <c:pt idx="119">
                  <c:v>231.82</c:v>
                </c:pt>
                <c:pt idx="120">
                  <c:v>231.98</c:v>
                </c:pt>
                <c:pt idx="121">
                  <c:v>230.11</c:v>
                </c:pt>
                <c:pt idx="122">
                  <c:v>232.17</c:v>
                </c:pt>
                <c:pt idx="123">
                  <c:v>230.13</c:v>
                </c:pt>
                <c:pt idx="124">
                  <c:v>230.56</c:v>
                </c:pt>
                <c:pt idx="125">
                  <c:v>230.95</c:v>
                </c:pt>
                <c:pt idx="126">
                  <c:v>231.48</c:v>
                </c:pt>
                <c:pt idx="127">
                  <c:v>229.36</c:v>
                </c:pt>
                <c:pt idx="128">
                  <c:v>230.85</c:v>
                </c:pt>
                <c:pt idx="129">
                  <c:v>231.1</c:v>
                </c:pt>
                <c:pt idx="130">
                  <c:v>230.93</c:v>
                </c:pt>
                <c:pt idx="131">
                  <c:v>232.66</c:v>
                </c:pt>
                <c:pt idx="132">
                  <c:v>233.05</c:v>
                </c:pt>
                <c:pt idx="133">
                  <c:v>234.14</c:v>
                </c:pt>
                <c:pt idx="134">
                  <c:v>234.11</c:v>
                </c:pt>
                <c:pt idx="135">
                  <c:v>234.24</c:v>
                </c:pt>
                <c:pt idx="136">
                  <c:v>235.5</c:v>
                </c:pt>
                <c:pt idx="137">
                  <c:v>235.61</c:v>
                </c:pt>
                <c:pt idx="138">
                  <c:v>235.4</c:v>
                </c:pt>
                <c:pt idx="139">
                  <c:v>235.34</c:v>
                </c:pt>
                <c:pt idx="140">
                  <c:v>235.91</c:v>
                </c:pt>
                <c:pt idx="141">
                  <c:v>235.92</c:v>
                </c:pt>
                <c:pt idx="142">
                  <c:v>235.7</c:v>
                </c:pt>
                <c:pt idx="143">
                  <c:v>235.43</c:v>
                </c:pt>
                <c:pt idx="144">
                  <c:v>235.29</c:v>
                </c:pt>
                <c:pt idx="145">
                  <c:v>235.82</c:v>
                </c:pt>
                <c:pt idx="146">
                  <c:v>235.93</c:v>
                </c:pt>
                <c:pt idx="147">
                  <c:v>235.48</c:v>
                </c:pt>
                <c:pt idx="148">
                  <c:v>235.9</c:v>
                </c:pt>
                <c:pt idx="149">
                  <c:v>236.34</c:v>
                </c:pt>
                <c:pt idx="150">
                  <c:v>235.76</c:v>
                </c:pt>
                <c:pt idx="151">
                  <c:v>235.75</c:v>
                </c:pt>
                <c:pt idx="152">
                  <c:v>232.42</c:v>
                </c:pt>
                <c:pt idx="153">
                  <c:v>232.77</c:v>
                </c:pt>
                <c:pt idx="154">
                  <c:v>235.07</c:v>
                </c:pt>
                <c:pt idx="155">
                  <c:v>235.05</c:v>
                </c:pt>
                <c:pt idx="156">
                  <c:v>235.46</c:v>
                </c:pt>
                <c:pt idx="157">
                  <c:v>231.79</c:v>
                </c:pt>
                <c:pt idx="158">
                  <c:v>231.42</c:v>
                </c:pt>
                <c:pt idx="159">
                  <c:v>231.6</c:v>
                </c:pt>
                <c:pt idx="160">
                  <c:v>234.03</c:v>
                </c:pt>
                <c:pt idx="161">
                  <c:v>233.19</c:v>
                </c:pt>
                <c:pt idx="162">
                  <c:v>232.64</c:v>
                </c:pt>
                <c:pt idx="163">
                  <c:v>233.19</c:v>
                </c:pt>
                <c:pt idx="164">
                  <c:v>233.2</c:v>
                </c:pt>
                <c:pt idx="165">
                  <c:v>233.46</c:v>
                </c:pt>
                <c:pt idx="166">
                  <c:v>234.57</c:v>
                </c:pt>
                <c:pt idx="167">
                  <c:v>235.98</c:v>
                </c:pt>
                <c:pt idx="168">
                  <c:v>236.31</c:v>
                </c:pt>
                <c:pt idx="169">
                  <c:v>234.62</c:v>
                </c:pt>
                <c:pt idx="170">
                  <c:v>235.42</c:v>
                </c:pt>
                <c:pt idx="171">
                  <c:v>235.39</c:v>
                </c:pt>
                <c:pt idx="172">
                  <c:v>235.11</c:v>
                </c:pt>
                <c:pt idx="173">
                  <c:v>237.62</c:v>
                </c:pt>
                <c:pt idx="174">
                  <c:v>238.42</c:v>
                </c:pt>
                <c:pt idx="175">
                  <c:v>238.54</c:v>
                </c:pt>
                <c:pt idx="176">
                  <c:v>238.46</c:v>
                </c:pt>
                <c:pt idx="177">
                  <c:v>238.78</c:v>
                </c:pt>
                <c:pt idx="178">
                  <c:v>239.29</c:v>
                </c:pt>
                <c:pt idx="179">
                  <c:v>239.53</c:v>
                </c:pt>
                <c:pt idx="180">
                  <c:v>239.61</c:v>
                </c:pt>
                <c:pt idx="181">
                  <c:v>238.97</c:v>
                </c:pt>
                <c:pt idx="182">
                  <c:v>239.02</c:v>
                </c:pt>
                <c:pt idx="183">
                  <c:v>238.53</c:v>
                </c:pt>
                <c:pt idx="184">
                  <c:v>238.68</c:v>
                </c:pt>
                <c:pt idx="185">
                  <c:v>239.6</c:v>
                </c:pt>
                <c:pt idx="186">
                  <c:v>239.89</c:v>
                </c:pt>
                <c:pt idx="187">
                  <c:v>240.74</c:v>
                </c:pt>
                <c:pt idx="188">
                  <c:v>241.78</c:v>
                </c:pt>
                <c:pt idx="189">
                  <c:v>242.3</c:v>
                </c:pt>
                <c:pt idx="190">
                  <c:v>242.58</c:v>
                </c:pt>
                <c:pt idx="191">
                  <c:v>244.02</c:v>
                </c:pt>
                <c:pt idx="192">
                  <c:v>243.74</c:v>
                </c:pt>
                <c:pt idx="193">
                  <c:v>243.34</c:v>
                </c:pt>
                <c:pt idx="194">
                  <c:v>243.98</c:v>
                </c:pt>
                <c:pt idx="195">
                  <c:v>244.37</c:v>
                </c:pt>
                <c:pt idx="196">
                  <c:v>244</c:v>
                </c:pt>
                <c:pt idx="197">
                  <c:v>244.3</c:v>
                </c:pt>
                <c:pt idx="198">
                  <c:v>244.63</c:v>
                </c:pt>
                <c:pt idx="199">
                  <c:v>244.8</c:v>
                </c:pt>
                <c:pt idx="200">
                  <c:v>245.04</c:v>
                </c:pt>
                <c:pt idx="201">
                  <c:v>245.1</c:v>
                </c:pt>
                <c:pt idx="202">
                  <c:v>246.37</c:v>
                </c:pt>
                <c:pt idx="203">
                  <c:v>245.41</c:v>
                </c:pt>
                <c:pt idx="204">
                  <c:v>245.84</c:v>
                </c:pt>
                <c:pt idx="205">
                  <c:v>244.63</c:v>
                </c:pt>
                <c:pt idx="206">
                  <c:v>244.94</c:v>
                </c:pt>
                <c:pt idx="207">
                  <c:v>246.94</c:v>
                </c:pt>
                <c:pt idx="208">
                  <c:v>246.02</c:v>
                </c:pt>
                <c:pt idx="209">
                  <c:v>246.41</c:v>
                </c:pt>
                <c:pt idx="210">
                  <c:v>246.73</c:v>
                </c:pt>
                <c:pt idx="211">
                  <c:v>246.83</c:v>
                </c:pt>
                <c:pt idx="212">
                  <c:v>247.65</c:v>
                </c:pt>
                <c:pt idx="213">
                  <c:v>248.04</c:v>
                </c:pt>
                <c:pt idx="214">
                  <c:v>247.86</c:v>
                </c:pt>
                <c:pt idx="215">
                  <c:v>248.29</c:v>
                </c:pt>
                <c:pt idx="216">
                  <c:v>247.39</c:v>
                </c:pt>
                <c:pt idx="217">
                  <c:v>247.31</c:v>
                </c:pt>
                <c:pt idx="218">
                  <c:v>247.54</c:v>
                </c:pt>
                <c:pt idx="219">
                  <c:v>246.96</c:v>
                </c:pt>
                <c:pt idx="220">
                  <c:v>245.73</c:v>
                </c:pt>
                <c:pt idx="221">
                  <c:v>247.82</c:v>
                </c:pt>
                <c:pt idx="222">
                  <c:v>247.09</c:v>
                </c:pt>
                <c:pt idx="223">
                  <c:v>247.51</c:v>
                </c:pt>
                <c:pt idx="224">
                  <c:v>249.13</c:v>
                </c:pt>
                <c:pt idx="225">
                  <c:v>248.91</c:v>
                </c:pt>
                <c:pt idx="226">
                  <c:v>249.48</c:v>
                </c:pt>
                <c:pt idx="227">
                  <c:v>249.36</c:v>
                </c:pt>
                <c:pt idx="228">
                  <c:v>251.89</c:v>
                </c:pt>
                <c:pt idx="229">
                  <c:v>251.74</c:v>
                </c:pt>
                <c:pt idx="230">
                  <c:v>253.94</c:v>
                </c:pt>
                <c:pt idx="231">
                  <c:v>253.41</c:v>
                </c:pt>
                <c:pt idx="232">
                  <c:v>253.11</c:v>
                </c:pt>
                <c:pt idx="233">
                  <c:v>252.2</c:v>
                </c:pt>
                <c:pt idx="234">
                  <c:v>252.24</c:v>
                </c:pt>
                <c:pt idx="235">
                  <c:v>253.04</c:v>
                </c:pt>
                <c:pt idx="236">
                  <c:v>254.42</c:v>
                </c:pt>
                <c:pt idx="237">
                  <c:v>255.19</c:v>
                </c:pt>
                <c:pt idx="238">
                  <c:v>255.64</c:v>
                </c:pt>
                <c:pt idx="239">
                  <c:v>255.61</c:v>
                </c:pt>
                <c:pt idx="240">
                  <c:v>254.56</c:v>
                </c:pt>
                <c:pt idx="241">
                  <c:v>256.68</c:v>
                </c:pt>
                <c:pt idx="242">
                  <c:v>258.31</c:v>
                </c:pt>
                <c:pt idx="243">
                  <c:v>257.32</c:v>
                </c:pt>
                <c:pt idx="244">
                  <c:v>257.18</c:v>
                </c:pt>
                <c:pt idx="245">
                  <c:v>257.70999999999998</c:v>
                </c:pt>
                <c:pt idx="246">
                  <c:v>257.64999999999998</c:v>
                </c:pt>
                <c:pt idx="247">
                  <c:v>257.33999999999997</c:v>
                </c:pt>
                <c:pt idx="248">
                  <c:v>257.45999999999998</c:v>
                </c:pt>
                <c:pt idx="249">
                  <c:v>257.99</c:v>
                </c:pt>
                <c:pt idx="250">
                  <c:v>257.02</c:v>
                </c:pt>
                <c:pt idx="251">
                  <c:v>258.86</c:v>
                </c:pt>
                <c:pt idx="252">
                  <c:v>260.5</c:v>
                </c:pt>
                <c:pt idx="253">
                  <c:v>261.58999999999997</c:v>
                </c:pt>
                <c:pt idx="254">
                  <c:v>263.33999999999997</c:v>
                </c:pt>
                <c:pt idx="255">
                  <c:v>263.82</c:v>
                </c:pt>
                <c:pt idx="256">
                  <c:v>264.42</c:v>
                </c:pt>
                <c:pt idx="257">
                  <c:v>264.01</c:v>
                </c:pt>
                <c:pt idx="258">
                  <c:v>265.94</c:v>
                </c:pt>
                <c:pt idx="259">
                  <c:v>267.67</c:v>
                </c:pt>
                <c:pt idx="260">
                  <c:v>266.76</c:v>
                </c:pt>
                <c:pt idx="261">
                  <c:v>269.3</c:v>
                </c:pt>
                <c:pt idx="262">
                  <c:v>268.85000000000002</c:v>
                </c:pt>
                <c:pt idx="263">
                  <c:v>270.07</c:v>
                </c:pt>
                <c:pt idx="264">
                  <c:v>272.27</c:v>
                </c:pt>
                <c:pt idx="265">
                  <c:v>272.83999999999997</c:v>
                </c:pt>
                <c:pt idx="266">
                  <c:v>272.74</c:v>
                </c:pt>
                <c:pt idx="267">
                  <c:v>272.85000000000002</c:v>
                </c:pt>
                <c:pt idx="268">
                  <c:v>276.01</c:v>
                </c:pt>
                <c:pt idx="269">
                  <c:v>274.18</c:v>
                </c:pt>
                <c:pt idx="270">
                  <c:v>271.37</c:v>
                </c:pt>
                <c:pt idx="271">
                  <c:v>271.51</c:v>
                </c:pt>
                <c:pt idx="272">
                  <c:v>271.2</c:v>
                </c:pt>
                <c:pt idx="273">
                  <c:v>265.29000000000002</c:v>
                </c:pt>
                <c:pt idx="274">
                  <c:v>254.2</c:v>
                </c:pt>
                <c:pt idx="275">
                  <c:v>259.20999999999998</c:v>
                </c:pt>
                <c:pt idx="276">
                  <c:v>257.8</c:v>
                </c:pt>
                <c:pt idx="277">
                  <c:v>248.13</c:v>
                </c:pt>
                <c:pt idx="278">
                  <c:v>251.86</c:v>
                </c:pt>
                <c:pt idx="279">
                  <c:v>255.56</c:v>
                </c:pt>
                <c:pt idx="280">
                  <c:v>256.19</c:v>
                </c:pt>
                <c:pt idx="281">
                  <c:v>259.64999999999998</c:v>
                </c:pt>
                <c:pt idx="282">
                  <c:v>262.95999999999998</c:v>
                </c:pt>
                <c:pt idx="283">
                  <c:v>263.04000000000002</c:v>
                </c:pt>
                <c:pt idx="284">
                  <c:v>261.39</c:v>
                </c:pt>
                <c:pt idx="285">
                  <c:v>260.08999999999997</c:v>
                </c:pt>
                <c:pt idx="286">
                  <c:v>260.43</c:v>
                </c:pt>
                <c:pt idx="287">
                  <c:v>264.58</c:v>
                </c:pt>
                <c:pt idx="288">
                  <c:v>267.64999999999998</c:v>
                </c:pt>
                <c:pt idx="289">
                  <c:v>264.31</c:v>
                </c:pt>
                <c:pt idx="290">
                  <c:v>261.63</c:v>
                </c:pt>
                <c:pt idx="291">
                  <c:v>257.83</c:v>
                </c:pt>
                <c:pt idx="292">
                  <c:v>259.16000000000003</c:v>
                </c:pt>
                <c:pt idx="293">
                  <c:v>262.14999999999998</c:v>
                </c:pt>
                <c:pt idx="294">
                  <c:v>262.82</c:v>
                </c:pt>
                <c:pt idx="295">
                  <c:v>262.72000000000003</c:v>
                </c:pt>
                <c:pt idx="296">
                  <c:v>263.99</c:v>
                </c:pt>
                <c:pt idx="297">
                  <c:v>268.58999999999997</c:v>
                </c:pt>
                <c:pt idx="298">
                  <c:v>268.25</c:v>
                </c:pt>
                <c:pt idx="299">
                  <c:v>266.52</c:v>
                </c:pt>
                <c:pt idx="300">
                  <c:v>265.14999999999998</c:v>
                </c:pt>
                <c:pt idx="301">
                  <c:v>264.86</c:v>
                </c:pt>
                <c:pt idx="302">
                  <c:v>265.14999999999998</c:v>
                </c:pt>
                <c:pt idx="303">
                  <c:v>261.56</c:v>
                </c:pt>
                <c:pt idx="304">
                  <c:v>262</c:v>
                </c:pt>
                <c:pt idx="305">
                  <c:v>261.5</c:v>
                </c:pt>
                <c:pt idx="306">
                  <c:v>254.96</c:v>
                </c:pt>
                <c:pt idx="307">
                  <c:v>249.53</c:v>
                </c:pt>
                <c:pt idx="308">
                  <c:v>256.36</c:v>
                </c:pt>
                <c:pt idx="309">
                  <c:v>252</c:v>
                </c:pt>
                <c:pt idx="310">
                  <c:v>251.25</c:v>
                </c:pt>
                <c:pt idx="311">
                  <c:v>254.46</c:v>
                </c:pt>
                <c:pt idx="312">
                  <c:v>248.97</c:v>
                </c:pt>
                <c:pt idx="313">
                  <c:v>252.16</c:v>
                </c:pt>
                <c:pt idx="314">
                  <c:v>254.86</c:v>
                </c:pt>
                <c:pt idx="315">
                  <c:v>256.87</c:v>
                </c:pt>
                <c:pt idx="316">
                  <c:v>251.14</c:v>
                </c:pt>
                <c:pt idx="317">
                  <c:v>252.38</c:v>
                </c:pt>
                <c:pt idx="318">
                  <c:v>256.39999999999998</c:v>
                </c:pt>
                <c:pt idx="319">
                  <c:v>255.05</c:v>
                </c:pt>
                <c:pt idx="320">
                  <c:v>257.14999999999998</c:v>
                </c:pt>
                <c:pt idx="321">
                  <c:v>256.39999999999998</c:v>
                </c:pt>
                <c:pt idx="322">
                  <c:v>258.5</c:v>
                </c:pt>
                <c:pt idx="323">
                  <c:v>261.27</c:v>
                </c:pt>
                <c:pt idx="324">
                  <c:v>261.45999999999998</c:v>
                </c:pt>
                <c:pt idx="325">
                  <c:v>260.01</c:v>
                </c:pt>
                <c:pt idx="326">
                  <c:v>257.81</c:v>
                </c:pt>
                <c:pt idx="327">
                  <c:v>257.77</c:v>
                </c:pt>
                <c:pt idx="328">
                  <c:v>254.3</c:v>
                </c:pt>
                <c:pt idx="329">
                  <c:v>254.93</c:v>
                </c:pt>
                <c:pt idx="330">
                  <c:v>257.52</c:v>
                </c:pt>
                <c:pt idx="331">
                  <c:v>257.76</c:v>
                </c:pt>
                <c:pt idx="332">
                  <c:v>255.78</c:v>
                </c:pt>
                <c:pt idx="333">
                  <c:v>256.23</c:v>
                </c:pt>
                <c:pt idx="334">
                  <c:v>254.51</c:v>
                </c:pt>
                <c:pt idx="335">
                  <c:v>253.95</c:v>
                </c:pt>
                <c:pt idx="336">
                  <c:v>257.24</c:v>
                </c:pt>
                <c:pt idx="337">
                  <c:v>258.11</c:v>
                </c:pt>
                <c:pt idx="338">
                  <c:v>258.11</c:v>
                </c:pt>
                <c:pt idx="339">
                  <c:v>260.60000000000002</c:v>
                </c:pt>
                <c:pt idx="340">
                  <c:v>263.04000000000002</c:v>
                </c:pt>
                <c:pt idx="341">
                  <c:v>263.83999999999997</c:v>
                </c:pt>
                <c:pt idx="342">
                  <c:v>263.97000000000003</c:v>
                </c:pt>
                <c:pt idx="343">
                  <c:v>262.14999999999998</c:v>
                </c:pt>
                <c:pt idx="344">
                  <c:v>263.25</c:v>
                </c:pt>
                <c:pt idx="345">
                  <c:v>263.02999999999997</c:v>
                </c:pt>
                <c:pt idx="346">
                  <c:v>262.37</c:v>
                </c:pt>
                <c:pt idx="347">
                  <c:v>264.33999999999997</c:v>
                </c:pt>
                <c:pt idx="348">
                  <c:v>263.61</c:v>
                </c:pt>
                <c:pt idx="349">
                  <c:v>264.33</c:v>
                </c:pt>
                <c:pt idx="350">
                  <c:v>263.79000000000002</c:v>
                </c:pt>
                <c:pt idx="351">
                  <c:v>263.16000000000003</c:v>
                </c:pt>
                <c:pt idx="352">
                  <c:v>260.14</c:v>
                </c:pt>
                <c:pt idx="353">
                  <c:v>263.61</c:v>
                </c:pt>
                <c:pt idx="354">
                  <c:v>261.99</c:v>
                </c:pt>
                <c:pt idx="355">
                  <c:v>264.57</c:v>
                </c:pt>
                <c:pt idx="356">
                  <c:v>265.82</c:v>
                </c:pt>
                <c:pt idx="357">
                  <c:v>266.02</c:v>
                </c:pt>
                <c:pt idx="358">
                  <c:v>268.24</c:v>
                </c:pt>
                <c:pt idx="359">
                  <c:v>268.20999999999998</c:v>
                </c:pt>
                <c:pt idx="360">
                  <c:v>269</c:v>
                </c:pt>
                <c:pt idx="361">
                  <c:v>269.36</c:v>
                </c:pt>
                <c:pt idx="362">
                  <c:v>269.70999999999998</c:v>
                </c:pt>
                <c:pt idx="363">
                  <c:v>268.85000000000002</c:v>
                </c:pt>
                <c:pt idx="364">
                  <c:v>269.52999999999997</c:v>
                </c:pt>
                <c:pt idx="365">
                  <c:v>269.18</c:v>
                </c:pt>
                <c:pt idx="366">
                  <c:v>268.63</c:v>
                </c:pt>
                <c:pt idx="367">
                  <c:v>267.60000000000002</c:v>
                </c:pt>
                <c:pt idx="368">
                  <c:v>268.06</c:v>
                </c:pt>
                <c:pt idx="369">
                  <c:v>266.38</c:v>
                </c:pt>
                <c:pt idx="370">
                  <c:v>266.86</c:v>
                </c:pt>
                <c:pt idx="371">
                  <c:v>263.23</c:v>
                </c:pt>
                <c:pt idx="372">
                  <c:v>263.81</c:v>
                </c:pt>
                <c:pt idx="373">
                  <c:v>261.63</c:v>
                </c:pt>
                <c:pt idx="374">
                  <c:v>263.12</c:v>
                </c:pt>
                <c:pt idx="375">
                  <c:v>263.5</c:v>
                </c:pt>
                <c:pt idx="376">
                  <c:v>264.06</c:v>
                </c:pt>
                <c:pt idx="377">
                  <c:v>263.13</c:v>
                </c:pt>
                <c:pt idx="378">
                  <c:v>265.27999999999997</c:v>
                </c:pt>
                <c:pt idx="379">
                  <c:v>267.52</c:v>
                </c:pt>
                <c:pt idx="380">
                  <c:v>269.93</c:v>
                </c:pt>
                <c:pt idx="381">
                  <c:v>270.89999999999998</c:v>
                </c:pt>
                <c:pt idx="382">
                  <c:v>268.92</c:v>
                </c:pt>
                <c:pt idx="383">
                  <c:v>271.36</c:v>
                </c:pt>
                <c:pt idx="384">
                  <c:v>271.57</c:v>
                </c:pt>
                <c:pt idx="385">
                  <c:v>271.33</c:v>
                </c:pt>
                <c:pt idx="386">
                  <c:v>272.43</c:v>
                </c:pt>
                <c:pt idx="387">
                  <c:v>273</c:v>
                </c:pt>
                <c:pt idx="388">
                  <c:v>271.97000000000003</c:v>
                </c:pt>
                <c:pt idx="389">
                  <c:v>271.66000000000003</c:v>
                </c:pt>
                <c:pt idx="390">
                  <c:v>272.16000000000003</c:v>
                </c:pt>
                <c:pt idx="391">
                  <c:v>273.52999999999997</c:v>
                </c:pt>
                <c:pt idx="392">
                  <c:v>275.87</c:v>
                </c:pt>
                <c:pt idx="393">
                  <c:v>275.20999999999998</c:v>
                </c:pt>
                <c:pt idx="394">
                  <c:v>273.35000000000002</c:v>
                </c:pt>
                <c:pt idx="395">
                  <c:v>271.92</c:v>
                </c:pt>
                <c:pt idx="396">
                  <c:v>273.26</c:v>
                </c:pt>
                <c:pt idx="397">
                  <c:v>272.81</c:v>
                </c:pt>
                <c:pt idx="398">
                  <c:v>274.29000000000002</c:v>
                </c:pt>
                <c:pt idx="399">
                  <c:v>275.47000000000003</c:v>
                </c:pt>
                <c:pt idx="400">
                  <c:v>276.48</c:v>
                </c:pt>
                <c:pt idx="401">
                  <c:v>277.39</c:v>
                </c:pt>
                <c:pt idx="402">
                  <c:v>277.27</c:v>
                </c:pt>
                <c:pt idx="403">
                  <c:v>276.89999999999998</c:v>
                </c:pt>
                <c:pt idx="404">
                  <c:v>275.04000000000002</c:v>
                </c:pt>
                <c:pt idx="405">
                  <c:v>274.01</c:v>
                </c:pt>
                <c:pt idx="406">
                  <c:v>275.76</c:v>
                </c:pt>
                <c:pt idx="407">
                  <c:v>273.7</c:v>
                </c:pt>
                <c:pt idx="408">
                  <c:v>275.91000000000003</c:v>
                </c:pt>
                <c:pt idx="409">
                  <c:v>276.89</c:v>
                </c:pt>
                <c:pt idx="410">
                  <c:v>277.48</c:v>
                </c:pt>
                <c:pt idx="411">
                  <c:v>278.13</c:v>
                </c:pt>
                <c:pt idx="412">
                  <c:v>277.95999999999998</c:v>
                </c:pt>
                <c:pt idx="413">
                  <c:v>277.58999999999997</c:v>
                </c:pt>
                <c:pt idx="414">
                  <c:v>279.27</c:v>
                </c:pt>
                <c:pt idx="415">
                  <c:v>281.47000000000003</c:v>
                </c:pt>
                <c:pt idx="416">
                  <c:v>281.61</c:v>
                </c:pt>
                <c:pt idx="417">
                  <c:v>283.12</c:v>
                </c:pt>
                <c:pt idx="418">
                  <c:v>281.98</c:v>
                </c:pt>
                <c:pt idx="419">
                  <c:v>281.98</c:v>
                </c:pt>
                <c:pt idx="420">
                  <c:v>281.5</c:v>
                </c:pt>
                <c:pt idx="421">
                  <c:v>280.74</c:v>
                </c:pt>
                <c:pt idx="422">
                  <c:v>279.89999999999998</c:v>
                </c:pt>
                <c:pt idx="423">
                  <c:v>279.35000000000002</c:v>
                </c:pt>
                <c:pt idx="424">
                  <c:v>279.83999999999997</c:v>
                </c:pt>
                <c:pt idx="425">
                  <c:v>280.76</c:v>
                </c:pt>
                <c:pt idx="426">
                  <c:v>280.83</c:v>
                </c:pt>
                <c:pt idx="427">
                  <c:v>282.49</c:v>
                </c:pt>
                <c:pt idx="428">
                  <c:v>282.54000000000002</c:v>
                </c:pt>
                <c:pt idx="429">
                  <c:v>281.04000000000002</c:v>
                </c:pt>
                <c:pt idx="430">
                  <c:v>282.57</c:v>
                </c:pt>
                <c:pt idx="431">
                  <c:v>282.87</c:v>
                </c:pt>
                <c:pt idx="432">
                  <c:v>285.16000000000003</c:v>
                </c:pt>
                <c:pt idx="433">
                  <c:v>284.89999999999998</c:v>
                </c:pt>
                <c:pt idx="434">
                  <c:v>283.95</c:v>
                </c:pt>
                <c:pt idx="435">
                  <c:v>283.69</c:v>
                </c:pt>
                <c:pt idx="436">
                  <c:v>282.83999999999997</c:v>
                </c:pt>
                <c:pt idx="437">
                  <c:v>283.63</c:v>
                </c:pt>
                <c:pt idx="438">
                  <c:v>283.66000000000003</c:v>
                </c:pt>
                <c:pt idx="439">
                  <c:v>284.64999999999998</c:v>
                </c:pt>
                <c:pt idx="440">
                  <c:v>284.48</c:v>
                </c:pt>
                <c:pt idx="441">
                  <c:v>284.64</c:v>
                </c:pt>
                <c:pt idx="442">
                  <c:v>282.41000000000003</c:v>
                </c:pt>
                <c:pt idx="443">
                  <c:v>280.83</c:v>
                </c:pt>
                <c:pt idx="444">
                  <c:v>280.83</c:v>
                </c:pt>
                <c:pt idx="445">
                  <c:v>280.42</c:v>
                </c:pt>
                <c:pt idx="446">
                  <c:v>271.54000000000002</c:v>
                </c:pt>
                <c:pt idx="447">
                  <c:v>265.56</c:v>
                </c:pt>
                <c:pt idx="448">
                  <c:v>269.25</c:v>
                </c:pt>
                <c:pt idx="449">
                  <c:v>267.74</c:v>
                </c:pt>
                <c:pt idx="450">
                  <c:v>273.58999999999997</c:v>
                </c:pt>
                <c:pt idx="451">
                  <c:v>273.64</c:v>
                </c:pt>
                <c:pt idx="452">
                  <c:v>269.69</c:v>
                </c:pt>
                <c:pt idx="453">
                  <c:v>269.54000000000002</c:v>
                </c:pt>
                <c:pt idx="454">
                  <c:v>268.33</c:v>
                </c:pt>
                <c:pt idx="455">
                  <c:v>266.97000000000003</c:v>
                </c:pt>
                <c:pt idx="456">
                  <c:v>258.88</c:v>
                </c:pt>
                <c:pt idx="457">
                  <c:v>263.52</c:v>
                </c:pt>
                <c:pt idx="458">
                  <c:v>258.89</c:v>
                </c:pt>
                <c:pt idx="459">
                  <c:v>257.45</c:v>
                </c:pt>
                <c:pt idx="460">
                  <c:v>261.27</c:v>
                </c:pt>
                <c:pt idx="461">
                  <c:v>264.06</c:v>
                </c:pt>
                <c:pt idx="462">
                  <c:v>266.87</c:v>
                </c:pt>
                <c:pt idx="463">
                  <c:v>265.29000000000002</c:v>
                </c:pt>
                <c:pt idx="464">
                  <c:v>266.75</c:v>
                </c:pt>
                <c:pt idx="465">
                  <c:v>268.44</c:v>
                </c:pt>
                <c:pt idx="466">
                  <c:v>274.19</c:v>
                </c:pt>
                <c:pt idx="467">
                  <c:v>273.69</c:v>
                </c:pt>
                <c:pt idx="468">
                  <c:v>271.02</c:v>
                </c:pt>
                <c:pt idx="469">
                  <c:v>265.95</c:v>
                </c:pt>
                <c:pt idx="470">
                  <c:v>265.45</c:v>
                </c:pt>
                <c:pt idx="471">
                  <c:v>263.64</c:v>
                </c:pt>
                <c:pt idx="472">
                  <c:v>266.39</c:v>
                </c:pt>
                <c:pt idx="473">
                  <c:v>267.08</c:v>
                </c:pt>
                <c:pt idx="474">
                  <c:v>262.57</c:v>
                </c:pt>
                <c:pt idx="475">
                  <c:v>257.70999999999998</c:v>
                </c:pt>
                <c:pt idx="476">
                  <c:v>258.58</c:v>
                </c:pt>
                <c:pt idx="477">
                  <c:v>256.86</c:v>
                </c:pt>
                <c:pt idx="478">
                  <c:v>261</c:v>
                </c:pt>
                <c:pt idx="479">
                  <c:v>261.88</c:v>
                </c:pt>
                <c:pt idx="480">
                  <c:v>267.91000000000003</c:v>
                </c:pt>
                <c:pt idx="481">
                  <c:v>267.33</c:v>
                </c:pt>
                <c:pt idx="482">
                  <c:v>268.95999999999998</c:v>
                </c:pt>
                <c:pt idx="483">
                  <c:v>272.52</c:v>
                </c:pt>
                <c:pt idx="484">
                  <c:v>263.69</c:v>
                </c:pt>
                <c:pt idx="485">
                  <c:v>263.29000000000002</c:v>
                </c:pt>
                <c:pt idx="486">
                  <c:v>257.17</c:v>
                </c:pt>
                <c:pt idx="487">
                  <c:v>257.66000000000003</c:v>
                </c:pt>
                <c:pt idx="488">
                  <c:v>257.72000000000003</c:v>
                </c:pt>
                <c:pt idx="489">
                  <c:v>259.01</c:v>
                </c:pt>
                <c:pt idx="490">
                  <c:v>258.93</c:v>
                </c:pt>
                <c:pt idx="491">
                  <c:v>254.15</c:v>
                </c:pt>
                <c:pt idx="492">
                  <c:v>249.16</c:v>
                </c:pt>
                <c:pt idx="493">
                  <c:v>248.89</c:v>
                </c:pt>
                <c:pt idx="494">
                  <c:v>245.16</c:v>
                </c:pt>
                <c:pt idx="495">
                  <c:v>241.17</c:v>
                </c:pt>
                <c:pt idx="496">
                  <c:v>236.23</c:v>
                </c:pt>
                <c:pt idx="497">
                  <c:v>229.99</c:v>
                </c:pt>
                <c:pt idx="498">
                  <c:v>241.61</c:v>
                </c:pt>
                <c:pt idx="499">
                  <c:v>243.46</c:v>
                </c:pt>
                <c:pt idx="500">
                  <c:v>243.15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D-43D1-ABEE-DF9806823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597344"/>
        <c:axId val="1416182176"/>
      </c:lineChart>
      <c:catAx>
        <c:axId val="1923597344"/>
        <c:scaling>
          <c:orientation val="minMax"/>
          <c:max val="149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82176"/>
        <c:crosses val="autoZero"/>
        <c:auto val="0"/>
        <c:lblAlgn val="ctr"/>
        <c:lblOffset val="100"/>
        <c:noMultiLvlLbl val="0"/>
      </c:catAx>
      <c:valAx>
        <c:axId val="1416182176"/>
        <c:scaling>
          <c:orientation val="minMax"/>
          <c:max val="240"/>
          <c:min val="2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'SuperTrend(10,3) with Bitcoin'!$N$1</c:f>
              <c:strCache>
                <c:ptCount val="1"/>
                <c:pt idx="0">
                  <c:v> LowerE 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'SuperTrend(10,3) with Bitcoin'!$B$2:$B$1247</c:f>
              <c:numCache>
                <c:formatCode>mm/dd/yy;@</c:formatCode>
                <c:ptCount val="1246"/>
                <c:pt idx="0">
                  <c:v>42963</c:v>
                </c:pt>
                <c:pt idx="1">
                  <c:v>42964</c:v>
                </c:pt>
                <c:pt idx="2">
                  <c:v>42965</c:v>
                </c:pt>
                <c:pt idx="3">
                  <c:v>42966</c:v>
                </c:pt>
                <c:pt idx="4">
                  <c:v>42967</c:v>
                </c:pt>
                <c:pt idx="5">
                  <c:v>42968</c:v>
                </c:pt>
                <c:pt idx="6">
                  <c:v>42969</c:v>
                </c:pt>
                <c:pt idx="7">
                  <c:v>42970</c:v>
                </c:pt>
                <c:pt idx="8">
                  <c:v>42971</c:v>
                </c:pt>
                <c:pt idx="9">
                  <c:v>42972</c:v>
                </c:pt>
                <c:pt idx="10">
                  <c:v>42973</c:v>
                </c:pt>
                <c:pt idx="11">
                  <c:v>42974</c:v>
                </c:pt>
                <c:pt idx="12">
                  <c:v>42975</c:v>
                </c:pt>
                <c:pt idx="13">
                  <c:v>42976</c:v>
                </c:pt>
                <c:pt idx="14">
                  <c:v>42977</c:v>
                </c:pt>
                <c:pt idx="15">
                  <c:v>42978</c:v>
                </c:pt>
                <c:pt idx="16">
                  <c:v>42979</c:v>
                </c:pt>
                <c:pt idx="17">
                  <c:v>42980</c:v>
                </c:pt>
                <c:pt idx="18">
                  <c:v>42981</c:v>
                </c:pt>
                <c:pt idx="19">
                  <c:v>42982</c:v>
                </c:pt>
                <c:pt idx="20">
                  <c:v>42983</c:v>
                </c:pt>
                <c:pt idx="21">
                  <c:v>42984</c:v>
                </c:pt>
                <c:pt idx="22">
                  <c:v>42985</c:v>
                </c:pt>
                <c:pt idx="23">
                  <c:v>42986</c:v>
                </c:pt>
                <c:pt idx="24">
                  <c:v>42987</c:v>
                </c:pt>
                <c:pt idx="25">
                  <c:v>42988</c:v>
                </c:pt>
                <c:pt idx="26">
                  <c:v>42989</c:v>
                </c:pt>
                <c:pt idx="27">
                  <c:v>42990</c:v>
                </c:pt>
                <c:pt idx="28">
                  <c:v>42991</c:v>
                </c:pt>
                <c:pt idx="29">
                  <c:v>42992</c:v>
                </c:pt>
                <c:pt idx="30">
                  <c:v>42993</c:v>
                </c:pt>
                <c:pt idx="31">
                  <c:v>42994</c:v>
                </c:pt>
                <c:pt idx="32">
                  <c:v>42995</c:v>
                </c:pt>
                <c:pt idx="33">
                  <c:v>42996</c:v>
                </c:pt>
                <c:pt idx="34">
                  <c:v>42997</c:v>
                </c:pt>
                <c:pt idx="35">
                  <c:v>42998</c:v>
                </c:pt>
                <c:pt idx="36">
                  <c:v>42999</c:v>
                </c:pt>
                <c:pt idx="37">
                  <c:v>43000</c:v>
                </c:pt>
                <c:pt idx="38">
                  <c:v>43001</c:v>
                </c:pt>
                <c:pt idx="39">
                  <c:v>43002</c:v>
                </c:pt>
                <c:pt idx="40">
                  <c:v>43003</c:v>
                </c:pt>
                <c:pt idx="41">
                  <c:v>43004</c:v>
                </c:pt>
                <c:pt idx="42">
                  <c:v>43005</c:v>
                </c:pt>
                <c:pt idx="43">
                  <c:v>43006</c:v>
                </c:pt>
                <c:pt idx="44">
                  <c:v>43007</c:v>
                </c:pt>
                <c:pt idx="45">
                  <c:v>43008</c:v>
                </c:pt>
                <c:pt idx="46">
                  <c:v>43009</c:v>
                </c:pt>
                <c:pt idx="47">
                  <c:v>43010</c:v>
                </c:pt>
                <c:pt idx="48">
                  <c:v>43011</c:v>
                </c:pt>
                <c:pt idx="49">
                  <c:v>43012</c:v>
                </c:pt>
                <c:pt idx="50">
                  <c:v>43013</c:v>
                </c:pt>
                <c:pt idx="51">
                  <c:v>43014</c:v>
                </c:pt>
                <c:pt idx="52">
                  <c:v>43015</c:v>
                </c:pt>
                <c:pt idx="53">
                  <c:v>43016</c:v>
                </c:pt>
                <c:pt idx="54">
                  <c:v>43017</c:v>
                </c:pt>
                <c:pt idx="55">
                  <c:v>43018</c:v>
                </c:pt>
                <c:pt idx="56">
                  <c:v>43019</c:v>
                </c:pt>
                <c:pt idx="57">
                  <c:v>43020</c:v>
                </c:pt>
                <c:pt idx="58">
                  <c:v>43021</c:v>
                </c:pt>
                <c:pt idx="59">
                  <c:v>43022</c:v>
                </c:pt>
                <c:pt idx="60">
                  <c:v>43023</c:v>
                </c:pt>
                <c:pt idx="61">
                  <c:v>43024</c:v>
                </c:pt>
                <c:pt idx="62">
                  <c:v>43025</c:v>
                </c:pt>
                <c:pt idx="63">
                  <c:v>43026</c:v>
                </c:pt>
                <c:pt idx="64">
                  <c:v>43027</c:v>
                </c:pt>
                <c:pt idx="65">
                  <c:v>43028</c:v>
                </c:pt>
                <c:pt idx="66">
                  <c:v>43029</c:v>
                </c:pt>
                <c:pt idx="67">
                  <c:v>43030</c:v>
                </c:pt>
                <c:pt idx="68">
                  <c:v>43031</c:v>
                </c:pt>
                <c:pt idx="69">
                  <c:v>43032</c:v>
                </c:pt>
                <c:pt idx="70">
                  <c:v>43033</c:v>
                </c:pt>
                <c:pt idx="71">
                  <c:v>43034</c:v>
                </c:pt>
                <c:pt idx="72">
                  <c:v>43035</c:v>
                </c:pt>
                <c:pt idx="73">
                  <c:v>43036</c:v>
                </c:pt>
                <c:pt idx="74">
                  <c:v>43037</c:v>
                </c:pt>
                <c:pt idx="75">
                  <c:v>43038</c:v>
                </c:pt>
                <c:pt idx="76">
                  <c:v>43039</c:v>
                </c:pt>
                <c:pt idx="77">
                  <c:v>43040</c:v>
                </c:pt>
                <c:pt idx="78">
                  <c:v>43041</c:v>
                </c:pt>
                <c:pt idx="79">
                  <c:v>43042</c:v>
                </c:pt>
                <c:pt idx="80">
                  <c:v>43043</c:v>
                </c:pt>
                <c:pt idx="81">
                  <c:v>43044</c:v>
                </c:pt>
                <c:pt idx="82">
                  <c:v>43045</c:v>
                </c:pt>
                <c:pt idx="83">
                  <c:v>43046</c:v>
                </c:pt>
                <c:pt idx="84">
                  <c:v>43047</c:v>
                </c:pt>
                <c:pt idx="85">
                  <c:v>43048</c:v>
                </c:pt>
                <c:pt idx="86">
                  <c:v>43049</c:v>
                </c:pt>
                <c:pt idx="87">
                  <c:v>43050</c:v>
                </c:pt>
                <c:pt idx="88">
                  <c:v>43051</c:v>
                </c:pt>
                <c:pt idx="89">
                  <c:v>43052</c:v>
                </c:pt>
                <c:pt idx="90">
                  <c:v>43053</c:v>
                </c:pt>
                <c:pt idx="91">
                  <c:v>43054</c:v>
                </c:pt>
                <c:pt idx="92">
                  <c:v>43055</c:v>
                </c:pt>
                <c:pt idx="93">
                  <c:v>43056</c:v>
                </c:pt>
                <c:pt idx="94">
                  <c:v>43057</c:v>
                </c:pt>
                <c:pt idx="95">
                  <c:v>43058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43064</c:v>
                </c:pt>
                <c:pt idx="102">
                  <c:v>43065</c:v>
                </c:pt>
                <c:pt idx="103">
                  <c:v>43066</c:v>
                </c:pt>
                <c:pt idx="104">
                  <c:v>43067</c:v>
                </c:pt>
                <c:pt idx="105">
                  <c:v>43068</c:v>
                </c:pt>
                <c:pt idx="106">
                  <c:v>43069</c:v>
                </c:pt>
                <c:pt idx="107">
                  <c:v>43070</c:v>
                </c:pt>
                <c:pt idx="108">
                  <c:v>43071</c:v>
                </c:pt>
                <c:pt idx="109">
                  <c:v>43072</c:v>
                </c:pt>
                <c:pt idx="110">
                  <c:v>43073</c:v>
                </c:pt>
                <c:pt idx="111">
                  <c:v>43074</c:v>
                </c:pt>
                <c:pt idx="112">
                  <c:v>43075</c:v>
                </c:pt>
                <c:pt idx="113">
                  <c:v>43076</c:v>
                </c:pt>
                <c:pt idx="114">
                  <c:v>43077</c:v>
                </c:pt>
                <c:pt idx="115">
                  <c:v>43078</c:v>
                </c:pt>
                <c:pt idx="116">
                  <c:v>43079</c:v>
                </c:pt>
                <c:pt idx="117">
                  <c:v>43080</c:v>
                </c:pt>
                <c:pt idx="118">
                  <c:v>43081</c:v>
                </c:pt>
                <c:pt idx="119">
                  <c:v>43082</c:v>
                </c:pt>
                <c:pt idx="120">
                  <c:v>43083</c:v>
                </c:pt>
                <c:pt idx="121">
                  <c:v>43084</c:v>
                </c:pt>
                <c:pt idx="122">
                  <c:v>43085</c:v>
                </c:pt>
                <c:pt idx="123">
                  <c:v>43086</c:v>
                </c:pt>
                <c:pt idx="124">
                  <c:v>43087</c:v>
                </c:pt>
                <c:pt idx="125">
                  <c:v>43088</c:v>
                </c:pt>
                <c:pt idx="126">
                  <c:v>43089</c:v>
                </c:pt>
                <c:pt idx="127">
                  <c:v>43090</c:v>
                </c:pt>
                <c:pt idx="128">
                  <c:v>43091</c:v>
                </c:pt>
                <c:pt idx="129">
                  <c:v>43092</c:v>
                </c:pt>
                <c:pt idx="130">
                  <c:v>43093</c:v>
                </c:pt>
                <c:pt idx="131">
                  <c:v>43094</c:v>
                </c:pt>
                <c:pt idx="132">
                  <c:v>43095</c:v>
                </c:pt>
                <c:pt idx="133">
                  <c:v>43096</c:v>
                </c:pt>
                <c:pt idx="134">
                  <c:v>43097</c:v>
                </c:pt>
                <c:pt idx="135">
                  <c:v>43098</c:v>
                </c:pt>
                <c:pt idx="136">
                  <c:v>43099</c:v>
                </c:pt>
                <c:pt idx="137">
                  <c:v>43100</c:v>
                </c:pt>
                <c:pt idx="138">
                  <c:v>43101</c:v>
                </c:pt>
                <c:pt idx="139">
                  <c:v>43102</c:v>
                </c:pt>
                <c:pt idx="140">
                  <c:v>43103</c:v>
                </c:pt>
                <c:pt idx="141">
                  <c:v>43104</c:v>
                </c:pt>
                <c:pt idx="142">
                  <c:v>43105</c:v>
                </c:pt>
                <c:pt idx="143">
                  <c:v>43106</c:v>
                </c:pt>
                <c:pt idx="144">
                  <c:v>43107</c:v>
                </c:pt>
                <c:pt idx="145">
                  <c:v>43108</c:v>
                </c:pt>
                <c:pt idx="146">
                  <c:v>43109</c:v>
                </c:pt>
                <c:pt idx="147">
                  <c:v>43110</c:v>
                </c:pt>
                <c:pt idx="148">
                  <c:v>43111</c:v>
                </c:pt>
                <c:pt idx="149">
                  <c:v>43112</c:v>
                </c:pt>
                <c:pt idx="150">
                  <c:v>43113</c:v>
                </c:pt>
                <c:pt idx="151">
                  <c:v>43114</c:v>
                </c:pt>
                <c:pt idx="152">
                  <c:v>43115</c:v>
                </c:pt>
                <c:pt idx="153">
                  <c:v>43116</c:v>
                </c:pt>
                <c:pt idx="154">
                  <c:v>43117</c:v>
                </c:pt>
                <c:pt idx="155">
                  <c:v>43118</c:v>
                </c:pt>
                <c:pt idx="156">
                  <c:v>43119</c:v>
                </c:pt>
                <c:pt idx="157">
                  <c:v>43120</c:v>
                </c:pt>
                <c:pt idx="158">
                  <c:v>43121</c:v>
                </c:pt>
                <c:pt idx="159">
                  <c:v>43122</c:v>
                </c:pt>
                <c:pt idx="160">
                  <c:v>43123</c:v>
                </c:pt>
                <c:pt idx="161">
                  <c:v>43124</c:v>
                </c:pt>
                <c:pt idx="162">
                  <c:v>43125</c:v>
                </c:pt>
                <c:pt idx="163">
                  <c:v>43126</c:v>
                </c:pt>
                <c:pt idx="164">
                  <c:v>43127</c:v>
                </c:pt>
                <c:pt idx="165">
                  <c:v>43128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43134</c:v>
                </c:pt>
                <c:pt idx="172">
                  <c:v>43135</c:v>
                </c:pt>
                <c:pt idx="173">
                  <c:v>43136</c:v>
                </c:pt>
                <c:pt idx="174">
                  <c:v>43137</c:v>
                </c:pt>
                <c:pt idx="175">
                  <c:v>43138</c:v>
                </c:pt>
                <c:pt idx="176">
                  <c:v>43139</c:v>
                </c:pt>
                <c:pt idx="177">
                  <c:v>43140</c:v>
                </c:pt>
                <c:pt idx="178">
                  <c:v>43141</c:v>
                </c:pt>
                <c:pt idx="179">
                  <c:v>43142</c:v>
                </c:pt>
                <c:pt idx="180">
                  <c:v>43143</c:v>
                </c:pt>
                <c:pt idx="181">
                  <c:v>43144</c:v>
                </c:pt>
                <c:pt idx="182">
                  <c:v>43145</c:v>
                </c:pt>
                <c:pt idx="183">
                  <c:v>43146</c:v>
                </c:pt>
                <c:pt idx="184">
                  <c:v>43147</c:v>
                </c:pt>
                <c:pt idx="185">
                  <c:v>43148</c:v>
                </c:pt>
                <c:pt idx="186">
                  <c:v>43149</c:v>
                </c:pt>
                <c:pt idx="187">
                  <c:v>43150</c:v>
                </c:pt>
                <c:pt idx="188">
                  <c:v>43151</c:v>
                </c:pt>
                <c:pt idx="189">
                  <c:v>43152</c:v>
                </c:pt>
                <c:pt idx="190">
                  <c:v>43153</c:v>
                </c:pt>
                <c:pt idx="191">
                  <c:v>43154</c:v>
                </c:pt>
                <c:pt idx="192">
                  <c:v>43155</c:v>
                </c:pt>
                <c:pt idx="193">
                  <c:v>43156</c:v>
                </c:pt>
                <c:pt idx="194">
                  <c:v>43157</c:v>
                </c:pt>
                <c:pt idx="195">
                  <c:v>43158</c:v>
                </c:pt>
                <c:pt idx="196">
                  <c:v>43159</c:v>
                </c:pt>
                <c:pt idx="197">
                  <c:v>43160</c:v>
                </c:pt>
                <c:pt idx="198">
                  <c:v>43161</c:v>
                </c:pt>
                <c:pt idx="199">
                  <c:v>43162</c:v>
                </c:pt>
                <c:pt idx="200">
                  <c:v>43163</c:v>
                </c:pt>
                <c:pt idx="201">
                  <c:v>43164</c:v>
                </c:pt>
                <c:pt idx="202">
                  <c:v>43165</c:v>
                </c:pt>
                <c:pt idx="203">
                  <c:v>43166</c:v>
                </c:pt>
                <c:pt idx="204">
                  <c:v>43167</c:v>
                </c:pt>
                <c:pt idx="205">
                  <c:v>43168</c:v>
                </c:pt>
                <c:pt idx="206">
                  <c:v>43169</c:v>
                </c:pt>
                <c:pt idx="207">
                  <c:v>43170</c:v>
                </c:pt>
                <c:pt idx="208">
                  <c:v>43171</c:v>
                </c:pt>
                <c:pt idx="209">
                  <c:v>43172</c:v>
                </c:pt>
                <c:pt idx="210">
                  <c:v>43173</c:v>
                </c:pt>
                <c:pt idx="211">
                  <c:v>43174</c:v>
                </c:pt>
                <c:pt idx="212">
                  <c:v>43175</c:v>
                </c:pt>
                <c:pt idx="213">
                  <c:v>43176</c:v>
                </c:pt>
                <c:pt idx="214">
                  <c:v>43177</c:v>
                </c:pt>
                <c:pt idx="215">
                  <c:v>43178</c:v>
                </c:pt>
                <c:pt idx="216">
                  <c:v>43179</c:v>
                </c:pt>
                <c:pt idx="217">
                  <c:v>43180</c:v>
                </c:pt>
                <c:pt idx="218">
                  <c:v>43181</c:v>
                </c:pt>
                <c:pt idx="219">
                  <c:v>43182</c:v>
                </c:pt>
                <c:pt idx="220">
                  <c:v>43183</c:v>
                </c:pt>
                <c:pt idx="221">
                  <c:v>43184</c:v>
                </c:pt>
                <c:pt idx="222">
                  <c:v>43185</c:v>
                </c:pt>
                <c:pt idx="223">
                  <c:v>43186</c:v>
                </c:pt>
                <c:pt idx="224">
                  <c:v>43187</c:v>
                </c:pt>
                <c:pt idx="225">
                  <c:v>43188</c:v>
                </c:pt>
                <c:pt idx="226">
                  <c:v>43189</c:v>
                </c:pt>
                <c:pt idx="227">
                  <c:v>43190</c:v>
                </c:pt>
                <c:pt idx="228">
                  <c:v>43191</c:v>
                </c:pt>
                <c:pt idx="229">
                  <c:v>43192</c:v>
                </c:pt>
                <c:pt idx="230">
                  <c:v>43193</c:v>
                </c:pt>
                <c:pt idx="231">
                  <c:v>43194</c:v>
                </c:pt>
                <c:pt idx="232">
                  <c:v>43195</c:v>
                </c:pt>
                <c:pt idx="233">
                  <c:v>43196</c:v>
                </c:pt>
                <c:pt idx="234">
                  <c:v>43197</c:v>
                </c:pt>
                <c:pt idx="235">
                  <c:v>43198</c:v>
                </c:pt>
                <c:pt idx="236">
                  <c:v>43199</c:v>
                </c:pt>
                <c:pt idx="237">
                  <c:v>43200</c:v>
                </c:pt>
                <c:pt idx="238">
                  <c:v>43201</c:v>
                </c:pt>
                <c:pt idx="239">
                  <c:v>43202</c:v>
                </c:pt>
                <c:pt idx="240">
                  <c:v>43203</c:v>
                </c:pt>
                <c:pt idx="241">
                  <c:v>43204</c:v>
                </c:pt>
                <c:pt idx="242">
                  <c:v>43205</c:v>
                </c:pt>
                <c:pt idx="243">
                  <c:v>43206</c:v>
                </c:pt>
                <c:pt idx="244">
                  <c:v>43207</c:v>
                </c:pt>
                <c:pt idx="245">
                  <c:v>43208</c:v>
                </c:pt>
                <c:pt idx="246">
                  <c:v>43209</c:v>
                </c:pt>
                <c:pt idx="247">
                  <c:v>43210</c:v>
                </c:pt>
                <c:pt idx="248">
                  <c:v>43211</c:v>
                </c:pt>
                <c:pt idx="249">
                  <c:v>43212</c:v>
                </c:pt>
                <c:pt idx="250">
                  <c:v>43213</c:v>
                </c:pt>
                <c:pt idx="251">
                  <c:v>43214</c:v>
                </c:pt>
                <c:pt idx="252">
                  <c:v>43215</c:v>
                </c:pt>
                <c:pt idx="253">
                  <c:v>43216</c:v>
                </c:pt>
                <c:pt idx="254">
                  <c:v>43217</c:v>
                </c:pt>
                <c:pt idx="255">
                  <c:v>43218</c:v>
                </c:pt>
                <c:pt idx="256">
                  <c:v>43219</c:v>
                </c:pt>
                <c:pt idx="257">
                  <c:v>43220</c:v>
                </c:pt>
                <c:pt idx="258">
                  <c:v>43221</c:v>
                </c:pt>
                <c:pt idx="259">
                  <c:v>43222</c:v>
                </c:pt>
                <c:pt idx="260">
                  <c:v>43223</c:v>
                </c:pt>
                <c:pt idx="261">
                  <c:v>43224</c:v>
                </c:pt>
                <c:pt idx="262">
                  <c:v>43225</c:v>
                </c:pt>
                <c:pt idx="263">
                  <c:v>43226</c:v>
                </c:pt>
                <c:pt idx="264">
                  <c:v>43227</c:v>
                </c:pt>
                <c:pt idx="265">
                  <c:v>43228</c:v>
                </c:pt>
                <c:pt idx="266">
                  <c:v>43229</c:v>
                </c:pt>
                <c:pt idx="267">
                  <c:v>43230</c:v>
                </c:pt>
                <c:pt idx="268">
                  <c:v>43231</c:v>
                </c:pt>
                <c:pt idx="269">
                  <c:v>43232</c:v>
                </c:pt>
                <c:pt idx="270">
                  <c:v>43233</c:v>
                </c:pt>
                <c:pt idx="271">
                  <c:v>43234</c:v>
                </c:pt>
                <c:pt idx="272">
                  <c:v>43235</c:v>
                </c:pt>
                <c:pt idx="273">
                  <c:v>43236</c:v>
                </c:pt>
                <c:pt idx="274">
                  <c:v>43237</c:v>
                </c:pt>
                <c:pt idx="275">
                  <c:v>43238</c:v>
                </c:pt>
                <c:pt idx="276">
                  <c:v>43239</c:v>
                </c:pt>
                <c:pt idx="277">
                  <c:v>43240</c:v>
                </c:pt>
                <c:pt idx="278">
                  <c:v>43241</c:v>
                </c:pt>
                <c:pt idx="279">
                  <c:v>43242</c:v>
                </c:pt>
                <c:pt idx="280">
                  <c:v>43243</c:v>
                </c:pt>
                <c:pt idx="281">
                  <c:v>43244</c:v>
                </c:pt>
                <c:pt idx="282">
                  <c:v>43245</c:v>
                </c:pt>
                <c:pt idx="283">
                  <c:v>43246</c:v>
                </c:pt>
                <c:pt idx="284">
                  <c:v>43247</c:v>
                </c:pt>
                <c:pt idx="285">
                  <c:v>43248</c:v>
                </c:pt>
                <c:pt idx="286">
                  <c:v>43249</c:v>
                </c:pt>
                <c:pt idx="287">
                  <c:v>43250</c:v>
                </c:pt>
                <c:pt idx="288">
                  <c:v>43251</c:v>
                </c:pt>
                <c:pt idx="289">
                  <c:v>43252</c:v>
                </c:pt>
                <c:pt idx="290">
                  <c:v>43253</c:v>
                </c:pt>
                <c:pt idx="291">
                  <c:v>43254</c:v>
                </c:pt>
                <c:pt idx="292">
                  <c:v>43255</c:v>
                </c:pt>
                <c:pt idx="293">
                  <c:v>43256</c:v>
                </c:pt>
                <c:pt idx="294">
                  <c:v>43257</c:v>
                </c:pt>
                <c:pt idx="295">
                  <c:v>43258</c:v>
                </c:pt>
                <c:pt idx="296">
                  <c:v>43259</c:v>
                </c:pt>
                <c:pt idx="297">
                  <c:v>43260</c:v>
                </c:pt>
                <c:pt idx="298">
                  <c:v>43261</c:v>
                </c:pt>
                <c:pt idx="299">
                  <c:v>43262</c:v>
                </c:pt>
                <c:pt idx="300">
                  <c:v>43263</c:v>
                </c:pt>
                <c:pt idx="301">
                  <c:v>43264</c:v>
                </c:pt>
                <c:pt idx="302">
                  <c:v>43265</c:v>
                </c:pt>
                <c:pt idx="303">
                  <c:v>43266</c:v>
                </c:pt>
                <c:pt idx="304">
                  <c:v>43267</c:v>
                </c:pt>
                <c:pt idx="305">
                  <c:v>43268</c:v>
                </c:pt>
                <c:pt idx="306">
                  <c:v>43269</c:v>
                </c:pt>
                <c:pt idx="307">
                  <c:v>43270</c:v>
                </c:pt>
                <c:pt idx="308">
                  <c:v>43271</c:v>
                </c:pt>
                <c:pt idx="309">
                  <c:v>43272</c:v>
                </c:pt>
                <c:pt idx="310">
                  <c:v>43273</c:v>
                </c:pt>
                <c:pt idx="311">
                  <c:v>43274</c:v>
                </c:pt>
                <c:pt idx="312">
                  <c:v>43275</c:v>
                </c:pt>
                <c:pt idx="313">
                  <c:v>43276</c:v>
                </c:pt>
                <c:pt idx="314">
                  <c:v>43277</c:v>
                </c:pt>
                <c:pt idx="315">
                  <c:v>43278</c:v>
                </c:pt>
                <c:pt idx="316">
                  <c:v>43279</c:v>
                </c:pt>
                <c:pt idx="317">
                  <c:v>43280</c:v>
                </c:pt>
                <c:pt idx="318">
                  <c:v>43281</c:v>
                </c:pt>
                <c:pt idx="319">
                  <c:v>43282</c:v>
                </c:pt>
                <c:pt idx="320">
                  <c:v>43283</c:v>
                </c:pt>
                <c:pt idx="321">
                  <c:v>43284</c:v>
                </c:pt>
                <c:pt idx="322">
                  <c:v>43285</c:v>
                </c:pt>
                <c:pt idx="323">
                  <c:v>43286</c:v>
                </c:pt>
                <c:pt idx="324">
                  <c:v>43287</c:v>
                </c:pt>
                <c:pt idx="325">
                  <c:v>43288</c:v>
                </c:pt>
                <c:pt idx="326">
                  <c:v>43289</c:v>
                </c:pt>
                <c:pt idx="327">
                  <c:v>43290</c:v>
                </c:pt>
                <c:pt idx="328">
                  <c:v>43291</c:v>
                </c:pt>
                <c:pt idx="329">
                  <c:v>43292</c:v>
                </c:pt>
                <c:pt idx="330">
                  <c:v>43293</c:v>
                </c:pt>
                <c:pt idx="331">
                  <c:v>43294</c:v>
                </c:pt>
                <c:pt idx="332">
                  <c:v>43295</c:v>
                </c:pt>
                <c:pt idx="333">
                  <c:v>43296</c:v>
                </c:pt>
                <c:pt idx="334">
                  <c:v>43297</c:v>
                </c:pt>
                <c:pt idx="335">
                  <c:v>43298</c:v>
                </c:pt>
                <c:pt idx="336">
                  <c:v>43299</c:v>
                </c:pt>
                <c:pt idx="337">
                  <c:v>43300</c:v>
                </c:pt>
                <c:pt idx="338">
                  <c:v>43301</c:v>
                </c:pt>
                <c:pt idx="339">
                  <c:v>43302</c:v>
                </c:pt>
                <c:pt idx="340">
                  <c:v>43303</c:v>
                </c:pt>
                <c:pt idx="341">
                  <c:v>43304</c:v>
                </c:pt>
                <c:pt idx="342">
                  <c:v>43305</c:v>
                </c:pt>
                <c:pt idx="343">
                  <c:v>43306</c:v>
                </c:pt>
                <c:pt idx="344">
                  <c:v>43307</c:v>
                </c:pt>
                <c:pt idx="345">
                  <c:v>43308</c:v>
                </c:pt>
                <c:pt idx="346">
                  <c:v>43309</c:v>
                </c:pt>
                <c:pt idx="347">
                  <c:v>43310</c:v>
                </c:pt>
                <c:pt idx="348">
                  <c:v>43311</c:v>
                </c:pt>
                <c:pt idx="349">
                  <c:v>43312</c:v>
                </c:pt>
                <c:pt idx="350">
                  <c:v>43313</c:v>
                </c:pt>
                <c:pt idx="351">
                  <c:v>43314</c:v>
                </c:pt>
                <c:pt idx="352">
                  <c:v>43315</c:v>
                </c:pt>
                <c:pt idx="353">
                  <c:v>43316</c:v>
                </c:pt>
                <c:pt idx="354">
                  <c:v>43317</c:v>
                </c:pt>
                <c:pt idx="355">
                  <c:v>43318</c:v>
                </c:pt>
                <c:pt idx="356">
                  <c:v>43319</c:v>
                </c:pt>
                <c:pt idx="357">
                  <c:v>43320</c:v>
                </c:pt>
                <c:pt idx="358">
                  <c:v>43321</c:v>
                </c:pt>
                <c:pt idx="359">
                  <c:v>43322</c:v>
                </c:pt>
                <c:pt idx="360">
                  <c:v>43323</c:v>
                </c:pt>
                <c:pt idx="361">
                  <c:v>43324</c:v>
                </c:pt>
                <c:pt idx="362">
                  <c:v>43325</c:v>
                </c:pt>
                <c:pt idx="363">
                  <c:v>43326</c:v>
                </c:pt>
                <c:pt idx="364">
                  <c:v>43327</c:v>
                </c:pt>
                <c:pt idx="365">
                  <c:v>43328</c:v>
                </c:pt>
                <c:pt idx="366">
                  <c:v>43329</c:v>
                </c:pt>
                <c:pt idx="367">
                  <c:v>43330</c:v>
                </c:pt>
                <c:pt idx="368">
                  <c:v>43331</c:v>
                </c:pt>
                <c:pt idx="369">
                  <c:v>43332</c:v>
                </c:pt>
                <c:pt idx="370">
                  <c:v>43333</c:v>
                </c:pt>
                <c:pt idx="371">
                  <c:v>43334</c:v>
                </c:pt>
                <c:pt idx="372">
                  <c:v>43335</c:v>
                </c:pt>
                <c:pt idx="373">
                  <c:v>43336</c:v>
                </c:pt>
                <c:pt idx="374">
                  <c:v>43337</c:v>
                </c:pt>
                <c:pt idx="375">
                  <c:v>43338</c:v>
                </c:pt>
                <c:pt idx="376">
                  <c:v>43339</c:v>
                </c:pt>
                <c:pt idx="377">
                  <c:v>43340</c:v>
                </c:pt>
                <c:pt idx="378">
                  <c:v>43341</c:v>
                </c:pt>
                <c:pt idx="379">
                  <c:v>43342</c:v>
                </c:pt>
                <c:pt idx="380">
                  <c:v>43343</c:v>
                </c:pt>
                <c:pt idx="381">
                  <c:v>43344</c:v>
                </c:pt>
                <c:pt idx="382">
                  <c:v>43345</c:v>
                </c:pt>
                <c:pt idx="383">
                  <c:v>43346</c:v>
                </c:pt>
                <c:pt idx="384">
                  <c:v>43347</c:v>
                </c:pt>
                <c:pt idx="385">
                  <c:v>43348</c:v>
                </c:pt>
                <c:pt idx="386">
                  <c:v>43349</c:v>
                </c:pt>
                <c:pt idx="387">
                  <c:v>43350</c:v>
                </c:pt>
                <c:pt idx="388">
                  <c:v>43351</c:v>
                </c:pt>
                <c:pt idx="389">
                  <c:v>43352</c:v>
                </c:pt>
                <c:pt idx="390">
                  <c:v>43353</c:v>
                </c:pt>
                <c:pt idx="391">
                  <c:v>43354</c:v>
                </c:pt>
                <c:pt idx="392">
                  <c:v>43355</c:v>
                </c:pt>
                <c:pt idx="393">
                  <c:v>43356</c:v>
                </c:pt>
                <c:pt idx="394">
                  <c:v>43357</c:v>
                </c:pt>
                <c:pt idx="395">
                  <c:v>43358</c:v>
                </c:pt>
                <c:pt idx="396">
                  <c:v>43359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43365</c:v>
                </c:pt>
                <c:pt idx="403">
                  <c:v>43366</c:v>
                </c:pt>
                <c:pt idx="404">
                  <c:v>43367</c:v>
                </c:pt>
                <c:pt idx="405">
                  <c:v>43368</c:v>
                </c:pt>
                <c:pt idx="406">
                  <c:v>43369</c:v>
                </c:pt>
                <c:pt idx="407">
                  <c:v>43370</c:v>
                </c:pt>
                <c:pt idx="408">
                  <c:v>43371</c:v>
                </c:pt>
                <c:pt idx="409">
                  <c:v>43372</c:v>
                </c:pt>
                <c:pt idx="410">
                  <c:v>43373</c:v>
                </c:pt>
                <c:pt idx="411">
                  <c:v>43374</c:v>
                </c:pt>
                <c:pt idx="412">
                  <c:v>43375</c:v>
                </c:pt>
                <c:pt idx="413">
                  <c:v>43376</c:v>
                </c:pt>
                <c:pt idx="414">
                  <c:v>43377</c:v>
                </c:pt>
                <c:pt idx="415">
                  <c:v>43378</c:v>
                </c:pt>
                <c:pt idx="416">
                  <c:v>43379</c:v>
                </c:pt>
                <c:pt idx="417">
                  <c:v>43380</c:v>
                </c:pt>
                <c:pt idx="418">
                  <c:v>43381</c:v>
                </c:pt>
                <c:pt idx="419">
                  <c:v>43382</c:v>
                </c:pt>
                <c:pt idx="420">
                  <c:v>43383</c:v>
                </c:pt>
                <c:pt idx="421">
                  <c:v>43384</c:v>
                </c:pt>
                <c:pt idx="422">
                  <c:v>43385</c:v>
                </c:pt>
                <c:pt idx="423">
                  <c:v>43386</c:v>
                </c:pt>
                <c:pt idx="424">
                  <c:v>43387</c:v>
                </c:pt>
                <c:pt idx="425">
                  <c:v>43388</c:v>
                </c:pt>
                <c:pt idx="426">
                  <c:v>43389</c:v>
                </c:pt>
                <c:pt idx="427">
                  <c:v>43390</c:v>
                </c:pt>
                <c:pt idx="428">
                  <c:v>43391</c:v>
                </c:pt>
                <c:pt idx="429">
                  <c:v>43392</c:v>
                </c:pt>
                <c:pt idx="430">
                  <c:v>43393</c:v>
                </c:pt>
                <c:pt idx="431">
                  <c:v>43394</c:v>
                </c:pt>
                <c:pt idx="432">
                  <c:v>43395</c:v>
                </c:pt>
                <c:pt idx="433">
                  <c:v>43396</c:v>
                </c:pt>
                <c:pt idx="434">
                  <c:v>43397</c:v>
                </c:pt>
                <c:pt idx="435">
                  <c:v>43398</c:v>
                </c:pt>
                <c:pt idx="436">
                  <c:v>43399</c:v>
                </c:pt>
                <c:pt idx="437">
                  <c:v>43400</c:v>
                </c:pt>
                <c:pt idx="438">
                  <c:v>43401</c:v>
                </c:pt>
                <c:pt idx="439">
                  <c:v>43402</c:v>
                </c:pt>
                <c:pt idx="440">
                  <c:v>43403</c:v>
                </c:pt>
                <c:pt idx="441">
                  <c:v>43404</c:v>
                </c:pt>
                <c:pt idx="442">
                  <c:v>43405</c:v>
                </c:pt>
                <c:pt idx="443">
                  <c:v>43406</c:v>
                </c:pt>
                <c:pt idx="444">
                  <c:v>43407</c:v>
                </c:pt>
                <c:pt idx="445">
                  <c:v>43408</c:v>
                </c:pt>
                <c:pt idx="446">
                  <c:v>43409</c:v>
                </c:pt>
                <c:pt idx="447">
                  <c:v>43410</c:v>
                </c:pt>
                <c:pt idx="448">
                  <c:v>43411</c:v>
                </c:pt>
                <c:pt idx="449">
                  <c:v>43412</c:v>
                </c:pt>
                <c:pt idx="450">
                  <c:v>43413</c:v>
                </c:pt>
                <c:pt idx="451">
                  <c:v>43414</c:v>
                </c:pt>
                <c:pt idx="452">
                  <c:v>43415</c:v>
                </c:pt>
                <c:pt idx="453">
                  <c:v>43416</c:v>
                </c:pt>
                <c:pt idx="454">
                  <c:v>43417</c:v>
                </c:pt>
                <c:pt idx="455">
                  <c:v>43418</c:v>
                </c:pt>
                <c:pt idx="456">
                  <c:v>43419</c:v>
                </c:pt>
                <c:pt idx="457">
                  <c:v>43420</c:v>
                </c:pt>
                <c:pt idx="458">
                  <c:v>43421</c:v>
                </c:pt>
                <c:pt idx="459">
                  <c:v>43422</c:v>
                </c:pt>
                <c:pt idx="460">
                  <c:v>43423</c:v>
                </c:pt>
                <c:pt idx="461">
                  <c:v>43424</c:v>
                </c:pt>
                <c:pt idx="462">
                  <c:v>43425</c:v>
                </c:pt>
                <c:pt idx="463">
                  <c:v>43426</c:v>
                </c:pt>
                <c:pt idx="464">
                  <c:v>43427</c:v>
                </c:pt>
                <c:pt idx="465">
                  <c:v>43428</c:v>
                </c:pt>
                <c:pt idx="466">
                  <c:v>43429</c:v>
                </c:pt>
                <c:pt idx="467">
                  <c:v>43430</c:v>
                </c:pt>
                <c:pt idx="468">
                  <c:v>43431</c:v>
                </c:pt>
                <c:pt idx="469">
                  <c:v>43432</c:v>
                </c:pt>
                <c:pt idx="470">
                  <c:v>43433</c:v>
                </c:pt>
                <c:pt idx="471">
                  <c:v>43434</c:v>
                </c:pt>
                <c:pt idx="472">
                  <c:v>43435</c:v>
                </c:pt>
                <c:pt idx="473">
                  <c:v>43436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43442</c:v>
                </c:pt>
                <c:pt idx="480">
                  <c:v>43443</c:v>
                </c:pt>
                <c:pt idx="481">
                  <c:v>43444</c:v>
                </c:pt>
                <c:pt idx="482">
                  <c:v>43445</c:v>
                </c:pt>
                <c:pt idx="483">
                  <c:v>43446</c:v>
                </c:pt>
                <c:pt idx="484">
                  <c:v>43447</c:v>
                </c:pt>
                <c:pt idx="485">
                  <c:v>43448</c:v>
                </c:pt>
                <c:pt idx="486">
                  <c:v>43449</c:v>
                </c:pt>
                <c:pt idx="487">
                  <c:v>43450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43456</c:v>
                </c:pt>
                <c:pt idx="494">
                  <c:v>43457</c:v>
                </c:pt>
                <c:pt idx="495">
                  <c:v>43458</c:v>
                </c:pt>
                <c:pt idx="496">
                  <c:v>43459</c:v>
                </c:pt>
                <c:pt idx="497">
                  <c:v>43460</c:v>
                </c:pt>
                <c:pt idx="498">
                  <c:v>43461</c:v>
                </c:pt>
                <c:pt idx="499">
                  <c:v>43462</c:v>
                </c:pt>
                <c:pt idx="500">
                  <c:v>43463</c:v>
                </c:pt>
                <c:pt idx="501">
                  <c:v>43464</c:v>
                </c:pt>
                <c:pt idx="502">
                  <c:v>43465</c:v>
                </c:pt>
                <c:pt idx="503">
                  <c:v>43466</c:v>
                </c:pt>
                <c:pt idx="504">
                  <c:v>43467</c:v>
                </c:pt>
                <c:pt idx="505">
                  <c:v>43468</c:v>
                </c:pt>
                <c:pt idx="506">
                  <c:v>43469</c:v>
                </c:pt>
                <c:pt idx="507">
                  <c:v>43470</c:v>
                </c:pt>
                <c:pt idx="508">
                  <c:v>43471</c:v>
                </c:pt>
                <c:pt idx="509">
                  <c:v>43472</c:v>
                </c:pt>
                <c:pt idx="510">
                  <c:v>43473</c:v>
                </c:pt>
                <c:pt idx="511">
                  <c:v>43474</c:v>
                </c:pt>
                <c:pt idx="512">
                  <c:v>43475</c:v>
                </c:pt>
                <c:pt idx="513">
                  <c:v>43476</c:v>
                </c:pt>
                <c:pt idx="514">
                  <c:v>43477</c:v>
                </c:pt>
                <c:pt idx="515">
                  <c:v>43478</c:v>
                </c:pt>
                <c:pt idx="516">
                  <c:v>43479</c:v>
                </c:pt>
                <c:pt idx="517">
                  <c:v>43480</c:v>
                </c:pt>
                <c:pt idx="518">
                  <c:v>43481</c:v>
                </c:pt>
                <c:pt idx="519">
                  <c:v>43482</c:v>
                </c:pt>
                <c:pt idx="520">
                  <c:v>43483</c:v>
                </c:pt>
                <c:pt idx="521">
                  <c:v>43484</c:v>
                </c:pt>
                <c:pt idx="522">
                  <c:v>43485</c:v>
                </c:pt>
                <c:pt idx="523">
                  <c:v>43486</c:v>
                </c:pt>
                <c:pt idx="524">
                  <c:v>43487</c:v>
                </c:pt>
                <c:pt idx="525">
                  <c:v>43488</c:v>
                </c:pt>
                <c:pt idx="526">
                  <c:v>43489</c:v>
                </c:pt>
                <c:pt idx="527">
                  <c:v>43490</c:v>
                </c:pt>
                <c:pt idx="528">
                  <c:v>43491</c:v>
                </c:pt>
                <c:pt idx="529">
                  <c:v>43492</c:v>
                </c:pt>
                <c:pt idx="530">
                  <c:v>43493</c:v>
                </c:pt>
                <c:pt idx="531">
                  <c:v>43494</c:v>
                </c:pt>
                <c:pt idx="532">
                  <c:v>43495</c:v>
                </c:pt>
                <c:pt idx="533">
                  <c:v>43496</c:v>
                </c:pt>
                <c:pt idx="534">
                  <c:v>43497</c:v>
                </c:pt>
                <c:pt idx="535">
                  <c:v>43498</c:v>
                </c:pt>
                <c:pt idx="536">
                  <c:v>43499</c:v>
                </c:pt>
                <c:pt idx="537">
                  <c:v>43500</c:v>
                </c:pt>
                <c:pt idx="538">
                  <c:v>43501</c:v>
                </c:pt>
                <c:pt idx="539">
                  <c:v>43502</c:v>
                </c:pt>
                <c:pt idx="540">
                  <c:v>43503</c:v>
                </c:pt>
                <c:pt idx="541">
                  <c:v>43504</c:v>
                </c:pt>
                <c:pt idx="542">
                  <c:v>43505</c:v>
                </c:pt>
                <c:pt idx="543">
                  <c:v>43506</c:v>
                </c:pt>
                <c:pt idx="544">
                  <c:v>43507</c:v>
                </c:pt>
                <c:pt idx="545">
                  <c:v>43508</c:v>
                </c:pt>
                <c:pt idx="546">
                  <c:v>43509</c:v>
                </c:pt>
                <c:pt idx="547">
                  <c:v>43510</c:v>
                </c:pt>
                <c:pt idx="548">
                  <c:v>43511</c:v>
                </c:pt>
                <c:pt idx="549">
                  <c:v>43512</c:v>
                </c:pt>
                <c:pt idx="550">
                  <c:v>43513</c:v>
                </c:pt>
                <c:pt idx="551">
                  <c:v>43514</c:v>
                </c:pt>
                <c:pt idx="552">
                  <c:v>43515</c:v>
                </c:pt>
                <c:pt idx="553">
                  <c:v>43516</c:v>
                </c:pt>
                <c:pt idx="554">
                  <c:v>43517</c:v>
                </c:pt>
                <c:pt idx="555">
                  <c:v>43518</c:v>
                </c:pt>
                <c:pt idx="556">
                  <c:v>43519</c:v>
                </c:pt>
                <c:pt idx="557">
                  <c:v>43520</c:v>
                </c:pt>
                <c:pt idx="558">
                  <c:v>43521</c:v>
                </c:pt>
                <c:pt idx="559">
                  <c:v>43522</c:v>
                </c:pt>
                <c:pt idx="560">
                  <c:v>43523</c:v>
                </c:pt>
                <c:pt idx="561">
                  <c:v>43524</c:v>
                </c:pt>
                <c:pt idx="562">
                  <c:v>43525</c:v>
                </c:pt>
                <c:pt idx="563">
                  <c:v>43526</c:v>
                </c:pt>
                <c:pt idx="564">
                  <c:v>43527</c:v>
                </c:pt>
                <c:pt idx="565">
                  <c:v>43528</c:v>
                </c:pt>
                <c:pt idx="566">
                  <c:v>43529</c:v>
                </c:pt>
                <c:pt idx="567">
                  <c:v>43530</c:v>
                </c:pt>
                <c:pt idx="568">
                  <c:v>43531</c:v>
                </c:pt>
                <c:pt idx="569">
                  <c:v>43532</c:v>
                </c:pt>
                <c:pt idx="570">
                  <c:v>43533</c:v>
                </c:pt>
                <c:pt idx="571">
                  <c:v>43534</c:v>
                </c:pt>
                <c:pt idx="572">
                  <c:v>43535</c:v>
                </c:pt>
                <c:pt idx="573">
                  <c:v>43536</c:v>
                </c:pt>
                <c:pt idx="574">
                  <c:v>43537</c:v>
                </c:pt>
                <c:pt idx="575">
                  <c:v>43538</c:v>
                </c:pt>
                <c:pt idx="576">
                  <c:v>43539</c:v>
                </c:pt>
                <c:pt idx="577">
                  <c:v>43540</c:v>
                </c:pt>
                <c:pt idx="578">
                  <c:v>43541</c:v>
                </c:pt>
                <c:pt idx="579">
                  <c:v>43542</c:v>
                </c:pt>
                <c:pt idx="580">
                  <c:v>43543</c:v>
                </c:pt>
                <c:pt idx="581">
                  <c:v>43544</c:v>
                </c:pt>
                <c:pt idx="582">
                  <c:v>43545</c:v>
                </c:pt>
                <c:pt idx="583">
                  <c:v>43546</c:v>
                </c:pt>
                <c:pt idx="584">
                  <c:v>43547</c:v>
                </c:pt>
                <c:pt idx="585">
                  <c:v>43548</c:v>
                </c:pt>
                <c:pt idx="586">
                  <c:v>43549</c:v>
                </c:pt>
                <c:pt idx="587">
                  <c:v>43550</c:v>
                </c:pt>
                <c:pt idx="588">
                  <c:v>43551</c:v>
                </c:pt>
                <c:pt idx="589">
                  <c:v>43552</c:v>
                </c:pt>
                <c:pt idx="590">
                  <c:v>43553</c:v>
                </c:pt>
                <c:pt idx="591">
                  <c:v>43554</c:v>
                </c:pt>
                <c:pt idx="592">
                  <c:v>43555</c:v>
                </c:pt>
                <c:pt idx="593">
                  <c:v>43556</c:v>
                </c:pt>
                <c:pt idx="594">
                  <c:v>43557</c:v>
                </c:pt>
                <c:pt idx="595">
                  <c:v>43558</c:v>
                </c:pt>
                <c:pt idx="596">
                  <c:v>43559</c:v>
                </c:pt>
                <c:pt idx="597">
                  <c:v>43560</c:v>
                </c:pt>
                <c:pt idx="598">
                  <c:v>43561</c:v>
                </c:pt>
                <c:pt idx="599">
                  <c:v>43562</c:v>
                </c:pt>
                <c:pt idx="600">
                  <c:v>43563</c:v>
                </c:pt>
                <c:pt idx="601">
                  <c:v>43564</c:v>
                </c:pt>
                <c:pt idx="602">
                  <c:v>43565</c:v>
                </c:pt>
                <c:pt idx="603">
                  <c:v>43566</c:v>
                </c:pt>
                <c:pt idx="604">
                  <c:v>43567</c:v>
                </c:pt>
                <c:pt idx="605">
                  <c:v>43568</c:v>
                </c:pt>
                <c:pt idx="606">
                  <c:v>43569</c:v>
                </c:pt>
                <c:pt idx="607">
                  <c:v>43570</c:v>
                </c:pt>
                <c:pt idx="608">
                  <c:v>43571</c:v>
                </c:pt>
                <c:pt idx="609">
                  <c:v>43572</c:v>
                </c:pt>
                <c:pt idx="610">
                  <c:v>43573</c:v>
                </c:pt>
                <c:pt idx="611">
                  <c:v>43574</c:v>
                </c:pt>
                <c:pt idx="612">
                  <c:v>43575</c:v>
                </c:pt>
                <c:pt idx="613">
                  <c:v>43576</c:v>
                </c:pt>
                <c:pt idx="614">
                  <c:v>43577</c:v>
                </c:pt>
                <c:pt idx="615">
                  <c:v>43578</c:v>
                </c:pt>
                <c:pt idx="616">
                  <c:v>43579</c:v>
                </c:pt>
                <c:pt idx="617">
                  <c:v>43580</c:v>
                </c:pt>
                <c:pt idx="618">
                  <c:v>43581</c:v>
                </c:pt>
                <c:pt idx="619">
                  <c:v>43582</c:v>
                </c:pt>
                <c:pt idx="620">
                  <c:v>43583</c:v>
                </c:pt>
                <c:pt idx="621">
                  <c:v>43584</c:v>
                </c:pt>
                <c:pt idx="622">
                  <c:v>43585</c:v>
                </c:pt>
                <c:pt idx="623">
                  <c:v>43586</c:v>
                </c:pt>
                <c:pt idx="624">
                  <c:v>43587</c:v>
                </c:pt>
                <c:pt idx="625">
                  <c:v>43588</c:v>
                </c:pt>
                <c:pt idx="626">
                  <c:v>43589</c:v>
                </c:pt>
                <c:pt idx="627">
                  <c:v>43590</c:v>
                </c:pt>
                <c:pt idx="628">
                  <c:v>43591</c:v>
                </c:pt>
                <c:pt idx="629">
                  <c:v>43592</c:v>
                </c:pt>
                <c:pt idx="630">
                  <c:v>43593</c:v>
                </c:pt>
                <c:pt idx="631">
                  <c:v>43594</c:v>
                </c:pt>
                <c:pt idx="632">
                  <c:v>43595</c:v>
                </c:pt>
                <c:pt idx="633">
                  <c:v>43596</c:v>
                </c:pt>
                <c:pt idx="634">
                  <c:v>43597</c:v>
                </c:pt>
                <c:pt idx="635">
                  <c:v>43598</c:v>
                </c:pt>
                <c:pt idx="636">
                  <c:v>43599</c:v>
                </c:pt>
                <c:pt idx="637">
                  <c:v>43600</c:v>
                </c:pt>
                <c:pt idx="638">
                  <c:v>43601</c:v>
                </c:pt>
                <c:pt idx="639">
                  <c:v>43602</c:v>
                </c:pt>
                <c:pt idx="640">
                  <c:v>43603</c:v>
                </c:pt>
                <c:pt idx="641">
                  <c:v>43604</c:v>
                </c:pt>
                <c:pt idx="642">
                  <c:v>43605</c:v>
                </c:pt>
                <c:pt idx="643">
                  <c:v>43606</c:v>
                </c:pt>
                <c:pt idx="644">
                  <c:v>43607</c:v>
                </c:pt>
                <c:pt idx="645">
                  <c:v>43608</c:v>
                </c:pt>
                <c:pt idx="646">
                  <c:v>43609</c:v>
                </c:pt>
                <c:pt idx="647">
                  <c:v>43610</c:v>
                </c:pt>
                <c:pt idx="648">
                  <c:v>43611</c:v>
                </c:pt>
                <c:pt idx="649">
                  <c:v>43612</c:v>
                </c:pt>
                <c:pt idx="650">
                  <c:v>43613</c:v>
                </c:pt>
                <c:pt idx="651">
                  <c:v>43614</c:v>
                </c:pt>
                <c:pt idx="652">
                  <c:v>43615</c:v>
                </c:pt>
                <c:pt idx="653">
                  <c:v>43616</c:v>
                </c:pt>
                <c:pt idx="654">
                  <c:v>43617</c:v>
                </c:pt>
                <c:pt idx="655">
                  <c:v>43618</c:v>
                </c:pt>
                <c:pt idx="656">
                  <c:v>43619</c:v>
                </c:pt>
                <c:pt idx="657">
                  <c:v>43620</c:v>
                </c:pt>
                <c:pt idx="658">
                  <c:v>43621</c:v>
                </c:pt>
                <c:pt idx="659">
                  <c:v>43622</c:v>
                </c:pt>
                <c:pt idx="660">
                  <c:v>43623</c:v>
                </c:pt>
                <c:pt idx="661">
                  <c:v>43624</c:v>
                </c:pt>
                <c:pt idx="662">
                  <c:v>43625</c:v>
                </c:pt>
                <c:pt idx="663">
                  <c:v>43626</c:v>
                </c:pt>
                <c:pt idx="664">
                  <c:v>43627</c:v>
                </c:pt>
                <c:pt idx="665">
                  <c:v>43628</c:v>
                </c:pt>
                <c:pt idx="666">
                  <c:v>43629</c:v>
                </c:pt>
                <c:pt idx="667">
                  <c:v>43630</c:v>
                </c:pt>
                <c:pt idx="668">
                  <c:v>43631</c:v>
                </c:pt>
                <c:pt idx="669">
                  <c:v>43632</c:v>
                </c:pt>
                <c:pt idx="670">
                  <c:v>43633</c:v>
                </c:pt>
                <c:pt idx="671">
                  <c:v>43634</c:v>
                </c:pt>
                <c:pt idx="672">
                  <c:v>43635</c:v>
                </c:pt>
                <c:pt idx="673">
                  <c:v>43636</c:v>
                </c:pt>
                <c:pt idx="674">
                  <c:v>43637</c:v>
                </c:pt>
                <c:pt idx="675">
                  <c:v>43638</c:v>
                </c:pt>
                <c:pt idx="676">
                  <c:v>43639</c:v>
                </c:pt>
                <c:pt idx="677">
                  <c:v>43640</c:v>
                </c:pt>
                <c:pt idx="678">
                  <c:v>43641</c:v>
                </c:pt>
                <c:pt idx="679">
                  <c:v>43642</c:v>
                </c:pt>
                <c:pt idx="680">
                  <c:v>43643</c:v>
                </c:pt>
                <c:pt idx="681">
                  <c:v>43644</c:v>
                </c:pt>
                <c:pt idx="682">
                  <c:v>43645</c:v>
                </c:pt>
                <c:pt idx="683">
                  <c:v>43646</c:v>
                </c:pt>
                <c:pt idx="684">
                  <c:v>43647</c:v>
                </c:pt>
                <c:pt idx="685">
                  <c:v>43648</c:v>
                </c:pt>
                <c:pt idx="686">
                  <c:v>43649</c:v>
                </c:pt>
                <c:pt idx="687">
                  <c:v>43650</c:v>
                </c:pt>
                <c:pt idx="688">
                  <c:v>43651</c:v>
                </c:pt>
                <c:pt idx="689">
                  <c:v>43652</c:v>
                </c:pt>
                <c:pt idx="690">
                  <c:v>43653</c:v>
                </c:pt>
                <c:pt idx="691">
                  <c:v>43654</c:v>
                </c:pt>
                <c:pt idx="692">
                  <c:v>43655</c:v>
                </c:pt>
                <c:pt idx="693">
                  <c:v>43656</c:v>
                </c:pt>
                <c:pt idx="694">
                  <c:v>43657</c:v>
                </c:pt>
                <c:pt idx="695">
                  <c:v>43658</c:v>
                </c:pt>
                <c:pt idx="696">
                  <c:v>43659</c:v>
                </c:pt>
                <c:pt idx="697">
                  <c:v>43660</c:v>
                </c:pt>
                <c:pt idx="698">
                  <c:v>43661</c:v>
                </c:pt>
                <c:pt idx="699">
                  <c:v>43662</c:v>
                </c:pt>
                <c:pt idx="700">
                  <c:v>43663</c:v>
                </c:pt>
                <c:pt idx="701">
                  <c:v>43664</c:v>
                </c:pt>
                <c:pt idx="702">
                  <c:v>43665</c:v>
                </c:pt>
                <c:pt idx="703">
                  <c:v>43666</c:v>
                </c:pt>
                <c:pt idx="704">
                  <c:v>43667</c:v>
                </c:pt>
                <c:pt idx="705">
                  <c:v>43668</c:v>
                </c:pt>
                <c:pt idx="706">
                  <c:v>43669</c:v>
                </c:pt>
                <c:pt idx="707">
                  <c:v>43670</c:v>
                </c:pt>
                <c:pt idx="708">
                  <c:v>43671</c:v>
                </c:pt>
                <c:pt idx="709">
                  <c:v>43672</c:v>
                </c:pt>
                <c:pt idx="710">
                  <c:v>43673</c:v>
                </c:pt>
                <c:pt idx="711">
                  <c:v>43674</c:v>
                </c:pt>
                <c:pt idx="712">
                  <c:v>43675</c:v>
                </c:pt>
                <c:pt idx="713">
                  <c:v>43676</c:v>
                </c:pt>
                <c:pt idx="714">
                  <c:v>43677</c:v>
                </c:pt>
                <c:pt idx="715">
                  <c:v>43678</c:v>
                </c:pt>
                <c:pt idx="716">
                  <c:v>43679</c:v>
                </c:pt>
                <c:pt idx="717">
                  <c:v>43680</c:v>
                </c:pt>
                <c:pt idx="718">
                  <c:v>43681</c:v>
                </c:pt>
                <c:pt idx="719">
                  <c:v>43682</c:v>
                </c:pt>
                <c:pt idx="720">
                  <c:v>43683</c:v>
                </c:pt>
                <c:pt idx="721">
                  <c:v>43684</c:v>
                </c:pt>
                <c:pt idx="722">
                  <c:v>43685</c:v>
                </c:pt>
                <c:pt idx="723">
                  <c:v>43686</c:v>
                </c:pt>
                <c:pt idx="724">
                  <c:v>43687</c:v>
                </c:pt>
                <c:pt idx="725">
                  <c:v>43688</c:v>
                </c:pt>
                <c:pt idx="726">
                  <c:v>43689</c:v>
                </c:pt>
                <c:pt idx="727">
                  <c:v>43690</c:v>
                </c:pt>
                <c:pt idx="728">
                  <c:v>43691</c:v>
                </c:pt>
                <c:pt idx="729">
                  <c:v>43692</c:v>
                </c:pt>
                <c:pt idx="730">
                  <c:v>43693</c:v>
                </c:pt>
                <c:pt idx="731">
                  <c:v>43694</c:v>
                </c:pt>
                <c:pt idx="732">
                  <c:v>43695</c:v>
                </c:pt>
                <c:pt idx="733">
                  <c:v>43696</c:v>
                </c:pt>
                <c:pt idx="734">
                  <c:v>43697</c:v>
                </c:pt>
                <c:pt idx="735">
                  <c:v>43698</c:v>
                </c:pt>
                <c:pt idx="736">
                  <c:v>43699</c:v>
                </c:pt>
                <c:pt idx="737">
                  <c:v>43700</c:v>
                </c:pt>
                <c:pt idx="738">
                  <c:v>43701</c:v>
                </c:pt>
                <c:pt idx="739">
                  <c:v>43702</c:v>
                </c:pt>
                <c:pt idx="740">
                  <c:v>43703</c:v>
                </c:pt>
                <c:pt idx="741">
                  <c:v>43704</c:v>
                </c:pt>
                <c:pt idx="742">
                  <c:v>43705</c:v>
                </c:pt>
                <c:pt idx="743">
                  <c:v>43706</c:v>
                </c:pt>
                <c:pt idx="744">
                  <c:v>43707</c:v>
                </c:pt>
                <c:pt idx="745">
                  <c:v>43708</c:v>
                </c:pt>
                <c:pt idx="746">
                  <c:v>43709</c:v>
                </c:pt>
                <c:pt idx="747">
                  <c:v>43710</c:v>
                </c:pt>
                <c:pt idx="748">
                  <c:v>43711</c:v>
                </c:pt>
                <c:pt idx="749">
                  <c:v>43712</c:v>
                </c:pt>
                <c:pt idx="750">
                  <c:v>43713</c:v>
                </c:pt>
                <c:pt idx="751">
                  <c:v>43714</c:v>
                </c:pt>
                <c:pt idx="752">
                  <c:v>43715</c:v>
                </c:pt>
                <c:pt idx="753">
                  <c:v>43716</c:v>
                </c:pt>
                <c:pt idx="754">
                  <c:v>43717</c:v>
                </c:pt>
                <c:pt idx="755">
                  <c:v>43718</c:v>
                </c:pt>
                <c:pt idx="756">
                  <c:v>43719</c:v>
                </c:pt>
                <c:pt idx="757">
                  <c:v>43720</c:v>
                </c:pt>
                <c:pt idx="758">
                  <c:v>43721</c:v>
                </c:pt>
                <c:pt idx="759">
                  <c:v>43722</c:v>
                </c:pt>
                <c:pt idx="760">
                  <c:v>43723</c:v>
                </c:pt>
                <c:pt idx="761">
                  <c:v>43724</c:v>
                </c:pt>
                <c:pt idx="762">
                  <c:v>43725</c:v>
                </c:pt>
                <c:pt idx="763">
                  <c:v>43726</c:v>
                </c:pt>
                <c:pt idx="764">
                  <c:v>43727</c:v>
                </c:pt>
                <c:pt idx="765">
                  <c:v>43728</c:v>
                </c:pt>
                <c:pt idx="766">
                  <c:v>43729</c:v>
                </c:pt>
                <c:pt idx="767">
                  <c:v>43730</c:v>
                </c:pt>
                <c:pt idx="768">
                  <c:v>43731</c:v>
                </c:pt>
                <c:pt idx="769">
                  <c:v>43732</c:v>
                </c:pt>
                <c:pt idx="770">
                  <c:v>43733</c:v>
                </c:pt>
                <c:pt idx="771">
                  <c:v>43734</c:v>
                </c:pt>
                <c:pt idx="772">
                  <c:v>43735</c:v>
                </c:pt>
                <c:pt idx="773">
                  <c:v>43736</c:v>
                </c:pt>
                <c:pt idx="774">
                  <c:v>43737</c:v>
                </c:pt>
                <c:pt idx="775">
                  <c:v>43738</c:v>
                </c:pt>
                <c:pt idx="776">
                  <c:v>43739</c:v>
                </c:pt>
                <c:pt idx="777">
                  <c:v>43740</c:v>
                </c:pt>
                <c:pt idx="778">
                  <c:v>43741</c:v>
                </c:pt>
                <c:pt idx="779">
                  <c:v>43742</c:v>
                </c:pt>
                <c:pt idx="780">
                  <c:v>43743</c:v>
                </c:pt>
                <c:pt idx="781">
                  <c:v>43744</c:v>
                </c:pt>
                <c:pt idx="782">
                  <c:v>43745</c:v>
                </c:pt>
                <c:pt idx="783">
                  <c:v>43746</c:v>
                </c:pt>
                <c:pt idx="784">
                  <c:v>43747</c:v>
                </c:pt>
                <c:pt idx="785">
                  <c:v>43748</c:v>
                </c:pt>
                <c:pt idx="786">
                  <c:v>43749</c:v>
                </c:pt>
                <c:pt idx="787">
                  <c:v>43750</c:v>
                </c:pt>
                <c:pt idx="788">
                  <c:v>43751</c:v>
                </c:pt>
                <c:pt idx="789">
                  <c:v>43752</c:v>
                </c:pt>
                <c:pt idx="790">
                  <c:v>43753</c:v>
                </c:pt>
                <c:pt idx="791">
                  <c:v>43754</c:v>
                </c:pt>
                <c:pt idx="792">
                  <c:v>43755</c:v>
                </c:pt>
                <c:pt idx="793">
                  <c:v>43756</c:v>
                </c:pt>
                <c:pt idx="794">
                  <c:v>43757</c:v>
                </c:pt>
                <c:pt idx="795">
                  <c:v>43758</c:v>
                </c:pt>
                <c:pt idx="796">
                  <c:v>43759</c:v>
                </c:pt>
                <c:pt idx="797">
                  <c:v>43760</c:v>
                </c:pt>
                <c:pt idx="798">
                  <c:v>43761</c:v>
                </c:pt>
                <c:pt idx="799">
                  <c:v>43762</c:v>
                </c:pt>
                <c:pt idx="800">
                  <c:v>43763</c:v>
                </c:pt>
                <c:pt idx="801">
                  <c:v>43764</c:v>
                </c:pt>
                <c:pt idx="802">
                  <c:v>43765</c:v>
                </c:pt>
                <c:pt idx="803">
                  <c:v>43766</c:v>
                </c:pt>
                <c:pt idx="804">
                  <c:v>43767</c:v>
                </c:pt>
                <c:pt idx="805">
                  <c:v>43768</c:v>
                </c:pt>
                <c:pt idx="806">
                  <c:v>43769</c:v>
                </c:pt>
                <c:pt idx="807">
                  <c:v>43770</c:v>
                </c:pt>
                <c:pt idx="808">
                  <c:v>43771</c:v>
                </c:pt>
                <c:pt idx="809">
                  <c:v>43772</c:v>
                </c:pt>
                <c:pt idx="810">
                  <c:v>43773</c:v>
                </c:pt>
                <c:pt idx="811">
                  <c:v>43774</c:v>
                </c:pt>
                <c:pt idx="812">
                  <c:v>43775</c:v>
                </c:pt>
                <c:pt idx="813">
                  <c:v>43776</c:v>
                </c:pt>
                <c:pt idx="814">
                  <c:v>43777</c:v>
                </c:pt>
                <c:pt idx="815">
                  <c:v>43778</c:v>
                </c:pt>
                <c:pt idx="816">
                  <c:v>43779</c:v>
                </c:pt>
                <c:pt idx="817">
                  <c:v>43780</c:v>
                </c:pt>
                <c:pt idx="818">
                  <c:v>43781</c:v>
                </c:pt>
                <c:pt idx="819">
                  <c:v>43782</c:v>
                </c:pt>
                <c:pt idx="820">
                  <c:v>43783</c:v>
                </c:pt>
                <c:pt idx="821">
                  <c:v>43784</c:v>
                </c:pt>
                <c:pt idx="822">
                  <c:v>43785</c:v>
                </c:pt>
                <c:pt idx="823">
                  <c:v>43786</c:v>
                </c:pt>
                <c:pt idx="824">
                  <c:v>43787</c:v>
                </c:pt>
                <c:pt idx="825">
                  <c:v>43788</c:v>
                </c:pt>
                <c:pt idx="826">
                  <c:v>43789</c:v>
                </c:pt>
                <c:pt idx="827">
                  <c:v>43790</c:v>
                </c:pt>
                <c:pt idx="828">
                  <c:v>43791</c:v>
                </c:pt>
                <c:pt idx="829">
                  <c:v>43792</c:v>
                </c:pt>
                <c:pt idx="830">
                  <c:v>43793</c:v>
                </c:pt>
                <c:pt idx="831">
                  <c:v>43794</c:v>
                </c:pt>
                <c:pt idx="832">
                  <c:v>43795</c:v>
                </c:pt>
                <c:pt idx="833">
                  <c:v>43796</c:v>
                </c:pt>
                <c:pt idx="834">
                  <c:v>43797</c:v>
                </c:pt>
                <c:pt idx="835">
                  <c:v>43798</c:v>
                </c:pt>
                <c:pt idx="836">
                  <c:v>43799</c:v>
                </c:pt>
                <c:pt idx="837">
                  <c:v>43800</c:v>
                </c:pt>
                <c:pt idx="838">
                  <c:v>43801</c:v>
                </c:pt>
                <c:pt idx="839">
                  <c:v>43802</c:v>
                </c:pt>
                <c:pt idx="840">
                  <c:v>43803</c:v>
                </c:pt>
                <c:pt idx="841">
                  <c:v>43804</c:v>
                </c:pt>
                <c:pt idx="842">
                  <c:v>43805</c:v>
                </c:pt>
                <c:pt idx="843">
                  <c:v>43806</c:v>
                </c:pt>
                <c:pt idx="844">
                  <c:v>43807</c:v>
                </c:pt>
                <c:pt idx="845">
                  <c:v>43808</c:v>
                </c:pt>
                <c:pt idx="846">
                  <c:v>43809</c:v>
                </c:pt>
                <c:pt idx="847">
                  <c:v>43810</c:v>
                </c:pt>
                <c:pt idx="848">
                  <c:v>43811</c:v>
                </c:pt>
                <c:pt idx="849">
                  <c:v>43812</c:v>
                </c:pt>
                <c:pt idx="850">
                  <c:v>43813</c:v>
                </c:pt>
                <c:pt idx="851">
                  <c:v>43814</c:v>
                </c:pt>
                <c:pt idx="852">
                  <c:v>43815</c:v>
                </c:pt>
                <c:pt idx="853">
                  <c:v>43816</c:v>
                </c:pt>
                <c:pt idx="854">
                  <c:v>43817</c:v>
                </c:pt>
                <c:pt idx="855">
                  <c:v>43818</c:v>
                </c:pt>
                <c:pt idx="856">
                  <c:v>43819</c:v>
                </c:pt>
                <c:pt idx="857">
                  <c:v>43820</c:v>
                </c:pt>
                <c:pt idx="858">
                  <c:v>43821</c:v>
                </c:pt>
                <c:pt idx="859">
                  <c:v>43822</c:v>
                </c:pt>
                <c:pt idx="860">
                  <c:v>43823</c:v>
                </c:pt>
                <c:pt idx="861">
                  <c:v>43824</c:v>
                </c:pt>
                <c:pt idx="862">
                  <c:v>43825</c:v>
                </c:pt>
                <c:pt idx="863">
                  <c:v>43826</c:v>
                </c:pt>
                <c:pt idx="864">
                  <c:v>43827</c:v>
                </c:pt>
                <c:pt idx="865">
                  <c:v>43828</c:v>
                </c:pt>
                <c:pt idx="866">
                  <c:v>43829</c:v>
                </c:pt>
                <c:pt idx="867">
                  <c:v>43830</c:v>
                </c:pt>
                <c:pt idx="868">
                  <c:v>43831</c:v>
                </c:pt>
                <c:pt idx="869">
                  <c:v>43832</c:v>
                </c:pt>
                <c:pt idx="870">
                  <c:v>43833</c:v>
                </c:pt>
                <c:pt idx="871">
                  <c:v>43834</c:v>
                </c:pt>
                <c:pt idx="872">
                  <c:v>43835</c:v>
                </c:pt>
                <c:pt idx="873">
                  <c:v>43836</c:v>
                </c:pt>
                <c:pt idx="874">
                  <c:v>43837</c:v>
                </c:pt>
                <c:pt idx="875">
                  <c:v>43838</c:v>
                </c:pt>
                <c:pt idx="876">
                  <c:v>43839</c:v>
                </c:pt>
                <c:pt idx="877">
                  <c:v>43840</c:v>
                </c:pt>
                <c:pt idx="878">
                  <c:v>43841</c:v>
                </c:pt>
                <c:pt idx="879">
                  <c:v>43842</c:v>
                </c:pt>
                <c:pt idx="880">
                  <c:v>43843</c:v>
                </c:pt>
                <c:pt idx="881">
                  <c:v>43844</c:v>
                </c:pt>
                <c:pt idx="882">
                  <c:v>43845</c:v>
                </c:pt>
                <c:pt idx="883">
                  <c:v>43846</c:v>
                </c:pt>
                <c:pt idx="884">
                  <c:v>43847</c:v>
                </c:pt>
                <c:pt idx="885">
                  <c:v>43848</c:v>
                </c:pt>
                <c:pt idx="886">
                  <c:v>43849</c:v>
                </c:pt>
                <c:pt idx="887">
                  <c:v>43850</c:v>
                </c:pt>
                <c:pt idx="888">
                  <c:v>43851</c:v>
                </c:pt>
                <c:pt idx="889">
                  <c:v>43852</c:v>
                </c:pt>
                <c:pt idx="890">
                  <c:v>43853</c:v>
                </c:pt>
                <c:pt idx="891">
                  <c:v>43854</c:v>
                </c:pt>
                <c:pt idx="892">
                  <c:v>43855</c:v>
                </c:pt>
                <c:pt idx="893">
                  <c:v>43856</c:v>
                </c:pt>
                <c:pt idx="894">
                  <c:v>43857</c:v>
                </c:pt>
                <c:pt idx="895">
                  <c:v>43858</c:v>
                </c:pt>
                <c:pt idx="896">
                  <c:v>43859</c:v>
                </c:pt>
                <c:pt idx="897">
                  <c:v>43860</c:v>
                </c:pt>
                <c:pt idx="898">
                  <c:v>43861</c:v>
                </c:pt>
                <c:pt idx="899">
                  <c:v>43862</c:v>
                </c:pt>
                <c:pt idx="900">
                  <c:v>43863</c:v>
                </c:pt>
                <c:pt idx="901">
                  <c:v>43864</c:v>
                </c:pt>
                <c:pt idx="902">
                  <c:v>43865</c:v>
                </c:pt>
                <c:pt idx="903">
                  <c:v>43866</c:v>
                </c:pt>
                <c:pt idx="904">
                  <c:v>43867</c:v>
                </c:pt>
                <c:pt idx="905">
                  <c:v>43868</c:v>
                </c:pt>
                <c:pt idx="906">
                  <c:v>43869</c:v>
                </c:pt>
                <c:pt idx="907">
                  <c:v>43870</c:v>
                </c:pt>
                <c:pt idx="908">
                  <c:v>43871</c:v>
                </c:pt>
                <c:pt idx="909">
                  <c:v>43872</c:v>
                </c:pt>
                <c:pt idx="910">
                  <c:v>43873</c:v>
                </c:pt>
                <c:pt idx="911">
                  <c:v>43874</c:v>
                </c:pt>
                <c:pt idx="912">
                  <c:v>43875</c:v>
                </c:pt>
                <c:pt idx="913">
                  <c:v>43876</c:v>
                </c:pt>
                <c:pt idx="914">
                  <c:v>43877</c:v>
                </c:pt>
                <c:pt idx="915">
                  <c:v>43878</c:v>
                </c:pt>
                <c:pt idx="916">
                  <c:v>43879</c:v>
                </c:pt>
                <c:pt idx="917">
                  <c:v>43880</c:v>
                </c:pt>
                <c:pt idx="918">
                  <c:v>43881</c:v>
                </c:pt>
                <c:pt idx="919">
                  <c:v>43882</c:v>
                </c:pt>
                <c:pt idx="920">
                  <c:v>43883</c:v>
                </c:pt>
                <c:pt idx="921">
                  <c:v>43884</c:v>
                </c:pt>
                <c:pt idx="922">
                  <c:v>43885</c:v>
                </c:pt>
                <c:pt idx="923">
                  <c:v>43886</c:v>
                </c:pt>
                <c:pt idx="924">
                  <c:v>43887</c:v>
                </c:pt>
                <c:pt idx="925">
                  <c:v>43888</c:v>
                </c:pt>
                <c:pt idx="926">
                  <c:v>43889</c:v>
                </c:pt>
                <c:pt idx="927">
                  <c:v>43890</c:v>
                </c:pt>
                <c:pt idx="928">
                  <c:v>43891</c:v>
                </c:pt>
                <c:pt idx="929">
                  <c:v>43892</c:v>
                </c:pt>
                <c:pt idx="930">
                  <c:v>43893</c:v>
                </c:pt>
                <c:pt idx="931">
                  <c:v>43894</c:v>
                </c:pt>
                <c:pt idx="932">
                  <c:v>43895</c:v>
                </c:pt>
                <c:pt idx="933">
                  <c:v>43896</c:v>
                </c:pt>
                <c:pt idx="934">
                  <c:v>43897</c:v>
                </c:pt>
                <c:pt idx="935">
                  <c:v>43898</c:v>
                </c:pt>
                <c:pt idx="936">
                  <c:v>43899</c:v>
                </c:pt>
                <c:pt idx="937">
                  <c:v>43900</c:v>
                </c:pt>
                <c:pt idx="938">
                  <c:v>43901</c:v>
                </c:pt>
                <c:pt idx="939">
                  <c:v>43902</c:v>
                </c:pt>
                <c:pt idx="940">
                  <c:v>43903</c:v>
                </c:pt>
                <c:pt idx="941">
                  <c:v>43904</c:v>
                </c:pt>
                <c:pt idx="942">
                  <c:v>43905</c:v>
                </c:pt>
                <c:pt idx="943">
                  <c:v>43906</c:v>
                </c:pt>
                <c:pt idx="944">
                  <c:v>43907</c:v>
                </c:pt>
                <c:pt idx="945">
                  <c:v>43908</c:v>
                </c:pt>
                <c:pt idx="946">
                  <c:v>43909</c:v>
                </c:pt>
                <c:pt idx="947">
                  <c:v>43910</c:v>
                </c:pt>
                <c:pt idx="948">
                  <c:v>43911</c:v>
                </c:pt>
                <c:pt idx="949">
                  <c:v>43912</c:v>
                </c:pt>
                <c:pt idx="950">
                  <c:v>43913</c:v>
                </c:pt>
                <c:pt idx="951">
                  <c:v>43914</c:v>
                </c:pt>
                <c:pt idx="952">
                  <c:v>43915</c:v>
                </c:pt>
                <c:pt idx="953">
                  <c:v>43916</c:v>
                </c:pt>
                <c:pt idx="954">
                  <c:v>43917</c:v>
                </c:pt>
                <c:pt idx="955">
                  <c:v>43918</c:v>
                </c:pt>
                <c:pt idx="956">
                  <c:v>43919</c:v>
                </c:pt>
                <c:pt idx="957">
                  <c:v>43920</c:v>
                </c:pt>
                <c:pt idx="958">
                  <c:v>43921</c:v>
                </c:pt>
                <c:pt idx="959">
                  <c:v>43922</c:v>
                </c:pt>
                <c:pt idx="960">
                  <c:v>43923</c:v>
                </c:pt>
                <c:pt idx="961">
                  <c:v>43924</c:v>
                </c:pt>
                <c:pt idx="962">
                  <c:v>43925</c:v>
                </c:pt>
                <c:pt idx="963">
                  <c:v>43926</c:v>
                </c:pt>
                <c:pt idx="964">
                  <c:v>43927</c:v>
                </c:pt>
                <c:pt idx="965">
                  <c:v>43928</c:v>
                </c:pt>
                <c:pt idx="966">
                  <c:v>43929</c:v>
                </c:pt>
                <c:pt idx="967">
                  <c:v>43930</c:v>
                </c:pt>
                <c:pt idx="968">
                  <c:v>43931</c:v>
                </c:pt>
                <c:pt idx="969">
                  <c:v>43932</c:v>
                </c:pt>
                <c:pt idx="970">
                  <c:v>43933</c:v>
                </c:pt>
                <c:pt idx="971">
                  <c:v>43934</c:v>
                </c:pt>
                <c:pt idx="972">
                  <c:v>43935</c:v>
                </c:pt>
                <c:pt idx="973">
                  <c:v>43936</c:v>
                </c:pt>
                <c:pt idx="974">
                  <c:v>43937</c:v>
                </c:pt>
                <c:pt idx="975">
                  <c:v>43938</c:v>
                </c:pt>
                <c:pt idx="976">
                  <c:v>43939</c:v>
                </c:pt>
                <c:pt idx="977">
                  <c:v>43940</c:v>
                </c:pt>
                <c:pt idx="978">
                  <c:v>43941</c:v>
                </c:pt>
                <c:pt idx="979">
                  <c:v>43942</c:v>
                </c:pt>
                <c:pt idx="980">
                  <c:v>43943</c:v>
                </c:pt>
                <c:pt idx="981">
                  <c:v>43944</c:v>
                </c:pt>
                <c:pt idx="982">
                  <c:v>43945</c:v>
                </c:pt>
                <c:pt idx="983">
                  <c:v>43946</c:v>
                </c:pt>
                <c:pt idx="984">
                  <c:v>43947</c:v>
                </c:pt>
                <c:pt idx="985">
                  <c:v>43948</c:v>
                </c:pt>
                <c:pt idx="986">
                  <c:v>43949</c:v>
                </c:pt>
                <c:pt idx="987">
                  <c:v>43950</c:v>
                </c:pt>
                <c:pt idx="988">
                  <c:v>43951</c:v>
                </c:pt>
                <c:pt idx="989">
                  <c:v>43952</c:v>
                </c:pt>
                <c:pt idx="990">
                  <c:v>43953</c:v>
                </c:pt>
                <c:pt idx="991">
                  <c:v>43954</c:v>
                </c:pt>
                <c:pt idx="992">
                  <c:v>43955</c:v>
                </c:pt>
                <c:pt idx="993">
                  <c:v>43956</c:v>
                </c:pt>
                <c:pt idx="994">
                  <c:v>43957</c:v>
                </c:pt>
                <c:pt idx="995">
                  <c:v>43958</c:v>
                </c:pt>
                <c:pt idx="996">
                  <c:v>43959</c:v>
                </c:pt>
                <c:pt idx="997">
                  <c:v>43960</c:v>
                </c:pt>
                <c:pt idx="998">
                  <c:v>43961</c:v>
                </c:pt>
                <c:pt idx="999">
                  <c:v>43962</c:v>
                </c:pt>
                <c:pt idx="1000">
                  <c:v>43963</c:v>
                </c:pt>
                <c:pt idx="1001">
                  <c:v>43964</c:v>
                </c:pt>
                <c:pt idx="1002">
                  <c:v>43965</c:v>
                </c:pt>
                <c:pt idx="1003">
                  <c:v>43966</c:v>
                </c:pt>
                <c:pt idx="1004">
                  <c:v>43967</c:v>
                </c:pt>
                <c:pt idx="1005">
                  <c:v>43968</c:v>
                </c:pt>
                <c:pt idx="1006">
                  <c:v>43969</c:v>
                </c:pt>
                <c:pt idx="1007">
                  <c:v>43970</c:v>
                </c:pt>
                <c:pt idx="1008">
                  <c:v>43971</c:v>
                </c:pt>
                <c:pt idx="1009">
                  <c:v>43972</c:v>
                </c:pt>
                <c:pt idx="1010">
                  <c:v>43973</c:v>
                </c:pt>
                <c:pt idx="1011">
                  <c:v>43974</c:v>
                </c:pt>
                <c:pt idx="1012">
                  <c:v>43975</c:v>
                </c:pt>
                <c:pt idx="1013">
                  <c:v>43976</c:v>
                </c:pt>
                <c:pt idx="1014">
                  <c:v>43977</c:v>
                </c:pt>
                <c:pt idx="1015">
                  <c:v>43978</c:v>
                </c:pt>
                <c:pt idx="1016">
                  <c:v>43979</c:v>
                </c:pt>
                <c:pt idx="1017">
                  <c:v>43980</c:v>
                </c:pt>
                <c:pt idx="1018">
                  <c:v>43981</c:v>
                </c:pt>
                <c:pt idx="1019">
                  <c:v>43982</c:v>
                </c:pt>
                <c:pt idx="1020">
                  <c:v>43983</c:v>
                </c:pt>
                <c:pt idx="1021">
                  <c:v>43984</c:v>
                </c:pt>
                <c:pt idx="1022">
                  <c:v>43985</c:v>
                </c:pt>
                <c:pt idx="1023">
                  <c:v>43986</c:v>
                </c:pt>
                <c:pt idx="1024">
                  <c:v>43987</c:v>
                </c:pt>
                <c:pt idx="1025">
                  <c:v>43988</c:v>
                </c:pt>
                <c:pt idx="1026">
                  <c:v>43989</c:v>
                </c:pt>
                <c:pt idx="1027">
                  <c:v>43990</c:v>
                </c:pt>
                <c:pt idx="1028">
                  <c:v>43991</c:v>
                </c:pt>
                <c:pt idx="1029">
                  <c:v>43992</c:v>
                </c:pt>
                <c:pt idx="1030">
                  <c:v>43993</c:v>
                </c:pt>
                <c:pt idx="1031">
                  <c:v>43994</c:v>
                </c:pt>
                <c:pt idx="1032">
                  <c:v>43995</c:v>
                </c:pt>
                <c:pt idx="1033">
                  <c:v>43996</c:v>
                </c:pt>
                <c:pt idx="1034">
                  <c:v>43997</c:v>
                </c:pt>
                <c:pt idx="1035">
                  <c:v>43998</c:v>
                </c:pt>
                <c:pt idx="1036">
                  <c:v>43999</c:v>
                </c:pt>
                <c:pt idx="1037">
                  <c:v>44000</c:v>
                </c:pt>
                <c:pt idx="1038">
                  <c:v>44001</c:v>
                </c:pt>
                <c:pt idx="1039">
                  <c:v>44002</c:v>
                </c:pt>
                <c:pt idx="1040">
                  <c:v>44003</c:v>
                </c:pt>
                <c:pt idx="1041">
                  <c:v>44004</c:v>
                </c:pt>
                <c:pt idx="1042">
                  <c:v>44005</c:v>
                </c:pt>
                <c:pt idx="1043">
                  <c:v>44006</c:v>
                </c:pt>
                <c:pt idx="1044">
                  <c:v>44007</c:v>
                </c:pt>
                <c:pt idx="1045">
                  <c:v>44008</c:v>
                </c:pt>
                <c:pt idx="1046">
                  <c:v>44009</c:v>
                </c:pt>
                <c:pt idx="1047">
                  <c:v>44010</c:v>
                </c:pt>
                <c:pt idx="1048">
                  <c:v>44011</c:v>
                </c:pt>
                <c:pt idx="1049">
                  <c:v>44012</c:v>
                </c:pt>
                <c:pt idx="1050">
                  <c:v>44013</c:v>
                </c:pt>
                <c:pt idx="1051">
                  <c:v>44014</c:v>
                </c:pt>
                <c:pt idx="1052">
                  <c:v>44015</c:v>
                </c:pt>
                <c:pt idx="1053">
                  <c:v>44016</c:v>
                </c:pt>
                <c:pt idx="1054">
                  <c:v>44017</c:v>
                </c:pt>
                <c:pt idx="1055">
                  <c:v>44018</c:v>
                </c:pt>
                <c:pt idx="1056">
                  <c:v>44019</c:v>
                </c:pt>
                <c:pt idx="1057">
                  <c:v>44020</c:v>
                </c:pt>
                <c:pt idx="1058">
                  <c:v>44021</c:v>
                </c:pt>
                <c:pt idx="1059">
                  <c:v>44022</c:v>
                </c:pt>
                <c:pt idx="1060">
                  <c:v>44023</c:v>
                </c:pt>
                <c:pt idx="1061">
                  <c:v>44024</c:v>
                </c:pt>
                <c:pt idx="1062">
                  <c:v>44025</c:v>
                </c:pt>
                <c:pt idx="1063">
                  <c:v>44026</c:v>
                </c:pt>
                <c:pt idx="1064">
                  <c:v>44027</c:v>
                </c:pt>
                <c:pt idx="1065">
                  <c:v>44028</c:v>
                </c:pt>
                <c:pt idx="1066">
                  <c:v>44029</c:v>
                </c:pt>
                <c:pt idx="1067">
                  <c:v>44030</c:v>
                </c:pt>
                <c:pt idx="1068">
                  <c:v>44031</c:v>
                </c:pt>
                <c:pt idx="1069">
                  <c:v>44032</c:v>
                </c:pt>
                <c:pt idx="1070">
                  <c:v>44033</c:v>
                </c:pt>
                <c:pt idx="1071">
                  <c:v>44034</c:v>
                </c:pt>
                <c:pt idx="1072">
                  <c:v>44035</c:v>
                </c:pt>
                <c:pt idx="1073">
                  <c:v>44036</c:v>
                </c:pt>
                <c:pt idx="1074">
                  <c:v>44037</c:v>
                </c:pt>
                <c:pt idx="1075">
                  <c:v>44038</c:v>
                </c:pt>
                <c:pt idx="1076">
                  <c:v>44039</c:v>
                </c:pt>
                <c:pt idx="1077">
                  <c:v>44040</c:v>
                </c:pt>
                <c:pt idx="1078">
                  <c:v>44041</c:v>
                </c:pt>
                <c:pt idx="1079">
                  <c:v>44042</c:v>
                </c:pt>
                <c:pt idx="1080">
                  <c:v>44043</c:v>
                </c:pt>
                <c:pt idx="1081">
                  <c:v>44044</c:v>
                </c:pt>
                <c:pt idx="1082">
                  <c:v>44045</c:v>
                </c:pt>
                <c:pt idx="1083">
                  <c:v>44046</c:v>
                </c:pt>
                <c:pt idx="1084">
                  <c:v>44047</c:v>
                </c:pt>
                <c:pt idx="1085">
                  <c:v>44048</c:v>
                </c:pt>
                <c:pt idx="1086">
                  <c:v>44049</c:v>
                </c:pt>
                <c:pt idx="1087">
                  <c:v>44050</c:v>
                </c:pt>
                <c:pt idx="1088">
                  <c:v>44051</c:v>
                </c:pt>
                <c:pt idx="1089">
                  <c:v>44052</c:v>
                </c:pt>
                <c:pt idx="1090">
                  <c:v>44053</c:v>
                </c:pt>
                <c:pt idx="1091">
                  <c:v>44054</c:v>
                </c:pt>
                <c:pt idx="1092">
                  <c:v>44055</c:v>
                </c:pt>
                <c:pt idx="1093">
                  <c:v>44056</c:v>
                </c:pt>
                <c:pt idx="1094">
                  <c:v>44057</c:v>
                </c:pt>
                <c:pt idx="1095">
                  <c:v>44058</c:v>
                </c:pt>
                <c:pt idx="1096">
                  <c:v>44059</c:v>
                </c:pt>
                <c:pt idx="1097">
                  <c:v>44060</c:v>
                </c:pt>
                <c:pt idx="1098">
                  <c:v>44061</c:v>
                </c:pt>
                <c:pt idx="1099">
                  <c:v>44062</c:v>
                </c:pt>
                <c:pt idx="1100">
                  <c:v>44063</c:v>
                </c:pt>
                <c:pt idx="1101">
                  <c:v>44064</c:v>
                </c:pt>
                <c:pt idx="1102">
                  <c:v>44065</c:v>
                </c:pt>
                <c:pt idx="1103">
                  <c:v>44066</c:v>
                </c:pt>
                <c:pt idx="1104">
                  <c:v>44067</c:v>
                </c:pt>
                <c:pt idx="1105">
                  <c:v>44068</c:v>
                </c:pt>
                <c:pt idx="1106">
                  <c:v>44069</c:v>
                </c:pt>
                <c:pt idx="1107">
                  <c:v>44070</c:v>
                </c:pt>
                <c:pt idx="1108">
                  <c:v>44071</c:v>
                </c:pt>
                <c:pt idx="1109">
                  <c:v>44072</c:v>
                </c:pt>
                <c:pt idx="1110">
                  <c:v>44073</c:v>
                </c:pt>
                <c:pt idx="1111">
                  <c:v>44074</c:v>
                </c:pt>
                <c:pt idx="1112">
                  <c:v>44075</c:v>
                </c:pt>
                <c:pt idx="1113">
                  <c:v>44076</c:v>
                </c:pt>
                <c:pt idx="1114">
                  <c:v>44077</c:v>
                </c:pt>
                <c:pt idx="1115">
                  <c:v>44078</c:v>
                </c:pt>
                <c:pt idx="1116">
                  <c:v>44079</c:v>
                </c:pt>
                <c:pt idx="1117">
                  <c:v>44080</c:v>
                </c:pt>
                <c:pt idx="1118">
                  <c:v>44081</c:v>
                </c:pt>
                <c:pt idx="1119">
                  <c:v>44082</c:v>
                </c:pt>
                <c:pt idx="1120">
                  <c:v>44083</c:v>
                </c:pt>
                <c:pt idx="1121">
                  <c:v>44084</c:v>
                </c:pt>
                <c:pt idx="1122">
                  <c:v>44085</c:v>
                </c:pt>
                <c:pt idx="1123">
                  <c:v>44086</c:v>
                </c:pt>
                <c:pt idx="1124">
                  <c:v>44087</c:v>
                </c:pt>
                <c:pt idx="1125">
                  <c:v>44088</c:v>
                </c:pt>
                <c:pt idx="1126">
                  <c:v>44089</c:v>
                </c:pt>
                <c:pt idx="1127">
                  <c:v>44090</c:v>
                </c:pt>
                <c:pt idx="1128">
                  <c:v>44091</c:v>
                </c:pt>
                <c:pt idx="1129">
                  <c:v>44092</c:v>
                </c:pt>
                <c:pt idx="1130">
                  <c:v>44093</c:v>
                </c:pt>
                <c:pt idx="1131">
                  <c:v>44094</c:v>
                </c:pt>
                <c:pt idx="1132">
                  <c:v>44095</c:v>
                </c:pt>
                <c:pt idx="1133">
                  <c:v>44096</c:v>
                </c:pt>
                <c:pt idx="1134">
                  <c:v>44097</c:v>
                </c:pt>
                <c:pt idx="1135">
                  <c:v>44098</c:v>
                </c:pt>
                <c:pt idx="1136">
                  <c:v>44099</c:v>
                </c:pt>
                <c:pt idx="1137">
                  <c:v>44100</c:v>
                </c:pt>
                <c:pt idx="1138">
                  <c:v>44101</c:v>
                </c:pt>
                <c:pt idx="1139">
                  <c:v>44102</c:v>
                </c:pt>
                <c:pt idx="1140">
                  <c:v>44103</c:v>
                </c:pt>
                <c:pt idx="1141">
                  <c:v>44104</c:v>
                </c:pt>
                <c:pt idx="1142">
                  <c:v>44105</c:v>
                </c:pt>
                <c:pt idx="1143">
                  <c:v>44106</c:v>
                </c:pt>
                <c:pt idx="1144">
                  <c:v>44107</c:v>
                </c:pt>
                <c:pt idx="1145">
                  <c:v>44108</c:v>
                </c:pt>
                <c:pt idx="1146">
                  <c:v>44109</c:v>
                </c:pt>
                <c:pt idx="1147">
                  <c:v>44110</c:v>
                </c:pt>
                <c:pt idx="1148">
                  <c:v>44111</c:v>
                </c:pt>
                <c:pt idx="1149">
                  <c:v>44112</c:v>
                </c:pt>
                <c:pt idx="1150">
                  <c:v>44113</c:v>
                </c:pt>
                <c:pt idx="1151">
                  <c:v>44114</c:v>
                </c:pt>
                <c:pt idx="1152">
                  <c:v>44115</c:v>
                </c:pt>
                <c:pt idx="1153">
                  <c:v>44116</c:v>
                </c:pt>
                <c:pt idx="1154">
                  <c:v>44117</c:v>
                </c:pt>
                <c:pt idx="1155">
                  <c:v>44118</c:v>
                </c:pt>
                <c:pt idx="1156">
                  <c:v>44119</c:v>
                </c:pt>
                <c:pt idx="1157">
                  <c:v>44120</c:v>
                </c:pt>
                <c:pt idx="1158">
                  <c:v>44121</c:v>
                </c:pt>
                <c:pt idx="1159">
                  <c:v>44122</c:v>
                </c:pt>
                <c:pt idx="1160">
                  <c:v>44123</c:v>
                </c:pt>
                <c:pt idx="1161">
                  <c:v>44124</c:v>
                </c:pt>
                <c:pt idx="1162">
                  <c:v>44125</c:v>
                </c:pt>
                <c:pt idx="1163">
                  <c:v>44126</c:v>
                </c:pt>
                <c:pt idx="1164">
                  <c:v>44127</c:v>
                </c:pt>
                <c:pt idx="1165">
                  <c:v>44128</c:v>
                </c:pt>
                <c:pt idx="1166">
                  <c:v>44129</c:v>
                </c:pt>
                <c:pt idx="1167">
                  <c:v>44130</c:v>
                </c:pt>
                <c:pt idx="1168">
                  <c:v>44131</c:v>
                </c:pt>
                <c:pt idx="1169">
                  <c:v>44132</c:v>
                </c:pt>
                <c:pt idx="1170">
                  <c:v>44133</c:v>
                </c:pt>
                <c:pt idx="1171">
                  <c:v>44134</c:v>
                </c:pt>
                <c:pt idx="1172">
                  <c:v>44135</c:v>
                </c:pt>
                <c:pt idx="1173">
                  <c:v>44136</c:v>
                </c:pt>
                <c:pt idx="1174">
                  <c:v>44137</c:v>
                </c:pt>
                <c:pt idx="1175">
                  <c:v>44138</c:v>
                </c:pt>
                <c:pt idx="1176">
                  <c:v>44139</c:v>
                </c:pt>
                <c:pt idx="1177">
                  <c:v>44140</c:v>
                </c:pt>
                <c:pt idx="1178">
                  <c:v>44141</c:v>
                </c:pt>
                <c:pt idx="1179">
                  <c:v>44142</c:v>
                </c:pt>
                <c:pt idx="1180">
                  <c:v>44143</c:v>
                </c:pt>
                <c:pt idx="1181">
                  <c:v>44144</c:v>
                </c:pt>
                <c:pt idx="1182">
                  <c:v>44145</c:v>
                </c:pt>
                <c:pt idx="1183">
                  <c:v>44146</c:v>
                </c:pt>
                <c:pt idx="1184">
                  <c:v>44147</c:v>
                </c:pt>
                <c:pt idx="1185">
                  <c:v>44148</c:v>
                </c:pt>
                <c:pt idx="1186">
                  <c:v>44149</c:v>
                </c:pt>
                <c:pt idx="1187">
                  <c:v>44150</c:v>
                </c:pt>
                <c:pt idx="1188">
                  <c:v>44151</c:v>
                </c:pt>
                <c:pt idx="1189">
                  <c:v>44152</c:v>
                </c:pt>
                <c:pt idx="1190">
                  <c:v>44153</c:v>
                </c:pt>
                <c:pt idx="1191">
                  <c:v>44154</c:v>
                </c:pt>
                <c:pt idx="1192">
                  <c:v>44155</c:v>
                </c:pt>
                <c:pt idx="1193">
                  <c:v>44156</c:v>
                </c:pt>
                <c:pt idx="1194">
                  <c:v>44157</c:v>
                </c:pt>
                <c:pt idx="1195">
                  <c:v>44158</c:v>
                </c:pt>
                <c:pt idx="1196">
                  <c:v>44159</c:v>
                </c:pt>
                <c:pt idx="1197">
                  <c:v>44160</c:v>
                </c:pt>
                <c:pt idx="1198">
                  <c:v>44161</c:v>
                </c:pt>
                <c:pt idx="1199">
                  <c:v>44162</c:v>
                </c:pt>
                <c:pt idx="1200">
                  <c:v>44163</c:v>
                </c:pt>
                <c:pt idx="1201">
                  <c:v>44164</c:v>
                </c:pt>
                <c:pt idx="1202">
                  <c:v>44165</c:v>
                </c:pt>
                <c:pt idx="1203">
                  <c:v>44166</c:v>
                </c:pt>
                <c:pt idx="1204">
                  <c:v>44167</c:v>
                </c:pt>
                <c:pt idx="1205">
                  <c:v>44168</c:v>
                </c:pt>
                <c:pt idx="1206">
                  <c:v>44169</c:v>
                </c:pt>
                <c:pt idx="1207">
                  <c:v>44170</c:v>
                </c:pt>
                <c:pt idx="1208">
                  <c:v>44171</c:v>
                </c:pt>
                <c:pt idx="1209">
                  <c:v>44172</c:v>
                </c:pt>
                <c:pt idx="1210">
                  <c:v>44173</c:v>
                </c:pt>
                <c:pt idx="1211">
                  <c:v>44174</c:v>
                </c:pt>
                <c:pt idx="1212">
                  <c:v>44175</c:v>
                </c:pt>
                <c:pt idx="1213">
                  <c:v>44176</c:v>
                </c:pt>
                <c:pt idx="1214">
                  <c:v>44177</c:v>
                </c:pt>
                <c:pt idx="1215">
                  <c:v>44178</c:v>
                </c:pt>
                <c:pt idx="1216">
                  <c:v>44179</c:v>
                </c:pt>
                <c:pt idx="1217">
                  <c:v>44180</c:v>
                </c:pt>
                <c:pt idx="1218">
                  <c:v>44181</c:v>
                </c:pt>
                <c:pt idx="1219">
                  <c:v>44182</c:v>
                </c:pt>
                <c:pt idx="1220">
                  <c:v>44183</c:v>
                </c:pt>
                <c:pt idx="1221">
                  <c:v>44184</c:v>
                </c:pt>
                <c:pt idx="1222">
                  <c:v>44185</c:v>
                </c:pt>
                <c:pt idx="1223">
                  <c:v>44186</c:v>
                </c:pt>
                <c:pt idx="1224">
                  <c:v>44187</c:v>
                </c:pt>
                <c:pt idx="1225">
                  <c:v>44188</c:v>
                </c:pt>
                <c:pt idx="1226">
                  <c:v>44189</c:v>
                </c:pt>
                <c:pt idx="1227">
                  <c:v>44190</c:v>
                </c:pt>
                <c:pt idx="1228">
                  <c:v>44191</c:v>
                </c:pt>
                <c:pt idx="1229">
                  <c:v>44192</c:v>
                </c:pt>
                <c:pt idx="1230">
                  <c:v>44193</c:v>
                </c:pt>
                <c:pt idx="1231">
                  <c:v>44194</c:v>
                </c:pt>
                <c:pt idx="1232">
                  <c:v>44195</c:v>
                </c:pt>
                <c:pt idx="1233">
                  <c:v>44196</c:v>
                </c:pt>
                <c:pt idx="1234">
                  <c:v>44197</c:v>
                </c:pt>
                <c:pt idx="1235">
                  <c:v>44198</c:v>
                </c:pt>
                <c:pt idx="1236">
                  <c:v>44199</c:v>
                </c:pt>
                <c:pt idx="1237">
                  <c:v>44200</c:v>
                </c:pt>
                <c:pt idx="1238">
                  <c:v>44201</c:v>
                </c:pt>
                <c:pt idx="1239">
                  <c:v>44202</c:v>
                </c:pt>
                <c:pt idx="1240">
                  <c:v>44203</c:v>
                </c:pt>
                <c:pt idx="1241">
                  <c:v>44204</c:v>
                </c:pt>
                <c:pt idx="1242">
                  <c:v>44205</c:v>
                </c:pt>
                <c:pt idx="1243">
                  <c:v>44206</c:v>
                </c:pt>
                <c:pt idx="1244">
                  <c:v>44207</c:v>
                </c:pt>
                <c:pt idx="1245">
                  <c:v>44208</c:v>
                </c:pt>
              </c:numCache>
            </c:numRef>
          </c:cat>
          <c:val>
            <c:numRef>
              <c:f>'SuperTrend(10,3) with Bitcoin'!$N$2:$N$1247</c:f>
              <c:numCache>
                <c:formatCode>_("$"* #,##0.00_);_("$"* \(#,##0.00\);_("$"* "-"??_);_(@_)</c:formatCode>
                <c:ptCount val="1246"/>
                <c:pt idx="9">
                  <c:v>3376.8649999999998</c:v>
                </c:pt>
                <c:pt idx="10">
                  <c:v>3486.8760000000002</c:v>
                </c:pt>
                <c:pt idx="11">
                  <c:v>3409.2914000000001</c:v>
                </c:pt>
                <c:pt idx="12">
                  <c:v>3608.4102600000006</c:v>
                </c:pt>
                <c:pt idx="13">
                  <c:v>3687.149234</c:v>
                </c:pt>
                <c:pt idx="14">
                  <c:v>3833.0463106000002</c:v>
                </c:pt>
                <c:pt idx="15">
                  <c:v>3965.5036795399997</c:v>
                </c:pt>
                <c:pt idx="16">
                  <c:v>3693.0938115859994</c:v>
                </c:pt>
                <c:pt idx="17">
                  <c:v>3553.6734304273996</c:v>
                </c:pt>
                <c:pt idx="18">
                  <c:v>3225.9215873846597</c:v>
                </c:pt>
                <c:pt idx="19">
                  <c:v>2857.7274286461939</c:v>
                </c:pt>
                <c:pt idx="20">
                  <c:v>3333.1411857815751</c:v>
                </c:pt>
                <c:pt idx="21">
                  <c:v>3458.9385672034164</c:v>
                </c:pt>
                <c:pt idx="22">
                  <c:v>3131.2157104830753</c:v>
                </c:pt>
                <c:pt idx="23">
                  <c:v>3079.5221394347682</c:v>
                </c:pt>
                <c:pt idx="24">
                  <c:v>2809.4639254912913</c:v>
                </c:pt>
                <c:pt idx="25">
                  <c:v>3036.7315329421622</c:v>
                </c:pt>
                <c:pt idx="26">
                  <c:v>3049.6133796479453</c:v>
                </c:pt>
                <c:pt idx="27">
                  <c:v>2789.8025416831515</c:v>
                </c:pt>
                <c:pt idx="28">
                  <c:v>2275.1052875148362</c:v>
                </c:pt>
                <c:pt idx="29">
                  <c:v>1851.2362587633525</c:v>
                </c:pt>
                <c:pt idx="30">
                  <c:v>2229.7906328870172</c:v>
                </c:pt>
                <c:pt idx="31">
                  <c:v>2216.3725695983148</c:v>
                </c:pt>
                <c:pt idx="32">
                  <c:v>2510.1218126384833</c:v>
                </c:pt>
                <c:pt idx="33">
                  <c:v>2625.8916313746345</c:v>
                </c:pt>
                <c:pt idx="34">
                  <c:v>2664.1224682371712</c:v>
                </c:pt>
                <c:pt idx="35">
                  <c:v>2493.5742214134543</c:v>
                </c:pt>
                <c:pt idx="36">
                  <c:v>2434.0067992721088</c:v>
                </c:pt>
                <c:pt idx="37">
                  <c:v>2523.3746193448978</c:v>
                </c:pt>
                <c:pt idx="38">
                  <c:v>2615.1981574104084</c:v>
                </c:pt>
                <c:pt idx="39">
                  <c:v>2736.8668416693672</c:v>
                </c:pt>
                <c:pt idx="40">
                  <c:v>2903.5161575024313</c:v>
                </c:pt>
                <c:pt idx="41">
                  <c:v>3039.2325417521879</c:v>
                </c:pt>
                <c:pt idx="42">
                  <c:v>3220.8717875769689</c:v>
                </c:pt>
                <c:pt idx="43">
                  <c:v>3132.7146088192721</c:v>
                </c:pt>
                <c:pt idx="44">
                  <c:v>3308.7816479373455</c:v>
                </c:pt>
                <c:pt idx="45">
                  <c:v>3418.0944831436113</c:v>
                </c:pt>
                <c:pt idx="46">
                  <c:v>3585.6590348292498</c:v>
                </c:pt>
                <c:pt idx="47">
                  <c:v>3450.4656313463252</c:v>
                </c:pt>
                <c:pt idx="48">
                  <c:v>3401.9605682116921</c:v>
                </c:pt>
                <c:pt idx="49">
                  <c:v>3389.0145113905232</c:v>
                </c:pt>
                <c:pt idx="50">
                  <c:v>3557.8630602514709</c:v>
                </c:pt>
                <c:pt idx="51">
                  <c:v>3628.9747542263249</c:v>
                </c:pt>
                <c:pt idx="52">
                  <c:v>3780.6502788036914</c:v>
                </c:pt>
                <c:pt idx="53">
                  <c:v>3933.231250923322</c:v>
                </c:pt>
                <c:pt idx="54">
                  <c:v>4028.3891258309905</c:v>
                </c:pt>
                <c:pt idx="55">
                  <c:v>4031.6067132478915</c:v>
                </c:pt>
                <c:pt idx="56">
                  <c:v>4248.3475419231017</c:v>
                </c:pt>
                <c:pt idx="57">
                  <c:v>4684.051287730792</c:v>
                </c:pt>
                <c:pt idx="58">
                  <c:v>4807.9496589577129</c:v>
                </c:pt>
                <c:pt idx="59">
                  <c:v>4665.6181930619423</c:v>
                </c:pt>
                <c:pt idx="60">
                  <c:v>4729.9508737557471</c:v>
                </c:pt>
                <c:pt idx="61">
                  <c:v>4700.5107863801732</c:v>
                </c:pt>
                <c:pt idx="62">
                  <c:v>4302.3952077421563</c:v>
                </c:pt>
                <c:pt idx="63">
                  <c:v>4621.0861869679402</c:v>
                </c:pt>
                <c:pt idx="64">
                  <c:v>4820.8605682711459</c:v>
                </c:pt>
                <c:pt idx="65">
                  <c:v>4983.4985114440306</c:v>
                </c:pt>
                <c:pt idx="66">
                  <c:v>4863.7091602996279</c:v>
                </c:pt>
                <c:pt idx="67">
                  <c:v>4789.1487442696653</c:v>
                </c:pt>
                <c:pt idx="68">
                  <c:v>4589.7703698426985</c:v>
                </c:pt>
                <c:pt idx="69">
                  <c:v>4382.6193328584286</c:v>
                </c:pt>
                <c:pt idx="70">
                  <c:v>4705.9823995725856</c:v>
                </c:pt>
                <c:pt idx="71">
                  <c:v>4735.2806596153277</c:v>
                </c:pt>
                <c:pt idx="72">
                  <c:v>4702.622593653794</c:v>
                </c:pt>
                <c:pt idx="73">
                  <c:v>4822.7218342884153</c:v>
                </c:pt>
                <c:pt idx="74">
                  <c:v>5087.1351508595735</c:v>
                </c:pt>
                <c:pt idx="75">
                  <c:v>5232.6176357736167</c:v>
                </c:pt>
                <c:pt idx="76">
                  <c:v>5465.6013721962554</c:v>
                </c:pt>
                <c:pt idx="77">
                  <c:v>5826.4107349766291</c:v>
                </c:pt>
                <c:pt idx="78">
                  <c:v>5958.1426614789661</c:v>
                </c:pt>
                <c:pt idx="79">
                  <c:v>5958.1233953310693</c:v>
                </c:pt>
                <c:pt idx="80">
                  <c:v>6231.6815557979635</c:v>
                </c:pt>
                <c:pt idx="81">
                  <c:v>5922.3419002181672</c:v>
                </c:pt>
                <c:pt idx="82">
                  <c:v>5852.4557101963501</c:v>
                </c:pt>
                <c:pt idx="83">
                  <c:v>5797.2436391767151</c:v>
                </c:pt>
                <c:pt idx="84">
                  <c:v>5818.4602752590436</c:v>
                </c:pt>
                <c:pt idx="85">
                  <c:v>5213.4542477331397</c:v>
                </c:pt>
                <c:pt idx="86">
                  <c:v>4840.990822959825</c:v>
                </c:pt>
                <c:pt idx="87">
                  <c:v>4138.8087406638433</c:v>
                </c:pt>
                <c:pt idx="88">
                  <c:v>4244.6593665974578</c:v>
                </c:pt>
                <c:pt idx="89">
                  <c:v>4627.1884299377125</c:v>
                </c:pt>
                <c:pt idx="90">
                  <c:v>5036.3390869439418</c:v>
                </c:pt>
                <c:pt idx="91">
                  <c:v>5538.2096782495473</c:v>
                </c:pt>
                <c:pt idx="92">
                  <c:v>5785.7887104245929</c:v>
                </c:pt>
                <c:pt idx="93">
                  <c:v>5760.8078393821334</c:v>
                </c:pt>
                <c:pt idx="94">
                  <c:v>6070.7255554439198</c:v>
                </c:pt>
                <c:pt idx="95">
                  <c:v>6392.784999899528</c:v>
                </c:pt>
                <c:pt idx="96">
                  <c:v>6351.0109999095748</c:v>
                </c:pt>
                <c:pt idx="97">
                  <c:v>6562.8678999186177</c:v>
                </c:pt>
                <c:pt idx="98">
                  <c:v>6572.3846099267557</c:v>
                </c:pt>
                <c:pt idx="99">
                  <c:v>6551.9461489340811</c:v>
                </c:pt>
                <c:pt idx="100">
                  <c:v>6817.1575340406716</c:v>
                </c:pt>
                <c:pt idx="101">
                  <c:v>7318.0667806366055</c:v>
                </c:pt>
                <c:pt idx="102">
                  <c:v>7727.1241025729441</c:v>
                </c:pt>
                <c:pt idx="103">
                  <c:v>8153.7676923156496</c:v>
                </c:pt>
                <c:pt idx="104">
                  <c:v>7635.1219230840834</c:v>
                </c:pt>
                <c:pt idx="105">
                  <c:v>7213.2362307756757</c:v>
                </c:pt>
                <c:pt idx="106">
                  <c:v>7287.6526076981081</c:v>
                </c:pt>
                <c:pt idx="107">
                  <c:v>8167.7873469282977</c:v>
                </c:pt>
                <c:pt idx="108">
                  <c:v>8301.5086122354678</c:v>
                </c:pt>
                <c:pt idx="109">
                  <c:v>8386.7077510119198</c:v>
                </c:pt>
                <c:pt idx="110">
                  <c:v>8995.880975910728</c:v>
                </c:pt>
                <c:pt idx="111">
                  <c:v>9666.4968783196546</c:v>
                </c:pt>
                <c:pt idx="112">
                  <c:v>11093.47469048769</c:v>
                </c:pt>
                <c:pt idx="113">
                  <c:v>11272.143221438921</c:v>
                </c:pt>
                <c:pt idx="114">
                  <c:v>9377.7933992950275</c:v>
                </c:pt>
                <c:pt idx="115">
                  <c:v>8516.5030593655265</c:v>
                </c:pt>
                <c:pt idx="116">
                  <c:v>10439.732753428973</c:v>
                </c:pt>
                <c:pt idx="117">
                  <c:v>10924.063478086073</c:v>
                </c:pt>
                <c:pt idx="118">
                  <c:v>10090.952630277465</c:v>
                </c:pt>
                <c:pt idx="119">
                  <c:v>10685.205367249719</c:v>
                </c:pt>
                <c:pt idx="120">
                  <c:v>11900.894830524747</c:v>
                </c:pt>
                <c:pt idx="121">
                  <c:v>12940.36084747227</c:v>
                </c:pt>
                <c:pt idx="122">
                  <c:v>13886.006262725045</c:v>
                </c:pt>
                <c:pt idx="123">
                  <c:v>12742.483636452538</c:v>
                </c:pt>
                <c:pt idx="124">
                  <c:v>11949.744272807286</c:v>
                </c:pt>
                <c:pt idx="125">
                  <c:v>10258.467845526557</c:v>
                </c:pt>
                <c:pt idx="126">
                  <c:v>9288.0165609739015</c:v>
                </c:pt>
                <c:pt idx="127">
                  <c:v>6168.7079048765108</c:v>
                </c:pt>
                <c:pt idx="128">
                  <c:v>6927.2281143888595</c:v>
                </c:pt>
                <c:pt idx="129">
                  <c:v>5742.8223029499741</c:v>
                </c:pt>
                <c:pt idx="130">
                  <c:v>6737.9445726549766</c:v>
                </c:pt>
                <c:pt idx="131">
                  <c:v>7946.9501153894789</c:v>
                </c:pt>
                <c:pt idx="132">
                  <c:v>8499.6351038505309</c:v>
                </c:pt>
                <c:pt idx="133">
                  <c:v>7463.4795934654758</c:v>
                </c:pt>
                <c:pt idx="134">
                  <c:v>7882.8361341189284</c:v>
                </c:pt>
                <c:pt idx="135">
                  <c:v>6400.3725207070347</c:v>
                </c:pt>
                <c:pt idx="136">
                  <c:v>6523.3587686363317</c:v>
                </c:pt>
                <c:pt idx="137">
                  <c:v>7044.6923917726972</c:v>
                </c:pt>
                <c:pt idx="138">
                  <c:v>7791.0896525954277</c:v>
                </c:pt>
                <c:pt idx="139">
                  <c:v>8629.913187335882</c:v>
                </c:pt>
                <c:pt idx="140">
                  <c:v>8701.4518686022948</c:v>
                </c:pt>
                <c:pt idx="141">
                  <c:v>9807.436681742065</c:v>
                </c:pt>
                <c:pt idx="142">
                  <c:v>10764.979013567856</c:v>
                </c:pt>
                <c:pt idx="143">
                  <c:v>10677.020112211072</c:v>
                </c:pt>
                <c:pt idx="144">
                  <c:v>8403.8961009899649</c:v>
                </c:pt>
                <c:pt idx="145">
                  <c:v>8761.9114908909669</c:v>
                </c:pt>
                <c:pt idx="146">
                  <c:v>8101.9278418018712</c:v>
                </c:pt>
                <c:pt idx="147">
                  <c:v>6766.3345576216834</c:v>
                </c:pt>
                <c:pt idx="148">
                  <c:v>7045.7511018595142</c:v>
                </c:pt>
                <c:pt idx="149">
                  <c:v>8247.694991673563</c:v>
                </c:pt>
                <c:pt idx="150">
                  <c:v>7617.4179925062072</c:v>
                </c:pt>
                <c:pt idx="151">
                  <c:v>8114.991193255586</c:v>
                </c:pt>
                <c:pt idx="152">
                  <c:v>4911.0770739300278</c:v>
                </c:pt>
                <c:pt idx="153">
                  <c:v>3826.4508665370258</c:v>
                </c:pt>
                <c:pt idx="154">
                  <c:v>4844.3152798833225</c:v>
                </c:pt>
                <c:pt idx="155">
                  <c:v>4965.5162518949892</c:v>
                </c:pt>
                <c:pt idx="156">
                  <c:v>6248.9746267054907</c:v>
                </c:pt>
                <c:pt idx="157">
                  <c:v>5925.8426640349408</c:v>
                </c:pt>
                <c:pt idx="158">
                  <c:v>4944.5603976314469</c:v>
                </c:pt>
                <c:pt idx="159">
                  <c:v>4831.9388578683029</c:v>
                </c:pt>
                <c:pt idx="160">
                  <c:v>5476.0409720814732</c:v>
                </c:pt>
                <c:pt idx="161">
                  <c:v>6115.6988748733256</c:v>
                </c:pt>
                <c:pt idx="162">
                  <c:v>5846.7319873859942</c:v>
                </c:pt>
                <c:pt idx="163">
                  <c:v>6386.8432886473947</c:v>
                </c:pt>
                <c:pt idx="164">
                  <c:v>7201.6484597826548</c:v>
                </c:pt>
                <c:pt idx="165">
                  <c:v>7144.727613804389</c:v>
                </c:pt>
                <c:pt idx="166">
                  <c:v>6210.3823524239488</c:v>
                </c:pt>
                <c:pt idx="167">
                  <c:v>5890.7251171815542</c:v>
                </c:pt>
                <c:pt idx="168">
                  <c:v>5312.8121054633984</c:v>
                </c:pt>
                <c:pt idx="169">
                  <c:v>4450.8513949170592</c:v>
                </c:pt>
                <c:pt idx="170">
                  <c:v>4716.5592554253544</c:v>
                </c:pt>
                <c:pt idx="171">
                  <c:v>4496.5988298828179</c:v>
                </c:pt>
                <c:pt idx="172">
                  <c:v>3239.3989468945365</c:v>
                </c:pt>
                <c:pt idx="173">
                  <c:v>2537.557052205083</c:v>
                </c:pt>
                <c:pt idx="174">
                  <c:v>3453.9048469845748</c:v>
                </c:pt>
                <c:pt idx="175">
                  <c:v>3703.2818622861173</c:v>
                </c:pt>
                <c:pt idx="176">
                  <c:v>4373.469176057506</c:v>
                </c:pt>
                <c:pt idx="177">
                  <c:v>4807.7232584517542</c:v>
                </c:pt>
                <c:pt idx="178">
                  <c:v>4484.3739326065788</c:v>
                </c:pt>
                <c:pt idx="179">
                  <c:v>4952.1480393459215</c:v>
                </c:pt>
                <c:pt idx="180">
                  <c:v>5258.83323541133</c:v>
                </c:pt>
                <c:pt idx="181">
                  <c:v>5671.8199118701959</c:v>
                </c:pt>
                <c:pt idx="182">
                  <c:v>6479.5679206831774</c:v>
                </c:pt>
                <c:pt idx="183">
                  <c:v>6844.635128614862</c:v>
                </c:pt>
                <c:pt idx="184">
                  <c:v>7419.9691157533744</c:v>
                </c:pt>
                <c:pt idx="185">
                  <c:v>7490.490704178037</c:v>
                </c:pt>
                <c:pt idx="186">
                  <c:v>7598.4056337602342</c:v>
                </c:pt>
                <c:pt idx="187">
                  <c:v>8392.0905703842091</c:v>
                </c:pt>
                <c:pt idx="188">
                  <c:v>7674.7175133457877</c:v>
                </c:pt>
                <c:pt idx="189">
                  <c:v>7160.3202620112097</c:v>
                </c:pt>
                <c:pt idx="190">
                  <c:v>6911.8422358100888</c:v>
                </c:pt>
                <c:pt idx="191">
                  <c:v>6799.3165122290802</c:v>
                </c:pt>
                <c:pt idx="192">
                  <c:v>6576.588361006171</c:v>
                </c:pt>
                <c:pt idx="193">
                  <c:v>6882.9835249055541</c:v>
                </c:pt>
                <c:pt idx="194">
                  <c:v>7558.041172414999</c:v>
                </c:pt>
                <c:pt idx="195">
                  <c:v>7815.887055173499</c:v>
                </c:pt>
                <c:pt idx="196">
                  <c:v>7809.2803496561492</c:v>
                </c:pt>
                <c:pt idx="197">
                  <c:v>8299.1678146905342</c:v>
                </c:pt>
                <c:pt idx="198">
                  <c:v>8703.5590332214815</c:v>
                </c:pt>
                <c:pt idx="199">
                  <c:v>8834.6646298993328</c:v>
                </c:pt>
                <c:pt idx="200">
                  <c:v>9248.4471669094</c:v>
                </c:pt>
                <c:pt idx="201">
                  <c:v>8652.7319502184582</c:v>
                </c:pt>
                <c:pt idx="202">
                  <c:v>7573.9907551966116</c:v>
                </c:pt>
                <c:pt idx="203">
                  <c:v>6954.6521796769512</c:v>
                </c:pt>
                <c:pt idx="204">
                  <c:v>6182.8369617092567</c:v>
                </c:pt>
                <c:pt idx="205">
                  <c:v>6413.6592655383301</c:v>
                </c:pt>
                <c:pt idx="206">
                  <c:v>6309.6118389844978</c:v>
                </c:pt>
                <c:pt idx="207">
                  <c:v>6494.9266550860466</c:v>
                </c:pt>
                <c:pt idx="208">
                  <c:v>6397.6379895774435</c:v>
                </c:pt>
                <c:pt idx="209">
                  <c:v>5711.2041906196991</c:v>
                </c:pt>
                <c:pt idx="210">
                  <c:v>5190.7567715577288</c:v>
                </c:pt>
                <c:pt idx="211">
                  <c:v>5478.0090944019557</c:v>
                </c:pt>
                <c:pt idx="212">
                  <c:v>5347.2861849617602</c:v>
                </c:pt>
                <c:pt idx="213">
                  <c:v>5101.8630664655839</c:v>
                </c:pt>
                <c:pt idx="214">
                  <c:v>5765.7127598190245</c:v>
                </c:pt>
                <c:pt idx="215">
                  <c:v>6066.0079838371239</c:v>
                </c:pt>
                <c:pt idx="216">
                  <c:v>6496.7891854534118</c:v>
                </c:pt>
                <c:pt idx="217">
                  <c:v>6371.76576690807</c:v>
                </c:pt>
                <c:pt idx="218">
                  <c:v>6227.2941902172643</c:v>
                </c:pt>
                <c:pt idx="219">
                  <c:v>6467.2547711955376</c:v>
                </c:pt>
                <c:pt idx="220">
                  <c:v>6376.187794075985</c:v>
                </c:pt>
                <c:pt idx="221">
                  <c:v>6040.3180146683853</c:v>
                </c:pt>
                <c:pt idx="222">
                  <c:v>5907.8237132015465</c:v>
                </c:pt>
                <c:pt idx="223">
                  <c:v>5945.5683418813915</c:v>
                </c:pt>
                <c:pt idx="224">
                  <c:v>5372.2495076932537</c:v>
                </c:pt>
                <c:pt idx="225">
                  <c:v>4861.3410569239277</c:v>
                </c:pt>
                <c:pt idx="226">
                  <c:v>4989.8404512315346</c:v>
                </c:pt>
                <c:pt idx="227">
                  <c:v>4744.6904061083815</c:v>
                </c:pt>
                <c:pt idx="228">
                  <c:v>5041.2303654975431</c:v>
                </c:pt>
                <c:pt idx="229">
                  <c:v>5399.415328947789</c:v>
                </c:pt>
                <c:pt idx="230">
                  <c:v>5171.6232960530097</c:v>
                </c:pt>
                <c:pt idx="231">
                  <c:v>4927.6789664477074</c:v>
                </c:pt>
                <c:pt idx="232">
                  <c:v>4944.0005698029381</c:v>
                </c:pt>
                <c:pt idx="233">
                  <c:v>5125.1245128226437</c:v>
                </c:pt>
                <c:pt idx="234">
                  <c:v>5393.1120615403797</c:v>
                </c:pt>
                <c:pt idx="235">
                  <c:v>5284.4923553863409</c:v>
                </c:pt>
                <c:pt idx="236">
                  <c:v>5250.6431198477076</c:v>
                </c:pt>
                <c:pt idx="237">
                  <c:v>5457.4788078629372</c:v>
                </c:pt>
                <c:pt idx="238">
                  <c:v>5709.0869270766434</c:v>
                </c:pt>
                <c:pt idx="239">
                  <c:v>6330.5127343689792</c:v>
                </c:pt>
                <c:pt idx="240">
                  <c:v>6398.2359609320811</c:v>
                </c:pt>
                <c:pt idx="241">
                  <c:v>6645.3333648388734</c:v>
                </c:pt>
                <c:pt idx="242">
                  <c:v>6565.3480283549852</c:v>
                </c:pt>
                <c:pt idx="243">
                  <c:v>6475.1732255194856</c:v>
                </c:pt>
                <c:pt idx="244">
                  <c:v>6569.7469029675385</c:v>
                </c:pt>
                <c:pt idx="245">
                  <c:v>6788.9787126707852</c:v>
                </c:pt>
                <c:pt idx="246">
                  <c:v>7068.5528414037062</c:v>
                </c:pt>
                <c:pt idx="247">
                  <c:v>7322.5070572633358</c:v>
                </c:pt>
                <c:pt idx="248">
                  <c:v>7456.5343515370014</c:v>
                </c:pt>
                <c:pt idx="249">
                  <c:v>7517.1234163833014</c:v>
                </c:pt>
                <c:pt idx="250">
                  <c:v>7870.7130747449728</c:v>
                </c:pt>
                <c:pt idx="251">
                  <c:v>7625.7512672704743</c:v>
                </c:pt>
                <c:pt idx="252">
                  <c:v>7325.5491405434268</c:v>
                </c:pt>
                <c:pt idx="253">
                  <c:v>7501.5992264890847</c:v>
                </c:pt>
                <c:pt idx="254">
                  <c:v>7505.1353038401758</c:v>
                </c:pt>
                <c:pt idx="255">
                  <c:v>7765.8497734561588</c:v>
                </c:pt>
                <c:pt idx="256">
                  <c:v>7750.5722961105421</c:v>
                </c:pt>
                <c:pt idx="257">
                  <c:v>7503.0715664994887</c:v>
                </c:pt>
                <c:pt idx="258">
                  <c:v>7660.2584098495408</c:v>
                </c:pt>
                <c:pt idx="259">
                  <c:v>7990.5625688645869</c:v>
                </c:pt>
                <c:pt idx="260">
                  <c:v>8218.6143119781264</c:v>
                </c:pt>
                <c:pt idx="261">
                  <c:v>8438.4523807803143</c:v>
                </c:pt>
                <c:pt idx="262">
                  <c:v>8256.3311427022836</c:v>
                </c:pt>
                <c:pt idx="263">
                  <c:v>7989.2685284320542</c:v>
                </c:pt>
                <c:pt idx="264">
                  <c:v>7842.1121755888507</c:v>
                </c:pt>
                <c:pt idx="265">
                  <c:v>7766.5929580299653</c:v>
                </c:pt>
                <c:pt idx="266">
                  <c:v>7785.2076622269688</c:v>
                </c:pt>
                <c:pt idx="267">
                  <c:v>7218.5428960042709</c:v>
                </c:pt>
                <c:pt idx="268">
                  <c:v>6937.4546064038432</c:v>
                </c:pt>
                <c:pt idx="269">
                  <c:v>7074.8351457634599</c:v>
                </c:pt>
                <c:pt idx="270">
                  <c:v>7087.3376311871125</c:v>
                </c:pt>
                <c:pt idx="271">
                  <c:v>7150.9963680684032</c:v>
                </c:pt>
                <c:pt idx="272">
                  <c:v>6832.3242312615639</c:v>
                </c:pt>
                <c:pt idx="273">
                  <c:v>6768.1373081354068</c:v>
                </c:pt>
                <c:pt idx="274">
                  <c:v>6676.1355773218656</c:v>
                </c:pt>
                <c:pt idx="275">
                  <c:v>6879.9665195896787</c:v>
                </c:pt>
                <c:pt idx="276">
                  <c:v>7025.9513676307124</c:v>
                </c:pt>
                <c:pt idx="277">
                  <c:v>7138.6132308676388</c:v>
                </c:pt>
                <c:pt idx="278">
                  <c:v>6847.7364077808761</c:v>
                </c:pt>
                <c:pt idx="279">
                  <c:v>6358.4622670027884</c:v>
                </c:pt>
                <c:pt idx="280">
                  <c:v>6126.7490403025095</c:v>
                </c:pt>
                <c:pt idx="281">
                  <c:v>6141.5301362722585</c:v>
                </c:pt>
                <c:pt idx="282">
                  <c:v>6160.4121226450334</c:v>
                </c:pt>
                <c:pt idx="283">
                  <c:v>6095.2589103805294</c:v>
                </c:pt>
                <c:pt idx="284">
                  <c:v>6035.5495193424767</c:v>
                </c:pt>
                <c:pt idx="285">
                  <c:v>6043.5955674082288</c:v>
                </c:pt>
                <c:pt idx="286">
                  <c:v>6203.6085106674063</c:v>
                </c:pt>
                <c:pt idx="287">
                  <c:v>6311.7806596006658</c:v>
                </c:pt>
                <c:pt idx="288">
                  <c:v>6324.8150936405991</c:v>
                </c:pt>
                <c:pt idx="289">
                  <c:v>6447.5590842765387</c:v>
                </c:pt>
                <c:pt idx="290">
                  <c:v>6629.6926758488844</c:v>
                </c:pt>
                <c:pt idx="291">
                  <c:v>6552.0169082639968</c:v>
                </c:pt>
                <c:pt idx="292">
                  <c:v>6475.9542174375965</c:v>
                </c:pt>
                <c:pt idx="293">
                  <c:v>6574.9282956938368</c:v>
                </c:pt>
                <c:pt idx="294">
                  <c:v>6741.7129661244535</c:v>
                </c:pt>
                <c:pt idx="295">
                  <c:v>6709.7916695120084</c:v>
                </c:pt>
                <c:pt idx="296">
                  <c:v>6680.0835025608067</c:v>
                </c:pt>
                <c:pt idx="297">
                  <c:v>5998.3781523047273</c:v>
                </c:pt>
                <c:pt idx="298">
                  <c:v>5719.3973370742542</c:v>
                </c:pt>
                <c:pt idx="299">
                  <c:v>5584.1596033668284</c:v>
                </c:pt>
                <c:pt idx="300">
                  <c:v>5249.7281430301464</c:v>
                </c:pt>
                <c:pt idx="301">
                  <c:v>5340.9293287271312</c:v>
                </c:pt>
                <c:pt idx="302">
                  <c:v>5389.016395854419</c:v>
                </c:pt>
                <c:pt idx="303">
                  <c:v>5355.7662562689766</c:v>
                </c:pt>
                <c:pt idx="304">
                  <c:v>5479.2086306420788</c:v>
                </c:pt>
                <c:pt idx="305">
                  <c:v>5539.2002675778713</c:v>
                </c:pt>
                <c:pt idx="306">
                  <c:v>5747.5572408200842</c:v>
                </c:pt>
                <c:pt idx="307">
                  <c:v>5705.0625167380758</c:v>
                </c:pt>
                <c:pt idx="308">
                  <c:v>5815.5442650642681</c:v>
                </c:pt>
                <c:pt idx="309">
                  <c:v>5255.5293385578407</c:v>
                </c:pt>
                <c:pt idx="310">
                  <c:v>5094.9509047020565</c:v>
                </c:pt>
                <c:pt idx="311">
                  <c:v>4916.5998142318513</c:v>
                </c:pt>
                <c:pt idx="312">
                  <c:v>5140.1058328086665</c:v>
                </c:pt>
                <c:pt idx="313">
                  <c:v>5123.2167495277999</c:v>
                </c:pt>
                <c:pt idx="314">
                  <c:v>5087.3880745750193</c:v>
                </c:pt>
                <c:pt idx="315">
                  <c:v>5002.2077671175175</c:v>
                </c:pt>
                <c:pt idx="316">
                  <c:v>4985.9824904057659</c:v>
                </c:pt>
                <c:pt idx="317">
                  <c:v>5306.0062413651895</c:v>
                </c:pt>
                <c:pt idx="318">
                  <c:v>5342.6586172286707</c:v>
                </c:pt>
                <c:pt idx="319">
                  <c:v>5451.2617555058023</c:v>
                </c:pt>
                <c:pt idx="320">
                  <c:v>5581.9345799552229</c:v>
                </c:pt>
                <c:pt idx="321">
                  <c:v>5619.5511219596992</c:v>
                </c:pt>
                <c:pt idx="322">
                  <c:v>5610.9465097637303</c:v>
                </c:pt>
                <c:pt idx="323">
                  <c:v>5595.161358787358</c:v>
                </c:pt>
                <c:pt idx="324">
                  <c:v>5723.2882229086226</c:v>
                </c:pt>
                <c:pt idx="325">
                  <c:v>5843.7434006177591</c:v>
                </c:pt>
                <c:pt idx="326">
                  <c:v>5858.225060555983</c:v>
                </c:pt>
                <c:pt idx="327">
                  <c:v>5582.5675545003851</c:v>
                </c:pt>
                <c:pt idx="328">
                  <c:v>5503.9027990503464</c:v>
                </c:pt>
                <c:pt idx="329">
                  <c:v>5377.3230191453113</c:v>
                </c:pt>
                <c:pt idx="330">
                  <c:v>5394.9647172307805</c:v>
                </c:pt>
                <c:pt idx="331">
                  <c:v>5457.8682455077023</c:v>
                </c:pt>
                <c:pt idx="332">
                  <c:v>5540.5514209569319</c:v>
                </c:pt>
                <c:pt idx="333">
                  <c:v>5721.0962788612396</c:v>
                </c:pt>
                <c:pt idx="334">
                  <c:v>6079.4516509751147</c:v>
                </c:pt>
                <c:pt idx="335">
                  <c:v>6414.9629858776034</c:v>
                </c:pt>
                <c:pt idx="336">
                  <c:v>6438.6656872898429</c:v>
                </c:pt>
                <c:pt idx="337">
                  <c:v>6472.3731185608594</c:v>
                </c:pt>
                <c:pt idx="338">
                  <c:v>6347.7798067047734</c:v>
                </c:pt>
                <c:pt idx="339">
                  <c:v>6496.6203260342954</c:v>
                </c:pt>
                <c:pt idx="340">
                  <c:v>6600.5032934308665</c:v>
                </c:pt>
                <c:pt idx="341">
                  <c:v>6950.8529640877796</c:v>
                </c:pt>
                <c:pt idx="342">
                  <c:v>7112.2216676790022</c:v>
                </c:pt>
                <c:pt idx="343">
                  <c:v>6900.3890009111019</c:v>
                </c:pt>
                <c:pt idx="344">
                  <c:v>6836.7626008199913</c:v>
                </c:pt>
                <c:pt idx="345">
                  <c:v>7015.4943407379924</c:v>
                </c:pt>
                <c:pt idx="346">
                  <c:v>7123.7539066641939</c:v>
                </c:pt>
                <c:pt idx="347">
                  <c:v>6974.4990159977733</c:v>
                </c:pt>
                <c:pt idx="348">
                  <c:v>6756.8991143979965</c:v>
                </c:pt>
                <c:pt idx="349">
                  <c:v>6459.359202958196</c:v>
                </c:pt>
                <c:pt idx="350">
                  <c:v>6488.8912826623773</c:v>
                </c:pt>
                <c:pt idx="351">
                  <c:v>6349.6231543961385</c:v>
                </c:pt>
                <c:pt idx="352">
                  <c:v>6084.324838956526</c:v>
                </c:pt>
                <c:pt idx="353">
                  <c:v>5910.3338550608723</c:v>
                </c:pt>
                <c:pt idx="354">
                  <c:v>5920.6284695547856</c:v>
                </c:pt>
                <c:pt idx="355">
                  <c:v>5803.207622599306</c:v>
                </c:pt>
                <c:pt idx="356">
                  <c:v>5246.3878603393769</c:v>
                </c:pt>
                <c:pt idx="357">
                  <c:v>5209.1480743054381</c:v>
                </c:pt>
                <c:pt idx="358">
                  <c:v>5063.8867668748953</c:v>
                </c:pt>
                <c:pt idx="359">
                  <c:v>4960.8765901874058</c:v>
                </c:pt>
                <c:pt idx="360">
                  <c:v>5056.6989311686648</c:v>
                </c:pt>
                <c:pt idx="361">
                  <c:v>5105.0260380517993</c:v>
                </c:pt>
                <c:pt idx="362">
                  <c:v>4838.0714342466181</c:v>
                </c:pt>
                <c:pt idx="363">
                  <c:v>5155.1037908219569</c:v>
                </c:pt>
                <c:pt idx="364">
                  <c:v>5148.5739117397616</c:v>
                </c:pt>
                <c:pt idx="365">
                  <c:v>5270.516520565785</c:v>
                </c:pt>
                <c:pt idx="366">
                  <c:v>5306.1848685092064</c:v>
                </c:pt>
                <c:pt idx="367">
                  <c:v>5315.1663816582859</c:v>
                </c:pt>
                <c:pt idx="368">
                  <c:v>5287.1997434924569</c:v>
                </c:pt>
                <c:pt idx="369">
                  <c:v>5309.0437691432116</c:v>
                </c:pt>
                <c:pt idx="370">
                  <c:v>5424.8213922288905</c:v>
                </c:pt>
                <c:pt idx="371">
                  <c:v>5361.3782530060016</c:v>
                </c:pt>
                <c:pt idx="372">
                  <c:v>5508.9689277054013</c:v>
                </c:pt>
                <c:pt idx="373">
                  <c:v>5711.8850349348613</c:v>
                </c:pt>
                <c:pt idx="374">
                  <c:v>5702.3260314413747</c:v>
                </c:pt>
                <c:pt idx="375">
                  <c:v>5832.9239282972376</c:v>
                </c:pt>
                <c:pt idx="376">
                  <c:v>6050.4770354675138</c:v>
                </c:pt>
                <c:pt idx="377">
                  <c:v>6104.3133319207627</c:v>
                </c:pt>
                <c:pt idx="378">
                  <c:v>6013.6884987286867</c:v>
                </c:pt>
                <c:pt idx="379">
                  <c:v>6108.721648855817</c:v>
                </c:pt>
                <c:pt idx="380">
                  <c:v>6270.1914839702349</c:v>
                </c:pt>
                <c:pt idx="381">
                  <c:v>6386.1793355732125</c:v>
                </c:pt>
                <c:pt idx="382">
                  <c:v>6455.918902015891</c:v>
                </c:pt>
                <c:pt idx="383">
                  <c:v>6535.6035118143018</c:v>
                </c:pt>
                <c:pt idx="384">
                  <c:v>6120.3766606328709</c:v>
                </c:pt>
                <c:pt idx="385">
                  <c:v>5529.653994569584</c:v>
                </c:pt>
                <c:pt idx="386">
                  <c:v>5495.9885951126262</c:v>
                </c:pt>
                <c:pt idx="387">
                  <c:v>5341.9897356013635</c:v>
                </c:pt>
                <c:pt idx="388">
                  <c:v>5344.1647620412259</c:v>
                </c:pt>
                <c:pt idx="389">
                  <c:v>5399.2057858371045</c:v>
                </c:pt>
                <c:pt idx="390">
                  <c:v>5408.0882072533941</c:v>
                </c:pt>
                <c:pt idx="391">
                  <c:v>5435.0193865280535</c:v>
                </c:pt>
                <c:pt idx="392">
                  <c:v>5619.870947875248</c:v>
                </c:pt>
                <c:pt idx="393">
                  <c:v>5690.7978530877244</c:v>
                </c:pt>
                <c:pt idx="394">
                  <c:v>5770.9375677789512</c:v>
                </c:pt>
                <c:pt idx="395">
                  <c:v>5730.5568110010554</c:v>
                </c:pt>
                <c:pt idx="396">
                  <c:v>5622.4901299009507</c:v>
                </c:pt>
                <c:pt idx="397">
                  <c:v>5587.547116910855</c:v>
                </c:pt>
                <c:pt idx="398">
                  <c:v>5553.9914052197701</c:v>
                </c:pt>
                <c:pt idx="399">
                  <c:v>5678.2772646977928</c:v>
                </c:pt>
                <c:pt idx="400">
                  <c:v>5870.9715382280137</c:v>
                </c:pt>
                <c:pt idx="401">
                  <c:v>5979.1433844052117</c:v>
                </c:pt>
                <c:pt idx="402">
                  <c:v>6008.5615459646906</c:v>
                </c:pt>
                <c:pt idx="403">
                  <c:v>5946.8143913682225</c:v>
                </c:pt>
                <c:pt idx="404">
                  <c:v>5749.8009522314005</c:v>
                </c:pt>
                <c:pt idx="405">
                  <c:v>5781.1153570082597</c:v>
                </c:pt>
                <c:pt idx="406">
                  <c:v>5878.2433213074346</c:v>
                </c:pt>
                <c:pt idx="407">
                  <c:v>5953.2829891766905</c:v>
                </c:pt>
                <c:pt idx="408">
                  <c:v>5846.7546902590211</c:v>
                </c:pt>
                <c:pt idx="409">
                  <c:v>5925.6227212331196</c:v>
                </c:pt>
                <c:pt idx="410">
                  <c:v>5936.7284491098071</c:v>
                </c:pt>
                <c:pt idx="411">
                  <c:v>5936.5651041988267</c:v>
                </c:pt>
                <c:pt idx="412">
                  <c:v>5886.4085937789441</c:v>
                </c:pt>
                <c:pt idx="413">
                  <c:v>5989.9817344010489</c:v>
                </c:pt>
                <c:pt idx="414">
                  <c:v>6048.0000609609451</c:v>
                </c:pt>
                <c:pt idx="415">
                  <c:v>6068.7800548648502</c:v>
                </c:pt>
                <c:pt idx="416">
                  <c:v>6061.9055493783653</c:v>
                </c:pt>
                <c:pt idx="417">
                  <c:v>6144.1849944405285</c:v>
                </c:pt>
                <c:pt idx="418">
                  <c:v>6166.2724949964759</c:v>
                </c:pt>
                <c:pt idx="419">
                  <c:v>6124.0642454968283</c:v>
                </c:pt>
                <c:pt idx="420">
                  <c:v>5866.9643209471451</c:v>
                </c:pt>
                <c:pt idx="421">
                  <c:v>5741.9538888524312</c:v>
                </c:pt>
                <c:pt idx="422">
                  <c:v>5808.7644999671875</c:v>
                </c:pt>
                <c:pt idx="423">
                  <c:v>5873.9565499704686</c:v>
                </c:pt>
                <c:pt idx="424">
                  <c:v>6136.7608949734222</c:v>
                </c:pt>
                <c:pt idx="425">
                  <c:v>5948.08480547608</c:v>
                </c:pt>
                <c:pt idx="426">
                  <c:v>5949.8083249284728</c:v>
                </c:pt>
                <c:pt idx="427">
                  <c:v>5898.4189924356251</c:v>
                </c:pt>
                <c:pt idx="428">
                  <c:v>5843.2550931920614</c:v>
                </c:pt>
                <c:pt idx="429">
                  <c:v>5859.8865838728561</c:v>
                </c:pt>
                <c:pt idx="430">
                  <c:v>5965.2379254855705</c:v>
                </c:pt>
                <c:pt idx="431">
                  <c:v>5964.9751329370138</c:v>
                </c:pt>
                <c:pt idx="432">
                  <c:v>5971.4161196433124</c:v>
                </c:pt>
                <c:pt idx="433">
                  <c:v>6038.5960076789806</c:v>
                </c:pt>
                <c:pt idx="434">
                  <c:v>6022.1059069110825</c:v>
                </c:pt>
                <c:pt idx="435">
                  <c:v>6066.8528162199746</c:v>
                </c:pt>
                <c:pt idx="436">
                  <c:v>6040.5150345979764</c:v>
                </c:pt>
                <c:pt idx="437">
                  <c:v>6042.0720311381792</c:v>
                </c:pt>
                <c:pt idx="438">
                  <c:v>5955.6403280243612</c:v>
                </c:pt>
                <c:pt idx="439">
                  <c:v>5923.6797952219258</c:v>
                </c:pt>
                <c:pt idx="440">
                  <c:v>5892.5233156997328</c:v>
                </c:pt>
                <c:pt idx="441">
                  <c:v>5967.8699841297594</c:v>
                </c:pt>
                <c:pt idx="442">
                  <c:v>6017.6214857167843</c:v>
                </c:pt>
                <c:pt idx="443">
                  <c:v>5998.010337145106</c:v>
                </c:pt>
                <c:pt idx="444">
                  <c:v>6037.1728034305943</c:v>
                </c:pt>
                <c:pt idx="445">
                  <c:v>6081.3495230875351</c:v>
                </c:pt>
                <c:pt idx="446">
                  <c:v>6114.6860707787828</c:v>
                </c:pt>
                <c:pt idx="447">
                  <c:v>6194.0269637009033</c:v>
                </c:pt>
                <c:pt idx="448">
                  <c:v>6162.1327673308142</c:v>
                </c:pt>
                <c:pt idx="449">
                  <c:v>6083.0344905977327</c:v>
                </c:pt>
                <c:pt idx="450">
                  <c:v>6092.4980415379587</c:v>
                </c:pt>
                <c:pt idx="451">
                  <c:v>6060.7287373841627</c:v>
                </c:pt>
                <c:pt idx="452">
                  <c:v>6123.1428636457467</c:v>
                </c:pt>
                <c:pt idx="453">
                  <c:v>6110.2485772811715</c:v>
                </c:pt>
                <c:pt idx="454">
                  <c:v>5521.1702195530543</c:v>
                </c:pt>
                <c:pt idx="455">
                  <c:v>5016.8276975977487</c:v>
                </c:pt>
                <c:pt idx="456">
                  <c:v>5006.7909278379739</c:v>
                </c:pt>
                <c:pt idx="457">
                  <c:v>4990.3128350541774</c:v>
                </c:pt>
                <c:pt idx="458">
                  <c:v>5082.6020515487589</c:v>
                </c:pt>
                <c:pt idx="459">
                  <c:v>4481.3153463938834</c:v>
                </c:pt>
                <c:pt idx="460">
                  <c:v>3770.0818117544945</c:v>
                </c:pt>
                <c:pt idx="461">
                  <c:v>3663.1856305790452</c:v>
                </c:pt>
                <c:pt idx="462">
                  <c:v>3568.748567521141</c:v>
                </c:pt>
                <c:pt idx="463">
                  <c:v>3411.4792107690259</c:v>
                </c:pt>
                <c:pt idx="464">
                  <c:v>3117.3602896921243</c:v>
                </c:pt>
                <c:pt idx="465">
                  <c:v>2816.0917607229112</c:v>
                </c:pt>
                <c:pt idx="466">
                  <c:v>2787.9355846506205</c:v>
                </c:pt>
                <c:pt idx="467">
                  <c:v>2690.2880261855585</c:v>
                </c:pt>
                <c:pt idx="468">
                  <c:v>2966.4652235670028</c:v>
                </c:pt>
                <c:pt idx="469">
                  <c:v>3139.4817012103017</c:v>
                </c:pt>
                <c:pt idx="470">
                  <c:v>2988.9920310892721</c:v>
                </c:pt>
                <c:pt idx="471">
                  <c:v>2992.5368279803452</c:v>
                </c:pt>
                <c:pt idx="472">
                  <c:v>3119.9631451823102</c:v>
                </c:pt>
                <c:pt idx="473">
                  <c:v>2918.1533306640795</c:v>
                </c:pt>
                <c:pt idx="474">
                  <c:v>2865.4379975976717</c:v>
                </c:pt>
                <c:pt idx="475">
                  <c:v>2829.1941978379045</c:v>
                </c:pt>
                <c:pt idx="476">
                  <c:v>2654.522778054114</c:v>
                </c:pt>
                <c:pt idx="477">
                  <c:v>2348.7530002487028</c:v>
                </c:pt>
                <c:pt idx="478">
                  <c:v>2341.9122002238323</c:v>
                </c:pt>
                <c:pt idx="479">
                  <c:v>2531.9029802014493</c:v>
                </c:pt>
                <c:pt idx="480">
                  <c:v>2523.3826821813045</c:v>
                </c:pt>
                <c:pt idx="481">
                  <c:v>2485.4509139631737</c:v>
                </c:pt>
                <c:pt idx="482">
                  <c:v>2553.3618225668565</c:v>
                </c:pt>
                <c:pt idx="483">
                  <c:v>2515.5256403101712</c:v>
                </c:pt>
                <c:pt idx="484">
                  <c:v>2450.6760762791537</c:v>
                </c:pt>
                <c:pt idx="485">
                  <c:v>2455.3409686512387</c:v>
                </c:pt>
                <c:pt idx="486">
                  <c:v>2522.6648717861144</c:v>
                </c:pt>
                <c:pt idx="487">
                  <c:v>2644.1983846075032</c:v>
                </c:pt>
                <c:pt idx="488">
                  <c:v>2794.6225461467525</c:v>
                </c:pt>
                <c:pt idx="489">
                  <c:v>2999.369291532078</c:v>
                </c:pt>
                <c:pt idx="490">
                  <c:v>3040.5563623788698</c:v>
                </c:pt>
                <c:pt idx="491">
                  <c:v>3085.9487261409827</c:v>
                </c:pt>
                <c:pt idx="492">
                  <c:v>3044.3583535268845</c:v>
                </c:pt>
                <c:pt idx="493">
                  <c:v>3146.4285181741966</c:v>
                </c:pt>
                <c:pt idx="494">
                  <c:v>3260.0611663567765</c:v>
                </c:pt>
                <c:pt idx="495">
                  <c:v>2999.9095497210988</c:v>
                </c:pt>
                <c:pt idx="496">
                  <c:v>2942.8560947489887</c:v>
                </c:pt>
                <c:pt idx="497">
                  <c:v>2867.1159852740898</c:v>
                </c:pt>
                <c:pt idx="498">
                  <c:v>2882.845386746681</c:v>
                </c:pt>
                <c:pt idx="499">
                  <c:v>2966.6803480720127</c:v>
                </c:pt>
                <c:pt idx="500">
                  <c:v>2974.1323132648113</c:v>
                </c:pt>
                <c:pt idx="501">
                  <c:v>2940.3530819383304</c:v>
                </c:pt>
                <c:pt idx="502">
                  <c:v>2973.8012737444969</c:v>
                </c:pt>
                <c:pt idx="503">
                  <c:v>3099.7371463700474</c:v>
                </c:pt>
                <c:pt idx="504">
                  <c:v>3111.6459317330427</c:v>
                </c:pt>
                <c:pt idx="505">
                  <c:v>3111.3323385597387</c:v>
                </c:pt>
                <c:pt idx="506">
                  <c:v>3181.9526047037648</c:v>
                </c:pt>
                <c:pt idx="507">
                  <c:v>3244.9038442333886</c:v>
                </c:pt>
                <c:pt idx="508">
                  <c:v>3365.7479598100499</c:v>
                </c:pt>
                <c:pt idx="509">
                  <c:v>3392.7896638290445</c:v>
                </c:pt>
                <c:pt idx="510">
                  <c:v>3411.1446974461405</c:v>
                </c:pt>
                <c:pt idx="511">
                  <c:v>3129.649727701526</c:v>
                </c:pt>
                <c:pt idx="512">
                  <c:v>2929.080254931373</c:v>
                </c:pt>
                <c:pt idx="513">
                  <c:v>2978.4602294382362</c:v>
                </c:pt>
                <c:pt idx="514">
                  <c:v>2939.1887064944121</c:v>
                </c:pt>
                <c:pt idx="515">
                  <c:v>2979.679835844971</c:v>
                </c:pt>
                <c:pt idx="516">
                  <c:v>3012.1913522604741</c:v>
                </c:pt>
                <c:pt idx="517">
                  <c:v>3050.5122170344266</c:v>
                </c:pt>
                <c:pt idx="518">
                  <c:v>3061.8834953309843</c:v>
                </c:pt>
                <c:pt idx="519">
                  <c:v>3108.0046457978856</c:v>
                </c:pt>
                <c:pt idx="520">
                  <c:v>3183.0006812180968</c:v>
                </c:pt>
                <c:pt idx="521">
                  <c:v>3092.043113096287</c:v>
                </c:pt>
                <c:pt idx="522">
                  <c:v>3049.2123017866588</c:v>
                </c:pt>
                <c:pt idx="523">
                  <c:v>3048.1165716079931</c:v>
                </c:pt>
                <c:pt idx="524">
                  <c:v>3106.9934144471931</c:v>
                </c:pt>
                <c:pt idx="525">
                  <c:v>3132.3540730024738</c:v>
                </c:pt>
                <c:pt idx="526">
                  <c:v>3151.3576657022268</c:v>
                </c:pt>
                <c:pt idx="527">
                  <c:v>3205.4628991320042</c:v>
                </c:pt>
                <c:pt idx="528">
                  <c:v>3145.9436092188034</c:v>
                </c:pt>
                <c:pt idx="529">
                  <c:v>3067.8652482969237</c:v>
                </c:pt>
                <c:pt idx="530">
                  <c:v>3007.595723467231</c:v>
                </c:pt>
                <c:pt idx="531">
                  <c:v>3055.099651120508</c:v>
                </c:pt>
                <c:pt idx="532">
                  <c:v>3093.1746860084572</c:v>
                </c:pt>
                <c:pt idx="533">
                  <c:v>3093.8172174076112</c:v>
                </c:pt>
                <c:pt idx="534">
                  <c:v>3141.8074956668506</c:v>
                </c:pt>
                <c:pt idx="535">
                  <c:v>3135.6342461001655</c:v>
                </c:pt>
                <c:pt idx="536">
                  <c:v>3144.0043214901489</c:v>
                </c:pt>
                <c:pt idx="537">
                  <c:v>3170.9563893411337</c:v>
                </c:pt>
                <c:pt idx="538">
                  <c:v>3137.07475040702</c:v>
                </c:pt>
                <c:pt idx="539">
                  <c:v>3132.4332753663184</c:v>
                </c:pt>
                <c:pt idx="540">
                  <c:v>3196.9834478296871</c:v>
                </c:pt>
                <c:pt idx="541">
                  <c:v>3315.387103046718</c:v>
                </c:pt>
                <c:pt idx="542">
                  <c:v>3321.3368927420465</c:v>
                </c:pt>
                <c:pt idx="543">
                  <c:v>3335.969703467842</c:v>
                </c:pt>
                <c:pt idx="544">
                  <c:v>3316.571233121058</c:v>
                </c:pt>
                <c:pt idx="545">
                  <c:v>3329.8411098089518</c:v>
                </c:pt>
                <c:pt idx="546">
                  <c:v>3308.8374988280566</c:v>
                </c:pt>
                <c:pt idx="547">
                  <c:v>3329.8302489452508</c:v>
                </c:pt>
                <c:pt idx="548">
                  <c:v>3352.8092240507258</c:v>
                </c:pt>
                <c:pt idx="549">
                  <c:v>3380.3208016456533</c:v>
                </c:pt>
                <c:pt idx="550">
                  <c:v>3464.2592214810879</c:v>
                </c:pt>
                <c:pt idx="551">
                  <c:v>3590.5372993329793</c:v>
                </c:pt>
                <c:pt idx="552">
                  <c:v>3592.6735693996807</c:v>
                </c:pt>
                <c:pt idx="553">
                  <c:v>3621.5882124597133</c:v>
                </c:pt>
                <c:pt idx="554">
                  <c:v>3635.4698912137419</c:v>
                </c:pt>
                <c:pt idx="555">
                  <c:v>3689.2544020923679</c:v>
                </c:pt>
                <c:pt idx="556">
                  <c:v>3487.2304618831308</c:v>
                </c:pt>
                <c:pt idx="557">
                  <c:v>3345.2424156948177</c:v>
                </c:pt>
                <c:pt idx="558">
                  <c:v>3374.9231741253361</c:v>
                </c:pt>
                <c:pt idx="559">
                  <c:v>3318.6073567128024</c:v>
                </c:pt>
                <c:pt idx="560">
                  <c:v>3393.2336210415219</c:v>
                </c:pt>
                <c:pt idx="561">
                  <c:v>3432.3767589373701</c:v>
                </c:pt>
                <c:pt idx="562">
                  <c:v>3423.6965830436329</c:v>
                </c:pt>
                <c:pt idx="563">
                  <c:v>3447.2809247392697</c:v>
                </c:pt>
                <c:pt idx="564">
                  <c:v>3377.7608322653432</c:v>
                </c:pt>
                <c:pt idx="565">
                  <c:v>3402.9342490388085</c:v>
                </c:pt>
                <c:pt idx="566">
                  <c:v>3483.220324134928</c:v>
                </c:pt>
                <c:pt idx="567">
                  <c:v>3514.2577917214348</c:v>
                </c:pt>
                <c:pt idx="568">
                  <c:v>3503.6220125492914</c:v>
                </c:pt>
                <c:pt idx="569">
                  <c:v>3552.0098112943624</c:v>
                </c:pt>
                <c:pt idx="570">
                  <c:v>3568.9218301649262</c:v>
                </c:pt>
                <c:pt idx="571">
                  <c:v>3542.1216471484331</c:v>
                </c:pt>
                <c:pt idx="572">
                  <c:v>3534.6564824335901</c:v>
                </c:pt>
                <c:pt idx="573">
                  <c:v>3552.8358341902308</c:v>
                </c:pt>
                <c:pt idx="574">
                  <c:v>3549.7942507712082</c:v>
                </c:pt>
                <c:pt idx="575">
                  <c:v>3601.7253256940871</c:v>
                </c:pt>
                <c:pt idx="576">
                  <c:v>3675.3937931246783</c:v>
                </c:pt>
                <c:pt idx="577">
                  <c:v>3679.7304138122108</c:v>
                </c:pt>
                <c:pt idx="578">
                  <c:v>3698.9168724309898</c:v>
                </c:pt>
                <c:pt idx="579">
                  <c:v>3715.5766851878907</c:v>
                </c:pt>
                <c:pt idx="580">
                  <c:v>3737.9690166691016</c:v>
                </c:pt>
                <c:pt idx="581">
                  <c:v>3668.3191150021912</c:v>
                </c:pt>
                <c:pt idx="582">
                  <c:v>3700.4887035019724</c:v>
                </c:pt>
                <c:pt idx="583">
                  <c:v>3727.301333151775</c:v>
                </c:pt>
                <c:pt idx="584">
                  <c:v>3717.197199836598</c:v>
                </c:pt>
                <c:pt idx="585">
                  <c:v>3676.096479852938</c:v>
                </c:pt>
                <c:pt idx="586">
                  <c:v>3665.8783318676437</c:v>
                </c:pt>
                <c:pt idx="587">
                  <c:v>3723.9694986808795</c:v>
                </c:pt>
                <c:pt idx="588">
                  <c:v>3768.2450488127915</c:v>
                </c:pt>
                <c:pt idx="589">
                  <c:v>3816.6215439315124</c:v>
                </c:pt>
                <c:pt idx="590">
                  <c:v>3838.0763895383616</c:v>
                </c:pt>
                <c:pt idx="591">
                  <c:v>3857.1487505845257</c:v>
                </c:pt>
                <c:pt idx="592">
                  <c:v>3867.363375526073</c:v>
                </c:pt>
                <c:pt idx="593">
                  <c:v>4071.0920379734653</c:v>
                </c:pt>
                <c:pt idx="594">
                  <c:v>4454.4463341761193</c:v>
                </c:pt>
                <c:pt idx="595">
                  <c:v>4325.5882007585069</c:v>
                </c:pt>
                <c:pt idx="596">
                  <c:v>4385.9333806826562</c:v>
                </c:pt>
                <c:pt idx="597">
                  <c:v>4472.234042614391</c:v>
                </c:pt>
                <c:pt idx="598">
                  <c:v>4532.4951383529515</c:v>
                </c:pt>
                <c:pt idx="599">
                  <c:v>4554.4456245176561</c:v>
                </c:pt>
                <c:pt idx="600">
                  <c:v>4553.2250620658906</c:v>
                </c:pt>
                <c:pt idx="601">
                  <c:v>4648.5165558593017</c:v>
                </c:pt>
                <c:pt idx="602">
                  <c:v>4441.1489002733715</c:v>
                </c:pt>
                <c:pt idx="603">
                  <c:v>4285.274510246034</c:v>
                </c:pt>
                <c:pt idx="604">
                  <c:v>4405.9370592214309</c:v>
                </c:pt>
                <c:pt idx="605">
                  <c:v>4449.5913532992881</c:v>
                </c:pt>
                <c:pt idx="606">
                  <c:v>4429.26271796936</c:v>
                </c:pt>
                <c:pt idx="607">
                  <c:v>4476.2114461724232</c:v>
                </c:pt>
                <c:pt idx="608">
                  <c:v>4601.3633015551814</c:v>
                </c:pt>
                <c:pt idx="609">
                  <c:v>4687.9269713996628</c:v>
                </c:pt>
                <c:pt idx="610">
                  <c:v>4704.5242742596965</c:v>
                </c:pt>
                <c:pt idx="611">
                  <c:v>4762.0858468337274</c:v>
                </c:pt>
                <c:pt idx="612">
                  <c:v>4727.163262150355</c:v>
                </c:pt>
                <c:pt idx="613">
                  <c:v>4785.4194359353196</c:v>
                </c:pt>
                <c:pt idx="614">
                  <c:v>4919.047992341787</c:v>
                </c:pt>
                <c:pt idx="615">
                  <c:v>4890.6786931076085</c:v>
                </c:pt>
                <c:pt idx="616">
                  <c:v>4669.5813237968478</c:v>
                </c:pt>
                <c:pt idx="617">
                  <c:v>4666.6911914171624</c:v>
                </c:pt>
                <c:pt idx="618">
                  <c:v>4672.4290722754467</c:v>
                </c:pt>
                <c:pt idx="619">
                  <c:v>4710.693665047902</c:v>
                </c:pt>
                <c:pt idx="620">
                  <c:v>4679.2982985431117</c:v>
                </c:pt>
                <c:pt idx="621">
                  <c:v>4703.2244686887998</c:v>
                </c:pt>
                <c:pt idx="622">
                  <c:v>4826.8035218199211</c:v>
                </c:pt>
                <c:pt idx="623">
                  <c:v>4924.5331696379289</c:v>
                </c:pt>
                <c:pt idx="624">
                  <c:v>5074.3358526741358</c:v>
                </c:pt>
                <c:pt idx="625">
                  <c:v>5122.1557674067226</c:v>
                </c:pt>
                <c:pt idx="626">
                  <c:v>5165.3676906660494</c:v>
                </c:pt>
                <c:pt idx="627">
                  <c:v>5113.9879215994442</c:v>
                </c:pt>
                <c:pt idx="628">
                  <c:v>5265.6001294395001</c:v>
                </c:pt>
                <c:pt idx="629">
                  <c:v>5260.4766164955499</c:v>
                </c:pt>
                <c:pt idx="630">
                  <c:v>5462.1929548459957</c:v>
                </c:pt>
                <c:pt idx="631">
                  <c:v>5653.6406593613956</c:v>
                </c:pt>
                <c:pt idx="632">
                  <c:v>5966.9405934252563</c:v>
                </c:pt>
                <c:pt idx="633">
                  <c:v>6102.0245340827296</c:v>
                </c:pt>
                <c:pt idx="634">
                  <c:v>6185.5210806744581</c:v>
                </c:pt>
                <c:pt idx="635">
                  <c:v>6583.3169726070128</c:v>
                </c:pt>
                <c:pt idx="636">
                  <c:v>6670.2832753463108</c:v>
                </c:pt>
                <c:pt idx="637">
                  <c:v>6586.7049478116796</c:v>
                </c:pt>
                <c:pt idx="638">
                  <c:v>5832.1844530305116</c:v>
                </c:pt>
                <c:pt idx="639">
                  <c:v>5788.7540077274607</c:v>
                </c:pt>
                <c:pt idx="640">
                  <c:v>6082.7861069547143</c:v>
                </c:pt>
                <c:pt idx="641">
                  <c:v>6164.9369962592427</c:v>
                </c:pt>
                <c:pt idx="642">
                  <c:v>6304.6437966333187</c:v>
                </c:pt>
                <c:pt idx="643">
                  <c:v>6133.3854169699871</c:v>
                </c:pt>
                <c:pt idx="644">
                  <c:v>6110.5928752729878</c:v>
                </c:pt>
                <c:pt idx="645">
                  <c:v>6407.4425877456888</c:v>
                </c:pt>
                <c:pt idx="646">
                  <c:v>6558.5303289711201</c:v>
                </c:pt>
                <c:pt idx="647">
                  <c:v>6717.3502960740079</c:v>
                </c:pt>
                <c:pt idx="648">
                  <c:v>7240.4402664666068</c:v>
                </c:pt>
                <c:pt idx="649">
                  <c:v>7210.8042398199459</c:v>
                </c:pt>
                <c:pt idx="650">
                  <c:v>7175.8998158379509</c:v>
                </c:pt>
                <c:pt idx="651">
                  <c:v>6956.6918342541576</c:v>
                </c:pt>
                <c:pt idx="652">
                  <c:v>6780.9556508287405</c:v>
                </c:pt>
                <c:pt idx="653">
                  <c:v>7065.8230857458675</c:v>
                </c:pt>
                <c:pt idx="654">
                  <c:v>7260.6347771712799</c:v>
                </c:pt>
                <c:pt idx="655">
                  <c:v>6956.9502994541526</c:v>
                </c:pt>
                <c:pt idx="656">
                  <c:v>6272.3677695087372</c:v>
                </c:pt>
                <c:pt idx="657">
                  <c:v>6264.1889925578635</c:v>
                </c:pt>
                <c:pt idx="658">
                  <c:v>6205.7940933020764</c:v>
                </c:pt>
                <c:pt idx="659">
                  <c:v>6504.4871839718689</c:v>
                </c:pt>
                <c:pt idx="660">
                  <c:v>6536.8979655746825</c:v>
                </c:pt>
                <c:pt idx="661">
                  <c:v>6367.4936690172144</c:v>
                </c:pt>
                <c:pt idx="662">
                  <c:v>6394.797302115493</c:v>
                </c:pt>
                <c:pt idx="663">
                  <c:v>6522.1515719039435</c:v>
                </c:pt>
                <c:pt idx="664">
                  <c:v>6675.1249147135495</c:v>
                </c:pt>
                <c:pt idx="665">
                  <c:v>6882.5549232421936</c:v>
                </c:pt>
                <c:pt idx="666">
                  <c:v>7102.7049309179747</c:v>
                </c:pt>
                <c:pt idx="667">
                  <c:v>7446.6079378261766</c:v>
                </c:pt>
                <c:pt idx="668">
                  <c:v>7731.8681440435594</c:v>
                </c:pt>
                <c:pt idx="669">
                  <c:v>7865.6313296392027</c:v>
                </c:pt>
                <c:pt idx="670">
                  <c:v>7829.0401966752834</c:v>
                </c:pt>
                <c:pt idx="671">
                  <c:v>7846.0741770077548</c:v>
                </c:pt>
                <c:pt idx="672">
                  <c:v>8100.8267593069795</c:v>
                </c:pt>
                <c:pt idx="673">
                  <c:v>8495.5680833762817</c:v>
                </c:pt>
                <c:pt idx="674">
                  <c:v>8953.5147750386532</c:v>
                </c:pt>
                <c:pt idx="675">
                  <c:v>9294.0612975347885</c:v>
                </c:pt>
                <c:pt idx="676">
                  <c:v>9213.5021677813093</c:v>
                </c:pt>
                <c:pt idx="677">
                  <c:v>9688.9584510031782</c:v>
                </c:pt>
                <c:pt idx="678">
                  <c:v>10612.66260590286</c:v>
                </c:pt>
                <c:pt idx="679">
                  <c:v>9097.1343453125737</c:v>
                </c:pt>
                <c:pt idx="680">
                  <c:v>8668.3119107813145</c:v>
                </c:pt>
                <c:pt idx="681">
                  <c:v>8911.5087197031862</c:v>
                </c:pt>
                <c:pt idx="682">
                  <c:v>8306.7298477328659</c:v>
                </c:pt>
                <c:pt idx="683">
                  <c:v>7430.7993629595803</c:v>
                </c:pt>
                <c:pt idx="684">
                  <c:v>7066.5434266636221</c:v>
                </c:pt>
                <c:pt idx="685">
                  <c:v>8131.5115839972614</c:v>
                </c:pt>
                <c:pt idx="686">
                  <c:v>8287.5419255975357</c:v>
                </c:pt>
                <c:pt idx="687">
                  <c:v>8002.5557330377815</c:v>
                </c:pt>
                <c:pt idx="688">
                  <c:v>8315.4366597340049</c:v>
                </c:pt>
                <c:pt idx="689">
                  <c:v>8483.7094937606053</c:v>
                </c:pt>
                <c:pt idx="690">
                  <c:v>8894.3780443845426</c:v>
                </c:pt>
                <c:pt idx="691">
                  <c:v>9617.1727399460888</c:v>
                </c:pt>
                <c:pt idx="692">
                  <c:v>9351.8429659514804</c:v>
                </c:pt>
                <c:pt idx="693">
                  <c:v>8516.7686693563319</c:v>
                </c:pt>
                <c:pt idx="694">
                  <c:v>8500.2133024206996</c:v>
                </c:pt>
                <c:pt idx="695">
                  <c:v>8343.0879721786296</c:v>
                </c:pt>
                <c:pt idx="696">
                  <c:v>7698.088174960767</c:v>
                </c:pt>
                <c:pt idx="697">
                  <c:v>7336.5293574646894</c:v>
                </c:pt>
                <c:pt idx="698">
                  <c:v>6856.4844217182217</c:v>
                </c:pt>
                <c:pt idx="699">
                  <c:v>6240.1314795463977</c:v>
                </c:pt>
                <c:pt idx="700">
                  <c:v>6617.668331591758</c:v>
                </c:pt>
                <c:pt idx="701">
                  <c:v>7189.3154984325829</c:v>
                </c:pt>
                <c:pt idx="702">
                  <c:v>7562.9844485893227</c:v>
                </c:pt>
                <c:pt idx="703">
                  <c:v>7562.1205037303926</c:v>
                </c:pt>
                <c:pt idx="704">
                  <c:v>7524.8854533573531</c:v>
                </c:pt>
                <c:pt idx="705">
                  <c:v>7346.3689080216182</c:v>
                </c:pt>
                <c:pt idx="706">
                  <c:v>7144.4455172194557</c:v>
                </c:pt>
                <c:pt idx="707">
                  <c:v>7483.1249654975099</c:v>
                </c:pt>
                <c:pt idx="708">
                  <c:v>7469.6449689477595</c:v>
                </c:pt>
                <c:pt idx="709">
                  <c:v>7439.6714720529835</c:v>
                </c:pt>
                <c:pt idx="710">
                  <c:v>7161.9553248476841</c:v>
                </c:pt>
                <c:pt idx="711">
                  <c:v>7465.5642923629166</c:v>
                </c:pt>
                <c:pt idx="712">
                  <c:v>7577.6638631266233</c:v>
                </c:pt>
                <c:pt idx="713">
                  <c:v>7883.5314768139615</c:v>
                </c:pt>
                <c:pt idx="714">
                  <c:v>8230.3583291325649</c:v>
                </c:pt>
                <c:pt idx="715">
                  <c:v>8617.3084962193079</c:v>
                </c:pt>
                <c:pt idx="716">
                  <c:v>8906.7681465973783</c:v>
                </c:pt>
                <c:pt idx="717">
                  <c:v>9034.4763319376398</c:v>
                </c:pt>
                <c:pt idx="718">
                  <c:v>9544.3726987438749</c:v>
                </c:pt>
                <c:pt idx="719">
                  <c:v>9748.0414288694883</c:v>
                </c:pt>
                <c:pt idx="720">
                  <c:v>9706.9132859825404</c:v>
                </c:pt>
                <c:pt idx="721">
                  <c:v>9779.2174573842858</c:v>
                </c:pt>
                <c:pt idx="722">
                  <c:v>9958.9817116458562</c:v>
                </c:pt>
                <c:pt idx="723">
                  <c:v>9690.527540481271</c:v>
                </c:pt>
                <c:pt idx="724">
                  <c:v>9466.412786433144</c:v>
                </c:pt>
                <c:pt idx="725">
                  <c:v>9603.1560077898284</c:v>
                </c:pt>
                <c:pt idx="726">
                  <c:v>9298.8879070108469</c:v>
                </c:pt>
                <c:pt idx="727">
                  <c:v>8480.900616309762</c:v>
                </c:pt>
                <c:pt idx="728">
                  <c:v>8282.0995546787854</c:v>
                </c:pt>
                <c:pt idx="729">
                  <c:v>8194.1455992109077</c:v>
                </c:pt>
                <c:pt idx="730">
                  <c:v>8339.0455392898166</c:v>
                </c:pt>
                <c:pt idx="731">
                  <c:v>8459.8279853608346</c:v>
                </c:pt>
                <c:pt idx="732">
                  <c:v>8745.7251868247513</c:v>
                </c:pt>
                <c:pt idx="733">
                  <c:v>8974.2746681422759</c:v>
                </c:pt>
                <c:pt idx="734">
                  <c:v>8444.5912013280467</c:v>
                </c:pt>
                <c:pt idx="735">
                  <c:v>8160.173581195244</c:v>
                </c:pt>
                <c:pt idx="736">
                  <c:v>8447.1882230757201</c:v>
                </c:pt>
                <c:pt idx="737">
                  <c:v>8389.1979007681475</c:v>
                </c:pt>
                <c:pt idx="738">
                  <c:v>8403.2151106913334</c:v>
                </c:pt>
                <c:pt idx="739">
                  <c:v>8686.0510996222001</c:v>
                </c:pt>
                <c:pt idx="740">
                  <c:v>8602.6574896599795</c:v>
                </c:pt>
                <c:pt idx="741">
                  <c:v>8284.0277406939822</c:v>
                </c:pt>
                <c:pt idx="742">
                  <c:v>7901.4204666245832</c:v>
                </c:pt>
                <c:pt idx="743">
                  <c:v>7961.0064199621247</c:v>
                </c:pt>
                <c:pt idx="744">
                  <c:v>8067.5232779659136</c:v>
                </c:pt>
                <c:pt idx="745">
                  <c:v>8245.4039501693223</c:v>
                </c:pt>
                <c:pt idx="746">
                  <c:v>8573.3635551523894</c:v>
                </c:pt>
                <c:pt idx="747">
                  <c:v>9015.102199637151</c:v>
                </c:pt>
                <c:pt idx="748">
                  <c:v>9099.0539796734338</c:v>
                </c:pt>
                <c:pt idx="749">
                  <c:v>9203.148081706091</c:v>
                </c:pt>
                <c:pt idx="750">
                  <c:v>8976.5072735354843</c:v>
                </c:pt>
                <c:pt idx="751">
                  <c:v>8946.171046181933</c:v>
                </c:pt>
                <c:pt idx="752">
                  <c:v>8955.4974415637407</c:v>
                </c:pt>
                <c:pt idx="753">
                  <c:v>8850.5226974073666</c:v>
                </c:pt>
                <c:pt idx="754">
                  <c:v>8758.0434276666292</c:v>
                </c:pt>
                <c:pt idx="755">
                  <c:v>8692.7435848999667</c:v>
                </c:pt>
                <c:pt idx="756">
                  <c:v>8867.3812264099688</c:v>
                </c:pt>
                <c:pt idx="757">
                  <c:v>8970.8786037689733</c:v>
                </c:pt>
                <c:pt idx="758">
                  <c:v>9069.252743392075</c:v>
                </c:pt>
                <c:pt idx="759">
                  <c:v>9147.0034690528682</c:v>
                </c:pt>
                <c:pt idx="760">
                  <c:v>9090.235622147582</c:v>
                </c:pt>
                <c:pt idx="761">
                  <c:v>9143.7700599328236</c:v>
                </c:pt>
                <c:pt idx="762">
                  <c:v>9179.6425539395404</c:v>
                </c:pt>
                <c:pt idx="763">
                  <c:v>8887.9692985455858</c:v>
                </c:pt>
                <c:pt idx="764">
                  <c:v>9114.3843686910277</c:v>
                </c:pt>
                <c:pt idx="765">
                  <c:v>9004.2104318219244</c:v>
                </c:pt>
                <c:pt idx="766">
                  <c:v>8970.2503886397317</c:v>
                </c:pt>
                <c:pt idx="767">
                  <c:v>8801.5028497757594</c:v>
                </c:pt>
                <c:pt idx="768">
                  <c:v>7270.7585647981823</c:v>
                </c:pt>
                <c:pt idx="769">
                  <c:v>6944.449208318365</c:v>
                </c:pt>
                <c:pt idx="770">
                  <c:v>6517.6642874865283</c:v>
                </c:pt>
                <c:pt idx="771">
                  <c:v>6503.4223587378747</c:v>
                </c:pt>
                <c:pt idx="772">
                  <c:v>6664.2346228640881</c:v>
                </c:pt>
                <c:pt idx="773">
                  <c:v>6613.3966605776786</c:v>
                </c:pt>
                <c:pt idx="774">
                  <c:v>6533.9004945199113</c:v>
                </c:pt>
                <c:pt idx="775">
                  <c:v>6897.6834450679198</c:v>
                </c:pt>
                <c:pt idx="776">
                  <c:v>6900.8006005611287</c:v>
                </c:pt>
                <c:pt idx="777">
                  <c:v>6901.0120405050147</c:v>
                </c:pt>
                <c:pt idx="778">
                  <c:v>6857.5428364545132</c:v>
                </c:pt>
                <c:pt idx="779">
                  <c:v>6912.0200528090618</c:v>
                </c:pt>
                <c:pt idx="780">
                  <c:v>6791.2165475281563</c:v>
                </c:pt>
                <c:pt idx="781">
                  <c:v>6809.1873927753404</c:v>
                </c:pt>
                <c:pt idx="782">
                  <c:v>7036.4046534978061</c:v>
                </c:pt>
                <c:pt idx="783">
                  <c:v>7172.5766881480258</c:v>
                </c:pt>
                <c:pt idx="784">
                  <c:v>7362.485019333224</c:v>
                </c:pt>
                <c:pt idx="785">
                  <c:v>7275.7085173999003</c:v>
                </c:pt>
                <c:pt idx="786">
                  <c:v>7181.7871656599109</c:v>
                </c:pt>
                <c:pt idx="787">
                  <c:v>7189.3824490939205</c:v>
                </c:pt>
                <c:pt idx="788">
                  <c:v>7235.4977041845268</c:v>
                </c:pt>
                <c:pt idx="789">
                  <c:v>7198.2154337660741</c:v>
                </c:pt>
                <c:pt idx="790">
                  <c:v>7026.3758903894668</c:v>
                </c:pt>
                <c:pt idx="791">
                  <c:v>7047.7743013505205</c:v>
                </c:pt>
                <c:pt idx="792">
                  <c:v>6994.5273712154685</c:v>
                </c:pt>
                <c:pt idx="793">
                  <c:v>7039.2761340939214</c:v>
                </c:pt>
                <c:pt idx="794">
                  <c:v>7106.4895206845295</c:v>
                </c:pt>
                <c:pt idx="795">
                  <c:v>7300.9145686160755</c:v>
                </c:pt>
                <c:pt idx="796">
                  <c:v>7216.6576117544682</c:v>
                </c:pt>
                <c:pt idx="797">
                  <c:v>6610.4143505790216</c:v>
                </c:pt>
                <c:pt idx="798">
                  <c:v>6414.0854155211191</c:v>
                </c:pt>
                <c:pt idx="799">
                  <c:v>6742.525373969007</c:v>
                </c:pt>
                <c:pt idx="800">
                  <c:v>7646.5768365721051</c:v>
                </c:pt>
                <c:pt idx="801">
                  <c:v>7622.2161529148962</c:v>
                </c:pt>
                <c:pt idx="802">
                  <c:v>7677.2205376234051</c:v>
                </c:pt>
                <c:pt idx="803">
                  <c:v>7499.153483861066</c:v>
                </c:pt>
                <c:pt idx="804">
                  <c:v>7452.1141354749589</c:v>
                </c:pt>
                <c:pt idx="805">
                  <c:v>7433.420221927463</c:v>
                </c:pt>
                <c:pt idx="806">
                  <c:v>7526.7781997347174</c:v>
                </c:pt>
                <c:pt idx="807">
                  <c:v>7758.766379761244</c:v>
                </c:pt>
                <c:pt idx="808">
                  <c:v>7756.3382417851208</c:v>
                </c:pt>
                <c:pt idx="809">
                  <c:v>7883.1929176066096</c:v>
                </c:pt>
                <c:pt idx="810">
                  <c:v>7943.187625845947</c:v>
                </c:pt>
                <c:pt idx="811">
                  <c:v>8053.2393632613521</c:v>
                </c:pt>
                <c:pt idx="812">
                  <c:v>7992.801426935217</c:v>
                </c:pt>
                <c:pt idx="813">
                  <c:v>7688.321284241696</c:v>
                </c:pt>
                <c:pt idx="814">
                  <c:v>7594.7431558175249</c:v>
                </c:pt>
                <c:pt idx="815">
                  <c:v>7742.5108402357746</c:v>
                </c:pt>
                <c:pt idx="816">
                  <c:v>7623.9322562121961</c:v>
                </c:pt>
                <c:pt idx="817">
                  <c:v>7532.2690305909764</c:v>
                </c:pt>
                <c:pt idx="818">
                  <c:v>7654.6201275318781</c:v>
                </c:pt>
                <c:pt idx="819">
                  <c:v>7619.0926147786904</c:v>
                </c:pt>
                <c:pt idx="820">
                  <c:v>7513.013353300822</c:v>
                </c:pt>
                <c:pt idx="821">
                  <c:v>7454.8120179707403</c:v>
                </c:pt>
                <c:pt idx="822">
                  <c:v>7492.5248161736663</c:v>
                </c:pt>
                <c:pt idx="823">
                  <c:v>7248.4203345563001</c:v>
                </c:pt>
                <c:pt idx="824">
                  <c:v>7116.1203011006692</c:v>
                </c:pt>
                <c:pt idx="825">
                  <c:v>7188.3527709906029</c:v>
                </c:pt>
                <c:pt idx="826">
                  <c:v>6760.2529938915422</c:v>
                </c:pt>
                <c:pt idx="827">
                  <c:v>6030.5991945023879</c:v>
                </c:pt>
                <c:pt idx="828">
                  <c:v>6017.4432750521491</c:v>
                </c:pt>
                <c:pt idx="829">
                  <c:v>5879.5564475469346</c:v>
                </c:pt>
                <c:pt idx="830">
                  <c:v>5593.0133027922402</c:v>
                </c:pt>
                <c:pt idx="831">
                  <c:v>5863.9854725130162</c:v>
                </c:pt>
                <c:pt idx="832">
                  <c:v>5819.7209252617149</c:v>
                </c:pt>
                <c:pt idx="833">
                  <c:v>6131.5988327355435</c:v>
                </c:pt>
                <c:pt idx="834">
                  <c:v>6226.9289494619889</c:v>
                </c:pt>
                <c:pt idx="835">
                  <c:v>6273.5010545157902</c:v>
                </c:pt>
                <c:pt idx="836">
                  <c:v>6059.5589490642114</c:v>
                </c:pt>
                <c:pt idx="837">
                  <c:v>6020.26255415779</c:v>
                </c:pt>
                <c:pt idx="838">
                  <c:v>6134.0692987420116</c:v>
                </c:pt>
                <c:pt idx="839">
                  <c:v>6135.6548688678104</c:v>
                </c:pt>
                <c:pt idx="840">
                  <c:v>6071.4393819810284</c:v>
                </c:pt>
                <c:pt idx="841">
                  <c:v>6240.5514437829252</c:v>
                </c:pt>
                <c:pt idx="842">
                  <c:v>6413.7847994046333</c:v>
                </c:pt>
                <c:pt idx="843">
                  <c:v>6394.6933194641706</c:v>
                </c:pt>
                <c:pt idx="844">
                  <c:v>6381.1369875177534</c:v>
                </c:pt>
                <c:pt idx="845">
                  <c:v>6234.873288765978</c:v>
                </c:pt>
                <c:pt idx="846">
                  <c:v>6212.8989598893795</c:v>
                </c:pt>
                <c:pt idx="847">
                  <c:v>6234.3270639004413</c:v>
                </c:pt>
                <c:pt idx="848">
                  <c:v>6356.427357510398</c:v>
                </c:pt>
                <c:pt idx="849">
                  <c:v>6259.8241217593577</c:v>
                </c:pt>
                <c:pt idx="850">
                  <c:v>6252.8852095834227</c:v>
                </c:pt>
                <c:pt idx="851">
                  <c:v>6132.5041886250801</c:v>
                </c:pt>
                <c:pt idx="852">
                  <c:v>5861.9957697625714</c:v>
                </c:pt>
                <c:pt idx="853">
                  <c:v>5835.8016927863146</c:v>
                </c:pt>
                <c:pt idx="854">
                  <c:v>6115.1195235076839</c:v>
                </c:pt>
                <c:pt idx="855">
                  <c:v>6122.9680711569144</c:v>
                </c:pt>
                <c:pt idx="856">
                  <c:v>6198.0122640412228</c:v>
                </c:pt>
                <c:pt idx="857">
                  <c:v>6346.8840376371008</c:v>
                </c:pt>
                <c:pt idx="858">
                  <c:v>6475.4891338733914</c:v>
                </c:pt>
                <c:pt idx="859">
                  <c:v>6308.3592204860524</c:v>
                </c:pt>
                <c:pt idx="860">
                  <c:v>6267.791298437447</c:v>
                </c:pt>
                <c:pt idx="861">
                  <c:v>6373.4246685937014</c:v>
                </c:pt>
                <c:pt idx="862">
                  <c:v>6285.936201734331</c:v>
                </c:pt>
                <c:pt idx="863">
                  <c:v>6462.7545815608983</c:v>
                </c:pt>
                <c:pt idx="864">
                  <c:v>6580.9131234048091</c:v>
                </c:pt>
                <c:pt idx="865">
                  <c:v>6513.0673110643274</c:v>
                </c:pt>
                <c:pt idx="866">
                  <c:v>6459.0605799578952</c:v>
                </c:pt>
                <c:pt idx="867">
                  <c:v>6495.0200219621056</c:v>
                </c:pt>
                <c:pt idx="868">
                  <c:v>6334.2425197658949</c:v>
                </c:pt>
                <c:pt idx="869">
                  <c:v>6316.8922677893061</c:v>
                </c:pt>
                <c:pt idx="870">
                  <c:v>6559.5530410103738</c:v>
                </c:pt>
                <c:pt idx="871">
                  <c:v>6652.7032369093376</c:v>
                </c:pt>
                <c:pt idx="872">
                  <c:v>6758.0589132184041</c:v>
                </c:pt>
                <c:pt idx="873">
                  <c:v>7088.8120218965632</c:v>
                </c:pt>
                <c:pt idx="874">
                  <c:v>7197.8053197069066</c:v>
                </c:pt>
                <c:pt idx="875">
                  <c:v>6942.9607877362159</c:v>
                </c:pt>
                <c:pt idx="876">
                  <c:v>6913.3827089625947</c:v>
                </c:pt>
                <c:pt idx="877">
                  <c:v>7139.8904380663353</c:v>
                </c:pt>
                <c:pt idx="878">
                  <c:v>7103.0263942597012</c:v>
                </c:pt>
                <c:pt idx="879">
                  <c:v>7205.9857548337313</c:v>
                </c:pt>
                <c:pt idx="880">
                  <c:v>7432.4686793503588</c:v>
                </c:pt>
                <c:pt idx="881">
                  <c:v>7680.2248114153226</c:v>
                </c:pt>
                <c:pt idx="882">
                  <c:v>7686.7483302737892</c:v>
                </c:pt>
                <c:pt idx="883">
                  <c:v>7813.740997246412</c:v>
                </c:pt>
                <c:pt idx="884">
                  <c:v>7903.9063975217696</c:v>
                </c:pt>
                <c:pt idx="885">
                  <c:v>7718.244757769593</c:v>
                </c:pt>
                <c:pt idx="886">
                  <c:v>7563.6012819926345</c:v>
                </c:pt>
                <c:pt idx="887">
                  <c:v>7584.7196537933705</c:v>
                </c:pt>
                <c:pt idx="888">
                  <c:v>7687.197688414034</c:v>
                </c:pt>
                <c:pt idx="889">
                  <c:v>7468.3519195726294</c:v>
                </c:pt>
                <c:pt idx="890">
                  <c:v>7368.3307276153673</c:v>
                </c:pt>
                <c:pt idx="891">
                  <c:v>7380.9606548538304</c:v>
                </c:pt>
                <c:pt idx="892">
                  <c:v>7483.6465893684481</c:v>
                </c:pt>
                <c:pt idx="893">
                  <c:v>7752.9764304316031</c:v>
                </c:pt>
                <c:pt idx="894">
                  <c:v>8056.8487873884433</c:v>
                </c:pt>
                <c:pt idx="895">
                  <c:v>8295.7319086495972</c:v>
                </c:pt>
                <c:pt idx="896">
                  <c:v>8345.9527177846394</c:v>
                </c:pt>
                <c:pt idx="897">
                  <c:v>8333.3114460061752</c:v>
                </c:pt>
                <c:pt idx="898">
                  <c:v>8384.5828014055569</c:v>
                </c:pt>
                <c:pt idx="899">
                  <c:v>8302.0420212650006</c:v>
                </c:pt>
                <c:pt idx="900">
                  <c:v>8414.1323191385018</c:v>
                </c:pt>
                <c:pt idx="901">
                  <c:v>8233.3715872246521</c:v>
                </c:pt>
                <c:pt idx="902">
                  <c:v>8401.3459285021854</c:v>
                </c:pt>
                <c:pt idx="903">
                  <c:v>8640.0538356519664</c:v>
                </c:pt>
                <c:pt idx="904">
                  <c:v>8812.0344520867711</c:v>
                </c:pt>
                <c:pt idx="905">
                  <c:v>8825.7690068780939</c:v>
                </c:pt>
                <c:pt idx="906">
                  <c:v>9057.7926061902835</c:v>
                </c:pt>
                <c:pt idx="907">
                  <c:v>8973.3758455712559</c:v>
                </c:pt>
                <c:pt idx="908">
                  <c:v>8925.9562610141293</c:v>
                </c:pt>
                <c:pt idx="909">
                  <c:v>9291.2091349127186</c:v>
                </c:pt>
                <c:pt idx="910">
                  <c:v>9223.2022214214448</c:v>
                </c:pt>
                <c:pt idx="911">
                  <c:v>9205.2899992793009</c:v>
                </c:pt>
                <c:pt idx="912">
                  <c:v>8978.7424993513705</c:v>
                </c:pt>
                <c:pt idx="913">
                  <c:v>8722.1642494162352</c:v>
                </c:pt>
                <c:pt idx="914">
                  <c:v>8545.2618244746118</c:v>
                </c:pt>
                <c:pt idx="915">
                  <c:v>8663.9701420271504</c:v>
                </c:pt>
                <c:pt idx="916">
                  <c:v>8405.868627824435</c:v>
                </c:pt>
                <c:pt idx="917">
                  <c:v>8205.0817650419922</c:v>
                </c:pt>
                <c:pt idx="918">
                  <c:v>8381.2935885377919</c:v>
                </c:pt>
                <c:pt idx="919">
                  <c:v>8445.4402296840144</c:v>
                </c:pt>
                <c:pt idx="920">
                  <c:v>8643.7607067156114</c:v>
                </c:pt>
                <c:pt idx="921">
                  <c:v>8520.4826360440493</c:v>
                </c:pt>
                <c:pt idx="922">
                  <c:v>8244.832372439645</c:v>
                </c:pt>
                <c:pt idx="923">
                  <c:v>7686.4911351956807</c:v>
                </c:pt>
                <c:pt idx="924">
                  <c:v>7432.0145216761121</c:v>
                </c:pt>
                <c:pt idx="925">
                  <c:v>7348.5665695085008</c:v>
                </c:pt>
                <c:pt idx="926">
                  <c:v>7385.2999125576507</c:v>
                </c:pt>
                <c:pt idx="927">
                  <c:v>7334.4724213018853</c:v>
                </c:pt>
                <c:pt idx="928">
                  <c:v>7470.1251791716968</c:v>
                </c:pt>
                <c:pt idx="929">
                  <c:v>7569.1551612545281</c:v>
                </c:pt>
                <c:pt idx="930">
                  <c:v>7603.105145129075</c:v>
                </c:pt>
                <c:pt idx="931">
                  <c:v>7793.1801306161669</c:v>
                </c:pt>
                <c:pt idx="932">
                  <c:v>7978.5801175545512</c:v>
                </c:pt>
                <c:pt idx="933">
                  <c:v>7916.3471057990955</c:v>
                </c:pt>
                <c:pt idx="934">
                  <c:v>7191.7143952191873</c:v>
                </c:pt>
                <c:pt idx="935">
                  <c:v>6614.9709556972666</c:v>
                </c:pt>
                <c:pt idx="936">
                  <c:v>6650.5878601275408</c:v>
                </c:pt>
                <c:pt idx="937">
                  <c:v>6508.8745741147868</c:v>
                </c:pt>
                <c:pt idx="938">
                  <c:v>3972.7211167033083</c:v>
                </c:pt>
                <c:pt idx="939">
                  <c:v>2222.8765050329775</c:v>
                </c:pt>
                <c:pt idx="940">
                  <c:v>2791.0883545296801</c:v>
                </c:pt>
                <c:pt idx="941">
                  <c:v>2961.4170190767118</c:v>
                </c:pt>
                <c:pt idx="942">
                  <c:v>2327.1603171690413</c:v>
                </c:pt>
                <c:pt idx="943">
                  <c:v>2723.2112854521374</c:v>
                </c:pt>
                <c:pt idx="944">
                  <c:v>2844.7176569069234</c:v>
                </c:pt>
                <c:pt idx="945">
                  <c:v>3341.7768912162301</c:v>
                </c:pt>
                <c:pt idx="946">
                  <c:v>3679.9607020946078</c:v>
                </c:pt>
                <c:pt idx="947">
                  <c:v>3634.8766318851476</c:v>
                </c:pt>
                <c:pt idx="948">
                  <c:v>3597.5209686966327</c:v>
                </c:pt>
                <c:pt idx="949">
                  <c:v>3644.3228718269693</c:v>
                </c:pt>
                <c:pt idx="950">
                  <c:v>4213.9545846442725</c:v>
                </c:pt>
                <c:pt idx="951">
                  <c:v>4402.2026261798446</c:v>
                </c:pt>
                <c:pt idx="952">
                  <c:v>4492.400363561861</c:v>
                </c:pt>
                <c:pt idx="953">
                  <c:v>4439.9783272056748</c:v>
                </c:pt>
                <c:pt idx="954">
                  <c:v>4190.5649944851066</c:v>
                </c:pt>
                <c:pt idx="955">
                  <c:v>4145.1564950365973</c:v>
                </c:pt>
                <c:pt idx="956">
                  <c:v>4276.9968455329363</c:v>
                </c:pt>
                <c:pt idx="957">
                  <c:v>4605.5211609796424</c:v>
                </c:pt>
                <c:pt idx="958">
                  <c:v>4620.9615448816785</c:v>
                </c:pt>
                <c:pt idx="959">
                  <c:v>5065.7428903935106</c:v>
                </c:pt>
                <c:pt idx="960">
                  <c:v>5063.3986013541598</c:v>
                </c:pt>
                <c:pt idx="961">
                  <c:v>5132.6037412187443</c:v>
                </c:pt>
                <c:pt idx="962">
                  <c:v>5202.2783670968711</c:v>
                </c:pt>
                <c:pt idx="963">
                  <c:v>5457.2015303871831</c:v>
                </c:pt>
                <c:pt idx="964">
                  <c:v>5710.9563773484642</c:v>
                </c:pt>
                <c:pt idx="965">
                  <c:v>5802.3502396136182</c:v>
                </c:pt>
                <c:pt idx="966">
                  <c:v>5826.4632156522566</c:v>
                </c:pt>
                <c:pt idx="967">
                  <c:v>5578.950894087031</c:v>
                </c:pt>
                <c:pt idx="968">
                  <c:v>5501.8373046783272</c:v>
                </c:pt>
                <c:pt idx="969">
                  <c:v>5644.1185742104954</c:v>
                </c:pt>
                <c:pt idx="970">
                  <c:v>5439.8147167894458</c:v>
                </c:pt>
                <c:pt idx="971">
                  <c:v>5629.401745110501</c:v>
                </c:pt>
                <c:pt idx="972">
                  <c:v>5557.5355705994507</c:v>
                </c:pt>
                <c:pt idx="973">
                  <c:v>5522.2980135395064</c:v>
                </c:pt>
                <c:pt idx="974">
                  <c:v>5831.8547121855545</c:v>
                </c:pt>
                <c:pt idx="975">
                  <c:v>5964.3102409669991</c:v>
                </c:pt>
                <c:pt idx="976">
                  <c:v>6027.2232168702994</c:v>
                </c:pt>
                <c:pt idx="977">
                  <c:v>5824.5133951832704</c:v>
                </c:pt>
                <c:pt idx="978">
                  <c:v>5752.7120556649425</c:v>
                </c:pt>
                <c:pt idx="979">
                  <c:v>5897.216850098449</c:v>
                </c:pt>
                <c:pt idx="980">
                  <c:v>6182.6241650886041</c:v>
                </c:pt>
                <c:pt idx="981">
                  <c:v>6356.8537485797424</c:v>
                </c:pt>
                <c:pt idx="982">
                  <c:v>6455.2423737217687</c:v>
                </c:pt>
                <c:pt idx="983">
                  <c:v>6522.4866363495921</c:v>
                </c:pt>
                <c:pt idx="984">
                  <c:v>6682.4419727146333</c:v>
                </c:pt>
                <c:pt idx="985">
                  <c:v>6768.384775443169</c:v>
                </c:pt>
                <c:pt idx="986">
                  <c:v>7102.5602978988518</c:v>
                </c:pt>
                <c:pt idx="987">
                  <c:v>7506.7812681089672</c:v>
                </c:pt>
                <c:pt idx="988">
                  <c:v>7421.3371412980696</c:v>
                </c:pt>
                <c:pt idx="989">
                  <c:v>7530.8704271682636</c:v>
                </c:pt>
                <c:pt idx="990">
                  <c:v>7594.0333844514371</c:v>
                </c:pt>
                <c:pt idx="991">
                  <c:v>7381.8300460062928</c:v>
                </c:pt>
                <c:pt idx="992">
                  <c:v>7612.9630414056646</c:v>
                </c:pt>
                <c:pt idx="993">
                  <c:v>7810.2737372650972</c:v>
                </c:pt>
                <c:pt idx="994">
                  <c:v>8023.9018635385873</c:v>
                </c:pt>
                <c:pt idx="995">
                  <c:v>8403.1036771847284</c:v>
                </c:pt>
                <c:pt idx="996">
                  <c:v>8278.2113094662564</c:v>
                </c:pt>
                <c:pt idx="997">
                  <c:v>7113.5436785196316</c:v>
                </c:pt>
                <c:pt idx="998">
                  <c:v>6834.465810667667</c:v>
                </c:pt>
                <c:pt idx="999">
                  <c:v>6954.0952296009018</c:v>
                </c:pt>
                <c:pt idx="1000">
                  <c:v>7294.5097066408098</c:v>
                </c:pt>
                <c:pt idx="1001">
                  <c:v>7772.3212359767313</c:v>
                </c:pt>
                <c:pt idx="1002">
                  <c:v>7646.1211123790581</c:v>
                </c:pt>
                <c:pt idx="1003">
                  <c:v>7627.0800011411511</c:v>
                </c:pt>
                <c:pt idx="1004">
                  <c:v>7836.0520010270357</c:v>
                </c:pt>
                <c:pt idx="1005">
                  <c:v>7969.2858009243319</c:v>
                </c:pt>
                <c:pt idx="1006">
                  <c:v>7994.5957208318996</c:v>
                </c:pt>
                <c:pt idx="1007">
                  <c:v>7907.2916487487091</c:v>
                </c:pt>
                <c:pt idx="1008">
                  <c:v>7458.6564838738395</c:v>
                </c:pt>
                <c:pt idx="1009">
                  <c:v>7436.7453354864556</c:v>
                </c:pt>
                <c:pt idx="1010">
                  <c:v>7618.6068019378081</c:v>
                </c:pt>
                <c:pt idx="1011">
                  <c:v>7406.3136217440278</c:v>
                </c:pt>
                <c:pt idx="1012">
                  <c:v>7276.6902595696238</c:v>
                </c:pt>
                <c:pt idx="1013">
                  <c:v>7382.4842336126621</c:v>
                </c:pt>
                <c:pt idx="1014">
                  <c:v>7565.6683102513962</c:v>
                </c:pt>
                <c:pt idx="1015">
                  <c:v>7905.6669792262574</c:v>
                </c:pt>
                <c:pt idx="1016">
                  <c:v>8069.1907813036323</c:v>
                </c:pt>
                <c:pt idx="1017">
                  <c:v>8154.3887031732675</c:v>
                </c:pt>
                <c:pt idx="1018">
                  <c:v>8202.0243328559409</c:v>
                </c:pt>
                <c:pt idx="1019">
                  <c:v>8408.5233995703456</c:v>
                </c:pt>
                <c:pt idx="1020">
                  <c:v>8115.5175596133113</c:v>
                </c:pt>
                <c:pt idx="1021">
                  <c:v>7961.3883036519801</c:v>
                </c:pt>
                <c:pt idx="1022">
                  <c:v>8126.7309732867816</c:v>
                </c:pt>
                <c:pt idx="1023">
                  <c:v>8250.5743759581055</c:v>
                </c:pt>
                <c:pt idx="1024">
                  <c:v>8251.2694383622929</c:v>
                </c:pt>
                <c:pt idx="1025">
                  <c:v>8214.7879945260647</c:v>
                </c:pt>
                <c:pt idx="1026">
                  <c:v>8431.2021950734579</c:v>
                </c:pt>
                <c:pt idx="1027">
                  <c:v>8474.6319755661116</c:v>
                </c:pt>
                <c:pt idx="1028">
                  <c:v>8637.9067780095011</c:v>
                </c:pt>
                <c:pt idx="1029">
                  <c:v>8193.7111002085512</c:v>
                </c:pt>
                <c:pt idx="1030">
                  <c:v>8087.1219901876957</c:v>
                </c:pt>
                <c:pt idx="1031">
                  <c:v>8202.8222911689263</c:v>
                </c:pt>
                <c:pt idx="1032">
                  <c:v>8194.1595620520329</c:v>
                </c:pt>
                <c:pt idx="1033">
                  <c:v>7975.4081058468309</c:v>
                </c:pt>
                <c:pt idx="1034">
                  <c:v>8311.6867952621469</c:v>
                </c:pt>
                <c:pt idx="1035">
                  <c:v>8249.8656157359328</c:v>
                </c:pt>
                <c:pt idx="1036">
                  <c:v>8285.9545541623393</c:v>
                </c:pt>
                <c:pt idx="1037">
                  <c:v>8271.6010987461068</c:v>
                </c:pt>
                <c:pt idx="1038">
                  <c:v>8265.8604888714963</c:v>
                </c:pt>
                <c:pt idx="1039">
                  <c:v>8394.2289399843467</c:v>
                </c:pt>
                <c:pt idx="1040">
                  <c:v>8515.8850459859113</c:v>
                </c:pt>
                <c:pt idx="1041">
                  <c:v>8694.2300413873199</c:v>
                </c:pt>
                <c:pt idx="1042">
                  <c:v>8441.5435372485881</c:v>
                </c:pt>
                <c:pt idx="1043">
                  <c:v>8178.041183523731</c:v>
                </c:pt>
                <c:pt idx="1044">
                  <c:v>8198.8365651713575</c:v>
                </c:pt>
                <c:pt idx="1045">
                  <c:v>8030.048408654221</c:v>
                </c:pt>
                <c:pt idx="1046">
                  <c:v>8110.5335677887979</c:v>
                </c:pt>
                <c:pt idx="1047">
                  <c:v>8204.239211009919</c:v>
                </c:pt>
                <c:pt idx="1048">
                  <c:v>8258.5257899089265</c:v>
                </c:pt>
                <c:pt idx="1049">
                  <c:v>8333.7027109180344</c:v>
                </c:pt>
                <c:pt idx="1050">
                  <c:v>8237.2794398262304</c:v>
                </c:pt>
                <c:pt idx="1051">
                  <c:v>8277.6454958436079</c:v>
                </c:pt>
                <c:pt idx="1052">
                  <c:v>8346.8014462592473</c:v>
                </c:pt>
                <c:pt idx="1053">
                  <c:v>8252.0753016333238</c:v>
                </c:pt>
                <c:pt idx="1054">
                  <c:v>8429.3822714699891</c:v>
                </c:pt>
                <c:pt idx="1055">
                  <c:v>8530.8140443229913</c:v>
                </c:pt>
                <c:pt idx="1056">
                  <c:v>8594.4436398906928</c:v>
                </c:pt>
                <c:pt idx="1057">
                  <c:v>8535.7072759016228</c:v>
                </c:pt>
                <c:pt idx="1058">
                  <c:v>8475.27704831146</c:v>
                </c:pt>
                <c:pt idx="1059">
                  <c:v>8531.0893434803147</c:v>
                </c:pt>
                <c:pt idx="1060">
                  <c:v>8558.091909132283</c:v>
                </c:pt>
                <c:pt idx="1061">
                  <c:v>8605.6337182190546</c:v>
                </c:pt>
                <c:pt idx="1062">
                  <c:v>8546.2588463971497</c:v>
                </c:pt>
                <c:pt idx="1063">
                  <c:v>8598.7439617574328</c:v>
                </c:pt>
                <c:pt idx="1064">
                  <c:v>8525.222565581691</c:v>
                </c:pt>
                <c:pt idx="1065">
                  <c:v>8558.8843090235205</c:v>
                </c:pt>
                <c:pt idx="1066">
                  <c:v>8619.2478781211703</c:v>
                </c:pt>
                <c:pt idx="1067">
                  <c:v>8631.6770903090546</c:v>
                </c:pt>
                <c:pt idx="1068">
                  <c:v>8667.4843812781473</c:v>
                </c:pt>
                <c:pt idx="1069">
                  <c:v>8751.8879431503319</c:v>
                </c:pt>
                <c:pt idx="1070">
                  <c:v>8828.5606488352987</c:v>
                </c:pt>
                <c:pt idx="1071">
                  <c:v>8968.5185839517708</c:v>
                </c:pt>
                <c:pt idx="1072">
                  <c:v>8972.8702255565931</c:v>
                </c:pt>
                <c:pt idx="1073">
                  <c:v>9037.3652030009343</c:v>
                </c:pt>
                <c:pt idx="1074">
                  <c:v>9215.173682700839</c:v>
                </c:pt>
                <c:pt idx="1075">
                  <c:v>9613.9463144307556</c:v>
                </c:pt>
                <c:pt idx="1076">
                  <c:v>9762.5661829876808</c:v>
                </c:pt>
                <c:pt idx="1077">
                  <c:v>9891.2200646889123</c:v>
                </c:pt>
                <c:pt idx="1078">
                  <c:v>9831.2290582200203</c:v>
                </c:pt>
                <c:pt idx="1079">
                  <c:v>10004.456152398019</c:v>
                </c:pt>
                <c:pt idx="1080">
                  <c:v>10270.410537158217</c:v>
                </c:pt>
                <c:pt idx="1081">
                  <c:v>9696.4114834423945</c:v>
                </c:pt>
                <c:pt idx="1082">
                  <c:v>9581.2883350981556</c:v>
                </c:pt>
                <c:pt idx="1083">
                  <c:v>9622.1055015883394</c:v>
                </c:pt>
                <c:pt idx="1084">
                  <c:v>9803.7399514295066</c:v>
                </c:pt>
                <c:pt idx="1085">
                  <c:v>10160.097456286556</c:v>
                </c:pt>
                <c:pt idx="1086">
                  <c:v>10025.550710657901</c:v>
                </c:pt>
                <c:pt idx="1087">
                  <c:v>10139.87663959211</c:v>
                </c:pt>
                <c:pt idx="1088">
                  <c:v>10208.765475632899</c:v>
                </c:pt>
                <c:pt idx="1089">
                  <c:v>10267.772928069608</c:v>
                </c:pt>
                <c:pt idx="1090">
                  <c:v>9945.1881352626478</c:v>
                </c:pt>
                <c:pt idx="1091">
                  <c:v>9817.1733217363835</c:v>
                </c:pt>
                <c:pt idx="1092">
                  <c:v>9964.9519895627454</c:v>
                </c:pt>
                <c:pt idx="1093">
                  <c:v>10267.186790606469</c:v>
                </c:pt>
                <c:pt idx="1094">
                  <c:v>10412.654611545824</c:v>
                </c:pt>
                <c:pt idx="1095">
                  <c:v>10459.533150391242</c:v>
                </c:pt>
                <c:pt idx="1096">
                  <c:v>10695.029835352118</c:v>
                </c:pt>
                <c:pt idx="1097">
                  <c:v>10650.423851816906</c:v>
                </c:pt>
                <c:pt idx="1098">
                  <c:v>10345.632466635216</c:v>
                </c:pt>
                <c:pt idx="1099">
                  <c:v>10411.583219971693</c:v>
                </c:pt>
                <c:pt idx="1100">
                  <c:v>10334.472897974523</c:v>
                </c:pt>
                <c:pt idx="1101">
                  <c:v>10225.95910817707</c:v>
                </c:pt>
                <c:pt idx="1102">
                  <c:v>10380.016697359362</c:v>
                </c:pt>
                <c:pt idx="1103">
                  <c:v>10520.577027623427</c:v>
                </c:pt>
                <c:pt idx="1104">
                  <c:v>10181.705824861083</c:v>
                </c:pt>
                <c:pt idx="1105">
                  <c:v>10168.128742374976</c:v>
                </c:pt>
                <c:pt idx="1106">
                  <c:v>10117.261868137479</c:v>
                </c:pt>
                <c:pt idx="1107">
                  <c:v>10212.83768132373</c:v>
                </c:pt>
                <c:pt idx="1108">
                  <c:v>10372.396913191358</c:v>
                </c:pt>
                <c:pt idx="1109">
                  <c:v>10496.680221872222</c:v>
                </c:pt>
                <c:pt idx="1110">
                  <c:v>10633.516199685</c:v>
                </c:pt>
                <c:pt idx="1111">
                  <c:v>10675.488079716499</c:v>
                </c:pt>
                <c:pt idx="1112">
                  <c:v>10322.300771744849</c:v>
                </c:pt>
                <c:pt idx="1113">
                  <c:v>9149.6291945703651</c:v>
                </c:pt>
                <c:pt idx="1114">
                  <c:v>8619.9462751133287</c:v>
                </c:pt>
                <c:pt idx="1115">
                  <c:v>8504.9401476019957</c:v>
                </c:pt>
                <c:pt idx="1116">
                  <c:v>8543.9561328417967</c:v>
                </c:pt>
                <c:pt idx="1117">
                  <c:v>8517.8105195576172</c:v>
                </c:pt>
                <c:pt idx="1118">
                  <c:v>8505.0419676018555</c:v>
                </c:pt>
                <c:pt idx="1119">
                  <c:v>8578.3457708416699</c:v>
                </c:pt>
                <c:pt idx="1120">
                  <c:v>8728.0406937575026</c:v>
                </c:pt>
                <c:pt idx="1121">
                  <c:v>8845.3756243817515</c:v>
                </c:pt>
                <c:pt idx="1122">
                  <c:v>9002.912061943578</c:v>
                </c:pt>
                <c:pt idx="1123">
                  <c:v>9042.3938557492202</c:v>
                </c:pt>
                <c:pt idx="1124">
                  <c:v>9106.9769701742971</c:v>
                </c:pt>
                <c:pt idx="1125">
                  <c:v>9434.4182731568671</c:v>
                </c:pt>
                <c:pt idx="1126">
                  <c:v>9547.1184458411808</c:v>
                </c:pt>
                <c:pt idx="1127">
                  <c:v>9608.763601257062</c:v>
                </c:pt>
                <c:pt idx="1128">
                  <c:v>9699.6847411313574</c:v>
                </c:pt>
                <c:pt idx="1129">
                  <c:v>9842.6787670182221</c:v>
                </c:pt>
                <c:pt idx="1130">
                  <c:v>9722.7138903163977</c:v>
                </c:pt>
                <c:pt idx="1131">
                  <c:v>9373.6565012847586</c:v>
                </c:pt>
                <c:pt idx="1132">
                  <c:v>9254.8883511562817</c:v>
                </c:pt>
                <c:pt idx="1133">
                  <c:v>9129.7160160406547</c:v>
                </c:pt>
                <c:pt idx="1134">
                  <c:v>9225.2499144365884</c:v>
                </c:pt>
                <c:pt idx="1135">
                  <c:v>9456.0464229929312</c:v>
                </c:pt>
                <c:pt idx="1136">
                  <c:v>9597.8272806936384</c:v>
                </c:pt>
                <c:pt idx="1137">
                  <c:v>9614.1715526242733</c:v>
                </c:pt>
                <c:pt idx="1138">
                  <c:v>9716.3353973618468</c:v>
                </c:pt>
                <c:pt idx="1139">
                  <c:v>9717.7058576256641</c:v>
                </c:pt>
                <c:pt idx="1140">
                  <c:v>9771.3727718630962</c:v>
                </c:pt>
                <c:pt idx="1141">
                  <c:v>9646.3239946767862</c:v>
                </c:pt>
                <c:pt idx="1142">
                  <c:v>9503.1695952091068</c:v>
                </c:pt>
                <c:pt idx="1143">
                  <c:v>9603.3446356881941</c:v>
                </c:pt>
                <c:pt idx="1144">
                  <c:v>9701.6711721193769</c:v>
                </c:pt>
                <c:pt idx="1145">
                  <c:v>9836.9830549074377</c:v>
                </c:pt>
                <c:pt idx="1146">
                  <c:v>9797.1467494166955</c:v>
                </c:pt>
                <c:pt idx="1147">
                  <c:v>9794.4920744750252</c:v>
                </c:pt>
                <c:pt idx="1148">
                  <c:v>9876.7528670275224</c:v>
                </c:pt>
                <c:pt idx="1149">
                  <c:v>10107.02108032477</c:v>
                </c:pt>
                <c:pt idx="1150">
                  <c:v>10364.788972292296</c:v>
                </c:pt>
                <c:pt idx="1151">
                  <c:v>10450.430575063065</c:v>
                </c:pt>
                <c:pt idx="1152">
                  <c:v>10487.289517556759</c:v>
                </c:pt>
                <c:pt idx="1153">
                  <c:v>10488.556065801082</c:v>
                </c:pt>
                <c:pt idx="1154">
                  <c:v>10487.646459220974</c:v>
                </c:pt>
                <c:pt idx="1155">
                  <c:v>10490.422813298876</c:v>
                </c:pt>
                <c:pt idx="1156">
                  <c:v>10418.934031968989</c:v>
                </c:pt>
                <c:pt idx="1157">
                  <c:v>10428.007128772089</c:v>
                </c:pt>
                <c:pt idx="1158">
                  <c:v>10567.34341589488</c:v>
                </c:pt>
                <c:pt idx="1159">
                  <c:v>10718.72607430539</c:v>
                </c:pt>
                <c:pt idx="1160">
                  <c:v>10942.223966874853</c:v>
                </c:pt>
                <c:pt idx="1161">
                  <c:v>11328.911070187369</c:v>
                </c:pt>
                <c:pt idx="1162">
                  <c:v>11678.400463168633</c:v>
                </c:pt>
                <c:pt idx="1163">
                  <c:v>11653.776416851768</c:v>
                </c:pt>
                <c:pt idx="1164">
                  <c:v>11831.248275166592</c:v>
                </c:pt>
                <c:pt idx="1165">
                  <c:v>11911.994947649931</c:v>
                </c:pt>
                <c:pt idx="1166">
                  <c:v>11773.457452884937</c:v>
                </c:pt>
                <c:pt idx="1167">
                  <c:v>12068.151207596447</c:v>
                </c:pt>
                <c:pt idx="1168">
                  <c:v>11879.510086836801</c:v>
                </c:pt>
                <c:pt idx="1169">
                  <c:v>11720.391078153121</c:v>
                </c:pt>
                <c:pt idx="1170">
                  <c:v>11820.691970337808</c:v>
                </c:pt>
                <c:pt idx="1171">
                  <c:v>12134.581773304028</c:v>
                </c:pt>
                <c:pt idx="1172">
                  <c:v>12202.348595973624</c:v>
                </c:pt>
                <c:pt idx="1173">
                  <c:v>11930.053736376261</c:v>
                </c:pt>
                <c:pt idx="1174">
                  <c:v>12016.989862738636</c:v>
                </c:pt>
                <c:pt idx="1175">
                  <c:v>12179.095876464773</c:v>
                </c:pt>
                <c:pt idx="1176">
                  <c:v>12883.234288818294</c:v>
                </c:pt>
                <c:pt idx="1177">
                  <c:v>13490.108859936467</c:v>
                </c:pt>
                <c:pt idx="1178">
                  <c:v>12760.477973942818</c:v>
                </c:pt>
                <c:pt idx="1179">
                  <c:v>12833.551176548535</c:v>
                </c:pt>
                <c:pt idx="1180">
                  <c:v>12903.382058893683</c:v>
                </c:pt>
                <c:pt idx="1181">
                  <c:v>12972.518853004314</c:v>
                </c:pt>
                <c:pt idx="1182">
                  <c:v>13346.803967703883</c:v>
                </c:pt>
                <c:pt idx="1183">
                  <c:v>13575.819570933494</c:v>
                </c:pt>
                <c:pt idx="1184">
                  <c:v>13974.514613840143</c:v>
                </c:pt>
                <c:pt idx="1185">
                  <c:v>13783.903652456131</c:v>
                </c:pt>
                <c:pt idx="1186">
                  <c:v>13862.643787210518</c:v>
                </c:pt>
                <c:pt idx="1187">
                  <c:v>14163.955408489466</c:v>
                </c:pt>
                <c:pt idx="1188">
                  <c:v>14814.923867640518</c:v>
                </c:pt>
                <c:pt idx="1189">
                  <c:v>15321.808480876469</c:v>
                </c:pt>
                <c:pt idx="1190">
                  <c:v>15232.986632788819</c:v>
                </c:pt>
                <c:pt idx="1191">
                  <c:v>15682.811469509941</c:v>
                </c:pt>
                <c:pt idx="1192">
                  <c:v>16104.707322558948</c:v>
                </c:pt>
                <c:pt idx="1193">
                  <c:v>15559.408590303052</c:v>
                </c:pt>
                <c:pt idx="1194">
                  <c:v>15794.280731272745</c:v>
                </c:pt>
                <c:pt idx="1195">
                  <c:v>15968.34665814547</c:v>
                </c:pt>
                <c:pt idx="1196">
                  <c:v>16221.933492330922</c:v>
                </c:pt>
                <c:pt idx="1197">
                  <c:v>14240.130143097831</c:v>
                </c:pt>
                <c:pt idx="1198">
                  <c:v>13661.741628788048</c:v>
                </c:pt>
                <c:pt idx="1199">
                  <c:v>14111.048465909245</c:v>
                </c:pt>
                <c:pt idx="1200">
                  <c:v>14749.831119318322</c:v>
                </c:pt>
                <c:pt idx="1201">
                  <c:v>15650.799507386488</c:v>
                </c:pt>
                <c:pt idx="1202">
                  <c:v>15342.548056647836</c:v>
                </c:pt>
                <c:pt idx="1203">
                  <c:v>15290.589250983056</c:v>
                </c:pt>
                <c:pt idx="1204">
                  <c:v>15822.490325884748</c:v>
                </c:pt>
                <c:pt idx="1205">
                  <c:v>15688.549293296273</c:v>
                </c:pt>
                <c:pt idx="1206">
                  <c:v>15613.554863966649</c:v>
                </c:pt>
                <c:pt idx="1207">
                  <c:v>16067.149377569984</c:v>
                </c:pt>
                <c:pt idx="1208">
                  <c:v>16242.270439812986</c:v>
                </c:pt>
                <c:pt idx="1209">
                  <c:v>15791.305895831685</c:v>
                </c:pt>
                <c:pt idx="1210">
                  <c:v>15187.411306248519</c:v>
                </c:pt>
                <c:pt idx="1211">
                  <c:v>15378.723675623667</c:v>
                </c:pt>
                <c:pt idx="1212">
                  <c:v>15146.463308061298</c:v>
                </c:pt>
                <c:pt idx="1213">
                  <c:v>15698.831977255169</c:v>
                </c:pt>
                <c:pt idx="1214">
                  <c:v>16343.83277952965</c:v>
                </c:pt>
                <c:pt idx="1215">
                  <c:v>16624.295501576686</c:v>
                </c:pt>
                <c:pt idx="1216">
                  <c:v>16858.815951419019</c:v>
                </c:pt>
                <c:pt idx="1217">
                  <c:v>17528.814356277115</c:v>
                </c:pt>
                <c:pt idx="1218">
                  <c:v>19142.562920649405</c:v>
                </c:pt>
                <c:pt idx="1219">
                  <c:v>19501.842628584465</c:v>
                </c:pt>
                <c:pt idx="1220">
                  <c:v>20050.12136572602</c:v>
                </c:pt>
                <c:pt idx="1221">
                  <c:v>20237.447729153417</c:v>
                </c:pt>
                <c:pt idx="1222">
                  <c:v>19176.506956238078</c:v>
                </c:pt>
                <c:pt idx="1223">
                  <c:v>19245.999760614268</c:v>
                </c:pt>
                <c:pt idx="1224">
                  <c:v>19435.674784552841</c:v>
                </c:pt>
                <c:pt idx="1225">
                  <c:v>19398.729306097557</c:v>
                </c:pt>
                <c:pt idx="1226">
                  <c:v>20239.675875487799</c:v>
                </c:pt>
                <c:pt idx="1227">
                  <c:v>21488.55728793902</c:v>
                </c:pt>
                <c:pt idx="1228">
                  <c:v>22468.938059145119</c:v>
                </c:pt>
                <c:pt idx="1229">
                  <c:v>22247.944253230606</c:v>
                </c:pt>
                <c:pt idx="1230">
                  <c:v>22088.699827907545</c:v>
                </c:pt>
                <c:pt idx="1231">
                  <c:v>23554.529845116791</c:v>
                </c:pt>
                <c:pt idx="1232">
                  <c:v>23996.876860605113</c:v>
                </c:pt>
                <c:pt idx="1233">
                  <c:v>24699.3451745446</c:v>
                </c:pt>
                <c:pt idx="1234">
                  <c:v>25845.578157090138</c:v>
                </c:pt>
                <c:pt idx="1235">
                  <c:v>27776.095841381131</c:v>
                </c:pt>
                <c:pt idx="1236">
                  <c:v>24188.991257243015</c:v>
                </c:pt>
                <c:pt idx="1237">
                  <c:v>24783.592131518712</c:v>
                </c:pt>
                <c:pt idx="1238">
                  <c:v>27406.474918366839</c:v>
                </c:pt>
                <c:pt idx="1239">
                  <c:v>30176.582926530158</c:v>
                </c:pt>
                <c:pt idx="1240">
                  <c:v>30249.674633877141</c:v>
                </c:pt>
                <c:pt idx="1241">
                  <c:v>31174.207170489426</c:v>
                </c:pt>
                <c:pt idx="1242">
                  <c:v>28370.674453440486</c:v>
                </c:pt>
                <c:pt idx="1243">
                  <c:v>23115.055508096433</c:v>
                </c:pt>
                <c:pt idx="1244">
                  <c:v>23245.816957286796</c:v>
                </c:pt>
                <c:pt idx="1245">
                  <c:v>23273.685261558116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D-4D98-9CE9-8A61D3A9CBE0}"/>
            </c:ext>
          </c:extLst>
        </c:ser>
        <c:ser>
          <c:idx val="2"/>
          <c:order val="1"/>
          <c:tx>
            <c:strRef>
              <c:f>'SuperTrend(10,3) with Bitcoin'!$M$1</c:f>
              <c:strCache>
                <c:ptCount val="1"/>
                <c:pt idx="0">
                  <c:v> UpperE 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'SuperTrend(10,3) with Bitcoin'!$B$2:$B$1247</c:f>
              <c:numCache>
                <c:formatCode>mm/dd/yy;@</c:formatCode>
                <c:ptCount val="1246"/>
                <c:pt idx="0">
                  <c:v>42963</c:v>
                </c:pt>
                <c:pt idx="1">
                  <c:v>42964</c:v>
                </c:pt>
                <c:pt idx="2">
                  <c:v>42965</c:v>
                </c:pt>
                <c:pt idx="3">
                  <c:v>42966</c:v>
                </c:pt>
                <c:pt idx="4">
                  <c:v>42967</c:v>
                </c:pt>
                <c:pt idx="5">
                  <c:v>42968</c:v>
                </c:pt>
                <c:pt idx="6">
                  <c:v>42969</c:v>
                </c:pt>
                <c:pt idx="7">
                  <c:v>42970</c:v>
                </c:pt>
                <c:pt idx="8">
                  <c:v>42971</c:v>
                </c:pt>
                <c:pt idx="9">
                  <c:v>42972</c:v>
                </c:pt>
                <c:pt idx="10">
                  <c:v>42973</c:v>
                </c:pt>
                <c:pt idx="11">
                  <c:v>42974</c:v>
                </c:pt>
                <c:pt idx="12">
                  <c:v>42975</c:v>
                </c:pt>
                <c:pt idx="13">
                  <c:v>42976</c:v>
                </c:pt>
                <c:pt idx="14">
                  <c:v>42977</c:v>
                </c:pt>
                <c:pt idx="15">
                  <c:v>42978</c:v>
                </c:pt>
                <c:pt idx="16">
                  <c:v>42979</c:v>
                </c:pt>
                <c:pt idx="17">
                  <c:v>42980</c:v>
                </c:pt>
                <c:pt idx="18">
                  <c:v>42981</c:v>
                </c:pt>
                <c:pt idx="19">
                  <c:v>42982</c:v>
                </c:pt>
                <c:pt idx="20">
                  <c:v>42983</c:v>
                </c:pt>
                <c:pt idx="21">
                  <c:v>42984</c:v>
                </c:pt>
                <c:pt idx="22">
                  <c:v>42985</c:v>
                </c:pt>
                <c:pt idx="23">
                  <c:v>42986</c:v>
                </c:pt>
                <c:pt idx="24">
                  <c:v>42987</c:v>
                </c:pt>
                <c:pt idx="25">
                  <c:v>42988</c:v>
                </c:pt>
                <c:pt idx="26">
                  <c:v>42989</c:v>
                </c:pt>
                <c:pt idx="27">
                  <c:v>42990</c:v>
                </c:pt>
                <c:pt idx="28">
                  <c:v>42991</c:v>
                </c:pt>
                <c:pt idx="29">
                  <c:v>42992</c:v>
                </c:pt>
                <c:pt idx="30">
                  <c:v>42993</c:v>
                </c:pt>
                <c:pt idx="31">
                  <c:v>42994</c:v>
                </c:pt>
                <c:pt idx="32">
                  <c:v>42995</c:v>
                </c:pt>
                <c:pt idx="33">
                  <c:v>42996</c:v>
                </c:pt>
                <c:pt idx="34">
                  <c:v>42997</c:v>
                </c:pt>
                <c:pt idx="35">
                  <c:v>42998</c:v>
                </c:pt>
                <c:pt idx="36">
                  <c:v>42999</c:v>
                </c:pt>
                <c:pt idx="37">
                  <c:v>43000</c:v>
                </c:pt>
                <c:pt idx="38">
                  <c:v>43001</c:v>
                </c:pt>
                <c:pt idx="39">
                  <c:v>43002</c:v>
                </c:pt>
                <c:pt idx="40">
                  <c:v>43003</c:v>
                </c:pt>
                <c:pt idx="41">
                  <c:v>43004</c:v>
                </c:pt>
                <c:pt idx="42">
                  <c:v>43005</c:v>
                </c:pt>
                <c:pt idx="43">
                  <c:v>43006</c:v>
                </c:pt>
                <c:pt idx="44">
                  <c:v>43007</c:v>
                </c:pt>
                <c:pt idx="45">
                  <c:v>43008</c:v>
                </c:pt>
                <c:pt idx="46">
                  <c:v>43009</c:v>
                </c:pt>
                <c:pt idx="47">
                  <c:v>43010</c:v>
                </c:pt>
                <c:pt idx="48">
                  <c:v>43011</c:v>
                </c:pt>
                <c:pt idx="49">
                  <c:v>43012</c:v>
                </c:pt>
                <c:pt idx="50">
                  <c:v>43013</c:v>
                </c:pt>
                <c:pt idx="51">
                  <c:v>43014</c:v>
                </c:pt>
                <c:pt idx="52">
                  <c:v>43015</c:v>
                </c:pt>
                <c:pt idx="53">
                  <c:v>43016</c:v>
                </c:pt>
                <c:pt idx="54">
                  <c:v>43017</c:v>
                </c:pt>
                <c:pt idx="55">
                  <c:v>43018</c:v>
                </c:pt>
                <c:pt idx="56">
                  <c:v>43019</c:v>
                </c:pt>
                <c:pt idx="57">
                  <c:v>43020</c:v>
                </c:pt>
                <c:pt idx="58">
                  <c:v>43021</c:v>
                </c:pt>
                <c:pt idx="59">
                  <c:v>43022</c:v>
                </c:pt>
                <c:pt idx="60">
                  <c:v>43023</c:v>
                </c:pt>
                <c:pt idx="61">
                  <c:v>43024</c:v>
                </c:pt>
                <c:pt idx="62">
                  <c:v>43025</c:v>
                </c:pt>
                <c:pt idx="63">
                  <c:v>43026</c:v>
                </c:pt>
                <c:pt idx="64">
                  <c:v>43027</c:v>
                </c:pt>
                <c:pt idx="65">
                  <c:v>43028</c:v>
                </c:pt>
                <c:pt idx="66">
                  <c:v>43029</c:v>
                </c:pt>
                <c:pt idx="67">
                  <c:v>43030</c:v>
                </c:pt>
                <c:pt idx="68">
                  <c:v>43031</c:v>
                </c:pt>
                <c:pt idx="69">
                  <c:v>43032</c:v>
                </c:pt>
                <c:pt idx="70">
                  <c:v>43033</c:v>
                </c:pt>
                <c:pt idx="71">
                  <c:v>43034</c:v>
                </c:pt>
                <c:pt idx="72">
                  <c:v>43035</c:v>
                </c:pt>
                <c:pt idx="73">
                  <c:v>43036</c:v>
                </c:pt>
                <c:pt idx="74">
                  <c:v>43037</c:v>
                </c:pt>
                <c:pt idx="75">
                  <c:v>43038</c:v>
                </c:pt>
                <c:pt idx="76">
                  <c:v>43039</c:v>
                </c:pt>
                <c:pt idx="77">
                  <c:v>43040</c:v>
                </c:pt>
                <c:pt idx="78">
                  <c:v>43041</c:v>
                </c:pt>
                <c:pt idx="79">
                  <c:v>43042</c:v>
                </c:pt>
                <c:pt idx="80">
                  <c:v>43043</c:v>
                </c:pt>
                <c:pt idx="81">
                  <c:v>43044</c:v>
                </c:pt>
                <c:pt idx="82">
                  <c:v>43045</c:v>
                </c:pt>
                <c:pt idx="83">
                  <c:v>43046</c:v>
                </c:pt>
                <c:pt idx="84">
                  <c:v>43047</c:v>
                </c:pt>
                <c:pt idx="85">
                  <c:v>43048</c:v>
                </c:pt>
                <c:pt idx="86">
                  <c:v>43049</c:v>
                </c:pt>
                <c:pt idx="87">
                  <c:v>43050</c:v>
                </c:pt>
                <c:pt idx="88">
                  <c:v>43051</c:v>
                </c:pt>
                <c:pt idx="89">
                  <c:v>43052</c:v>
                </c:pt>
                <c:pt idx="90">
                  <c:v>43053</c:v>
                </c:pt>
                <c:pt idx="91">
                  <c:v>43054</c:v>
                </c:pt>
                <c:pt idx="92">
                  <c:v>43055</c:v>
                </c:pt>
                <c:pt idx="93">
                  <c:v>43056</c:v>
                </c:pt>
                <c:pt idx="94">
                  <c:v>43057</c:v>
                </c:pt>
                <c:pt idx="95">
                  <c:v>43058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43064</c:v>
                </c:pt>
                <c:pt idx="102">
                  <c:v>43065</c:v>
                </c:pt>
                <c:pt idx="103">
                  <c:v>43066</c:v>
                </c:pt>
                <c:pt idx="104">
                  <c:v>43067</c:v>
                </c:pt>
                <c:pt idx="105">
                  <c:v>43068</c:v>
                </c:pt>
                <c:pt idx="106">
                  <c:v>43069</c:v>
                </c:pt>
                <c:pt idx="107">
                  <c:v>43070</c:v>
                </c:pt>
                <c:pt idx="108">
                  <c:v>43071</c:v>
                </c:pt>
                <c:pt idx="109">
                  <c:v>43072</c:v>
                </c:pt>
                <c:pt idx="110">
                  <c:v>43073</c:v>
                </c:pt>
                <c:pt idx="111">
                  <c:v>43074</c:v>
                </c:pt>
                <c:pt idx="112">
                  <c:v>43075</c:v>
                </c:pt>
                <c:pt idx="113">
                  <c:v>43076</c:v>
                </c:pt>
                <c:pt idx="114">
                  <c:v>43077</c:v>
                </c:pt>
                <c:pt idx="115">
                  <c:v>43078</c:v>
                </c:pt>
                <c:pt idx="116">
                  <c:v>43079</c:v>
                </c:pt>
                <c:pt idx="117">
                  <c:v>43080</c:v>
                </c:pt>
                <c:pt idx="118">
                  <c:v>43081</c:v>
                </c:pt>
                <c:pt idx="119">
                  <c:v>43082</c:v>
                </c:pt>
                <c:pt idx="120">
                  <c:v>43083</c:v>
                </c:pt>
                <c:pt idx="121">
                  <c:v>43084</c:v>
                </c:pt>
                <c:pt idx="122">
                  <c:v>43085</c:v>
                </c:pt>
                <c:pt idx="123">
                  <c:v>43086</c:v>
                </c:pt>
                <c:pt idx="124">
                  <c:v>43087</c:v>
                </c:pt>
                <c:pt idx="125">
                  <c:v>43088</c:v>
                </c:pt>
                <c:pt idx="126">
                  <c:v>43089</c:v>
                </c:pt>
                <c:pt idx="127">
                  <c:v>43090</c:v>
                </c:pt>
                <c:pt idx="128">
                  <c:v>43091</c:v>
                </c:pt>
                <c:pt idx="129">
                  <c:v>43092</c:v>
                </c:pt>
                <c:pt idx="130">
                  <c:v>43093</c:v>
                </c:pt>
                <c:pt idx="131">
                  <c:v>43094</c:v>
                </c:pt>
                <c:pt idx="132">
                  <c:v>43095</c:v>
                </c:pt>
                <c:pt idx="133">
                  <c:v>43096</c:v>
                </c:pt>
                <c:pt idx="134">
                  <c:v>43097</c:v>
                </c:pt>
                <c:pt idx="135">
                  <c:v>43098</c:v>
                </c:pt>
                <c:pt idx="136">
                  <c:v>43099</c:v>
                </c:pt>
                <c:pt idx="137">
                  <c:v>43100</c:v>
                </c:pt>
                <c:pt idx="138">
                  <c:v>43101</c:v>
                </c:pt>
                <c:pt idx="139">
                  <c:v>43102</c:v>
                </c:pt>
                <c:pt idx="140">
                  <c:v>43103</c:v>
                </c:pt>
                <c:pt idx="141">
                  <c:v>43104</c:v>
                </c:pt>
                <c:pt idx="142">
                  <c:v>43105</c:v>
                </c:pt>
                <c:pt idx="143">
                  <c:v>43106</c:v>
                </c:pt>
                <c:pt idx="144">
                  <c:v>43107</c:v>
                </c:pt>
                <c:pt idx="145">
                  <c:v>43108</c:v>
                </c:pt>
                <c:pt idx="146">
                  <c:v>43109</c:v>
                </c:pt>
                <c:pt idx="147">
                  <c:v>43110</c:v>
                </c:pt>
                <c:pt idx="148">
                  <c:v>43111</c:v>
                </c:pt>
                <c:pt idx="149">
                  <c:v>43112</c:v>
                </c:pt>
                <c:pt idx="150">
                  <c:v>43113</c:v>
                </c:pt>
                <c:pt idx="151">
                  <c:v>43114</c:v>
                </c:pt>
                <c:pt idx="152">
                  <c:v>43115</c:v>
                </c:pt>
                <c:pt idx="153">
                  <c:v>43116</c:v>
                </c:pt>
                <c:pt idx="154">
                  <c:v>43117</c:v>
                </c:pt>
                <c:pt idx="155">
                  <c:v>43118</c:v>
                </c:pt>
                <c:pt idx="156">
                  <c:v>43119</c:v>
                </c:pt>
                <c:pt idx="157">
                  <c:v>43120</c:v>
                </c:pt>
                <c:pt idx="158">
                  <c:v>43121</c:v>
                </c:pt>
                <c:pt idx="159">
                  <c:v>43122</c:v>
                </c:pt>
                <c:pt idx="160">
                  <c:v>43123</c:v>
                </c:pt>
                <c:pt idx="161">
                  <c:v>43124</c:v>
                </c:pt>
                <c:pt idx="162">
                  <c:v>43125</c:v>
                </c:pt>
                <c:pt idx="163">
                  <c:v>43126</c:v>
                </c:pt>
                <c:pt idx="164">
                  <c:v>43127</c:v>
                </c:pt>
                <c:pt idx="165">
                  <c:v>43128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43134</c:v>
                </c:pt>
                <c:pt idx="172">
                  <c:v>43135</c:v>
                </c:pt>
                <c:pt idx="173">
                  <c:v>43136</c:v>
                </c:pt>
                <c:pt idx="174">
                  <c:v>43137</c:v>
                </c:pt>
                <c:pt idx="175">
                  <c:v>43138</c:v>
                </c:pt>
                <c:pt idx="176">
                  <c:v>43139</c:v>
                </c:pt>
                <c:pt idx="177">
                  <c:v>43140</c:v>
                </c:pt>
                <c:pt idx="178">
                  <c:v>43141</c:v>
                </c:pt>
                <c:pt idx="179">
                  <c:v>43142</c:v>
                </c:pt>
                <c:pt idx="180">
                  <c:v>43143</c:v>
                </c:pt>
                <c:pt idx="181">
                  <c:v>43144</c:v>
                </c:pt>
                <c:pt idx="182">
                  <c:v>43145</c:v>
                </c:pt>
                <c:pt idx="183">
                  <c:v>43146</c:v>
                </c:pt>
                <c:pt idx="184">
                  <c:v>43147</c:v>
                </c:pt>
                <c:pt idx="185">
                  <c:v>43148</c:v>
                </c:pt>
                <c:pt idx="186">
                  <c:v>43149</c:v>
                </c:pt>
                <c:pt idx="187">
                  <c:v>43150</c:v>
                </c:pt>
                <c:pt idx="188">
                  <c:v>43151</c:v>
                </c:pt>
                <c:pt idx="189">
                  <c:v>43152</c:v>
                </c:pt>
                <c:pt idx="190">
                  <c:v>43153</c:v>
                </c:pt>
                <c:pt idx="191">
                  <c:v>43154</c:v>
                </c:pt>
                <c:pt idx="192">
                  <c:v>43155</c:v>
                </c:pt>
                <c:pt idx="193">
                  <c:v>43156</c:v>
                </c:pt>
                <c:pt idx="194">
                  <c:v>43157</c:v>
                </c:pt>
                <c:pt idx="195">
                  <c:v>43158</c:v>
                </c:pt>
                <c:pt idx="196">
                  <c:v>43159</c:v>
                </c:pt>
                <c:pt idx="197">
                  <c:v>43160</c:v>
                </c:pt>
                <c:pt idx="198">
                  <c:v>43161</c:v>
                </c:pt>
                <c:pt idx="199">
                  <c:v>43162</c:v>
                </c:pt>
                <c:pt idx="200">
                  <c:v>43163</c:v>
                </c:pt>
                <c:pt idx="201">
                  <c:v>43164</c:v>
                </c:pt>
                <c:pt idx="202">
                  <c:v>43165</c:v>
                </c:pt>
                <c:pt idx="203">
                  <c:v>43166</c:v>
                </c:pt>
                <c:pt idx="204">
                  <c:v>43167</c:v>
                </c:pt>
                <c:pt idx="205">
                  <c:v>43168</c:v>
                </c:pt>
                <c:pt idx="206">
                  <c:v>43169</c:v>
                </c:pt>
                <c:pt idx="207">
                  <c:v>43170</c:v>
                </c:pt>
                <c:pt idx="208">
                  <c:v>43171</c:v>
                </c:pt>
                <c:pt idx="209">
                  <c:v>43172</c:v>
                </c:pt>
                <c:pt idx="210">
                  <c:v>43173</c:v>
                </c:pt>
                <c:pt idx="211">
                  <c:v>43174</c:v>
                </c:pt>
                <c:pt idx="212">
                  <c:v>43175</c:v>
                </c:pt>
                <c:pt idx="213">
                  <c:v>43176</c:v>
                </c:pt>
                <c:pt idx="214">
                  <c:v>43177</c:v>
                </c:pt>
                <c:pt idx="215">
                  <c:v>43178</c:v>
                </c:pt>
                <c:pt idx="216">
                  <c:v>43179</c:v>
                </c:pt>
                <c:pt idx="217">
                  <c:v>43180</c:v>
                </c:pt>
                <c:pt idx="218">
                  <c:v>43181</c:v>
                </c:pt>
                <c:pt idx="219">
                  <c:v>43182</c:v>
                </c:pt>
                <c:pt idx="220">
                  <c:v>43183</c:v>
                </c:pt>
                <c:pt idx="221">
                  <c:v>43184</c:v>
                </c:pt>
                <c:pt idx="222">
                  <c:v>43185</c:v>
                </c:pt>
                <c:pt idx="223">
                  <c:v>43186</c:v>
                </c:pt>
                <c:pt idx="224">
                  <c:v>43187</c:v>
                </c:pt>
                <c:pt idx="225">
                  <c:v>43188</c:v>
                </c:pt>
                <c:pt idx="226">
                  <c:v>43189</c:v>
                </c:pt>
                <c:pt idx="227">
                  <c:v>43190</c:v>
                </c:pt>
                <c:pt idx="228">
                  <c:v>43191</c:v>
                </c:pt>
                <c:pt idx="229">
                  <c:v>43192</c:v>
                </c:pt>
                <c:pt idx="230">
                  <c:v>43193</c:v>
                </c:pt>
                <c:pt idx="231">
                  <c:v>43194</c:v>
                </c:pt>
                <c:pt idx="232">
                  <c:v>43195</c:v>
                </c:pt>
                <c:pt idx="233">
                  <c:v>43196</c:v>
                </c:pt>
                <c:pt idx="234">
                  <c:v>43197</c:v>
                </c:pt>
                <c:pt idx="235">
                  <c:v>43198</c:v>
                </c:pt>
                <c:pt idx="236">
                  <c:v>43199</c:v>
                </c:pt>
                <c:pt idx="237">
                  <c:v>43200</c:v>
                </c:pt>
                <c:pt idx="238">
                  <c:v>43201</c:v>
                </c:pt>
                <c:pt idx="239">
                  <c:v>43202</c:v>
                </c:pt>
                <c:pt idx="240">
                  <c:v>43203</c:v>
                </c:pt>
                <c:pt idx="241">
                  <c:v>43204</c:v>
                </c:pt>
                <c:pt idx="242">
                  <c:v>43205</c:v>
                </c:pt>
                <c:pt idx="243">
                  <c:v>43206</c:v>
                </c:pt>
                <c:pt idx="244">
                  <c:v>43207</c:v>
                </c:pt>
                <c:pt idx="245">
                  <c:v>43208</c:v>
                </c:pt>
                <c:pt idx="246">
                  <c:v>43209</c:v>
                </c:pt>
                <c:pt idx="247">
                  <c:v>43210</c:v>
                </c:pt>
                <c:pt idx="248">
                  <c:v>43211</c:v>
                </c:pt>
                <c:pt idx="249">
                  <c:v>43212</c:v>
                </c:pt>
                <c:pt idx="250">
                  <c:v>43213</c:v>
                </c:pt>
                <c:pt idx="251">
                  <c:v>43214</c:v>
                </c:pt>
                <c:pt idx="252">
                  <c:v>43215</c:v>
                </c:pt>
                <c:pt idx="253">
                  <c:v>43216</c:v>
                </c:pt>
                <c:pt idx="254">
                  <c:v>43217</c:v>
                </c:pt>
                <c:pt idx="255">
                  <c:v>43218</c:v>
                </c:pt>
                <c:pt idx="256">
                  <c:v>43219</c:v>
                </c:pt>
                <c:pt idx="257">
                  <c:v>43220</c:v>
                </c:pt>
                <c:pt idx="258">
                  <c:v>43221</c:v>
                </c:pt>
                <c:pt idx="259">
                  <c:v>43222</c:v>
                </c:pt>
                <c:pt idx="260">
                  <c:v>43223</c:v>
                </c:pt>
                <c:pt idx="261">
                  <c:v>43224</c:v>
                </c:pt>
                <c:pt idx="262">
                  <c:v>43225</c:v>
                </c:pt>
                <c:pt idx="263">
                  <c:v>43226</c:v>
                </c:pt>
                <c:pt idx="264">
                  <c:v>43227</c:v>
                </c:pt>
                <c:pt idx="265">
                  <c:v>43228</c:v>
                </c:pt>
                <c:pt idx="266">
                  <c:v>43229</c:v>
                </c:pt>
                <c:pt idx="267">
                  <c:v>43230</c:v>
                </c:pt>
                <c:pt idx="268">
                  <c:v>43231</c:v>
                </c:pt>
                <c:pt idx="269">
                  <c:v>43232</c:v>
                </c:pt>
                <c:pt idx="270">
                  <c:v>43233</c:v>
                </c:pt>
                <c:pt idx="271">
                  <c:v>43234</c:v>
                </c:pt>
                <c:pt idx="272">
                  <c:v>43235</c:v>
                </c:pt>
                <c:pt idx="273">
                  <c:v>43236</c:v>
                </c:pt>
                <c:pt idx="274">
                  <c:v>43237</c:v>
                </c:pt>
                <c:pt idx="275">
                  <c:v>43238</c:v>
                </c:pt>
                <c:pt idx="276">
                  <c:v>43239</c:v>
                </c:pt>
                <c:pt idx="277">
                  <c:v>43240</c:v>
                </c:pt>
                <c:pt idx="278">
                  <c:v>43241</c:v>
                </c:pt>
                <c:pt idx="279">
                  <c:v>43242</c:v>
                </c:pt>
                <c:pt idx="280">
                  <c:v>43243</c:v>
                </c:pt>
                <c:pt idx="281">
                  <c:v>43244</c:v>
                </c:pt>
                <c:pt idx="282">
                  <c:v>43245</c:v>
                </c:pt>
                <c:pt idx="283">
                  <c:v>43246</c:v>
                </c:pt>
                <c:pt idx="284">
                  <c:v>43247</c:v>
                </c:pt>
                <c:pt idx="285">
                  <c:v>43248</c:v>
                </c:pt>
                <c:pt idx="286">
                  <c:v>43249</c:v>
                </c:pt>
                <c:pt idx="287">
                  <c:v>43250</c:v>
                </c:pt>
                <c:pt idx="288">
                  <c:v>43251</c:v>
                </c:pt>
                <c:pt idx="289">
                  <c:v>43252</c:v>
                </c:pt>
                <c:pt idx="290">
                  <c:v>43253</c:v>
                </c:pt>
                <c:pt idx="291">
                  <c:v>43254</c:v>
                </c:pt>
                <c:pt idx="292">
                  <c:v>43255</c:v>
                </c:pt>
                <c:pt idx="293">
                  <c:v>43256</c:v>
                </c:pt>
                <c:pt idx="294">
                  <c:v>43257</c:v>
                </c:pt>
                <c:pt idx="295">
                  <c:v>43258</c:v>
                </c:pt>
                <c:pt idx="296">
                  <c:v>43259</c:v>
                </c:pt>
                <c:pt idx="297">
                  <c:v>43260</c:v>
                </c:pt>
                <c:pt idx="298">
                  <c:v>43261</c:v>
                </c:pt>
                <c:pt idx="299">
                  <c:v>43262</c:v>
                </c:pt>
                <c:pt idx="300">
                  <c:v>43263</c:v>
                </c:pt>
                <c:pt idx="301">
                  <c:v>43264</c:v>
                </c:pt>
                <c:pt idx="302">
                  <c:v>43265</c:v>
                </c:pt>
                <c:pt idx="303">
                  <c:v>43266</c:v>
                </c:pt>
                <c:pt idx="304">
                  <c:v>43267</c:v>
                </c:pt>
                <c:pt idx="305">
                  <c:v>43268</c:v>
                </c:pt>
                <c:pt idx="306">
                  <c:v>43269</c:v>
                </c:pt>
                <c:pt idx="307">
                  <c:v>43270</c:v>
                </c:pt>
                <c:pt idx="308">
                  <c:v>43271</c:v>
                </c:pt>
                <c:pt idx="309">
                  <c:v>43272</c:v>
                </c:pt>
                <c:pt idx="310">
                  <c:v>43273</c:v>
                </c:pt>
                <c:pt idx="311">
                  <c:v>43274</c:v>
                </c:pt>
                <c:pt idx="312">
                  <c:v>43275</c:v>
                </c:pt>
                <c:pt idx="313">
                  <c:v>43276</c:v>
                </c:pt>
                <c:pt idx="314">
                  <c:v>43277</c:v>
                </c:pt>
                <c:pt idx="315">
                  <c:v>43278</c:v>
                </c:pt>
                <c:pt idx="316">
                  <c:v>43279</c:v>
                </c:pt>
                <c:pt idx="317">
                  <c:v>43280</c:v>
                </c:pt>
                <c:pt idx="318">
                  <c:v>43281</c:v>
                </c:pt>
                <c:pt idx="319">
                  <c:v>43282</c:v>
                </c:pt>
                <c:pt idx="320">
                  <c:v>43283</c:v>
                </c:pt>
                <c:pt idx="321">
                  <c:v>43284</c:v>
                </c:pt>
                <c:pt idx="322">
                  <c:v>43285</c:v>
                </c:pt>
                <c:pt idx="323">
                  <c:v>43286</c:v>
                </c:pt>
                <c:pt idx="324">
                  <c:v>43287</c:v>
                </c:pt>
                <c:pt idx="325">
                  <c:v>43288</c:v>
                </c:pt>
                <c:pt idx="326">
                  <c:v>43289</c:v>
                </c:pt>
                <c:pt idx="327">
                  <c:v>43290</c:v>
                </c:pt>
                <c:pt idx="328">
                  <c:v>43291</c:v>
                </c:pt>
                <c:pt idx="329">
                  <c:v>43292</c:v>
                </c:pt>
                <c:pt idx="330">
                  <c:v>43293</c:v>
                </c:pt>
                <c:pt idx="331">
                  <c:v>43294</c:v>
                </c:pt>
                <c:pt idx="332">
                  <c:v>43295</c:v>
                </c:pt>
                <c:pt idx="333">
                  <c:v>43296</c:v>
                </c:pt>
                <c:pt idx="334">
                  <c:v>43297</c:v>
                </c:pt>
                <c:pt idx="335">
                  <c:v>43298</c:v>
                </c:pt>
                <c:pt idx="336">
                  <c:v>43299</c:v>
                </c:pt>
                <c:pt idx="337">
                  <c:v>43300</c:v>
                </c:pt>
                <c:pt idx="338">
                  <c:v>43301</c:v>
                </c:pt>
                <c:pt idx="339">
                  <c:v>43302</c:v>
                </c:pt>
                <c:pt idx="340">
                  <c:v>43303</c:v>
                </c:pt>
                <c:pt idx="341">
                  <c:v>43304</c:v>
                </c:pt>
                <c:pt idx="342">
                  <c:v>43305</c:v>
                </c:pt>
                <c:pt idx="343">
                  <c:v>43306</c:v>
                </c:pt>
                <c:pt idx="344">
                  <c:v>43307</c:v>
                </c:pt>
                <c:pt idx="345">
                  <c:v>43308</c:v>
                </c:pt>
                <c:pt idx="346">
                  <c:v>43309</c:v>
                </c:pt>
                <c:pt idx="347">
                  <c:v>43310</c:v>
                </c:pt>
                <c:pt idx="348">
                  <c:v>43311</c:v>
                </c:pt>
                <c:pt idx="349">
                  <c:v>43312</c:v>
                </c:pt>
                <c:pt idx="350">
                  <c:v>43313</c:v>
                </c:pt>
                <c:pt idx="351">
                  <c:v>43314</c:v>
                </c:pt>
                <c:pt idx="352">
                  <c:v>43315</c:v>
                </c:pt>
                <c:pt idx="353">
                  <c:v>43316</c:v>
                </c:pt>
                <c:pt idx="354">
                  <c:v>43317</c:v>
                </c:pt>
                <c:pt idx="355">
                  <c:v>43318</c:v>
                </c:pt>
                <c:pt idx="356">
                  <c:v>43319</c:v>
                </c:pt>
                <c:pt idx="357">
                  <c:v>43320</c:v>
                </c:pt>
                <c:pt idx="358">
                  <c:v>43321</c:v>
                </c:pt>
                <c:pt idx="359">
                  <c:v>43322</c:v>
                </c:pt>
                <c:pt idx="360">
                  <c:v>43323</c:v>
                </c:pt>
                <c:pt idx="361">
                  <c:v>43324</c:v>
                </c:pt>
                <c:pt idx="362">
                  <c:v>43325</c:v>
                </c:pt>
                <c:pt idx="363">
                  <c:v>43326</c:v>
                </c:pt>
                <c:pt idx="364">
                  <c:v>43327</c:v>
                </c:pt>
                <c:pt idx="365">
                  <c:v>43328</c:v>
                </c:pt>
                <c:pt idx="366">
                  <c:v>43329</c:v>
                </c:pt>
                <c:pt idx="367">
                  <c:v>43330</c:v>
                </c:pt>
                <c:pt idx="368">
                  <c:v>43331</c:v>
                </c:pt>
                <c:pt idx="369">
                  <c:v>43332</c:v>
                </c:pt>
                <c:pt idx="370">
                  <c:v>43333</c:v>
                </c:pt>
                <c:pt idx="371">
                  <c:v>43334</c:v>
                </c:pt>
                <c:pt idx="372">
                  <c:v>43335</c:v>
                </c:pt>
                <c:pt idx="373">
                  <c:v>43336</c:v>
                </c:pt>
                <c:pt idx="374">
                  <c:v>43337</c:v>
                </c:pt>
                <c:pt idx="375">
                  <c:v>43338</c:v>
                </c:pt>
                <c:pt idx="376">
                  <c:v>43339</c:v>
                </c:pt>
                <c:pt idx="377">
                  <c:v>43340</c:v>
                </c:pt>
                <c:pt idx="378">
                  <c:v>43341</c:v>
                </c:pt>
                <c:pt idx="379">
                  <c:v>43342</c:v>
                </c:pt>
                <c:pt idx="380">
                  <c:v>43343</c:v>
                </c:pt>
                <c:pt idx="381">
                  <c:v>43344</c:v>
                </c:pt>
                <c:pt idx="382">
                  <c:v>43345</c:v>
                </c:pt>
                <c:pt idx="383">
                  <c:v>43346</c:v>
                </c:pt>
                <c:pt idx="384">
                  <c:v>43347</c:v>
                </c:pt>
                <c:pt idx="385">
                  <c:v>43348</c:v>
                </c:pt>
                <c:pt idx="386">
                  <c:v>43349</c:v>
                </c:pt>
                <c:pt idx="387">
                  <c:v>43350</c:v>
                </c:pt>
                <c:pt idx="388">
                  <c:v>43351</c:v>
                </c:pt>
                <c:pt idx="389">
                  <c:v>43352</c:v>
                </c:pt>
                <c:pt idx="390">
                  <c:v>43353</c:v>
                </c:pt>
                <c:pt idx="391">
                  <c:v>43354</c:v>
                </c:pt>
                <c:pt idx="392">
                  <c:v>43355</c:v>
                </c:pt>
                <c:pt idx="393">
                  <c:v>43356</c:v>
                </c:pt>
                <c:pt idx="394">
                  <c:v>43357</c:v>
                </c:pt>
                <c:pt idx="395">
                  <c:v>43358</c:v>
                </c:pt>
                <c:pt idx="396">
                  <c:v>43359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43365</c:v>
                </c:pt>
                <c:pt idx="403">
                  <c:v>43366</c:v>
                </c:pt>
                <c:pt idx="404">
                  <c:v>43367</c:v>
                </c:pt>
                <c:pt idx="405">
                  <c:v>43368</c:v>
                </c:pt>
                <c:pt idx="406">
                  <c:v>43369</c:v>
                </c:pt>
                <c:pt idx="407">
                  <c:v>43370</c:v>
                </c:pt>
                <c:pt idx="408">
                  <c:v>43371</c:v>
                </c:pt>
                <c:pt idx="409">
                  <c:v>43372</c:v>
                </c:pt>
                <c:pt idx="410">
                  <c:v>43373</c:v>
                </c:pt>
                <c:pt idx="411">
                  <c:v>43374</c:v>
                </c:pt>
                <c:pt idx="412">
                  <c:v>43375</c:v>
                </c:pt>
                <c:pt idx="413">
                  <c:v>43376</c:v>
                </c:pt>
                <c:pt idx="414">
                  <c:v>43377</c:v>
                </c:pt>
                <c:pt idx="415">
                  <c:v>43378</c:v>
                </c:pt>
                <c:pt idx="416">
                  <c:v>43379</c:v>
                </c:pt>
                <c:pt idx="417">
                  <c:v>43380</c:v>
                </c:pt>
                <c:pt idx="418">
                  <c:v>43381</c:v>
                </c:pt>
                <c:pt idx="419">
                  <c:v>43382</c:v>
                </c:pt>
                <c:pt idx="420">
                  <c:v>43383</c:v>
                </c:pt>
                <c:pt idx="421">
                  <c:v>43384</c:v>
                </c:pt>
                <c:pt idx="422">
                  <c:v>43385</c:v>
                </c:pt>
                <c:pt idx="423">
                  <c:v>43386</c:v>
                </c:pt>
                <c:pt idx="424">
                  <c:v>43387</c:v>
                </c:pt>
                <c:pt idx="425">
                  <c:v>43388</c:v>
                </c:pt>
                <c:pt idx="426">
                  <c:v>43389</c:v>
                </c:pt>
                <c:pt idx="427">
                  <c:v>43390</c:v>
                </c:pt>
                <c:pt idx="428">
                  <c:v>43391</c:v>
                </c:pt>
                <c:pt idx="429">
                  <c:v>43392</c:v>
                </c:pt>
                <c:pt idx="430">
                  <c:v>43393</c:v>
                </c:pt>
                <c:pt idx="431">
                  <c:v>43394</c:v>
                </c:pt>
                <c:pt idx="432">
                  <c:v>43395</c:v>
                </c:pt>
                <c:pt idx="433">
                  <c:v>43396</c:v>
                </c:pt>
                <c:pt idx="434">
                  <c:v>43397</c:v>
                </c:pt>
                <c:pt idx="435">
                  <c:v>43398</c:v>
                </c:pt>
                <c:pt idx="436">
                  <c:v>43399</c:v>
                </c:pt>
                <c:pt idx="437">
                  <c:v>43400</c:v>
                </c:pt>
                <c:pt idx="438">
                  <c:v>43401</c:v>
                </c:pt>
                <c:pt idx="439">
                  <c:v>43402</c:v>
                </c:pt>
                <c:pt idx="440">
                  <c:v>43403</c:v>
                </c:pt>
                <c:pt idx="441">
                  <c:v>43404</c:v>
                </c:pt>
                <c:pt idx="442">
                  <c:v>43405</c:v>
                </c:pt>
                <c:pt idx="443">
                  <c:v>43406</c:v>
                </c:pt>
                <c:pt idx="444">
                  <c:v>43407</c:v>
                </c:pt>
                <c:pt idx="445">
                  <c:v>43408</c:v>
                </c:pt>
                <c:pt idx="446">
                  <c:v>43409</c:v>
                </c:pt>
                <c:pt idx="447">
                  <c:v>43410</c:v>
                </c:pt>
                <c:pt idx="448">
                  <c:v>43411</c:v>
                </c:pt>
                <c:pt idx="449">
                  <c:v>43412</c:v>
                </c:pt>
                <c:pt idx="450">
                  <c:v>43413</c:v>
                </c:pt>
                <c:pt idx="451">
                  <c:v>43414</c:v>
                </c:pt>
                <c:pt idx="452">
                  <c:v>43415</c:v>
                </c:pt>
                <c:pt idx="453">
                  <c:v>43416</c:v>
                </c:pt>
                <c:pt idx="454">
                  <c:v>43417</c:v>
                </c:pt>
                <c:pt idx="455">
                  <c:v>43418</c:v>
                </c:pt>
                <c:pt idx="456">
                  <c:v>43419</c:v>
                </c:pt>
                <c:pt idx="457">
                  <c:v>43420</c:v>
                </c:pt>
                <c:pt idx="458">
                  <c:v>43421</c:v>
                </c:pt>
                <c:pt idx="459">
                  <c:v>43422</c:v>
                </c:pt>
                <c:pt idx="460">
                  <c:v>43423</c:v>
                </c:pt>
                <c:pt idx="461">
                  <c:v>43424</c:v>
                </c:pt>
                <c:pt idx="462">
                  <c:v>43425</c:v>
                </c:pt>
                <c:pt idx="463">
                  <c:v>43426</c:v>
                </c:pt>
                <c:pt idx="464">
                  <c:v>43427</c:v>
                </c:pt>
                <c:pt idx="465">
                  <c:v>43428</c:v>
                </c:pt>
                <c:pt idx="466">
                  <c:v>43429</c:v>
                </c:pt>
                <c:pt idx="467">
                  <c:v>43430</c:v>
                </c:pt>
                <c:pt idx="468">
                  <c:v>43431</c:v>
                </c:pt>
                <c:pt idx="469">
                  <c:v>43432</c:v>
                </c:pt>
                <c:pt idx="470">
                  <c:v>43433</c:v>
                </c:pt>
                <c:pt idx="471">
                  <c:v>43434</c:v>
                </c:pt>
                <c:pt idx="472">
                  <c:v>43435</c:v>
                </c:pt>
                <c:pt idx="473">
                  <c:v>43436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43442</c:v>
                </c:pt>
                <c:pt idx="480">
                  <c:v>43443</c:v>
                </c:pt>
                <c:pt idx="481">
                  <c:v>43444</c:v>
                </c:pt>
                <c:pt idx="482">
                  <c:v>43445</c:v>
                </c:pt>
                <c:pt idx="483">
                  <c:v>43446</c:v>
                </c:pt>
                <c:pt idx="484">
                  <c:v>43447</c:v>
                </c:pt>
                <c:pt idx="485">
                  <c:v>43448</c:v>
                </c:pt>
                <c:pt idx="486">
                  <c:v>43449</c:v>
                </c:pt>
                <c:pt idx="487">
                  <c:v>43450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43456</c:v>
                </c:pt>
                <c:pt idx="494">
                  <c:v>43457</c:v>
                </c:pt>
                <c:pt idx="495">
                  <c:v>43458</c:v>
                </c:pt>
                <c:pt idx="496">
                  <c:v>43459</c:v>
                </c:pt>
                <c:pt idx="497">
                  <c:v>43460</c:v>
                </c:pt>
                <c:pt idx="498">
                  <c:v>43461</c:v>
                </c:pt>
                <c:pt idx="499">
                  <c:v>43462</c:v>
                </c:pt>
                <c:pt idx="500">
                  <c:v>43463</c:v>
                </c:pt>
                <c:pt idx="501">
                  <c:v>43464</c:v>
                </c:pt>
                <c:pt idx="502">
                  <c:v>43465</c:v>
                </c:pt>
                <c:pt idx="503">
                  <c:v>43466</c:v>
                </c:pt>
                <c:pt idx="504">
                  <c:v>43467</c:v>
                </c:pt>
                <c:pt idx="505">
                  <c:v>43468</c:v>
                </c:pt>
                <c:pt idx="506">
                  <c:v>43469</c:v>
                </c:pt>
                <c:pt idx="507">
                  <c:v>43470</c:v>
                </c:pt>
                <c:pt idx="508">
                  <c:v>43471</c:v>
                </c:pt>
                <c:pt idx="509">
                  <c:v>43472</c:v>
                </c:pt>
                <c:pt idx="510">
                  <c:v>43473</c:v>
                </c:pt>
                <c:pt idx="511">
                  <c:v>43474</c:v>
                </c:pt>
                <c:pt idx="512">
                  <c:v>43475</c:v>
                </c:pt>
                <c:pt idx="513">
                  <c:v>43476</c:v>
                </c:pt>
                <c:pt idx="514">
                  <c:v>43477</c:v>
                </c:pt>
                <c:pt idx="515">
                  <c:v>43478</c:v>
                </c:pt>
                <c:pt idx="516">
                  <c:v>43479</c:v>
                </c:pt>
                <c:pt idx="517">
                  <c:v>43480</c:v>
                </c:pt>
                <c:pt idx="518">
                  <c:v>43481</c:v>
                </c:pt>
                <c:pt idx="519">
                  <c:v>43482</c:v>
                </c:pt>
                <c:pt idx="520">
                  <c:v>43483</c:v>
                </c:pt>
                <c:pt idx="521">
                  <c:v>43484</c:v>
                </c:pt>
                <c:pt idx="522">
                  <c:v>43485</c:v>
                </c:pt>
                <c:pt idx="523">
                  <c:v>43486</c:v>
                </c:pt>
                <c:pt idx="524">
                  <c:v>43487</c:v>
                </c:pt>
                <c:pt idx="525">
                  <c:v>43488</c:v>
                </c:pt>
                <c:pt idx="526">
                  <c:v>43489</c:v>
                </c:pt>
                <c:pt idx="527">
                  <c:v>43490</c:v>
                </c:pt>
                <c:pt idx="528">
                  <c:v>43491</c:v>
                </c:pt>
                <c:pt idx="529">
                  <c:v>43492</c:v>
                </c:pt>
                <c:pt idx="530">
                  <c:v>43493</c:v>
                </c:pt>
                <c:pt idx="531">
                  <c:v>43494</c:v>
                </c:pt>
                <c:pt idx="532">
                  <c:v>43495</c:v>
                </c:pt>
                <c:pt idx="533">
                  <c:v>43496</c:v>
                </c:pt>
                <c:pt idx="534">
                  <c:v>43497</c:v>
                </c:pt>
                <c:pt idx="535">
                  <c:v>43498</c:v>
                </c:pt>
                <c:pt idx="536">
                  <c:v>43499</c:v>
                </c:pt>
                <c:pt idx="537">
                  <c:v>43500</c:v>
                </c:pt>
                <c:pt idx="538">
                  <c:v>43501</c:v>
                </c:pt>
                <c:pt idx="539">
                  <c:v>43502</c:v>
                </c:pt>
                <c:pt idx="540">
                  <c:v>43503</c:v>
                </c:pt>
                <c:pt idx="541">
                  <c:v>43504</c:v>
                </c:pt>
                <c:pt idx="542">
                  <c:v>43505</c:v>
                </c:pt>
                <c:pt idx="543">
                  <c:v>43506</c:v>
                </c:pt>
                <c:pt idx="544">
                  <c:v>43507</c:v>
                </c:pt>
                <c:pt idx="545">
                  <c:v>43508</c:v>
                </c:pt>
                <c:pt idx="546">
                  <c:v>43509</c:v>
                </c:pt>
                <c:pt idx="547">
                  <c:v>43510</c:v>
                </c:pt>
                <c:pt idx="548">
                  <c:v>43511</c:v>
                </c:pt>
                <c:pt idx="549">
                  <c:v>43512</c:v>
                </c:pt>
                <c:pt idx="550">
                  <c:v>43513</c:v>
                </c:pt>
                <c:pt idx="551">
                  <c:v>43514</c:v>
                </c:pt>
                <c:pt idx="552">
                  <c:v>43515</c:v>
                </c:pt>
                <c:pt idx="553">
                  <c:v>43516</c:v>
                </c:pt>
                <c:pt idx="554">
                  <c:v>43517</c:v>
                </c:pt>
                <c:pt idx="555">
                  <c:v>43518</c:v>
                </c:pt>
                <c:pt idx="556">
                  <c:v>43519</c:v>
                </c:pt>
                <c:pt idx="557">
                  <c:v>43520</c:v>
                </c:pt>
                <c:pt idx="558">
                  <c:v>43521</c:v>
                </c:pt>
                <c:pt idx="559">
                  <c:v>43522</c:v>
                </c:pt>
                <c:pt idx="560">
                  <c:v>43523</c:v>
                </c:pt>
                <c:pt idx="561">
                  <c:v>43524</c:v>
                </c:pt>
                <c:pt idx="562">
                  <c:v>43525</c:v>
                </c:pt>
                <c:pt idx="563">
                  <c:v>43526</c:v>
                </c:pt>
                <c:pt idx="564">
                  <c:v>43527</c:v>
                </c:pt>
                <c:pt idx="565">
                  <c:v>43528</c:v>
                </c:pt>
                <c:pt idx="566">
                  <c:v>43529</c:v>
                </c:pt>
                <c:pt idx="567">
                  <c:v>43530</c:v>
                </c:pt>
                <c:pt idx="568">
                  <c:v>43531</c:v>
                </c:pt>
                <c:pt idx="569">
                  <c:v>43532</c:v>
                </c:pt>
                <c:pt idx="570">
                  <c:v>43533</c:v>
                </c:pt>
                <c:pt idx="571">
                  <c:v>43534</c:v>
                </c:pt>
                <c:pt idx="572">
                  <c:v>43535</c:v>
                </c:pt>
                <c:pt idx="573">
                  <c:v>43536</c:v>
                </c:pt>
                <c:pt idx="574">
                  <c:v>43537</c:v>
                </c:pt>
                <c:pt idx="575">
                  <c:v>43538</c:v>
                </c:pt>
                <c:pt idx="576">
                  <c:v>43539</c:v>
                </c:pt>
                <c:pt idx="577">
                  <c:v>43540</c:v>
                </c:pt>
                <c:pt idx="578">
                  <c:v>43541</c:v>
                </c:pt>
                <c:pt idx="579">
                  <c:v>43542</c:v>
                </c:pt>
                <c:pt idx="580">
                  <c:v>43543</c:v>
                </c:pt>
                <c:pt idx="581">
                  <c:v>43544</c:v>
                </c:pt>
                <c:pt idx="582">
                  <c:v>43545</c:v>
                </c:pt>
                <c:pt idx="583">
                  <c:v>43546</c:v>
                </c:pt>
                <c:pt idx="584">
                  <c:v>43547</c:v>
                </c:pt>
                <c:pt idx="585">
                  <c:v>43548</c:v>
                </c:pt>
                <c:pt idx="586">
                  <c:v>43549</c:v>
                </c:pt>
                <c:pt idx="587">
                  <c:v>43550</c:v>
                </c:pt>
                <c:pt idx="588">
                  <c:v>43551</c:v>
                </c:pt>
                <c:pt idx="589">
                  <c:v>43552</c:v>
                </c:pt>
                <c:pt idx="590">
                  <c:v>43553</c:v>
                </c:pt>
                <c:pt idx="591">
                  <c:v>43554</c:v>
                </c:pt>
                <c:pt idx="592">
                  <c:v>43555</c:v>
                </c:pt>
                <c:pt idx="593">
                  <c:v>43556</c:v>
                </c:pt>
                <c:pt idx="594">
                  <c:v>43557</c:v>
                </c:pt>
                <c:pt idx="595">
                  <c:v>43558</c:v>
                </c:pt>
                <c:pt idx="596">
                  <c:v>43559</c:v>
                </c:pt>
                <c:pt idx="597">
                  <c:v>43560</c:v>
                </c:pt>
                <c:pt idx="598">
                  <c:v>43561</c:v>
                </c:pt>
                <c:pt idx="599">
                  <c:v>43562</c:v>
                </c:pt>
                <c:pt idx="600">
                  <c:v>43563</c:v>
                </c:pt>
                <c:pt idx="601">
                  <c:v>43564</c:v>
                </c:pt>
                <c:pt idx="602">
                  <c:v>43565</c:v>
                </c:pt>
                <c:pt idx="603">
                  <c:v>43566</c:v>
                </c:pt>
                <c:pt idx="604">
                  <c:v>43567</c:v>
                </c:pt>
                <c:pt idx="605">
                  <c:v>43568</c:v>
                </c:pt>
                <c:pt idx="606">
                  <c:v>43569</c:v>
                </c:pt>
                <c:pt idx="607">
                  <c:v>43570</c:v>
                </c:pt>
                <c:pt idx="608">
                  <c:v>43571</c:v>
                </c:pt>
                <c:pt idx="609">
                  <c:v>43572</c:v>
                </c:pt>
                <c:pt idx="610">
                  <c:v>43573</c:v>
                </c:pt>
                <c:pt idx="611">
                  <c:v>43574</c:v>
                </c:pt>
                <c:pt idx="612">
                  <c:v>43575</c:v>
                </c:pt>
                <c:pt idx="613">
                  <c:v>43576</c:v>
                </c:pt>
                <c:pt idx="614">
                  <c:v>43577</c:v>
                </c:pt>
                <c:pt idx="615">
                  <c:v>43578</c:v>
                </c:pt>
                <c:pt idx="616">
                  <c:v>43579</c:v>
                </c:pt>
                <c:pt idx="617">
                  <c:v>43580</c:v>
                </c:pt>
                <c:pt idx="618">
                  <c:v>43581</c:v>
                </c:pt>
                <c:pt idx="619">
                  <c:v>43582</c:v>
                </c:pt>
                <c:pt idx="620">
                  <c:v>43583</c:v>
                </c:pt>
                <c:pt idx="621">
                  <c:v>43584</c:v>
                </c:pt>
                <c:pt idx="622">
                  <c:v>43585</c:v>
                </c:pt>
                <c:pt idx="623">
                  <c:v>43586</c:v>
                </c:pt>
                <c:pt idx="624">
                  <c:v>43587</c:v>
                </c:pt>
                <c:pt idx="625">
                  <c:v>43588</c:v>
                </c:pt>
                <c:pt idx="626">
                  <c:v>43589</c:v>
                </c:pt>
                <c:pt idx="627">
                  <c:v>43590</c:v>
                </c:pt>
                <c:pt idx="628">
                  <c:v>43591</c:v>
                </c:pt>
                <c:pt idx="629">
                  <c:v>43592</c:v>
                </c:pt>
                <c:pt idx="630">
                  <c:v>43593</c:v>
                </c:pt>
                <c:pt idx="631">
                  <c:v>43594</c:v>
                </c:pt>
                <c:pt idx="632">
                  <c:v>43595</c:v>
                </c:pt>
                <c:pt idx="633">
                  <c:v>43596</c:v>
                </c:pt>
                <c:pt idx="634">
                  <c:v>43597</c:v>
                </c:pt>
                <c:pt idx="635">
                  <c:v>43598</c:v>
                </c:pt>
                <c:pt idx="636">
                  <c:v>43599</c:v>
                </c:pt>
                <c:pt idx="637">
                  <c:v>43600</c:v>
                </c:pt>
                <c:pt idx="638">
                  <c:v>43601</c:v>
                </c:pt>
                <c:pt idx="639">
                  <c:v>43602</c:v>
                </c:pt>
                <c:pt idx="640">
                  <c:v>43603</c:v>
                </c:pt>
                <c:pt idx="641">
                  <c:v>43604</c:v>
                </c:pt>
                <c:pt idx="642">
                  <c:v>43605</c:v>
                </c:pt>
                <c:pt idx="643">
                  <c:v>43606</c:v>
                </c:pt>
                <c:pt idx="644">
                  <c:v>43607</c:v>
                </c:pt>
                <c:pt idx="645">
                  <c:v>43608</c:v>
                </c:pt>
                <c:pt idx="646">
                  <c:v>43609</c:v>
                </c:pt>
                <c:pt idx="647">
                  <c:v>43610</c:v>
                </c:pt>
                <c:pt idx="648">
                  <c:v>43611</c:v>
                </c:pt>
                <c:pt idx="649">
                  <c:v>43612</c:v>
                </c:pt>
                <c:pt idx="650">
                  <c:v>43613</c:v>
                </c:pt>
                <c:pt idx="651">
                  <c:v>43614</c:v>
                </c:pt>
                <c:pt idx="652">
                  <c:v>43615</c:v>
                </c:pt>
                <c:pt idx="653">
                  <c:v>43616</c:v>
                </c:pt>
                <c:pt idx="654">
                  <c:v>43617</c:v>
                </c:pt>
                <c:pt idx="655">
                  <c:v>43618</c:v>
                </c:pt>
                <c:pt idx="656">
                  <c:v>43619</c:v>
                </c:pt>
                <c:pt idx="657">
                  <c:v>43620</c:v>
                </c:pt>
                <c:pt idx="658">
                  <c:v>43621</c:v>
                </c:pt>
                <c:pt idx="659">
                  <c:v>43622</c:v>
                </c:pt>
                <c:pt idx="660">
                  <c:v>43623</c:v>
                </c:pt>
                <c:pt idx="661">
                  <c:v>43624</c:v>
                </c:pt>
                <c:pt idx="662">
                  <c:v>43625</c:v>
                </c:pt>
                <c:pt idx="663">
                  <c:v>43626</c:v>
                </c:pt>
                <c:pt idx="664">
                  <c:v>43627</c:v>
                </c:pt>
                <c:pt idx="665">
                  <c:v>43628</c:v>
                </c:pt>
                <c:pt idx="666">
                  <c:v>43629</c:v>
                </c:pt>
                <c:pt idx="667">
                  <c:v>43630</c:v>
                </c:pt>
                <c:pt idx="668">
                  <c:v>43631</c:v>
                </c:pt>
                <c:pt idx="669">
                  <c:v>43632</c:v>
                </c:pt>
                <c:pt idx="670">
                  <c:v>43633</c:v>
                </c:pt>
                <c:pt idx="671">
                  <c:v>43634</c:v>
                </c:pt>
                <c:pt idx="672">
                  <c:v>43635</c:v>
                </c:pt>
                <c:pt idx="673">
                  <c:v>43636</c:v>
                </c:pt>
                <c:pt idx="674">
                  <c:v>43637</c:v>
                </c:pt>
                <c:pt idx="675">
                  <c:v>43638</c:v>
                </c:pt>
                <c:pt idx="676">
                  <c:v>43639</c:v>
                </c:pt>
                <c:pt idx="677">
                  <c:v>43640</c:v>
                </c:pt>
                <c:pt idx="678">
                  <c:v>43641</c:v>
                </c:pt>
                <c:pt idx="679">
                  <c:v>43642</c:v>
                </c:pt>
                <c:pt idx="680">
                  <c:v>43643</c:v>
                </c:pt>
                <c:pt idx="681">
                  <c:v>43644</c:v>
                </c:pt>
                <c:pt idx="682">
                  <c:v>43645</c:v>
                </c:pt>
                <c:pt idx="683">
                  <c:v>43646</c:v>
                </c:pt>
                <c:pt idx="684">
                  <c:v>43647</c:v>
                </c:pt>
                <c:pt idx="685">
                  <c:v>43648</c:v>
                </c:pt>
                <c:pt idx="686">
                  <c:v>43649</c:v>
                </c:pt>
                <c:pt idx="687">
                  <c:v>43650</c:v>
                </c:pt>
                <c:pt idx="688">
                  <c:v>43651</c:v>
                </c:pt>
                <c:pt idx="689">
                  <c:v>43652</c:v>
                </c:pt>
                <c:pt idx="690">
                  <c:v>43653</c:v>
                </c:pt>
                <c:pt idx="691">
                  <c:v>43654</c:v>
                </c:pt>
                <c:pt idx="692">
                  <c:v>43655</c:v>
                </c:pt>
                <c:pt idx="693">
                  <c:v>43656</c:v>
                </c:pt>
                <c:pt idx="694">
                  <c:v>43657</c:v>
                </c:pt>
                <c:pt idx="695">
                  <c:v>43658</c:v>
                </c:pt>
                <c:pt idx="696">
                  <c:v>43659</c:v>
                </c:pt>
                <c:pt idx="697">
                  <c:v>43660</c:v>
                </c:pt>
                <c:pt idx="698">
                  <c:v>43661</c:v>
                </c:pt>
                <c:pt idx="699">
                  <c:v>43662</c:v>
                </c:pt>
                <c:pt idx="700">
                  <c:v>43663</c:v>
                </c:pt>
                <c:pt idx="701">
                  <c:v>43664</c:v>
                </c:pt>
                <c:pt idx="702">
                  <c:v>43665</c:v>
                </c:pt>
                <c:pt idx="703">
                  <c:v>43666</c:v>
                </c:pt>
                <c:pt idx="704">
                  <c:v>43667</c:v>
                </c:pt>
                <c:pt idx="705">
                  <c:v>43668</c:v>
                </c:pt>
                <c:pt idx="706">
                  <c:v>43669</c:v>
                </c:pt>
                <c:pt idx="707">
                  <c:v>43670</c:v>
                </c:pt>
                <c:pt idx="708">
                  <c:v>43671</c:v>
                </c:pt>
                <c:pt idx="709">
                  <c:v>43672</c:v>
                </c:pt>
                <c:pt idx="710">
                  <c:v>43673</c:v>
                </c:pt>
                <c:pt idx="711">
                  <c:v>43674</c:v>
                </c:pt>
                <c:pt idx="712">
                  <c:v>43675</c:v>
                </c:pt>
                <c:pt idx="713">
                  <c:v>43676</c:v>
                </c:pt>
                <c:pt idx="714">
                  <c:v>43677</c:v>
                </c:pt>
                <c:pt idx="715">
                  <c:v>43678</c:v>
                </c:pt>
                <c:pt idx="716">
                  <c:v>43679</c:v>
                </c:pt>
                <c:pt idx="717">
                  <c:v>43680</c:v>
                </c:pt>
                <c:pt idx="718">
                  <c:v>43681</c:v>
                </c:pt>
                <c:pt idx="719">
                  <c:v>43682</c:v>
                </c:pt>
                <c:pt idx="720">
                  <c:v>43683</c:v>
                </c:pt>
                <c:pt idx="721">
                  <c:v>43684</c:v>
                </c:pt>
                <c:pt idx="722">
                  <c:v>43685</c:v>
                </c:pt>
                <c:pt idx="723">
                  <c:v>43686</c:v>
                </c:pt>
                <c:pt idx="724">
                  <c:v>43687</c:v>
                </c:pt>
                <c:pt idx="725">
                  <c:v>43688</c:v>
                </c:pt>
                <c:pt idx="726">
                  <c:v>43689</c:v>
                </c:pt>
                <c:pt idx="727">
                  <c:v>43690</c:v>
                </c:pt>
                <c:pt idx="728">
                  <c:v>43691</c:v>
                </c:pt>
                <c:pt idx="729">
                  <c:v>43692</c:v>
                </c:pt>
                <c:pt idx="730">
                  <c:v>43693</c:v>
                </c:pt>
                <c:pt idx="731">
                  <c:v>43694</c:v>
                </c:pt>
                <c:pt idx="732">
                  <c:v>43695</c:v>
                </c:pt>
                <c:pt idx="733">
                  <c:v>43696</c:v>
                </c:pt>
                <c:pt idx="734">
                  <c:v>43697</c:v>
                </c:pt>
                <c:pt idx="735">
                  <c:v>43698</c:v>
                </c:pt>
                <c:pt idx="736">
                  <c:v>43699</c:v>
                </c:pt>
                <c:pt idx="737">
                  <c:v>43700</c:v>
                </c:pt>
                <c:pt idx="738">
                  <c:v>43701</c:v>
                </c:pt>
                <c:pt idx="739">
                  <c:v>43702</c:v>
                </c:pt>
                <c:pt idx="740">
                  <c:v>43703</c:v>
                </c:pt>
                <c:pt idx="741">
                  <c:v>43704</c:v>
                </c:pt>
                <c:pt idx="742">
                  <c:v>43705</c:v>
                </c:pt>
                <c:pt idx="743">
                  <c:v>43706</c:v>
                </c:pt>
                <c:pt idx="744">
                  <c:v>43707</c:v>
                </c:pt>
                <c:pt idx="745">
                  <c:v>43708</c:v>
                </c:pt>
                <c:pt idx="746">
                  <c:v>43709</c:v>
                </c:pt>
                <c:pt idx="747">
                  <c:v>43710</c:v>
                </c:pt>
                <c:pt idx="748">
                  <c:v>43711</c:v>
                </c:pt>
                <c:pt idx="749">
                  <c:v>43712</c:v>
                </c:pt>
                <c:pt idx="750">
                  <c:v>43713</c:v>
                </c:pt>
                <c:pt idx="751">
                  <c:v>43714</c:v>
                </c:pt>
                <c:pt idx="752">
                  <c:v>43715</c:v>
                </c:pt>
                <c:pt idx="753">
                  <c:v>43716</c:v>
                </c:pt>
                <c:pt idx="754">
                  <c:v>43717</c:v>
                </c:pt>
                <c:pt idx="755">
                  <c:v>43718</c:v>
                </c:pt>
                <c:pt idx="756">
                  <c:v>43719</c:v>
                </c:pt>
                <c:pt idx="757">
                  <c:v>43720</c:v>
                </c:pt>
                <c:pt idx="758">
                  <c:v>43721</c:v>
                </c:pt>
                <c:pt idx="759">
                  <c:v>43722</c:v>
                </c:pt>
                <c:pt idx="760">
                  <c:v>43723</c:v>
                </c:pt>
                <c:pt idx="761">
                  <c:v>43724</c:v>
                </c:pt>
                <c:pt idx="762">
                  <c:v>43725</c:v>
                </c:pt>
                <c:pt idx="763">
                  <c:v>43726</c:v>
                </c:pt>
                <c:pt idx="764">
                  <c:v>43727</c:v>
                </c:pt>
                <c:pt idx="765">
                  <c:v>43728</c:v>
                </c:pt>
                <c:pt idx="766">
                  <c:v>43729</c:v>
                </c:pt>
                <c:pt idx="767">
                  <c:v>43730</c:v>
                </c:pt>
                <c:pt idx="768">
                  <c:v>43731</c:v>
                </c:pt>
                <c:pt idx="769">
                  <c:v>43732</c:v>
                </c:pt>
                <c:pt idx="770">
                  <c:v>43733</c:v>
                </c:pt>
                <c:pt idx="771">
                  <c:v>43734</c:v>
                </c:pt>
                <c:pt idx="772">
                  <c:v>43735</c:v>
                </c:pt>
                <c:pt idx="773">
                  <c:v>43736</c:v>
                </c:pt>
                <c:pt idx="774">
                  <c:v>43737</c:v>
                </c:pt>
                <c:pt idx="775">
                  <c:v>43738</c:v>
                </c:pt>
                <c:pt idx="776">
                  <c:v>43739</c:v>
                </c:pt>
                <c:pt idx="777">
                  <c:v>43740</c:v>
                </c:pt>
                <c:pt idx="778">
                  <c:v>43741</c:v>
                </c:pt>
                <c:pt idx="779">
                  <c:v>43742</c:v>
                </c:pt>
                <c:pt idx="780">
                  <c:v>43743</c:v>
                </c:pt>
                <c:pt idx="781">
                  <c:v>43744</c:v>
                </c:pt>
                <c:pt idx="782">
                  <c:v>43745</c:v>
                </c:pt>
                <c:pt idx="783">
                  <c:v>43746</c:v>
                </c:pt>
                <c:pt idx="784">
                  <c:v>43747</c:v>
                </c:pt>
                <c:pt idx="785">
                  <c:v>43748</c:v>
                </c:pt>
                <c:pt idx="786">
                  <c:v>43749</c:v>
                </c:pt>
                <c:pt idx="787">
                  <c:v>43750</c:v>
                </c:pt>
                <c:pt idx="788">
                  <c:v>43751</c:v>
                </c:pt>
                <c:pt idx="789">
                  <c:v>43752</c:v>
                </c:pt>
                <c:pt idx="790">
                  <c:v>43753</c:v>
                </c:pt>
                <c:pt idx="791">
                  <c:v>43754</c:v>
                </c:pt>
                <c:pt idx="792">
                  <c:v>43755</c:v>
                </c:pt>
                <c:pt idx="793">
                  <c:v>43756</c:v>
                </c:pt>
                <c:pt idx="794">
                  <c:v>43757</c:v>
                </c:pt>
                <c:pt idx="795">
                  <c:v>43758</c:v>
                </c:pt>
                <c:pt idx="796">
                  <c:v>43759</c:v>
                </c:pt>
                <c:pt idx="797">
                  <c:v>43760</c:v>
                </c:pt>
                <c:pt idx="798">
                  <c:v>43761</c:v>
                </c:pt>
                <c:pt idx="799">
                  <c:v>43762</c:v>
                </c:pt>
                <c:pt idx="800">
                  <c:v>43763</c:v>
                </c:pt>
                <c:pt idx="801">
                  <c:v>43764</c:v>
                </c:pt>
                <c:pt idx="802">
                  <c:v>43765</c:v>
                </c:pt>
                <c:pt idx="803">
                  <c:v>43766</c:v>
                </c:pt>
                <c:pt idx="804">
                  <c:v>43767</c:v>
                </c:pt>
                <c:pt idx="805">
                  <c:v>43768</c:v>
                </c:pt>
                <c:pt idx="806">
                  <c:v>43769</c:v>
                </c:pt>
                <c:pt idx="807">
                  <c:v>43770</c:v>
                </c:pt>
                <c:pt idx="808">
                  <c:v>43771</c:v>
                </c:pt>
                <c:pt idx="809">
                  <c:v>43772</c:v>
                </c:pt>
                <c:pt idx="810">
                  <c:v>43773</c:v>
                </c:pt>
                <c:pt idx="811">
                  <c:v>43774</c:v>
                </c:pt>
                <c:pt idx="812">
                  <c:v>43775</c:v>
                </c:pt>
                <c:pt idx="813">
                  <c:v>43776</c:v>
                </c:pt>
                <c:pt idx="814">
                  <c:v>43777</c:v>
                </c:pt>
                <c:pt idx="815">
                  <c:v>43778</c:v>
                </c:pt>
                <c:pt idx="816">
                  <c:v>43779</c:v>
                </c:pt>
                <c:pt idx="817">
                  <c:v>43780</c:v>
                </c:pt>
                <c:pt idx="818">
                  <c:v>43781</c:v>
                </c:pt>
                <c:pt idx="819">
                  <c:v>43782</c:v>
                </c:pt>
                <c:pt idx="820">
                  <c:v>43783</c:v>
                </c:pt>
                <c:pt idx="821">
                  <c:v>43784</c:v>
                </c:pt>
                <c:pt idx="822">
                  <c:v>43785</c:v>
                </c:pt>
                <c:pt idx="823">
                  <c:v>43786</c:v>
                </c:pt>
                <c:pt idx="824">
                  <c:v>43787</c:v>
                </c:pt>
                <c:pt idx="825">
                  <c:v>43788</c:v>
                </c:pt>
                <c:pt idx="826">
                  <c:v>43789</c:v>
                </c:pt>
                <c:pt idx="827">
                  <c:v>43790</c:v>
                </c:pt>
                <c:pt idx="828">
                  <c:v>43791</c:v>
                </c:pt>
                <c:pt idx="829">
                  <c:v>43792</c:v>
                </c:pt>
                <c:pt idx="830">
                  <c:v>43793</c:v>
                </c:pt>
                <c:pt idx="831">
                  <c:v>43794</c:v>
                </c:pt>
                <c:pt idx="832">
                  <c:v>43795</c:v>
                </c:pt>
                <c:pt idx="833">
                  <c:v>43796</c:v>
                </c:pt>
                <c:pt idx="834">
                  <c:v>43797</c:v>
                </c:pt>
                <c:pt idx="835">
                  <c:v>43798</c:v>
                </c:pt>
                <c:pt idx="836">
                  <c:v>43799</c:v>
                </c:pt>
                <c:pt idx="837">
                  <c:v>43800</c:v>
                </c:pt>
                <c:pt idx="838">
                  <c:v>43801</c:v>
                </c:pt>
                <c:pt idx="839">
                  <c:v>43802</c:v>
                </c:pt>
                <c:pt idx="840">
                  <c:v>43803</c:v>
                </c:pt>
                <c:pt idx="841">
                  <c:v>43804</c:v>
                </c:pt>
                <c:pt idx="842">
                  <c:v>43805</c:v>
                </c:pt>
                <c:pt idx="843">
                  <c:v>43806</c:v>
                </c:pt>
                <c:pt idx="844">
                  <c:v>43807</c:v>
                </c:pt>
                <c:pt idx="845">
                  <c:v>43808</c:v>
                </c:pt>
                <c:pt idx="846">
                  <c:v>43809</c:v>
                </c:pt>
                <c:pt idx="847">
                  <c:v>43810</c:v>
                </c:pt>
                <c:pt idx="848">
                  <c:v>43811</c:v>
                </c:pt>
                <c:pt idx="849">
                  <c:v>43812</c:v>
                </c:pt>
                <c:pt idx="850">
                  <c:v>43813</c:v>
                </c:pt>
                <c:pt idx="851">
                  <c:v>43814</c:v>
                </c:pt>
                <c:pt idx="852">
                  <c:v>43815</c:v>
                </c:pt>
                <c:pt idx="853">
                  <c:v>43816</c:v>
                </c:pt>
                <c:pt idx="854">
                  <c:v>43817</c:v>
                </c:pt>
                <c:pt idx="855">
                  <c:v>43818</c:v>
                </c:pt>
                <c:pt idx="856">
                  <c:v>43819</c:v>
                </c:pt>
                <c:pt idx="857">
                  <c:v>43820</c:v>
                </c:pt>
                <c:pt idx="858">
                  <c:v>43821</c:v>
                </c:pt>
                <c:pt idx="859">
                  <c:v>43822</c:v>
                </c:pt>
                <c:pt idx="860">
                  <c:v>43823</c:v>
                </c:pt>
                <c:pt idx="861">
                  <c:v>43824</c:v>
                </c:pt>
                <c:pt idx="862">
                  <c:v>43825</c:v>
                </c:pt>
                <c:pt idx="863">
                  <c:v>43826</c:v>
                </c:pt>
                <c:pt idx="864">
                  <c:v>43827</c:v>
                </c:pt>
                <c:pt idx="865">
                  <c:v>43828</c:v>
                </c:pt>
                <c:pt idx="866">
                  <c:v>43829</c:v>
                </c:pt>
                <c:pt idx="867">
                  <c:v>43830</c:v>
                </c:pt>
                <c:pt idx="868">
                  <c:v>43831</c:v>
                </c:pt>
                <c:pt idx="869">
                  <c:v>43832</c:v>
                </c:pt>
                <c:pt idx="870">
                  <c:v>43833</c:v>
                </c:pt>
                <c:pt idx="871">
                  <c:v>43834</c:v>
                </c:pt>
                <c:pt idx="872">
                  <c:v>43835</c:v>
                </c:pt>
                <c:pt idx="873">
                  <c:v>43836</c:v>
                </c:pt>
                <c:pt idx="874">
                  <c:v>43837</c:v>
                </c:pt>
                <c:pt idx="875">
                  <c:v>43838</c:v>
                </c:pt>
                <c:pt idx="876">
                  <c:v>43839</c:v>
                </c:pt>
                <c:pt idx="877">
                  <c:v>43840</c:v>
                </c:pt>
                <c:pt idx="878">
                  <c:v>43841</c:v>
                </c:pt>
                <c:pt idx="879">
                  <c:v>43842</c:v>
                </c:pt>
                <c:pt idx="880">
                  <c:v>43843</c:v>
                </c:pt>
                <c:pt idx="881">
                  <c:v>43844</c:v>
                </c:pt>
                <c:pt idx="882">
                  <c:v>43845</c:v>
                </c:pt>
                <c:pt idx="883">
                  <c:v>43846</c:v>
                </c:pt>
                <c:pt idx="884">
                  <c:v>43847</c:v>
                </c:pt>
                <c:pt idx="885">
                  <c:v>43848</c:v>
                </c:pt>
                <c:pt idx="886">
                  <c:v>43849</c:v>
                </c:pt>
                <c:pt idx="887">
                  <c:v>43850</c:v>
                </c:pt>
                <c:pt idx="888">
                  <c:v>43851</c:v>
                </c:pt>
                <c:pt idx="889">
                  <c:v>43852</c:v>
                </c:pt>
                <c:pt idx="890">
                  <c:v>43853</c:v>
                </c:pt>
                <c:pt idx="891">
                  <c:v>43854</c:v>
                </c:pt>
                <c:pt idx="892">
                  <c:v>43855</c:v>
                </c:pt>
                <c:pt idx="893">
                  <c:v>43856</c:v>
                </c:pt>
                <c:pt idx="894">
                  <c:v>43857</c:v>
                </c:pt>
                <c:pt idx="895">
                  <c:v>43858</c:v>
                </c:pt>
                <c:pt idx="896">
                  <c:v>43859</c:v>
                </c:pt>
                <c:pt idx="897">
                  <c:v>43860</c:v>
                </c:pt>
                <c:pt idx="898">
                  <c:v>43861</c:v>
                </c:pt>
                <c:pt idx="899">
                  <c:v>43862</c:v>
                </c:pt>
                <c:pt idx="900">
                  <c:v>43863</c:v>
                </c:pt>
                <c:pt idx="901">
                  <c:v>43864</c:v>
                </c:pt>
                <c:pt idx="902">
                  <c:v>43865</c:v>
                </c:pt>
                <c:pt idx="903">
                  <c:v>43866</c:v>
                </c:pt>
                <c:pt idx="904">
                  <c:v>43867</c:v>
                </c:pt>
                <c:pt idx="905">
                  <c:v>43868</c:v>
                </c:pt>
                <c:pt idx="906">
                  <c:v>43869</c:v>
                </c:pt>
                <c:pt idx="907">
                  <c:v>43870</c:v>
                </c:pt>
                <c:pt idx="908">
                  <c:v>43871</c:v>
                </c:pt>
                <c:pt idx="909">
                  <c:v>43872</c:v>
                </c:pt>
                <c:pt idx="910">
                  <c:v>43873</c:v>
                </c:pt>
                <c:pt idx="911">
                  <c:v>43874</c:v>
                </c:pt>
                <c:pt idx="912">
                  <c:v>43875</c:v>
                </c:pt>
                <c:pt idx="913">
                  <c:v>43876</c:v>
                </c:pt>
                <c:pt idx="914">
                  <c:v>43877</c:v>
                </c:pt>
                <c:pt idx="915">
                  <c:v>43878</c:v>
                </c:pt>
                <c:pt idx="916">
                  <c:v>43879</c:v>
                </c:pt>
                <c:pt idx="917">
                  <c:v>43880</c:v>
                </c:pt>
                <c:pt idx="918">
                  <c:v>43881</c:v>
                </c:pt>
                <c:pt idx="919">
                  <c:v>43882</c:v>
                </c:pt>
                <c:pt idx="920">
                  <c:v>43883</c:v>
                </c:pt>
                <c:pt idx="921">
                  <c:v>43884</c:v>
                </c:pt>
                <c:pt idx="922">
                  <c:v>43885</c:v>
                </c:pt>
                <c:pt idx="923">
                  <c:v>43886</c:v>
                </c:pt>
                <c:pt idx="924">
                  <c:v>43887</c:v>
                </c:pt>
                <c:pt idx="925">
                  <c:v>43888</c:v>
                </c:pt>
                <c:pt idx="926">
                  <c:v>43889</c:v>
                </c:pt>
                <c:pt idx="927">
                  <c:v>43890</c:v>
                </c:pt>
                <c:pt idx="928">
                  <c:v>43891</c:v>
                </c:pt>
                <c:pt idx="929">
                  <c:v>43892</c:v>
                </c:pt>
                <c:pt idx="930">
                  <c:v>43893</c:v>
                </c:pt>
                <c:pt idx="931">
                  <c:v>43894</c:v>
                </c:pt>
                <c:pt idx="932">
                  <c:v>43895</c:v>
                </c:pt>
                <c:pt idx="933">
                  <c:v>43896</c:v>
                </c:pt>
                <c:pt idx="934">
                  <c:v>43897</c:v>
                </c:pt>
                <c:pt idx="935">
                  <c:v>43898</c:v>
                </c:pt>
                <c:pt idx="936">
                  <c:v>43899</c:v>
                </c:pt>
                <c:pt idx="937">
                  <c:v>43900</c:v>
                </c:pt>
                <c:pt idx="938">
                  <c:v>43901</c:v>
                </c:pt>
                <c:pt idx="939">
                  <c:v>43902</c:v>
                </c:pt>
                <c:pt idx="940">
                  <c:v>43903</c:v>
                </c:pt>
                <c:pt idx="941">
                  <c:v>43904</c:v>
                </c:pt>
                <c:pt idx="942">
                  <c:v>43905</c:v>
                </c:pt>
                <c:pt idx="943">
                  <c:v>43906</c:v>
                </c:pt>
                <c:pt idx="944">
                  <c:v>43907</c:v>
                </c:pt>
                <c:pt idx="945">
                  <c:v>43908</c:v>
                </c:pt>
                <c:pt idx="946">
                  <c:v>43909</c:v>
                </c:pt>
                <c:pt idx="947">
                  <c:v>43910</c:v>
                </c:pt>
                <c:pt idx="948">
                  <c:v>43911</c:v>
                </c:pt>
                <c:pt idx="949">
                  <c:v>43912</c:v>
                </c:pt>
                <c:pt idx="950">
                  <c:v>43913</c:v>
                </c:pt>
                <c:pt idx="951">
                  <c:v>43914</c:v>
                </c:pt>
                <c:pt idx="952">
                  <c:v>43915</c:v>
                </c:pt>
                <c:pt idx="953">
                  <c:v>43916</c:v>
                </c:pt>
                <c:pt idx="954">
                  <c:v>43917</c:v>
                </c:pt>
                <c:pt idx="955">
                  <c:v>43918</c:v>
                </c:pt>
                <c:pt idx="956">
                  <c:v>43919</c:v>
                </c:pt>
                <c:pt idx="957">
                  <c:v>43920</c:v>
                </c:pt>
                <c:pt idx="958">
                  <c:v>43921</c:v>
                </c:pt>
                <c:pt idx="959">
                  <c:v>43922</c:v>
                </c:pt>
                <c:pt idx="960">
                  <c:v>43923</c:v>
                </c:pt>
                <c:pt idx="961">
                  <c:v>43924</c:v>
                </c:pt>
                <c:pt idx="962">
                  <c:v>43925</c:v>
                </c:pt>
                <c:pt idx="963">
                  <c:v>43926</c:v>
                </c:pt>
                <c:pt idx="964">
                  <c:v>43927</c:v>
                </c:pt>
                <c:pt idx="965">
                  <c:v>43928</c:v>
                </c:pt>
                <c:pt idx="966">
                  <c:v>43929</c:v>
                </c:pt>
                <c:pt idx="967">
                  <c:v>43930</c:v>
                </c:pt>
                <c:pt idx="968">
                  <c:v>43931</c:v>
                </c:pt>
                <c:pt idx="969">
                  <c:v>43932</c:v>
                </c:pt>
                <c:pt idx="970">
                  <c:v>43933</c:v>
                </c:pt>
                <c:pt idx="971">
                  <c:v>43934</c:v>
                </c:pt>
                <c:pt idx="972">
                  <c:v>43935</c:v>
                </c:pt>
                <c:pt idx="973">
                  <c:v>43936</c:v>
                </c:pt>
                <c:pt idx="974">
                  <c:v>43937</c:v>
                </c:pt>
                <c:pt idx="975">
                  <c:v>43938</c:v>
                </c:pt>
                <c:pt idx="976">
                  <c:v>43939</c:v>
                </c:pt>
                <c:pt idx="977">
                  <c:v>43940</c:v>
                </c:pt>
                <c:pt idx="978">
                  <c:v>43941</c:v>
                </c:pt>
                <c:pt idx="979">
                  <c:v>43942</c:v>
                </c:pt>
                <c:pt idx="980">
                  <c:v>43943</c:v>
                </c:pt>
                <c:pt idx="981">
                  <c:v>43944</c:v>
                </c:pt>
                <c:pt idx="982">
                  <c:v>43945</c:v>
                </c:pt>
                <c:pt idx="983">
                  <c:v>43946</c:v>
                </c:pt>
                <c:pt idx="984">
                  <c:v>43947</c:v>
                </c:pt>
                <c:pt idx="985">
                  <c:v>43948</c:v>
                </c:pt>
                <c:pt idx="986">
                  <c:v>43949</c:v>
                </c:pt>
                <c:pt idx="987">
                  <c:v>43950</c:v>
                </c:pt>
                <c:pt idx="988">
                  <c:v>43951</c:v>
                </c:pt>
                <c:pt idx="989">
                  <c:v>43952</c:v>
                </c:pt>
                <c:pt idx="990">
                  <c:v>43953</c:v>
                </c:pt>
                <c:pt idx="991">
                  <c:v>43954</c:v>
                </c:pt>
                <c:pt idx="992">
                  <c:v>43955</c:v>
                </c:pt>
                <c:pt idx="993">
                  <c:v>43956</c:v>
                </c:pt>
                <c:pt idx="994">
                  <c:v>43957</c:v>
                </c:pt>
                <c:pt idx="995">
                  <c:v>43958</c:v>
                </c:pt>
                <c:pt idx="996">
                  <c:v>43959</c:v>
                </c:pt>
                <c:pt idx="997">
                  <c:v>43960</c:v>
                </c:pt>
                <c:pt idx="998">
                  <c:v>43961</c:v>
                </c:pt>
                <c:pt idx="999">
                  <c:v>43962</c:v>
                </c:pt>
                <c:pt idx="1000">
                  <c:v>43963</c:v>
                </c:pt>
                <c:pt idx="1001">
                  <c:v>43964</c:v>
                </c:pt>
                <c:pt idx="1002">
                  <c:v>43965</c:v>
                </c:pt>
                <c:pt idx="1003">
                  <c:v>43966</c:v>
                </c:pt>
                <c:pt idx="1004">
                  <c:v>43967</c:v>
                </c:pt>
                <c:pt idx="1005">
                  <c:v>43968</c:v>
                </c:pt>
                <c:pt idx="1006">
                  <c:v>43969</c:v>
                </c:pt>
                <c:pt idx="1007">
                  <c:v>43970</c:v>
                </c:pt>
                <c:pt idx="1008">
                  <c:v>43971</c:v>
                </c:pt>
                <c:pt idx="1009">
                  <c:v>43972</c:v>
                </c:pt>
                <c:pt idx="1010">
                  <c:v>43973</c:v>
                </c:pt>
                <c:pt idx="1011">
                  <c:v>43974</c:v>
                </c:pt>
                <c:pt idx="1012">
                  <c:v>43975</c:v>
                </c:pt>
                <c:pt idx="1013">
                  <c:v>43976</c:v>
                </c:pt>
                <c:pt idx="1014">
                  <c:v>43977</c:v>
                </c:pt>
                <c:pt idx="1015">
                  <c:v>43978</c:v>
                </c:pt>
                <c:pt idx="1016">
                  <c:v>43979</c:v>
                </c:pt>
                <c:pt idx="1017">
                  <c:v>43980</c:v>
                </c:pt>
                <c:pt idx="1018">
                  <c:v>43981</c:v>
                </c:pt>
                <c:pt idx="1019">
                  <c:v>43982</c:v>
                </c:pt>
                <c:pt idx="1020">
                  <c:v>43983</c:v>
                </c:pt>
                <c:pt idx="1021">
                  <c:v>43984</c:v>
                </c:pt>
                <c:pt idx="1022">
                  <c:v>43985</c:v>
                </c:pt>
                <c:pt idx="1023">
                  <c:v>43986</c:v>
                </c:pt>
                <c:pt idx="1024">
                  <c:v>43987</c:v>
                </c:pt>
                <c:pt idx="1025">
                  <c:v>43988</c:v>
                </c:pt>
                <c:pt idx="1026">
                  <c:v>43989</c:v>
                </c:pt>
                <c:pt idx="1027">
                  <c:v>43990</c:v>
                </c:pt>
                <c:pt idx="1028">
                  <c:v>43991</c:v>
                </c:pt>
                <c:pt idx="1029">
                  <c:v>43992</c:v>
                </c:pt>
                <c:pt idx="1030">
                  <c:v>43993</c:v>
                </c:pt>
                <c:pt idx="1031">
                  <c:v>43994</c:v>
                </c:pt>
                <c:pt idx="1032">
                  <c:v>43995</c:v>
                </c:pt>
                <c:pt idx="1033">
                  <c:v>43996</c:v>
                </c:pt>
                <c:pt idx="1034">
                  <c:v>43997</c:v>
                </c:pt>
                <c:pt idx="1035">
                  <c:v>43998</c:v>
                </c:pt>
                <c:pt idx="1036">
                  <c:v>43999</c:v>
                </c:pt>
                <c:pt idx="1037">
                  <c:v>44000</c:v>
                </c:pt>
                <c:pt idx="1038">
                  <c:v>44001</c:v>
                </c:pt>
                <c:pt idx="1039">
                  <c:v>44002</c:v>
                </c:pt>
                <c:pt idx="1040">
                  <c:v>44003</c:v>
                </c:pt>
                <c:pt idx="1041">
                  <c:v>44004</c:v>
                </c:pt>
                <c:pt idx="1042">
                  <c:v>44005</c:v>
                </c:pt>
                <c:pt idx="1043">
                  <c:v>44006</c:v>
                </c:pt>
                <c:pt idx="1044">
                  <c:v>44007</c:v>
                </c:pt>
                <c:pt idx="1045">
                  <c:v>44008</c:v>
                </c:pt>
                <c:pt idx="1046">
                  <c:v>44009</c:v>
                </c:pt>
                <c:pt idx="1047">
                  <c:v>44010</c:v>
                </c:pt>
                <c:pt idx="1048">
                  <c:v>44011</c:v>
                </c:pt>
                <c:pt idx="1049">
                  <c:v>44012</c:v>
                </c:pt>
                <c:pt idx="1050">
                  <c:v>44013</c:v>
                </c:pt>
                <c:pt idx="1051">
                  <c:v>44014</c:v>
                </c:pt>
                <c:pt idx="1052">
                  <c:v>44015</c:v>
                </c:pt>
                <c:pt idx="1053">
                  <c:v>44016</c:v>
                </c:pt>
                <c:pt idx="1054">
                  <c:v>44017</c:v>
                </c:pt>
                <c:pt idx="1055">
                  <c:v>44018</c:v>
                </c:pt>
                <c:pt idx="1056">
                  <c:v>44019</c:v>
                </c:pt>
                <c:pt idx="1057">
                  <c:v>44020</c:v>
                </c:pt>
                <c:pt idx="1058">
                  <c:v>44021</c:v>
                </c:pt>
                <c:pt idx="1059">
                  <c:v>44022</c:v>
                </c:pt>
                <c:pt idx="1060">
                  <c:v>44023</c:v>
                </c:pt>
                <c:pt idx="1061">
                  <c:v>44024</c:v>
                </c:pt>
                <c:pt idx="1062">
                  <c:v>44025</c:v>
                </c:pt>
                <c:pt idx="1063">
                  <c:v>44026</c:v>
                </c:pt>
                <c:pt idx="1064">
                  <c:v>44027</c:v>
                </c:pt>
                <c:pt idx="1065">
                  <c:v>44028</c:v>
                </c:pt>
                <c:pt idx="1066">
                  <c:v>44029</c:v>
                </c:pt>
                <c:pt idx="1067">
                  <c:v>44030</c:v>
                </c:pt>
                <c:pt idx="1068">
                  <c:v>44031</c:v>
                </c:pt>
                <c:pt idx="1069">
                  <c:v>44032</c:v>
                </c:pt>
                <c:pt idx="1070">
                  <c:v>44033</c:v>
                </c:pt>
                <c:pt idx="1071">
                  <c:v>44034</c:v>
                </c:pt>
                <c:pt idx="1072">
                  <c:v>44035</c:v>
                </c:pt>
                <c:pt idx="1073">
                  <c:v>44036</c:v>
                </c:pt>
                <c:pt idx="1074">
                  <c:v>44037</c:v>
                </c:pt>
                <c:pt idx="1075">
                  <c:v>44038</c:v>
                </c:pt>
                <c:pt idx="1076">
                  <c:v>44039</c:v>
                </c:pt>
                <c:pt idx="1077">
                  <c:v>44040</c:v>
                </c:pt>
                <c:pt idx="1078">
                  <c:v>44041</c:v>
                </c:pt>
                <c:pt idx="1079">
                  <c:v>44042</c:v>
                </c:pt>
                <c:pt idx="1080">
                  <c:v>44043</c:v>
                </c:pt>
                <c:pt idx="1081">
                  <c:v>44044</c:v>
                </c:pt>
                <c:pt idx="1082">
                  <c:v>44045</c:v>
                </c:pt>
                <c:pt idx="1083">
                  <c:v>44046</c:v>
                </c:pt>
                <c:pt idx="1084">
                  <c:v>44047</c:v>
                </c:pt>
                <c:pt idx="1085">
                  <c:v>44048</c:v>
                </c:pt>
                <c:pt idx="1086">
                  <c:v>44049</c:v>
                </c:pt>
                <c:pt idx="1087">
                  <c:v>44050</c:v>
                </c:pt>
                <c:pt idx="1088">
                  <c:v>44051</c:v>
                </c:pt>
                <c:pt idx="1089">
                  <c:v>44052</c:v>
                </c:pt>
                <c:pt idx="1090">
                  <c:v>44053</c:v>
                </c:pt>
                <c:pt idx="1091">
                  <c:v>44054</c:v>
                </c:pt>
                <c:pt idx="1092">
                  <c:v>44055</c:v>
                </c:pt>
                <c:pt idx="1093">
                  <c:v>44056</c:v>
                </c:pt>
                <c:pt idx="1094">
                  <c:v>44057</c:v>
                </c:pt>
                <c:pt idx="1095">
                  <c:v>44058</c:v>
                </c:pt>
                <c:pt idx="1096">
                  <c:v>44059</c:v>
                </c:pt>
                <c:pt idx="1097">
                  <c:v>44060</c:v>
                </c:pt>
                <c:pt idx="1098">
                  <c:v>44061</c:v>
                </c:pt>
                <c:pt idx="1099">
                  <c:v>44062</c:v>
                </c:pt>
                <c:pt idx="1100">
                  <c:v>44063</c:v>
                </c:pt>
                <c:pt idx="1101">
                  <c:v>44064</c:v>
                </c:pt>
                <c:pt idx="1102">
                  <c:v>44065</c:v>
                </c:pt>
                <c:pt idx="1103">
                  <c:v>44066</c:v>
                </c:pt>
                <c:pt idx="1104">
                  <c:v>44067</c:v>
                </c:pt>
                <c:pt idx="1105">
                  <c:v>44068</c:v>
                </c:pt>
                <c:pt idx="1106">
                  <c:v>44069</c:v>
                </c:pt>
                <c:pt idx="1107">
                  <c:v>44070</c:v>
                </c:pt>
                <c:pt idx="1108">
                  <c:v>44071</c:v>
                </c:pt>
                <c:pt idx="1109">
                  <c:v>44072</c:v>
                </c:pt>
                <c:pt idx="1110">
                  <c:v>44073</c:v>
                </c:pt>
                <c:pt idx="1111">
                  <c:v>44074</c:v>
                </c:pt>
                <c:pt idx="1112">
                  <c:v>44075</c:v>
                </c:pt>
                <c:pt idx="1113">
                  <c:v>44076</c:v>
                </c:pt>
                <c:pt idx="1114">
                  <c:v>44077</c:v>
                </c:pt>
                <c:pt idx="1115">
                  <c:v>44078</c:v>
                </c:pt>
                <c:pt idx="1116">
                  <c:v>44079</c:v>
                </c:pt>
                <c:pt idx="1117">
                  <c:v>44080</c:v>
                </c:pt>
                <c:pt idx="1118">
                  <c:v>44081</c:v>
                </c:pt>
                <c:pt idx="1119">
                  <c:v>44082</c:v>
                </c:pt>
                <c:pt idx="1120">
                  <c:v>44083</c:v>
                </c:pt>
                <c:pt idx="1121">
                  <c:v>44084</c:v>
                </c:pt>
                <c:pt idx="1122">
                  <c:v>44085</c:v>
                </c:pt>
                <c:pt idx="1123">
                  <c:v>44086</c:v>
                </c:pt>
                <c:pt idx="1124">
                  <c:v>44087</c:v>
                </c:pt>
                <c:pt idx="1125">
                  <c:v>44088</c:v>
                </c:pt>
                <c:pt idx="1126">
                  <c:v>44089</c:v>
                </c:pt>
                <c:pt idx="1127">
                  <c:v>44090</c:v>
                </c:pt>
                <c:pt idx="1128">
                  <c:v>44091</c:v>
                </c:pt>
                <c:pt idx="1129">
                  <c:v>44092</c:v>
                </c:pt>
                <c:pt idx="1130">
                  <c:v>44093</c:v>
                </c:pt>
                <c:pt idx="1131">
                  <c:v>44094</c:v>
                </c:pt>
                <c:pt idx="1132">
                  <c:v>44095</c:v>
                </c:pt>
                <c:pt idx="1133">
                  <c:v>44096</c:v>
                </c:pt>
                <c:pt idx="1134">
                  <c:v>44097</c:v>
                </c:pt>
                <c:pt idx="1135">
                  <c:v>44098</c:v>
                </c:pt>
                <c:pt idx="1136">
                  <c:v>44099</c:v>
                </c:pt>
                <c:pt idx="1137">
                  <c:v>44100</c:v>
                </c:pt>
                <c:pt idx="1138">
                  <c:v>44101</c:v>
                </c:pt>
                <c:pt idx="1139">
                  <c:v>44102</c:v>
                </c:pt>
                <c:pt idx="1140">
                  <c:v>44103</c:v>
                </c:pt>
                <c:pt idx="1141">
                  <c:v>44104</c:v>
                </c:pt>
                <c:pt idx="1142">
                  <c:v>44105</c:v>
                </c:pt>
                <c:pt idx="1143">
                  <c:v>44106</c:v>
                </c:pt>
                <c:pt idx="1144">
                  <c:v>44107</c:v>
                </c:pt>
                <c:pt idx="1145">
                  <c:v>44108</c:v>
                </c:pt>
                <c:pt idx="1146">
                  <c:v>44109</c:v>
                </c:pt>
                <c:pt idx="1147">
                  <c:v>44110</c:v>
                </c:pt>
                <c:pt idx="1148">
                  <c:v>44111</c:v>
                </c:pt>
                <c:pt idx="1149">
                  <c:v>44112</c:v>
                </c:pt>
                <c:pt idx="1150">
                  <c:v>44113</c:v>
                </c:pt>
                <c:pt idx="1151">
                  <c:v>44114</c:v>
                </c:pt>
                <c:pt idx="1152">
                  <c:v>44115</c:v>
                </c:pt>
                <c:pt idx="1153">
                  <c:v>44116</c:v>
                </c:pt>
                <c:pt idx="1154">
                  <c:v>44117</c:v>
                </c:pt>
                <c:pt idx="1155">
                  <c:v>44118</c:v>
                </c:pt>
                <c:pt idx="1156">
                  <c:v>44119</c:v>
                </c:pt>
                <c:pt idx="1157">
                  <c:v>44120</c:v>
                </c:pt>
                <c:pt idx="1158">
                  <c:v>44121</c:v>
                </c:pt>
                <c:pt idx="1159">
                  <c:v>44122</c:v>
                </c:pt>
                <c:pt idx="1160">
                  <c:v>44123</c:v>
                </c:pt>
                <c:pt idx="1161">
                  <c:v>44124</c:v>
                </c:pt>
                <c:pt idx="1162">
                  <c:v>44125</c:v>
                </c:pt>
                <c:pt idx="1163">
                  <c:v>44126</c:v>
                </c:pt>
                <c:pt idx="1164">
                  <c:v>44127</c:v>
                </c:pt>
                <c:pt idx="1165">
                  <c:v>44128</c:v>
                </c:pt>
                <c:pt idx="1166">
                  <c:v>44129</c:v>
                </c:pt>
                <c:pt idx="1167">
                  <c:v>44130</c:v>
                </c:pt>
                <c:pt idx="1168">
                  <c:v>44131</c:v>
                </c:pt>
                <c:pt idx="1169">
                  <c:v>44132</c:v>
                </c:pt>
                <c:pt idx="1170">
                  <c:v>44133</c:v>
                </c:pt>
                <c:pt idx="1171">
                  <c:v>44134</c:v>
                </c:pt>
                <c:pt idx="1172">
                  <c:v>44135</c:v>
                </c:pt>
                <c:pt idx="1173">
                  <c:v>44136</c:v>
                </c:pt>
                <c:pt idx="1174">
                  <c:v>44137</c:v>
                </c:pt>
                <c:pt idx="1175">
                  <c:v>44138</c:v>
                </c:pt>
                <c:pt idx="1176">
                  <c:v>44139</c:v>
                </c:pt>
                <c:pt idx="1177">
                  <c:v>44140</c:v>
                </c:pt>
                <c:pt idx="1178">
                  <c:v>44141</c:v>
                </c:pt>
                <c:pt idx="1179">
                  <c:v>44142</c:v>
                </c:pt>
                <c:pt idx="1180">
                  <c:v>44143</c:v>
                </c:pt>
                <c:pt idx="1181">
                  <c:v>44144</c:v>
                </c:pt>
                <c:pt idx="1182">
                  <c:v>44145</c:v>
                </c:pt>
                <c:pt idx="1183">
                  <c:v>44146</c:v>
                </c:pt>
                <c:pt idx="1184">
                  <c:v>44147</c:v>
                </c:pt>
                <c:pt idx="1185">
                  <c:v>44148</c:v>
                </c:pt>
                <c:pt idx="1186">
                  <c:v>44149</c:v>
                </c:pt>
                <c:pt idx="1187">
                  <c:v>44150</c:v>
                </c:pt>
                <c:pt idx="1188">
                  <c:v>44151</c:v>
                </c:pt>
                <c:pt idx="1189">
                  <c:v>44152</c:v>
                </c:pt>
                <c:pt idx="1190">
                  <c:v>44153</c:v>
                </c:pt>
                <c:pt idx="1191">
                  <c:v>44154</c:v>
                </c:pt>
                <c:pt idx="1192">
                  <c:v>44155</c:v>
                </c:pt>
                <c:pt idx="1193">
                  <c:v>44156</c:v>
                </c:pt>
                <c:pt idx="1194">
                  <c:v>44157</c:v>
                </c:pt>
                <c:pt idx="1195">
                  <c:v>44158</c:v>
                </c:pt>
                <c:pt idx="1196">
                  <c:v>44159</c:v>
                </c:pt>
                <c:pt idx="1197">
                  <c:v>44160</c:v>
                </c:pt>
                <c:pt idx="1198">
                  <c:v>44161</c:v>
                </c:pt>
                <c:pt idx="1199">
                  <c:v>44162</c:v>
                </c:pt>
                <c:pt idx="1200">
                  <c:v>44163</c:v>
                </c:pt>
                <c:pt idx="1201">
                  <c:v>44164</c:v>
                </c:pt>
                <c:pt idx="1202">
                  <c:v>44165</c:v>
                </c:pt>
                <c:pt idx="1203">
                  <c:v>44166</c:v>
                </c:pt>
                <c:pt idx="1204">
                  <c:v>44167</c:v>
                </c:pt>
                <c:pt idx="1205">
                  <c:v>44168</c:v>
                </c:pt>
                <c:pt idx="1206">
                  <c:v>44169</c:v>
                </c:pt>
                <c:pt idx="1207">
                  <c:v>44170</c:v>
                </c:pt>
                <c:pt idx="1208">
                  <c:v>44171</c:v>
                </c:pt>
                <c:pt idx="1209">
                  <c:v>44172</c:v>
                </c:pt>
                <c:pt idx="1210">
                  <c:v>44173</c:v>
                </c:pt>
                <c:pt idx="1211">
                  <c:v>44174</c:v>
                </c:pt>
                <c:pt idx="1212">
                  <c:v>44175</c:v>
                </c:pt>
                <c:pt idx="1213">
                  <c:v>44176</c:v>
                </c:pt>
                <c:pt idx="1214">
                  <c:v>44177</c:v>
                </c:pt>
                <c:pt idx="1215">
                  <c:v>44178</c:v>
                </c:pt>
                <c:pt idx="1216">
                  <c:v>44179</c:v>
                </c:pt>
                <c:pt idx="1217">
                  <c:v>44180</c:v>
                </c:pt>
                <c:pt idx="1218">
                  <c:v>44181</c:v>
                </c:pt>
                <c:pt idx="1219">
                  <c:v>44182</c:v>
                </c:pt>
                <c:pt idx="1220">
                  <c:v>44183</c:v>
                </c:pt>
                <c:pt idx="1221">
                  <c:v>44184</c:v>
                </c:pt>
                <c:pt idx="1222">
                  <c:v>44185</c:v>
                </c:pt>
                <c:pt idx="1223">
                  <c:v>44186</c:v>
                </c:pt>
                <c:pt idx="1224">
                  <c:v>44187</c:v>
                </c:pt>
                <c:pt idx="1225">
                  <c:v>44188</c:v>
                </c:pt>
                <c:pt idx="1226">
                  <c:v>44189</c:v>
                </c:pt>
                <c:pt idx="1227">
                  <c:v>44190</c:v>
                </c:pt>
                <c:pt idx="1228">
                  <c:v>44191</c:v>
                </c:pt>
                <c:pt idx="1229">
                  <c:v>44192</c:v>
                </c:pt>
                <c:pt idx="1230">
                  <c:v>44193</c:v>
                </c:pt>
                <c:pt idx="1231">
                  <c:v>44194</c:v>
                </c:pt>
                <c:pt idx="1232">
                  <c:v>44195</c:v>
                </c:pt>
                <c:pt idx="1233">
                  <c:v>44196</c:v>
                </c:pt>
                <c:pt idx="1234">
                  <c:v>44197</c:v>
                </c:pt>
                <c:pt idx="1235">
                  <c:v>44198</c:v>
                </c:pt>
                <c:pt idx="1236">
                  <c:v>44199</c:v>
                </c:pt>
                <c:pt idx="1237">
                  <c:v>44200</c:v>
                </c:pt>
                <c:pt idx="1238">
                  <c:v>44201</c:v>
                </c:pt>
                <c:pt idx="1239">
                  <c:v>44202</c:v>
                </c:pt>
                <c:pt idx="1240">
                  <c:v>44203</c:v>
                </c:pt>
                <c:pt idx="1241">
                  <c:v>44204</c:v>
                </c:pt>
                <c:pt idx="1242">
                  <c:v>44205</c:v>
                </c:pt>
                <c:pt idx="1243">
                  <c:v>44206</c:v>
                </c:pt>
                <c:pt idx="1244">
                  <c:v>44207</c:v>
                </c:pt>
                <c:pt idx="1245">
                  <c:v>44208</c:v>
                </c:pt>
              </c:numCache>
            </c:numRef>
          </c:cat>
          <c:val>
            <c:numRef>
              <c:f>'SuperTrend(10,3) with Bitcoin'!$M$2:$M$1247</c:f>
              <c:numCache>
                <c:formatCode>_("$"* #,##0.00_);_("$"* \(#,##0.00\);_("$"* "-"??_);_(@_)</c:formatCode>
                <c:ptCount val="1246"/>
                <c:pt idx="9">
                  <c:v>5202.5450000000001</c:v>
                </c:pt>
                <c:pt idx="10">
                  <c:v>5198.6640000000007</c:v>
                </c:pt>
                <c:pt idx="11">
                  <c:v>5115.0686000000005</c:v>
                </c:pt>
                <c:pt idx="12">
                  <c:v>5330.9897400000009</c:v>
                </c:pt>
                <c:pt idx="13">
                  <c:v>5376.3707660000009</c:v>
                </c:pt>
                <c:pt idx="14">
                  <c:v>5467.5136894000007</c:v>
                </c:pt>
                <c:pt idx="15">
                  <c:v>5574.9263204600002</c:v>
                </c:pt>
                <c:pt idx="16">
                  <c:v>5532.9661884140005</c:v>
                </c:pt>
                <c:pt idx="17">
                  <c:v>5459.4165695726006</c:v>
                </c:pt>
                <c:pt idx="18">
                  <c:v>5274.0784126153403</c:v>
                </c:pt>
                <c:pt idx="19">
                  <c:v>5230.2625713538055</c:v>
                </c:pt>
                <c:pt idx="20">
                  <c:v>5664.9888142184263</c:v>
                </c:pt>
                <c:pt idx="21">
                  <c:v>5767.841432796582</c:v>
                </c:pt>
                <c:pt idx="22">
                  <c:v>5633.1042895169248</c:v>
                </c:pt>
                <c:pt idx="23">
                  <c:v>5497.1578605652321</c:v>
                </c:pt>
                <c:pt idx="24">
                  <c:v>5274.5360745087091</c:v>
                </c:pt>
                <c:pt idx="25">
                  <c:v>5396.6084670578384</c:v>
                </c:pt>
                <c:pt idx="26">
                  <c:v>5385.7766203520541</c:v>
                </c:pt>
                <c:pt idx="27">
                  <c:v>5135.5774583168486</c:v>
                </c:pt>
                <c:pt idx="28">
                  <c:v>4883.0247124851639</c:v>
                </c:pt>
                <c:pt idx="29">
                  <c:v>4821.7637412366475</c:v>
                </c:pt>
                <c:pt idx="30">
                  <c:v>5190.8693671129822</c:v>
                </c:pt>
                <c:pt idx="31">
                  <c:v>5030.8574304016847</c:v>
                </c:pt>
                <c:pt idx="32">
                  <c:v>5303.078187361516</c:v>
                </c:pt>
                <c:pt idx="33">
                  <c:v>5294.9883686253652</c:v>
                </c:pt>
                <c:pt idx="34">
                  <c:v>5201.9575317628287</c:v>
                </c:pt>
                <c:pt idx="35">
                  <c:v>4983.4257785865457</c:v>
                </c:pt>
                <c:pt idx="36">
                  <c:v>4821.5432007278914</c:v>
                </c:pt>
                <c:pt idx="37">
                  <c:v>4836.7253806551025</c:v>
                </c:pt>
                <c:pt idx="38">
                  <c:v>4797.5518425895916</c:v>
                </c:pt>
                <c:pt idx="39">
                  <c:v>4896.6931583306323</c:v>
                </c:pt>
                <c:pt idx="40">
                  <c:v>4923.5238424975687</c:v>
                </c:pt>
                <c:pt idx="41">
                  <c:v>5083.5174582478121</c:v>
                </c:pt>
                <c:pt idx="42">
                  <c:v>5180.1282124230311</c:v>
                </c:pt>
                <c:pt idx="43">
                  <c:v>5083.1553911807268</c:v>
                </c:pt>
                <c:pt idx="44">
                  <c:v>5209.3183520626553</c:v>
                </c:pt>
                <c:pt idx="45">
                  <c:v>5228.4655168563904</c:v>
                </c:pt>
                <c:pt idx="46">
                  <c:v>5335.9709651707508</c:v>
                </c:pt>
                <c:pt idx="47">
                  <c:v>5197.6643686536754</c:v>
                </c:pt>
                <c:pt idx="48">
                  <c:v>5113.0394317883074</c:v>
                </c:pt>
                <c:pt idx="49">
                  <c:v>5075.9854886094772</c:v>
                </c:pt>
                <c:pt idx="50">
                  <c:v>5151.1369397485287</c:v>
                </c:pt>
                <c:pt idx="51">
                  <c:v>5163.0852457736764</c:v>
                </c:pt>
                <c:pt idx="52">
                  <c:v>5302.3497211963086</c:v>
                </c:pt>
                <c:pt idx="53">
                  <c:v>5506.7487490766771</c:v>
                </c:pt>
                <c:pt idx="54">
                  <c:v>5612.2008741690097</c:v>
                </c:pt>
                <c:pt idx="55">
                  <c:v>5560.0032867521095</c:v>
                </c:pt>
                <c:pt idx="56">
                  <c:v>6001.8024580768979</c:v>
                </c:pt>
                <c:pt idx="57">
                  <c:v>6541.9587122692083</c:v>
                </c:pt>
                <c:pt idx="58">
                  <c:v>6672.0603410422873</c:v>
                </c:pt>
                <c:pt idx="59">
                  <c:v>6656.691806938059</c:v>
                </c:pt>
                <c:pt idx="60">
                  <c:v>6644.1491262442514</c:v>
                </c:pt>
                <c:pt idx="61">
                  <c:v>6583.0992136198274</c:v>
                </c:pt>
                <c:pt idx="62">
                  <c:v>6331.5547922578444</c:v>
                </c:pt>
                <c:pt idx="63">
                  <c:v>6579.17381303206</c:v>
                </c:pt>
                <c:pt idx="64">
                  <c:v>6889.1394317288541</c:v>
                </c:pt>
                <c:pt idx="65">
                  <c:v>7037.5314885559683</c:v>
                </c:pt>
                <c:pt idx="66">
                  <c:v>6916.3208397003709</c:v>
                </c:pt>
                <c:pt idx="67">
                  <c:v>6911.8812557303336</c:v>
                </c:pt>
                <c:pt idx="68">
                  <c:v>6785.2296301573015</c:v>
                </c:pt>
                <c:pt idx="69">
                  <c:v>6609.3206671415701</c:v>
                </c:pt>
                <c:pt idx="70">
                  <c:v>6884.0076004274142</c:v>
                </c:pt>
                <c:pt idx="71">
                  <c:v>6893.959340384672</c:v>
                </c:pt>
                <c:pt idx="72">
                  <c:v>6777.4274063462053</c:v>
                </c:pt>
                <c:pt idx="73">
                  <c:v>7015.1681657115842</c:v>
                </c:pt>
                <c:pt idx="74">
                  <c:v>7191.5448491404268</c:v>
                </c:pt>
                <c:pt idx="75">
                  <c:v>7365.3923642263835</c:v>
                </c:pt>
                <c:pt idx="76">
                  <c:v>7647.0886278037451</c:v>
                </c:pt>
                <c:pt idx="77">
                  <c:v>8158.6892650233713</c:v>
                </c:pt>
                <c:pt idx="78">
                  <c:v>8311.1973385210331</c:v>
                </c:pt>
                <c:pt idx="79">
                  <c:v>8423.8666046689304</c:v>
                </c:pt>
                <c:pt idx="80">
                  <c:v>8637.5884442020379</c:v>
                </c:pt>
                <c:pt idx="81">
                  <c:v>8384.6580997818328</c:v>
                </c:pt>
                <c:pt idx="82">
                  <c:v>8247.0342898036506</c:v>
                </c:pt>
                <c:pt idx="83">
                  <c:v>8623.7763608232854</c:v>
                </c:pt>
                <c:pt idx="84">
                  <c:v>8588.5397247409564</c:v>
                </c:pt>
                <c:pt idx="85">
                  <c:v>8321.4657522668604</c:v>
                </c:pt>
                <c:pt idx="86">
                  <c:v>8056.9891770401746</c:v>
                </c:pt>
                <c:pt idx="87">
                  <c:v>7816.2012593361569</c:v>
                </c:pt>
                <c:pt idx="88">
                  <c:v>8152.8006334025413</c:v>
                </c:pt>
                <c:pt idx="89">
                  <c:v>8368.8615700622868</c:v>
                </c:pt>
                <c:pt idx="90">
                  <c:v>8837.6509130560589</c:v>
                </c:pt>
                <c:pt idx="91">
                  <c:v>9477.7903217504518</c:v>
                </c:pt>
                <c:pt idx="92">
                  <c:v>9654.2112895754071</c:v>
                </c:pt>
                <c:pt idx="93">
                  <c:v>9481.1821606178673</c:v>
                </c:pt>
                <c:pt idx="94">
                  <c:v>9702.7544445560798</c:v>
                </c:pt>
                <c:pt idx="95">
                  <c:v>9881.2050001004718</c:v>
                </c:pt>
                <c:pt idx="96">
                  <c:v>9849.9890000904252</c:v>
                </c:pt>
                <c:pt idx="97">
                  <c:v>9850.9021000813827</c:v>
                </c:pt>
                <c:pt idx="98">
                  <c:v>9687.6153900732443</c:v>
                </c:pt>
                <c:pt idx="99">
                  <c:v>9667.0538510659189</c:v>
                </c:pt>
                <c:pt idx="100">
                  <c:v>10007.622465959328</c:v>
                </c:pt>
                <c:pt idx="101">
                  <c:v>10636.653219363396</c:v>
                </c:pt>
                <c:pt idx="102">
                  <c:v>11039.195897427056</c:v>
                </c:pt>
                <c:pt idx="103">
                  <c:v>11355.73230768435</c:v>
                </c:pt>
                <c:pt idx="104">
                  <c:v>12184.908076915915</c:v>
                </c:pt>
                <c:pt idx="105">
                  <c:v>12537.563769224324</c:v>
                </c:pt>
                <c:pt idx="106">
                  <c:v>12990.347392301892</c:v>
                </c:pt>
                <c:pt idx="107">
                  <c:v>13642.212653071703</c:v>
                </c:pt>
                <c:pt idx="108">
                  <c:v>14023.491387764532</c:v>
                </c:pt>
                <c:pt idx="109">
                  <c:v>14015.29224898808</c:v>
                </c:pt>
                <c:pt idx="110">
                  <c:v>14304.799024089272</c:v>
                </c:pt>
                <c:pt idx="111">
                  <c:v>15614.313121680343</c:v>
                </c:pt>
                <c:pt idx="112">
                  <c:v>18606.485309512311</c:v>
                </c:pt>
                <c:pt idx="113">
                  <c:v>19947.846778561081</c:v>
                </c:pt>
                <c:pt idx="114">
                  <c:v>19426.506600704972</c:v>
                </c:pt>
                <c:pt idx="115">
                  <c:v>19571.616940634478</c:v>
                </c:pt>
                <c:pt idx="116">
                  <c:v>21931.347246571029</c:v>
                </c:pt>
                <c:pt idx="117">
                  <c:v>21927.386521913926</c:v>
                </c:pt>
                <c:pt idx="118">
                  <c:v>21121.607369722533</c:v>
                </c:pt>
                <c:pt idx="119">
                  <c:v>21209.79463275028</c:v>
                </c:pt>
                <c:pt idx="120">
                  <c:v>22388.55516947525</c:v>
                </c:pt>
                <c:pt idx="121">
                  <c:v>23788.649152527723</c:v>
                </c:pt>
                <c:pt idx="122">
                  <c:v>24422.673737274956</c:v>
                </c:pt>
                <c:pt idx="123">
                  <c:v>23587.496363547456</c:v>
                </c:pt>
                <c:pt idx="124">
                  <c:v>23300.255727192714</c:v>
                </c:pt>
                <c:pt idx="125">
                  <c:v>22239.542154473442</c:v>
                </c:pt>
                <c:pt idx="126">
                  <c:v>22043.483439026098</c:v>
                </c:pt>
                <c:pt idx="127">
                  <c:v>20491.632095123488</c:v>
                </c:pt>
                <c:pt idx="128">
                  <c:v>21000.951885611139</c:v>
                </c:pt>
                <c:pt idx="129">
                  <c:v>19717.167697050023</c:v>
                </c:pt>
                <c:pt idx="130">
                  <c:v>20270.055427345025</c:v>
                </c:pt>
                <c:pt idx="131">
                  <c:v>21636.049884610522</c:v>
                </c:pt>
                <c:pt idx="132">
                  <c:v>22198.564896149466</c:v>
                </c:pt>
                <c:pt idx="133">
                  <c:v>21226.510406534522</c:v>
                </c:pt>
                <c:pt idx="134">
                  <c:v>20948.16386588107</c:v>
                </c:pt>
                <c:pt idx="135">
                  <c:v>19748.477479292964</c:v>
                </c:pt>
                <c:pt idx="136">
                  <c:v>19676.731231363668</c:v>
                </c:pt>
                <c:pt idx="137">
                  <c:v>19523.857608227303</c:v>
                </c:pt>
                <c:pt idx="138">
                  <c:v>20572.420347404575</c:v>
                </c:pt>
                <c:pt idx="139">
                  <c:v>20827.646812664116</c:v>
                </c:pt>
                <c:pt idx="140">
                  <c:v>20496.588131397708</c:v>
                </c:pt>
                <c:pt idx="141">
                  <c:v>21968.803318257938</c:v>
                </c:pt>
                <c:pt idx="142">
                  <c:v>22389.360986432141</c:v>
                </c:pt>
                <c:pt idx="143">
                  <c:v>22032.939887788925</c:v>
                </c:pt>
                <c:pt idx="144">
                  <c:v>20730.403899010034</c:v>
                </c:pt>
                <c:pt idx="145">
                  <c:v>20749.138509109034</c:v>
                </c:pt>
                <c:pt idx="146">
                  <c:v>19985.042158198128</c:v>
                </c:pt>
                <c:pt idx="147">
                  <c:v>19602.345442378319</c:v>
                </c:pt>
                <c:pt idx="148">
                  <c:v>19564.028898140485</c:v>
                </c:pt>
                <c:pt idx="149">
                  <c:v>20038.45500832644</c:v>
                </c:pt>
                <c:pt idx="150">
                  <c:v>19291.282007493792</c:v>
                </c:pt>
                <c:pt idx="151">
                  <c:v>19282.788806744415</c:v>
                </c:pt>
                <c:pt idx="152">
                  <c:v>17666.852926069972</c:v>
                </c:pt>
                <c:pt idx="153">
                  <c:v>16892.479133462974</c:v>
                </c:pt>
                <c:pt idx="154">
                  <c:v>17469.83472011668</c:v>
                </c:pt>
                <c:pt idx="155">
                  <c:v>17189.483748105013</c:v>
                </c:pt>
                <c:pt idx="156">
                  <c:v>18262.47537329451</c:v>
                </c:pt>
                <c:pt idx="157">
                  <c:v>17838.95733596506</c:v>
                </c:pt>
                <c:pt idx="158">
                  <c:v>16882.029602368551</c:v>
                </c:pt>
                <c:pt idx="159">
                  <c:v>16472.061142131697</c:v>
                </c:pt>
                <c:pt idx="160">
                  <c:v>16594.439027918525</c:v>
                </c:pt>
                <c:pt idx="161">
                  <c:v>16628.561125126675</c:v>
                </c:pt>
                <c:pt idx="162">
                  <c:v>16107.418012614007</c:v>
                </c:pt>
                <c:pt idx="163">
                  <c:v>16105.846711352608</c:v>
                </c:pt>
                <c:pt idx="164">
                  <c:v>16450.351540217343</c:v>
                </c:pt>
                <c:pt idx="165">
                  <c:v>15969.842386195611</c:v>
                </c:pt>
                <c:pt idx="166">
                  <c:v>14998.037647576049</c:v>
                </c:pt>
                <c:pt idx="167">
                  <c:v>14235.124882818443</c:v>
                </c:pt>
                <c:pt idx="168">
                  <c:v>13773.177894536599</c:v>
                </c:pt>
                <c:pt idx="169">
                  <c:v>12809.168605082941</c:v>
                </c:pt>
                <c:pt idx="170">
                  <c:v>12985.450744574648</c:v>
                </c:pt>
                <c:pt idx="171">
                  <c:v>12801.401170117182</c:v>
                </c:pt>
                <c:pt idx="172">
                  <c:v>11768.401053105463</c:v>
                </c:pt>
                <c:pt idx="173">
                  <c:v>11340.452947794918</c:v>
                </c:pt>
                <c:pt idx="174">
                  <c:v>12172.105153015425</c:v>
                </c:pt>
                <c:pt idx="175">
                  <c:v>11712.808137713882</c:v>
                </c:pt>
                <c:pt idx="176">
                  <c:v>12154.430823942495</c:v>
                </c:pt>
                <c:pt idx="177">
                  <c:v>12378.056741548244</c:v>
                </c:pt>
                <c:pt idx="178">
                  <c:v>11791.15606739342</c:v>
                </c:pt>
                <c:pt idx="179">
                  <c:v>12089.851960654079</c:v>
                </c:pt>
                <c:pt idx="180">
                  <c:v>12042.16676458867</c:v>
                </c:pt>
                <c:pt idx="181">
                  <c:v>12350.780088129803</c:v>
                </c:pt>
                <c:pt idx="182">
                  <c:v>13041.432079316823</c:v>
                </c:pt>
                <c:pt idx="183">
                  <c:v>13144.734871385141</c:v>
                </c:pt>
                <c:pt idx="184">
                  <c:v>13705.100884246625</c:v>
                </c:pt>
                <c:pt idx="185">
                  <c:v>13863.509295821963</c:v>
                </c:pt>
                <c:pt idx="186">
                  <c:v>13921.924366239768</c:v>
                </c:pt>
                <c:pt idx="187">
                  <c:v>14494.509429615789</c:v>
                </c:pt>
                <c:pt idx="188">
                  <c:v>13829.312486654211</c:v>
                </c:pt>
                <c:pt idx="189">
                  <c:v>13452.119737988793</c:v>
                </c:pt>
                <c:pt idx="190">
                  <c:v>13093.347764189914</c:v>
                </c:pt>
                <c:pt idx="191">
                  <c:v>13049.65348777092</c:v>
                </c:pt>
                <c:pt idx="192">
                  <c:v>12545.211638993827</c:v>
                </c:pt>
                <c:pt idx="193">
                  <c:v>12911.336475094446</c:v>
                </c:pt>
                <c:pt idx="194">
                  <c:v>13432.958827585</c:v>
                </c:pt>
                <c:pt idx="195">
                  <c:v>13582.112944826502</c:v>
                </c:pt>
                <c:pt idx="196">
                  <c:v>13491.12965034385</c:v>
                </c:pt>
                <c:pt idx="197">
                  <c:v>13670.832185309466</c:v>
                </c:pt>
                <c:pt idx="198">
                  <c:v>13855.450966778521</c:v>
                </c:pt>
                <c:pt idx="199">
                  <c:v>13780.355370100668</c:v>
                </c:pt>
                <c:pt idx="200">
                  <c:v>13876.562833090602</c:v>
                </c:pt>
                <c:pt idx="201">
                  <c:v>13357.748049781541</c:v>
                </c:pt>
                <c:pt idx="202">
                  <c:v>12714.319244803386</c:v>
                </c:pt>
                <c:pt idx="203">
                  <c:v>12204.347820323048</c:v>
                </c:pt>
                <c:pt idx="204">
                  <c:v>11556.163038290742</c:v>
                </c:pt>
                <c:pt idx="205">
                  <c:v>11743.41073446167</c:v>
                </c:pt>
                <c:pt idx="206">
                  <c:v>11880.388161015502</c:v>
                </c:pt>
                <c:pt idx="207">
                  <c:v>12173.953344913951</c:v>
                </c:pt>
                <c:pt idx="208">
                  <c:v>11899.362010422556</c:v>
                </c:pt>
                <c:pt idx="209">
                  <c:v>11522.855809380302</c:v>
                </c:pt>
                <c:pt idx="210">
                  <c:v>10889.243228442272</c:v>
                </c:pt>
                <c:pt idx="211">
                  <c:v>11033.630905598044</c:v>
                </c:pt>
                <c:pt idx="212">
                  <c:v>10723.32381503824</c:v>
                </c:pt>
                <c:pt idx="213">
                  <c:v>10537.536933534415</c:v>
                </c:pt>
                <c:pt idx="214">
                  <c:v>11027.917240180974</c:v>
                </c:pt>
                <c:pt idx="215">
                  <c:v>11263.992016162876</c:v>
                </c:pt>
                <c:pt idx="216">
                  <c:v>11430.820814546589</c:v>
                </c:pt>
                <c:pt idx="217">
                  <c:v>11193.334233091929</c:v>
                </c:pt>
                <c:pt idx="218">
                  <c:v>10950.705809782736</c:v>
                </c:pt>
                <c:pt idx="219">
                  <c:v>11023.695228804463</c:v>
                </c:pt>
                <c:pt idx="220">
                  <c:v>10659.432205924018</c:v>
                </c:pt>
                <c:pt idx="221">
                  <c:v>10305.571985331615</c:v>
                </c:pt>
                <c:pt idx="222">
                  <c:v>10038.116286798453</c:v>
                </c:pt>
                <c:pt idx="223">
                  <c:v>9891.4316581186085</c:v>
                </c:pt>
                <c:pt idx="224">
                  <c:v>9543.8604923067469</c:v>
                </c:pt>
                <c:pt idx="225">
                  <c:v>9031.188943076073</c:v>
                </c:pt>
                <c:pt idx="226">
                  <c:v>9010.519548768465</c:v>
                </c:pt>
                <c:pt idx="227">
                  <c:v>8735.289593891619</c:v>
                </c:pt>
                <c:pt idx="228">
                  <c:v>8848.769634502456</c:v>
                </c:pt>
                <c:pt idx="229">
                  <c:v>9131.5946710522112</c:v>
                </c:pt>
                <c:pt idx="230">
                  <c:v>8962.8967039469899</c:v>
                </c:pt>
                <c:pt idx="231">
                  <c:v>8541.0110335522913</c:v>
                </c:pt>
                <c:pt idx="232">
                  <c:v>8405.9994301970619</c:v>
                </c:pt>
                <c:pt idx="233">
                  <c:v>8531.1554871773551</c:v>
                </c:pt>
                <c:pt idx="234">
                  <c:v>8596.0179384596213</c:v>
                </c:pt>
                <c:pt idx="235">
                  <c:v>8511.5076446136591</c:v>
                </c:pt>
                <c:pt idx="236">
                  <c:v>8295.3568801522924</c:v>
                </c:pt>
                <c:pt idx="237">
                  <c:v>8319.5211921370628</c:v>
                </c:pt>
                <c:pt idx="238">
                  <c:v>9046.3430729233569</c:v>
                </c:pt>
                <c:pt idx="239">
                  <c:v>9634.8772656310211</c:v>
                </c:pt>
                <c:pt idx="240">
                  <c:v>9597.7640390679189</c:v>
                </c:pt>
                <c:pt idx="241">
                  <c:v>9783.2266351611288</c:v>
                </c:pt>
                <c:pt idx="242">
                  <c:v>9720.6519716450148</c:v>
                </c:pt>
                <c:pt idx="243">
                  <c:v>9523.9267744805129</c:v>
                </c:pt>
                <c:pt idx="244">
                  <c:v>9534.6830970324627</c:v>
                </c:pt>
                <c:pt idx="245">
                  <c:v>9587.0212873292148</c:v>
                </c:pt>
                <c:pt idx="246">
                  <c:v>10038.537158596293</c:v>
                </c:pt>
                <c:pt idx="247">
                  <c:v>10277.492942736664</c:v>
                </c:pt>
                <c:pt idx="248">
                  <c:v>10291.815648462998</c:v>
                </c:pt>
                <c:pt idx="249">
                  <c:v>10212.876583616699</c:v>
                </c:pt>
                <c:pt idx="250">
                  <c:v>10782.296925255028</c:v>
                </c:pt>
                <c:pt idx="251">
                  <c:v>10864.068732729525</c:v>
                </c:pt>
                <c:pt idx="252">
                  <c:v>10633.550859456571</c:v>
                </c:pt>
                <c:pt idx="253">
                  <c:v>10782.400773510915</c:v>
                </c:pt>
                <c:pt idx="254">
                  <c:v>10792.344696159824</c:v>
                </c:pt>
                <c:pt idx="255">
                  <c:v>10968.400226543841</c:v>
                </c:pt>
                <c:pt idx="256">
                  <c:v>10833.057703889455</c:v>
                </c:pt>
                <c:pt idx="257">
                  <c:v>10546.40843350051</c:v>
                </c:pt>
                <c:pt idx="258">
                  <c:v>10577.94159015046</c:v>
                </c:pt>
                <c:pt idx="259">
                  <c:v>11021.837431135415</c:v>
                </c:pt>
                <c:pt idx="260">
                  <c:v>11132.275688021873</c:v>
                </c:pt>
                <c:pt idx="261">
                  <c:v>11263.547619219686</c:v>
                </c:pt>
                <c:pt idx="262">
                  <c:v>11130.698857297715</c:v>
                </c:pt>
                <c:pt idx="263">
                  <c:v>10881.401471567944</c:v>
                </c:pt>
                <c:pt idx="264">
                  <c:v>10694.127824411151</c:v>
                </c:pt>
                <c:pt idx="265">
                  <c:v>10588.407041970035</c:v>
                </c:pt>
                <c:pt idx="266">
                  <c:v>10579.912337773034</c:v>
                </c:pt>
                <c:pt idx="267">
                  <c:v>10139.257103995729</c:v>
                </c:pt>
                <c:pt idx="268">
                  <c:v>9862.4253935961533</c:v>
                </c:pt>
                <c:pt idx="269">
                  <c:v>9986.5248542365407</c:v>
                </c:pt>
                <c:pt idx="270">
                  <c:v>10069.652368812885</c:v>
                </c:pt>
                <c:pt idx="271">
                  <c:v>10110.293631931598</c:v>
                </c:pt>
                <c:pt idx="272">
                  <c:v>9738.6857687384381</c:v>
                </c:pt>
                <c:pt idx="273">
                  <c:v>9674.8626918645932</c:v>
                </c:pt>
                <c:pt idx="274">
                  <c:v>9508.9744226781331</c:v>
                </c:pt>
                <c:pt idx="275">
                  <c:v>9606.5634804103211</c:v>
                </c:pt>
                <c:pt idx="276">
                  <c:v>9746.948632369289</c:v>
                </c:pt>
                <c:pt idx="277">
                  <c:v>9761.6967691323589</c:v>
                </c:pt>
                <c:pt idx="278">
                  <c:v>9487.5535922191248</c:v>
                </c:pt>
                <c:pt idx="279">
                  <c:v>9098.4377329972122</c:v>
                </c:pt>
                <c:pt idx="280">
                  <c:v>8870.9709596974899</c:v>
                </c:pt>
                <c:pt idx="281">
                  <c:v>8816.1698637277423</c:v>
                </c:pt>
                <c:pt idx="282">
                  <c:v>8759.5878773549666</c:v>
                </c:pt>
                <c:pt idx="283">
                  <c:v>8535.8510896194712</c:v>
                </c:pt>
                <c:pt idx="284">
                  <c:v>8459.4704806575246</c:v>
                </c:pt>
                <c:pt idx="285">
                  <c:v>8529.3544325917719</c:v>
                </c:pt>
                <c:pt idx="286">
                  <c:v>8625.8914893325946</c:v>
                </c:pt>
                <c:pt idx="287">
                  <c:v>8714.7293403993353</c:v>
                </c:pt>
                <c:pt idx="288">
                  <c:v>8639.2749063594019</c:v>
                </c:pt>
                <c:pt idx="289">
                  <c:v>8686.7709157234603</c:v>
                </c:pt>
                <c:pt idx="290">
                  <c:v>8756.9973241511143</c:v>
                </c:pt>
                <c:pt idx="291">
                  <c:v>8655.0030917360036</c:v>
                </c:pt>
                <c:pt idx="292">
                  <c:v>8561.5357825624033</c:v>
                </c:pt>
                <c:pt idx="293">
                  <c:v>8591.1217043061624</c:v>
                </c:pt>
                <c:pt idx="294">
                  <c:v>8643.2870338755456</c:v>
                </c:pt>
                <c:pt idx="295">
                  <c:v>8524.7083304879925</c:v>
                </c:pt>
                <c:pt idx="296">
                  <c:v>8453.8964974391929</c:v>
                </c:pt>
                <c:pt idx="297">
                  <c:v>8116.1618476952735</c:v>
                </c:pt>
                <c:pt idx="298">
                  <c:v>7812.6026629257458</c:v>
                </c:pt>
                <c:pt idx="299">
                  <c:v>7741.3503966331718</c:v>
                </c:pt>
                <c:pt idx="300">
                  <c:v>7496.5518569698543</c:v>
                </c:pt>
                <c:pt idx="301">
                  <c:v>7639.0706712728688</c:v>
                </c:pt>
                <c:pt idx="302">
                  <c:v>7639.9536041455822</c:v>
                </c:pt>
                <c:pt idx="303">
                  <c:v>7525.093743731024</c:v>
                </c:pt>
                <c:pt idx="304">
                  <c:v>7531.82136935792</c:v>
                </c:pt>
                <c:pt idx="305">
                  <c:v>7635.1797324221297</c:v>
                </c:pt>
                <c:pt idx="306">
                  <c:v>7747.1827591799156</c:v>
                </c:pt>
                <c:pt idx="307">
                  <c:v>7663.977483261925</c:v>
                </c:pt>
                <c:pt idx="308">
                  <c:v>7652.0257349357316</c:v>
                </c:pt>
                <c:pt idx="309">
                  <c:v>7397.3806614421592</c:v>
                </c:pt>
                <c:pt idx="310">
                  <c:v>7173.5290952979431</c:v>
                </c:pt>
                <c:pt idx="311">
                  <c:v>7093.200185768148</c:v>
                </c:pt>
                <c:pt idx="312">
                  <c:v>7271.8641671913347</c:v>
                </c:pt>
                <c:pt idx="313">
                  <c:v>7184.3232504722009</c:v>
                </c:pt>
                <c:pt idx="314">
                  <c:v>7074.0419254249809</c:v>
                </c:pt>
                <c:pt idx="315">
                  <c:v>6997.8022328824827</c:v>
                </c:pt>
                <c:pt idx="316">
                  <c:v>7094.0175095942341</c:v>
                </c:pt>
                <c:pt idx="317">
                  <c:v>7409.013758634811</c:v>
                </c:pt>
                <c:pt idx="318">
                  <c:v>7349.4013827713306</c:v>
                </c:pt>
                <c:pt idx="319">
                  <c:v>7505.3582444941967</c:v>
                </c:pt>
                <c:pt idx="320">
                  <c:v>7560.4254200447776</c:v>
                </c:pt>
                <c:pt idx="321">
                  <c:v>7606.4788780402996</c:v>
                </c:pt>
                <c:pt idx="322">
                  <c:v>7554.3834902362696</c:v>
                </c:pt>
                <c:pt idx="323">
                  <c:v>7478.3786412126428</c:v>
                </c:pt>
                <c:pt idx="324">
                  <c:v>7603.7517770913782</c:v>
                </c:pt>
                <c:pt idx="325">
                  <c:v>7603.6965993822396</c:v>
                </c:pt>
                <c:pt idx="326">
                  <c:v>7556.0749394440163</c:v>
                </c:pt>
                <c:pt idx="327">
                  <c:v>7361.4324454996149</c:v>
                </c:pt>
                <c:pt idx="328">
                  <c:v>7181.0872009496534</c:v>
                </c:pt>
                <c:pt idx="329">
                  <c:v>7072.9569808546876</c:v>
                </c:pt>
                <c:pt idx="330">
                  <c:v>7065.0352827692195</c:v>
                </c:pt>
                <c:pt idx="331">
                  <c:v>7055.1317544922977</c:v>
                </c:pt>
                <c:pt idx="332">
                  <c:v>7079.8485790430677</c:v>
                </c:pt>
                <c:pt idx="333">
                  <c:v>7356.6037211387611</c:v>
                </c:pt>
                <c:pt idx="334">
                  <c:v>8041.5783490248841</c:v>
                </c:pt>
                <c:pt idx="335">
                  <c:v>8398.4970141223966</c:v>
                </c:pt>
                <c:pt idx="336">
                  <c:v>8407.6143127101568</c:v>
                </c:pt>
                <c:pt idx="337">
                  <c:v>8500.6268814391406</c:v>
                </c:pt>
                <c:pt idx="338">
                  <c:v>8321.6901932952278</c:v>
                </c:pt>
                <c:pt idx="339">
                  <c:v>8421.2796739657042</c:v>
                </c:pt>
                <c:pt idx="340">
                  <c:v>8607.4967065691344</c:v>
                </c:pt>
                <c:pt idx="341">
                  <c:v>9231.1470359122195</c:v>
                </c:pt>
                <c:pt idx="342">
                  <c:v>9429.5483323209992</c:v>
                </c:pt>
                <c:pt idx="343">
                  <c:v>9265.3609990888981</c:v>
                </c:pt>
                <c:pt idx="344">
                  <c:v>9253.2373991800087</c:v>
                </c:pt>
                <c:pt idx="345">
                  <c:v>9298.0456592620085</c:v>
                </c:pt>
                <c:pt idx="346">
                  <c:v>9285.7560933358091</c:v>
                </c:pt>
                <c:pt idx="347">
                  <c:v>9164.5009840022267</c:v>
                </c:pt>
                <c:pt idx="348">
                  <c:v>9056.1008856020035</c:v>
                </c:pt>
                <c:pt idx="349">
                  <c:v>8720.640797041804</c:v>
                </c:pt>
                <c:pt idx="350">
                  <c:v>8676.2887173376221</c:v>
                </c:pt>
                <c:pt idx="351">
                  <c:v>8472.8168456038602</c:v>
                </c:pt>
                <c:pt idx="352">
                  <c:v>8336.4851610434762</c:v>
                </c:pt>
                <c:pt idx="353">
                  <c:v>8061.8261449391275</c:v>
                </c:pt>
                <c:pt idx="354">
                  <c:v>8060.3715304452144</c:v>
                </c:pt>
                <c:pt idx="355">
                  <c:v>8017.2523774006931</c:v>
                </c:pt>
                <c:pt idx="356">
                  <c:v>7598.152139660624</c:v>
                </c:pt>
                <c:pt idx="357">
                  <c:v>7592.2619256945618</c:v>
                </c:pt>
                <c:pt idx="358">
                  <c:v>7538.3832331251051</c:v>
                </c:pt>
                <c:pt idx="359">
                  <c:v>7498.1234098125942</c:v>
                </c:pt>
                <c:pt idx="360">
                  <c:v>7545.6010688313345</c:v>
                </c:pt>
                <c:pt idx="361">
                  <c:v>7585.0139619482015</c:v>
                </c:pt>
                <c:pt idx="362">
                  <c:v>7292.2585657533818</c:v>
                </c:pt>
                <c:pt idx="363">
                  <c:v>7626.0062091780437</c:v>
                </c:pt>
                <c:pt idx="364">
                  <c:v>7537.0260882602388</c:v>
                </c:pt>
                <c:pt idx="365">
                  <c:v>7599.8834794342147</c:v>
                </c:pt>
                <c:pt idx="366">
                  <c:v>7601.8151314907936</c:v>
                </c:pt>
                <c:pt idx="367">
                  <c:v>7525.8336183417141</c:v>
                </c:pt>
                <c:pt idx="368">
                  <c:v>7462.8002565075431</c:v>
                </c:pt>
                <c:pt idx="369">
                  <c:v>7426.0362308567883</c:v>
                </c:pt>
                <c:pt idx="370">
                  <c:v>7708.9186077711092</c:v>
                </c:pt>
                <c:pt idx="371">
                  <c:v>7557.8917469939988</c:v>
                </c:pt>
                <c:pt idx="372">
                  <c:v>7656.5310722945987</c:v>
                </c:pt>
                <c:pt idx="373">
                  <c:v>7727.7249650651393</c:v>
                </c:pt>
                <c:pt idx="374">
                  <c:v>7640.9439685586258</c:v>
                </c:pt>
                <c:pt idx="375">
                  <c:v>7754.0860717027626</c:v>
                </c:pt>
                <c:pt idx="376">
                  <c:v>7944.5229645324862</c:v>
                </c:pt>
                <c:pt idx="377">
                  <c:v>7941.8366680792387</c:v>
                </c:pt>
                <c:pt idx="378">
                  <c:v>7834.7515012713138</c:v>
                </c:pt>
                <c:pt idx="379">
                  <c:v>7868.278351144183</c:v>
                </c:pt>
                <c:pt idx="380">
                  <c:v>8013.5485160297649</c:v>
                </c:pt>
                <c:pt idx="381">
                  <c:v>8086.2706644267882</c:v>
                </c:pt>
                <c:pt idx="382">
                  <c:v>8073.9910979841088</c:v>
                </c:pt>
                <c:pt idx="383">
                  <c:v>8101.5664881856983</c:v>
                </c:pt>
                <c:pt idx="384">
                  <c:v>7958.9233393671284</c:v>
                </c:pt>
                <c:pt idx="385">
                  <c:v>7460.346005430416</c:v>
                </c:pt>
                <c:pt idx="386">
                  <c:v>7368.0114048873738</c:v>
                </c:pt>
                <c:pt idx="387">
                  <c:v>7247.0102643986365</c:v>
                </c:pt>
                <c:pt idx="388">
                  <c:v>7238.3652379587729</c:v>
                </c:pt>
                <c:pt idx="389">
                  <c:v>7195.7742141628951</c:v>
                </c:pt>
                <c:pt idx="390">
                  <c:v>7165.5917927466062</c:v>
                </c:pt>
                <c:pt idx="391">
                  <c:v>7117.3506134719455</c:v>
                </c:pt>
                <c:pt idx="392">
                  <c:v>7252.5290521247516</c:v>
                </c:pt>
                <c:pt idx="393">
                  <c:v>7279.8121469122761</c:v>
                </c:pt>
                <c:pt idx="394">
                  <c:v>7260.6424322210487</c:v>
                </c:pt>
                <c:pt idx="395">
                  <c:v>7164.0631889989436</c:v>
                </c:pt>
                <c:pt idx="396">
                  <c:v>7112.3498700990494</c:v>
                </c:pt>
                <c:pt idx="397">
                  <c:v>7027.4328830891445</c:v>
                </c:pt>
                <c:pt idx="398">
                  <c:v>7086.7085947802307</c:v>
                </c:pt>
                <c:pt idx="399">
                  <c:v>7186.7227353022072</c:v>
                </c:pt>
                <c:pt idx="400">
                  <c:v>7404.8884617719868</c:v>
                </c:pt>
                <c:pt idx="401">
                  <c:v>7486.8866155947871</c:v>
                </c:pt>
                <c:pt idx="402">
                  <c:v>7441.418454035309</c:v>
                </c:pt>
                <c:pt idx="403">
                  <c:v>7340.1856086317775</c:v>
                </c:pt>
                <c:pt idx="404">
                  <c:v>7159.2290477686001</c:v>
                </c:pt>
                <c:pt idx="405">
                  <c:v>7156.574642991739</c:v>
                </c:pt>
                <c:pt idx="406">
                  <c:v>7305.7566786925654</c:v>
                </c:pt>
                <c:pt idx="407">
                  <c:v>7402.3970108233098</c:v>
                </c:pt>
                <c:pt idx="408">
                  <c:v>7253.8153097409786</c:v>
                </c:pt>
                <c:pt idx="409">
                  <c:v>7269.3772787668804</c:v>
                </c:pt>
                <c:pt idx="410">
                  <c:v>7240.361550890193</c:v>
                </c:pt>
                <c:pt idx="411">
                  <c:v>7197.4348958011733</c:v>
                </c:pt>
                <c:pt idx="412">
                  <c:v>7092.5914062210559</c:v>
                </c:pt>
                <c:pt idx="413">
                  <c:v>7158.5682655989503</c:v>
                </c:pt>
                <c:pt idx="414">
                  <c:v>7192.0799390390548</c:v>
                </c:pt>
                <c:pt idx="415">
                  <c:v>7148.9899451351503</c:v>
                </c:pt>
                <c:pt idx="416">
                  <c:v>7103.0944506216347</c:v>
                </c:pt>
                <c:pt idx="417">
                  <c:v>7158.4150055594719</c:v>
                </c:pt>
                <c:pt idx="418">
                  <c:v>7126.1075050035251</c:v>
                </c:pt>
                <c:pt idx="419">
                  <c:v>7065.8857545031724</c:v>
                </c:pt>
                <c:pt idx="420">
                  <c:v>6971.955679052855</c:v>
                </c:pt>
                <c:pt idx="421">
                  <c:v>6827.0461111475688</c:v>
                </c:pt>
                <c:pt idx="422">
                  <c:v>6821.3055000328122</c:v>
                </c:pt>
                <c:pt idx="423">
                  <c:v>6850.0434500295314</c:v>
                </c:pt>
                <c:pt idx="424">
                  <c:v>7843.2391050265778</c:v>
                </c:pt>
                <c:pt idx="425">
                  <c:v>7621.91519452392</c:v>
                </c:pt>
                <c:pt idx="426">
                  <c:v>7537.3216750715283</c:v>
                </c:pt>
                <c:pt idx="427">
                  <c:v>7464.5810075643749</c:v>
                </c:pt>
                <c:pt idx="428">
                  <c:v>7327.884906807938</c:v>
                </c:pt>
                <c:pt idx="429">
                  <c:v>7263.3134161271446</c:v>
                </c:pt>
                <c:pt idx="430">
                  <c:v>7278.6620745144292</c:v>
                </c:pt>
                <c:pt idx="431">
                  <c:v>7209.2948670629867</c:v>
                </c:pt>
                <c:pt idx="432">
                  <c:v>7139.0338803566883</c:v>
                </c:pt>
                <c:pt idx="433">
                  <c:v>7138.9339923210182</c:v>
                </c:pt>
                <c:pt idx="434">
                  <c:v>7055.784093088917</c:v>
                </c:pt>
                <c:pt idx="435">
                  <c:v>7048.1571837800257</c:v>
                </c:pt>
                <c:pt idx="436">
                  <c:v>6980.874965402023</c:v>
                </c:pt>
                <c:pt idx="437">
                  <c:v>6925.0979688618208</c:v>
                </c:pt>
                <c:pt idx="438">
                  <c:v>6864.369671975639</c:v>
                </c:pt>
                <c:pt idx="439">
                  <c:v>6788.3302047780744</c:v>
                </c:pt>
                <c:pt idx="440">
                  <c:v>6780.4966843002676</c:v>
                </c:pt>
                <c:pt idx="441">
                  <c:v>6823.4400158702401</c:v>
                </c:pt>
                <c:pt idx="442">
                  <c:v>6830.9185142832166</c:v>
                </c:pt>
                <c:pt idx="443">
                  <c:v>6786.9596628548952</c:v>
                </c:pt>
                <c:pt idx="444">
                  <c:v>6846.8271965694057</c:v>
                </c:pt>
                <c:pt idx="445">
                  <c:v>6854.0604769124648</c:v>
                </c:pt>
                <c:pt idx="446">
                  <c:v>6861.8039292212188</c:v>
                </c:pt>
                <c:pt idx="447">
                  <c:v>6930.1230362990964</c:v>
                </c:pt>
                <c:pt idx="448">
                  <c:v>6900.087232669187</c:v>
                </c:pt>
                <c:pt idx="449">
                  <c:v>6819.5055094022682</c:v>
                </c:pt>
                <c:pt idx="450">
                  <c:v>6794.0519584620406</c:v>
                </c:pt>
                <c:pt idx="451">
                  <c:v>6756.4112626158367</c:v>
                </c:pt>
                <c:pt idx="452">
                  <c:v>6794.8571363542533</c:v>
                </c:pt>
                <c:pt idx="453">
                  <c:v>6778.9014227188281</c:v>
                </c:pt>
                <c:pt idx="454">
                  <c:v>6618.5397804469449</c:v>
                </c:pt>
                <c:pt idx="455">
                  <c:v>6326.1323024022504</c:v>
                </c:pt>
                <c:pt idx="456">
                  <c:v>6325.3490721620255</c:v>
                </c:pt>
                <c:pt idx="457">
                  <c:v>6231.7171649458232</c:v>
                </c:pt>
                <c:pt idx="458">
                  <c:v>6272.5679484512411</c:v>
                </c:pt>
                <c:pt idx="459">
                  <c:v>6037.6846536061166</c:v>
                </c:pt>
                <c:pt idx="460">
                  <c:v>5604.1581882455048</c:v>
                </c:pt>
                <c:pt idx="461">
                  <c:v>5537.8643694209541</c:v>
                </c:pt>
                <c:pt idx="462">
                  <c:v>5488.0214324788594</c:v>
                </c:pt>
                <c:pt idx="463">
                  <c:v>5295.4607892309723</c:v>
                </c:pt>
                <c:pt idx="464">
                  <c:v>5234.3297103078767</c:v>
                </c:pt>
                <c:pt idx="465">
                  <c:v>5069.5682392770887</c:v>
                </c:pt>
                <c:pt idx="466">
                  <c:v>5119.0644153493795</c:v>
                </c:pt>
                <c:pt idx="467">
                  <c:v>4938.8319738144419</c:v>
                </c:pt>
                <c:pt idx="468">
                  <c:v>5302.274776432997</c:v>
                </c:pt>
                <c:pt idx="469">
                  <c:v>5436.5482987896976</c:v>
                </c:pt>
                <c:pt idx="470">
                  <c:v>5295.3679689107285</c:v>
                </c:pt>
                <c:pt idx="471">
                  <c:v>5270.4631720196548</c:v>
                </c:pt>
                <c:pt idx="472">
                  <c:v>5296.0668548176891</c:v>
                </c:pt>
                <c:pt idx="473">
                  <c:v>5087.8466693359205</c:v>
                </c:pt>
                <c:pt idx="474">
                  <c:v>5000.5620024023283</c:v>
                </c:pt>
                <c:pt idx="475">
                  <c:v>4885.8058021620955</c:v>
                </c:pt>
                <c:pt idx="476">
                  <c:v>4745.4672219458862</c:v>
                </c:pt>
                <c:pt idx="477">
                  <c:v>4425.8369997512973</c:v>
                </c:pt>
                <c:pt idx="478">
                  <c:v>4375.0877997761672</c:v>
                </c:pt>
                <c:pt idx="479">
                  <c:v>4520.1370197985507</c:v>
                </c:pt>
                <c:pt idx="480">
                  <c:v>4456.7273178186961</c:v>
                </c:pt>
                <c:pt idx="481">
                  <c:v>4318.869086036826</c:v>
                </c:pt>
                <c:pt idx="482">
                  <c:v>4288.638177433143</c:v>
                </c:pt>
                <c:pt idx="483">
                  <c:v>4199.9743596898288</c:v>
                </c:pt>
                <c:pt idx="484">
                  <c:v>4061.7139237208457</c:v>
                </c:pt>
                <c:pt idx="485">
                  <c:v>3977.4190313487616</c:v>
                </c:pt>
                <c:pt idx="486">
                  <c:v>3957.3351282138856</c:v>
                </c:pt>
                <c:pt idx="487">
                  <c:v>4156.8016153924964</c:v>
                </c:pt>
                <c:pt idx="488">
                  <c:v>4308.4374538532466</c:v>
                </c:pt>
                <c:pt idx="489">
                  <c:v>4535.9107084679226</c:v>
                </c:pt>
                <c:pt idx="490">
                  <c:v>4714.4436376211306</c:v>
                </c:pt>
                <c:pt idx="491">
                  <c:v>4818.0412738590167</c:v>
                </c:pt>
                <c:pt idx="492">
                  <c:v>4719.6416464731155</c:v>
                </c:pt>
                <c:pt idx="493">
                  <c:v>4745.1014818258045</c:v>
                </c:pt>
                <c:pt idx="494">
                  <c:v>4862.7688336432238</c:v>
                </c:pt>
                <c:pt idx="495">
                  <c:v>4666.5004502789006</c:v>
                </c:pt>
                <c:pt idx="496">
                  <c:v>4551.0339052510108</c:v>
                </c:pt>
                <c:pt idx="497">
                  <c:v>4481.8640147259093</c:v>
                </c:pt>
                <c:pt idx="498">
                  <c:v>4544.4446132533194</c:v>
                </c:pt>
                <c:pt idx="499">
                  <c:v>4595.3196519279873</c:v>
                </c:pt>
                <c:pt idx="500">
                  <c:v>4587.2676867351884</c:v>
                </c:pt>
                <c:pt idx="501">
                  <c:v>4499.9769180616695</c:v>
                </c:pt>
                <c:pt idx="502">
                  <c:v>4478.3587262555029</c:v>
                </c:pt>
                <c:pt idx="503">
                  <c:v>4532.8528536299527</c:v>
                </c:pt>
                <c:pt idx="504">
                  <c:v>4481.094068266957</c:v>
                </c:pt>
                <c:pt idx="505">
                  <c:v>4415.8776614402614</c:v>
                </c:pt>
                <c:pt idx="506">
                  <c:v>4410.0373952962345</c:v>
                </c:pt>
                <c:pt idx="507">
                  <c:v>4522.8061557666115</c:v>
                </c:pt>
                <c:pt idx="508">
                  <c:v>4573.6820401899504</c:v>
                </c:pt>
                <c:pt idx="509">
                  <c:v>4580.0103361709553</c:v>
                </c:pt>
                <c:pt idx="510">
                  <c:v>4525.7053025538598</c:v>
                </c:pt>
                <c:pt idx="511">
                  <c:v>4406.3602722984742</c:v>
                </c:pt>
                <c:pt idx="512">
                  <c:v>4193.919745068627</c:v>
                </c:pt>
                <c:pt idx="513">
                  <c:v>4169.7297705617639</c:v>
                </c:pt>
                <c:pt idx="514">
                  <c:v>4113.2112935055875</c:v>
                </c:pt>
                <c:pt idx="515">
                  <c:v>4159.2101641550289</c:v>
                </c:pt>
                <c:pt idx="516">
                  <c:v>4152.8486477395263</c:v>
                </c:pt>
                <c:pt idx="517">
                  <c:v>4137.9977829655736</c:v>
                </c:pt>
                <c:pt idx="518">
                  <c:v>4103.2065046690159</c:v>
                </c:pt>
                <c:pt idx="519">
                  <c:v>4077.7453542021144</c:v>
                </c:pt>
                <c:pt idx="520">
                  <c:v>4131.2293187819032</c:v>
                </c:pt>
                <c:pt idx="521">
                  <c:v>4076.6868869037125</c:v>
                </c:pt>
                <c:pt idx="522">
                  <c:v>3985.7976982133414</c:v>
                </c:pt>
                <c:pt idx="523">
                  <c:v>3995.2334283920072</c:v>
                </c:pt>
                <c:pt idx="524">
                  <c:v>4015.4865855528064</c:v>
                </c:pt>
                <c:pt idx="525">
                  <c:v>3985.8659269975255</c:v>
                </c:pt>
                <c:pt idx="526">
                  <c:v>3958.3023342977731</c:v>
                </c:pt>
                <c:pt idx="527">
                  <c:v>4002.4771008679963</c:v>
                </c:pt>
                <c:pt idx="528">
                  <c:v>3919.0563907811966</c:v>
                </c:pt>
                <c:pt idx="529">
                  <c:v>3870.1547517030767</c:v>
                </c:pt>
                <c:pt idx="530">
                  <c:v>3785.7742765327689</c:v>
                </c:pt>
                <c:pt idx="531">
                  <c:v>3810.0003488794923</c:v>
                </c:pt>
                <c:pt idx="532">
                  <c:v>3814.8253139915428</c:v>
                </c:pt>
                <c:pt idx="533">
                  <c:v>3795.3827825923886</c:v>
                </c:pt>
                <c:pt idx="534">
                  <c:v>3824.8825043331499</c:v>
                </c:pt>
                <c:pt idx="535">
                  <c:v>3801.4557538998347</c:v>
                </c:pt>
                <c:pt idx="536">
                  <c:v>3774.1856785098516</c:v>
                </c:pt>
                <c:pt idx="537">
                  <c:v>3756.443610658866</c:v>
                </c:pt>
                <c:pt idx="538">
                  <c:v>3725.6452495929793</c:v>
                </c:pt>
                <c:pt idx="539">
                  <c:v>3684.0167246336814</c:v>
                </c:pt>
                <c:pt idx="540">
                  <c:v>3909.6965521703132</c:v>
                </c:pt>
                <c:pt idx="541">
                  <c:v>3989.7628969532816</c:v>
                </c:pt>
                <c:pt idx="542">
                  <c:v>3973.4131072579535</c:v>
                </c:pt>
                <c:pt idx="543">
                  <c:v>3964.4602965321583</c:v>
                </c:pt>
                <c:pt idx="544">
                  <c:v>3933.3687668789426</c:v>
                </c:pt>
                <c:pt idx="545">
                  <c:v>3931.9088901910482</c:v>
                </c:pt>
                <c:pt idx="546">
                  <c:v>3885.6725011719436</c:v>
                </c:pt>
                <c:pt idx="547">
                  <c:v>3896.8497510547495</c:v>
                </c:pt>
                <c:pt idx="548">
                  <c:v>3893.3007759492739</c:v>
                </c:pt>
                <c:pt idx="549">
                  <c:v>3924.1891983543469</c:v>
                </c:pt>
                <c:pt idx="550">
                  <c:v>4115.7407785189116</c:v>
                </c:pt>
                <c:pt idx="551">
                  <c:v>4259.9827006670212</c:v>
                </c:pt>
                <c:pt idx="552">
                  <c:v>4264.9664306003187</c:v>
                </c:pt>
                <c:pt idx="553">
                  <c:v>4295.9217875402865</c:v>
                </c:pt>
                <c:pt idx="554">
                  <c:v>4279.1801087862577</c:v>
                </c:pt>
                <c:pt idx="555">
                  <c:v>4405.9155979076322</c:v>
                </c:pt>
                <c:pt idx="556">
                  <c:v>4423.4295381168695</c:v>
                </c:pt>
                <c:pt idx="557">
                  <c:v>4267.4175843051826</c:v>
                </c:pt>
                <c:pt idx="558">
                  <c:v>4243.5868258746641</c:v>
                </c:pt>
                <c:pt idx="559">
                  <c:v>4197.4126432871981</c:v>
                </c:pt>
                <c:pt idx="560">
                  <c:v>4258.6363789584775</c:v>
                </c:pt>
                <c:pt idx="561">
                  <c:v>4237.6332410626301</c:v>
                </c:pt>
                <c:pt idx="562">
                  <c:v>4189.8634169563666</c:v>
                </c:pt>
                <c:pt idx="563">
                  <c:v>4169.03907526073</c:v>
                </c:pt>
                <c:pt idx="564">
                  <c:v>4122.9291677346573</c:v>
                </c:pt>
                <c:pt idx="565">
                  <c:v>4177.7157509611916</c:v>
                </c:pt>
                <c:pt idx="566">
                  <c:v>4236.8696758650722</c:v>
                </c:pt>
                <c:pt idx="567">
                  <c:v>4231.5422082785653</c:v>
                </c:pt>
                <c:pt idx="568">
                  <c:v>4228.3779874507081</c:v>
                </c:pt>
                <c:pt idx="569">
                  <c:v>4274.4901887056376</c:v>
                </c:pt>
                <c:pt idx="570">
                  <c:v>4256.1981698350737</c:v>
                </c:pt>
                <c:pt idx="571">
                  <c:v>4224.8583528515665</c:v>
                </c:pt>
                <c:pt idx="572">
                  <c:v>4196.6035175664101</c:v>
                </c:pt>
                <c:pt idx="573">
                  <c:v>4180.7241658097682</c:v>
                </c:pt>
                <c:pt idx="574">
                  <c:v>4180.6357492287916</c:v>
                </c:pt>
                <c:pt idx="575">
                  <c:v>4209.6946743059125</c:v>
                </c:pt>
                <c:pt idx="576">
                  <c:v>4303.5662068753218</c:v>
                </c:pt>
                <c:pt idx="577">
                  <c:v>4282.2795861877894</c:v>
                </c:pt>
                <c:pt idx="578">
                  <c:v>4291.4131275690106</c:v>
                </c:pt>
                <c:pt idx="579">
                  <c:v>4285.4233148121093</c:v>
                </c:pt>
                <c:pt idx="580">
                  <c:v>4292.5309833308984</c:v>
                </c:pt>
                <c:pt idx="581">
                  <c:v>4281.0108849978087</c:v>
                </c:pt>
                <c:pt idx="582">
                  <c:v>4275.7612964980281</c:v>
                </c:pt>
                <c:pt idx="583">
                  <c:v>4269.5386668482251</c:v>
                </c:pt>
                <c:pt idx="584">
                  <c:v>4238.8228001634025</c:v>
                </c:pt>
                <c:pt idx="585">
                  <c:v>4211.9135201470626</c:v>
                </c:pt>
                <c:pt idx="586">
                  <c:v>4187.1016681323554</c:v>
                </c:pt>
                <c:pt idx="587">
                  <c:v>4260.1805013191206</c:v>
                </c:pt>
                <c:pt idx="588">
                  <c:v>4273.4549511872083</c:v>
                </c:pt>
                <c:pt idx="589">
                  <c:v>4331.1184560684869</c:v>
                </c:pt>
                <c:pt idx="590">
                  <c:v>4353.9236104616384</c:v>
                </c:pt>
                <c:pt idx="591">
                  <c:v>4341.5412494154752</c:v>
                </c:pt>
                <c:pt idx="592">
                  <c:v>4358.3366244739273</c:v>
                </c:pt>
                <c:pt idx="593">
                  <c:v>4967.4379620265336</c:v>
                </c:pt>
                <c:pt idx="594">
                  <c:v>5574.0636658238809</c:v>
                </c:pt>
                <c:pt idx="595">
                  <c:v>5490.491799241493</c:v>
                </c:pt>
                <c:pt idx="596">
                  <c:v>5522.9066193173439</c:v>
                </c:pt>
                <c:pt idx="597">
                  <c:v>5661.3559573856091</c:v>
                </c:pt>
                <c:pt idx="598">
                  <c:v>5727.5048616470485</c:v>
                </c:pt>
                <c:pt idx="599">
                  <c:v>5789.5543754823439</c:v>
                </c:pt>
                <c:pt idx="600">
                  <c:v>5761.8549379341093</c:v>
                </c:pt>
                <c:pt idx="601">
                  <c:v>5908.4834441406983</c:v>
                </c:pt>
                <c:pt idx="602">
                  <c:v>5818.5210997266286</c:v>
                </c:pt>
                <c:pt idx="603">
                  <c:v>5656.5254897539653</c:v>
                </c:pt>
                <c:pt idx="604">
                  <c:v>5697.0629407785691</c:v>
                </c:pt>
                <c:pt idx="605">
                  <c:v>5703.3986467007117</c:v>
                </c:pt>
                <c:pt idx="606">
                  <c:v>5688.117282030641</c:v>
                </c:pt>
                <c:pt idx="607">
                  <c:v>5725.4485538275767</c:v>
                </c:pt>
                <c:pt idx="608">
                  <c:v>5775.8366984448194</c:v>
                </c:pt>
                <c:pt idx="609">
                  <c:v>5797.8730286003365</c:v>
                </c:pt>
                <c:pt idx="610">
                  <c:v>5790.4757257403035</c:v>
                </c:pt>
                <c:pt idx="611">
                  <c:v>5801.4341531662731</c:v>
                </c:pt>
                <c:pt idx="612">
                  <c:v>5752.1867378496454</c:v>
                </c:pt>
                <c:pt idx="613">
                  <c:v>5822.9305640646808</c:v>
                </c:pt>
                <c:pt idx="614">
                  <c:v>6013.3620076582129</c:v>
                </c:pt>
                <c:pt idx="615">
                  <c:v>6024.8713068923907</c:v>
                </c:pt>
                <c:pt idx="616">
                  <c:v>5924.2586762031524</c:v>
                </c:pt>
                <c:pt idx="617">
                  <c:v>6004.9288085828366</c:v>
                </c:pt>
                <c:pt idx="618">
                  <c:v>5927.7409277245533</c:v>
                </c:pt>
                <c:pt idx="619">
                  <c:v>5888.7863349520976</c:v>
                </c:pt>
                <c:pt idx="620">
                  <c:v>5831.5017014568875</c:v>
                </c:pt>
                <c:pt idx="621">
                  <c:v>5828.9055313111994</c:v>
                </c:pt>
                <c:pt idx="622">
                  <c:v>5891.3964781800796</c:v>
                </c:pt>
                <c:pt idx="623">
                  <c:v>5983.4668303620711</c:v>
                </c:pt>
                <c:pt idx="624">
                  <c:v>6247.2341473258639</c:v>
                </c:pt>
                <c:pt idx="625">
                  <c:v>6365.2942325932781</c:v>
                </c:pt>
                <c:pt idx="626">
                  <c:v>6370.5323093339503</c:v>
                </c:pt>
                <c:pt idx="627">
                  <c:v>6310.1520784005552</c:v>
                </c:pt>
                <c:pt idx="628">
                  <c:v>6510.5498705604996</c:v>
                </c:pt>
                <c:pt idx="629">
                  <c:v>6526.4433835044501</c:v>
                </c:pt>
                <c:pt idx="630">
                  <c:v>6746.0670451540045</c:v>
                </c:pt>
                <c:pt idx="631">
                  <c:v>6987.2793406386045</c:v>
                </c:pt>
                <c:pt idx="632">
                  <c:v>7749.8994065747438</c:v>
                </c:pt>
                <c:pt idx="633">
                  <c:v>8169.7554659172692</c:v>
                </c:pt>
                <c:pt idx="634">
                  <c:v>8784.4789193255419</c:v>
                </c:pt>
                <c:pt idx="635">
                  <c:v>9382.2430273929895</c:v>
                </c:pt>
                <c:pt idx="636">
                  <c:v>9428.7167246536883</c:v>
                </c:pt>
                <c:pt idx="637">
                  <c:v>9438.2950521883213</c:v>
                </c:pt>
                <c:pt idx="638">
                  <c:v>9005.8155469694884</c:v>
                </c:pt>
                <c:pt idx="639">
                  <c:v>8825.8559922725399</c:v>
                </c:pt>
                <c:pt idx="640">
                  <c:v>9435.3838930452857</c:v>
                </c:pt>
                <c:pt idx="641">
                  <c:v>9544.0930037407561</c:v>
                </c:pt>
                <c:pt idx="642">
                  <c:v>9508.6762033666819</c:v>
                </c:pt>
                <c:pt idx="643">
                  <c:v>9347.6145830300138</c:v>
                </c:pt>
                <c:pt idx="644">
                  <c:v>9291.3871247270108</c:v>
                </c:pt>
                <c:pt idx="645">
                  <c:v>9488.5574122543112</c:v>
                </c:pt>
                <c:pt idx="646">
                  <c:v>9441.6096710288803</c:v>
                </c:pt>
                <c:pt idx="647">
                  <c:v>9856.0697039259903</c:v>
                </c:pt>
                <c:pt idx="648">
                  <c:v>10256.879733533393</c:v>
                </c:pt>
                <c:pt idx="649">
                  <c:v>10098.315760180052</c:v>
                </c:pt>
                <c:pt idx="650">
                  <c:v>9980.7001841620477</c:v>
                </c:pt>
                <c:pt idx="651">
                  <c:v>10122.568165745844</c:v>
                </c:pt>
                <c:pt idx="652">
                  <c:v>9921.5443491712595</c:v>
                </c:pt>
                <c:pt idx="653">
                  <c:v>10002.536914254133</c:v>
                </c:pt>
                <c:pt idx="654">
                  <c:v>10078.14522282872</c:v>
                </c:pt>
                <c:pt idx="655">
                  <c:v>9924.7997005458474</c:v>
                </c:pt>
                <c:pt idx="656">
                  <c:v>9324.3122304912631</c:v>
                </c:pt>
                <c:pt idx="657">
                  <c:v>9205.2910074421361</c:v>
                </c:pt>
                <c:pt idx="658">
                  <c:v>9106.9159066979228</c:v>
                </c:pt>
                <c:pt idx="659">
                  <c:v>9333.0028160281308</c:v>
                </c:pt>
                <c:pt idx="660">
                  <c:v>9258.7520344253171</c:v>
                </c:pt>
                <c:pt idx="661">
                  <c:v>9074.1663309827854</c:v>
                </c:pt>
                <c:pt idx="662">
                  <c:v>9136.2026978845061</c:v>
                </c:pt>
                <c:pt idx="663">
                  <c:v>9180.0784280960561</c:v>
                </c:pt>
                <c:pt idx="664">
                  <c:v>9313.8650852864503</c:v>
                </c:pt>
                <c:pt idx="665">
                  <c:v>9437.2950767578041</c:v>
                </c:pt>
                <c:pt idx="666">
                  <c:v>9726.0250690820249</c:v>
                </c:pt>
                <c:pt idx="667">
                  <c:v>9986.0120621738224</c:v>
                </c:pt>
                <c:pt idx="668">
                  <c:v>10361.131855956441</c:v>
                </c:pt>
                <c:pt idx="669">
                  <c:v>10528.368670360796</c:v>
                </c:pt>
                <c:pt idx="670">
                  <c:v>10457.319803324717</c:v>
                </c:pt>
                <c:pt idx="671">
                  <c:v>10417.925822992245</c:v>
                </c:pt>
                <c:pt idx="672">
                  <c:v>10664.373240693021</c:v>
                </c:pt>
                <c:pt idx="673">
                  <c:v>11197.481916623718</c:v>
                </c:pt>
                <c:pt idx="674">
                  <c:v>12128.205224961348</c:v>
                </c:pt>
                <c:pt idx="675">
                  <c:v>12653.758702465211</c:v>
                </c:pt>
                <c:pt idx="676">
                  <c:v>12550.927832218691</c:v>
                </c:pt>
                <c:pt idx="677">
                  <c:v>13187.041548996822</c:v>
                </c:pt>
                <c:pt idx="678">
                  <c:v>15098.33739409714</c:v>
                </c:pt>
                <c:pt idx="679">
                  <c:v>14906.005654687426</c:v>
                </c:pt>
                <c:pt idx="680">
                  <c:v>14794.568089218683</c:v>
                </c:pt>
                <c:pt idx="681">
                  <c:v>15005.051280296815</c:v>
                </c:pt>
                <c:pt idx="682">
                  <c:v>14639.300152267133</c:v>
                </c:pt>
                <c:pt idx="683">
                  <c:v>13881.480637040419</c:v>
                </c:pt>
                <c:pt idx="684">
                  <c:v>13599.206573336378</c:v>
                </c:pt>
                <c:pt idx="685">
                  <c:v>14701.41841600274</c:v>
                </c:pt>
                <c:pt idx="686">
                  <c:v>14767.458074402464</c:v>
                </c:pt>
                <c:pt idx="687">
                  <c:v>14200.714266962219</c:v>
                </c:pt>
                <c:pt idx="688">
                  <c:v>14314.073340265997</c:v>
                </c:pt>
                <c:pt idx="689">
                  <c:v>14148.660506239397</c:v>
                </c:pt>
                <c:pt idx="690">
                  <c:v>14663.651955615456</c:v>
                </c:pt>
                <c:pt idx="691">
                  <c:v>15245.557260053911</c:v>
                </c:pt>
                <c:pt idx="692">
                  <c:v>15364.237034048521</c:v>
                </c:pt>
                <c:pt idx="693">
                  <c:v>14594.961330643668</c:v>
                </c:pt>
                <c:pt idx="694">
                  <c:v>14457.7866975793</c:v>
                </c:pt>
                <c:pt idx="695">
                  <c:v>14286.89202782137</c:v>
                </c:pt>
                <c:pt idx="696">
                  <c:v>13856.911825039233</c:v>
                </c:pt>
                <c:pt idx="697">
                  <c:v>13623.470642535311</c:v>
                </c:pt>
                <c:pt idx="698">
                  <c:v>13521.52557828178</c:v>
                </c:pt>
                <c:pt idx="699">
                  <c:v>12776.868520453601</c:v>
                </c:pt>
                <c:pt idx="700">
                  <c:v>13422.331668408242</c:v>
                </c:pt>
                <c:pt idx="701">
                  <c:v>13702.234501567416</c:v>
                </c:pt>
                <c:pt idx="702">
                  <c:v>13856.005551410675</c:v>
                </c:pt>
                <c:pt idx="703">
                  <c:v>13543.77949626961</c:v>
                </c:pt>
                <c:pt idx="704">
                  <c:v>13258.274546642646</c:v>
                </c:pt>
                <c:pt idx="705">
                  <c:v>12819.601091978384</c:v>
                </c:pt>
                <c:pt idx="706">
                  <c:v>12317.554482780544</c:v>
                </c:pt>
                <c:pt idx="707">
                  <c:v>12411.905034502488</c:v>
                </c:pt>
                <c:pt idx="708">
                  <c:v>12057.33503105224</c:v>
                </c:pt>
                <c:pt idx="709">
                  <c:v>12081.988527947016</c:v>
                </c:pt>
                <c:pt idx="710">
                  <c:v>11598.034675152314</c:v>
                </c:pt>
                <c:pt idx="711">
                  <c:v>11658.435707637083</c:v>
                </c:pt>
                <c:pt idx="712">
                  <c:v>11538.616136873376</c:v>
                </c:pt>
                <c:pt idx="713">
                  <c:v>11781.268523186038</c:v>
                </c:pt>
                <c:pt idx="714">
                  <c:v>12100.961670867435</c:v>
                </c:pt>
                <c:pt idx="715">
                  <c:v>12334.041503780691</c:v>
                </c:pt>
                <c:pt idx="716">
                  <c:v>12495.931853402622</c:v>
                </c:pt>
                <c:pt idx="717">
                  <c:v>12557.52366806236</c:v>
                </c:pt>
                <c:pt idx="718">
                  <c:v>13320.947301256125</c:v>
                </c:pt>
                <c:pt idx="719">
                  <c:v>13809.358571130513</c:v>
                </c:pt>
                <c:pt idx="720">
                  <c:v>13817.096714017462</c:v>
                </c:pt>
                <c:pt idx="721">
                  <c:v>13801.782542615714</c:v>
                </c:pt>
                <c:pt idx="722">
                  <c:v>13786.698288354144</c:v>
                </c:pt>
                <c:pt idx="723">
                  <c:v>13564.472459518729</c:v>
                </c:pt>
                <c:pt idx="724">
                  <c:v>13245.697213566857</c:v>
                </c:pt>
                <c:pt idx="725">
                  <c:v>13210.053992210171</c:v>
                </c:pt>
                <c:pt idx="726">
                  <c:v>12945.722092989154</c:v>
                </c:pt>
                <c:pt idx="727">
                  <c:v>12344.67938369024</c:v>
                </c:pt>
                <c:pt idx="728">
                  <c:v>12088.900445321215</c:v>
                </c:pt>
                <c:pt idx="729">
                  <c:v>12091.884400789091</c:v>
                </c:pt>
                <c:pt idx="730">
                  <c:v>12126.094460710183</c:v>
                </c:pt>
                <c:pt idx="731">
                  <c:v>12120.172014639165</c:v>
                </c:pt>
                <c:pt idx="732">
                  <c:v>12442.874813175247</c:v>
                </c:pt>
                <c:pt idx="733">
                  <c:v>12535.685331857723</c:v>
                </c:pt>
                <c:pt idx="734">
                  <c:v>12217.538798671951</c:v>
                </c:pt>
                <c:pt idx="735">
                  <c:v>11843.826418804756</c:v>
                </c:pt>
                <c:pt idx="736">
                  <c:v>12017.601776924281</c:v>
                </c:pt>
                <c:pt idx="737">
                  <c:v>11920.222099231851</c:v>
                </c:pt>
                <c:pt idx="738">
                  <c:v>11836.754889308668</c:v>
                </c:pt>
                <c:pt idx="739">
                  <c:v>12055.8789003778</c:v>
                </c:pt>
                <c:pt idx="740">
                  <c:v>11839.50251034002</c:v>
                </c:pt>
                <c:pt idx="741">
                  <c:v>11615.98225930602</c:v>
                </c:pt>
                <c:pt idx="742">
                  <c:v>11142.579533375416</c:v>
                </c:pt>
                <c:pt idx="743">
                  <c:v>11085.403580037875</c:v>
                </c:pt>
                <c:pt idx="744">
                  <c:v>11037.736722034089</c:v>
                </c:pt>
                <c:pt idx="745">
                  <c:v>11104.596049830678</c:v>
                </c:pt>
                <c:pt idx="746">
                  <c:v>11589.136444847611</c:v>
                </c:pt>
                <c:pt idx="747">
                  <c:v>12029.897800362849</c:v>
                </c:pt>
                <c:pt idx="748">
                  <c:v>12069.836020326566</c:v>
                </c:pt>
                <c:pt idx="749">
                  <c:v>12146.851918293909</c:v>
                </c:pt>
                <c:pt idx="750">
                  <c:v>12079.362726464518</c:v>
                </c:pt>
                <c:pt idx="751">
                  <c:v>11900.398953818067</c:v>
                </c:pt>
                <c:pt idx="752">
                  <c:v>11845.002558436259</c:v>
                </c:pt>
                <c:pt idx="753">
                  <c:v>11697.977302592633</c:v>
                </c:pt>
                <c:pt idx="754">
                  <c:v>11579.946572333369</c:v>
                </c:pt>
                <c:pt idx="755">
                  <c:v>11480.256415100033</c:v>
                </c:pt>
                <c:pt idx="756">
                  <c:v>11621.428773590029</c:v>
                </c:pt>
                <c:pt idx="757">
                  <c:v>11621.121396231027</c:v>
                </c:pt>
                <c:pt idx="758">
                  <c:v>11573.067256607925</c:v>
                </c:pt>
                <c:pt idx="759">
                  <c:v>11465.146530947133</c:v>
                </c:pt>
                <c:pt idx="760">
                  <c:v>11342.764377852418</c:v>
                </c:pt>
                <c:pt idx="761">
                  <c:v>11259.239940067178</c:v>
                </c:pt>
                <c:pt idx="762">
                  <c:v>11178.37744606046</c:v>
                </c:pt>
                <c:pt idx="763">
                  <c:v>11090.030701454414</c:v>
                </c:pt>
                <c:pt idx="764">
                  <c:v>11228.005631308972</c:v>
                </c:pt>
                <c:pt idx="765">
                  <c:v>11072.489568178076</c:v>
                </c:pt>
                <c:pt idx="766">
                  <c:v>10972.719611360269</c:v>
                </c:pt>
                <c:pt idx="767">
                  <c:v>10864.257150224243</c:v>
                </c:pt>
                <c:pt idx="768">
                  <c:v>10324.231435201815</c:v>
                </c:pt>
                <c:pt idx="769">
                  <c:v>10001.190791681634</c:v>
                </c:pt>
                <c:pt idx="770">
                  <c:v>9698.3257125134714</c:v>
                </c:pt>
                <c:pt idx="771">
                  <c:v>9613.727641262125</c:v>
                </c:pt>
                <c:pt idx="772">
                  <c:v>9651.8553771359111</c:v>
                </c:pt>
                <c:pt idx="773">
                  <c:v>9505.7333394223206</c:v>
                </c:pt>
                <c:pt idx="774">
                  <c:v>9513.3595054800899</c:v>
                </c:pt>
                <c:pt idx="775">
                  <c:v>9775.3665549320795</c:v>
                </c:pt>
                <c:pt idx="776">
                  <c:v>9624.3293994388732</c:v>
                </c:pt>
                <c:pt idx="777">
                  <c:v>9551.9879594949853</c:v>
                </c:pt>
                <c:pt idx="778">
                  <c:v>9379.8671635454866</c:v>
                </c:pt>
                <c:pt idx="779">
                  <c:v>9284.3699471909367</c:v>
                </c:pt>
                <c:pt idx="780">
                  <c:v>9147.6534524718427</c:v>
                </c:pt>
                <c:pt idx="781">
                  <c:v>9252.7326072246597</c:v>
                </c:pt>
                <c:pt idx="782">
                  <c:v>9377.3453465021939</c:v>
                </c:pt>
                <c:pt idx="783">
                  <c:v>9612.4233118519733</c:v>
                </c:pt>
                <c:pt idx="784">
                  <c:v>9696.0349806667764</c:v>
                </c:pt>
                <c:pt idx="785">
                  <c:v>9716.1814826000991</c:v>
                </c:pt>
                <c:pt idx="786">
                  <c:v>9468.2128343400891</c:v>
                </c:pt>
                <c:pt idx="787">
                  <c:v>9421.9875509060821</c:v>
                </c:pt>
                <c:pt idx="788">
                  <c:v>9356.3522958154717</c:v>
                </c:pt>
                <c:pt idx="789">
                  <c:v>9294.7845662339259</c:v>
                </c:pt>
                <c:pt idx="790">
                  <c:v>9071.7841096105331</c:v>
                </c:pt>
                <c:pt idx="791">
                  <c:v>9006.1756986494802</c:v>
                </c:pt>
                <c:pt idx="792">
                  <c:v>8936.4826287845317</c:v>
                </c:pt>
                <c:pt idx="793">
                  <c:v>8925.743865906079</c:v>
                </c:pt>
                <c:pt idx="794">
                  <c:v>9060.5104793154715</c:v>
                </c:pt>
                <c:pt idx="795">
                  <c:v>9174.1154313839234</c:v>
                </c:pt>
                <c:pt idx="796">
                  <c:v>9081.3323882455315</c:v>
                </c:pt>
                <c:pt idx="797">
                  <c:v>8737.1756494209785</c:v>
                </c:pt>
                <c:pt idx="798">
                  <c:v>8427.5845844788801</c:v>
                </c:pt>
                <c:pt idx="799">
                  <c:v>9417.474626030993</c:v>
                </c:pt>
                <c:pt idx="800">
                  <c:v>11193.803163427892</c:v>
                </c:pt>
                <c:pt idx="801">
                  <c:v>11247.103847085104</c:v>
                </c:pt>
                <c:pt idx="802">
                  <c:v>11384.879462376593</c:v>
                </c:pt>
                <c:pt idx="803">
                  <c:v>11122.846516138934</c:v>
                </c:pt>
                <c:pt idx="804">
                  <c:v>10958.735864525039</c:v>
                </c:pt>
                <c:pt idx="805">
                  <c:v>10884.579778072537</c:v>
                </c:pt>
                <c:pt idx="806">
                  <c:v>10782.221800265283</c:v>
                </c:pt>
                <c:pt idx="807">
                  <c:v>10801.183620238753</c:v>
                </c:pt>
                <c:pt idx="808">
                  <c:v>10672.371758214878</c:v>
                </c:pt>
                <c:pt idx="809">
                  <c:v>10746.327082393391</c:v>
                </c:pt>
                <c:pt idx="810">
                  <c:v>10687.522374154052</c:v>
                </c:pt>
                <c:pt idx="811">
                  <c:v>10637.680636738645</c:v>
                </c:pt>
                <c:pt idx="812">
                  <c:v>10483.198573064783</c:v>
                </c:pt>
                <c:pt idx="813">
                  <c:v>10268.678715758304</c:v>
                </c:pt>
                <c:pt idx="814">
                  <c:v>10010.136844182472</c:v>
                </c:pt>
                <c:pt idx="815">
                  <c:v>10154.679159764228</c:v>
                </c:pt>
                <c:pt idx="816">
                  <c:v>10067.067743787804</c:v>
                </c:pt>
                <c:pt idx="817">
                  <c:v>9923.3309694090221</c:v>
                </c:pt>
                <c:pt idx="818">
                  <c:v>9892.3698724681199</c:v>
                </c:pt>
                <c:pt idx="819">
                  <c:v>9763.5073852213081</c:v>
                </c:pt>
                <c:pt idx="820">
                  <c:v>9676.9866466991771</c:v>
                </c:pt>
                <c:pt idx="821">
                  <c:v>9488.1879820292597</c:v>
                </c:pt>
                <c:pt idx="822">
                  <c:v>9493.1551838263331</c:v>
                </c:pt>
                <c:pt idx="823">
                  <c:v>9315.0996654437004</c:v>
                </c:pt>
                <c:pt idx="824">
                  <c:v>9105.50969889933</c:v>
                </c:pt>
                <c:pt idx="825">
                  <c:v>9114.3372290093976</c:v>
                </c:pt>
                <c:pt idx="826">
                  <c:v>8874.4770061084564</c:v>
                </c:pt>
                <c:pt idx="827">
                  <c:v>8509.4008054976111</c:v>
                </c:pt>
                <c:pt idx="828">
                  <c:v>8407.0467249478497</c:v>
                </c:pt>
                <c:pt idx="829">
                  <c:v>8311.8335524530648</c:v>
                </c:pt>
                <c:pt idx="830">
                  <c:v>8299.6766972077585</c:v>
                </c:pt>
                <c:pt idx="831">
                  <c:v>8493.4945274869824</c:v>
                </c:pt>
                <c:pt idx="832">
                  <c:v>8675.279074738286</c:v>
                </c:pt>
                <c:pt idx="833">
                  <c:v>8871.4011672644556</c:v>
                </c:pt>
                <c:pt idx="834">
                  <c:v>8985.3710505380113</c:v>
                </c:pt>
                <c:pt idx="835">
                  <c:v>8977.4989454842107</c:v>
                </c:pt>
                <c:pt idx="836">
                  <c:v>8692.2910509357898</c:v>
                </c:pt>
                <c:pt idx="837">
                  <c:v>8551.397445842209</c:v>
                </c:pt>
                <c:pt idx="838">
                  <c:v>8507.2807012579888</c:v>
                </c:pt>
                <c:pt idx="839">
                  <c:v>8681.3451311321896</c:v>
                </c:pt>
                <c:pt idx="840">
                  <c:v>8563.5606180189716</c:v>
                </c:pt>
                <c:pt idx="841">
                  <c:v>8654.4785562170728</c:v>
                </c:pt>
                <c:pt idx="842">
                  <c:v>8675.9952005953655</c:v>
                </c:pt>
                <c:pt idx="843">
                  <c:v>8544.1666805358309</c:v>
                </c:pt>
                <c:pt idx="844">
                  <c:v>8541.8630124822466</c:v>
                </c:pt>
                <c:pt idx="845">
                  <c:v>8329.8267112340218</c:v>
                </c:pt>
                <c:pt idx="846">
                  <c:v>8188.2610401106203</c:v>
                </c:pt>
                <c:pt idx="847">
                  <c:v>8140.972936099558</c:v>
                </c:pt>
                <c:pt idx="848">
                  <c:v>8143.3826424896033</c:v>
                </c:pt>
                <c:pt idx="849">
                  <c:v>8023.9458782406427</c:v>
                </c:pt>
                <c:pt idx="850">
                  <c:v>7955.7647904165788</c:v>
                </c:pt>
                <c:pt idx="851">
                  <c:v>7853.4958113749199</c:v>
                </c:pt>
                <c:pt idx="852">
                  <c:v>7640.2142302374277</c:v>
                </c:pt>
                <c:pt idx="853">
                  <c:v>8039.1983072136854</c:v>
                </c:pt>
                <c:pt idx="854">
                  <c:v>8303.1904764923183</c:v>
                </c:pt>
                <c:pt idx="855">
                  <c:v>8176.5319288430856</c:v>
                </c:pt>
                <c:pt idx="856">
                  <c:v>8097.5677359587771</c:v>
                </c:pt>
                <c:pt idx="857">
                  <c:v>8294.1259623628994</c:v>
                </c:pt>
                <c:pt idx="858">
                  <c:v>8485.7308661266106</c:v>
                </c:pt>
                <c:pt idx="859">
                  <c:v>8285.3607795139487</c:v>
                </c:pt>
                <c:pt idx="860">
                  <c:v>8132.838701562554</c:v>
                </c:pt>
                <c:pt idx="861">
                  <c:v>8218.6953314062976</c:v>
                </c:pt>
                <c:pt idx="862">
                  <c:v>8066.3437982656678</c:v>
                </c:pt>
                <c:pt idx="863">
                  <c:v>8140.925418439102</c:v>
                </c:pt>
                <c:pt idx="864">
                  <c:v>8235.5368765951916</c:v>
                </c:pt>
                <c:pt idx="865">
                  <c:v>8115.1726889356723</c:v>
                </c:pt>
                <c:pt idx="866">
                  <c:v>8005.949420042105</c:v>
                </c:pt>
                <c:pt idx="867">
                  <c:v>7935.129978037894</c:v>
                </c:pt>
                <c:pt idx="868">
                  <c:v>7802.9974802341048</c:v>
                </c:pt>
                <c:pt idx="869">
                  <c:v>7959.1477322106948</c:v>
                </c:pt>
                <c:pt idx="870">
                  <c:v>8116.6569589896253</c:v>
                </c:pt>
                <c:pt idx="871">
                  <c:v>8160.2967630906624</c:v>
                </c:pt>
                <c:pt idx="872">
                  <c:v>8384.0410867815972</c:v>
                </c:pt>
                <c:pt idx="873">
                  <c:v>8842.5779781034362</c:v>
                </c:pt>
                <c:pt idx="874">
                  <c:v>9127.1946802930925</c:v>
                </c:pt>
                <c:pt idx="875">
                  <c:v>8862.9992122637832</c:v>
                </c:pt>
                <c:pt idx="876">
                  <c:v>8957.6172910374062</c:v>
                </c:pt>
                <c:pt idx="877">
                  <c:v>9149.6095619336647</c:v>
                </c:pt>
                <c:pt idx="878">
                  <c:v>9053.9736057402988</c:v>
                </c:pt>
                <c:pt idx="879">
                  <c:v>9045.9042451662681</c:v>
                </c:pt>
                <c:pt idx="880">
                  <c:v>9553.0713206496421</c:v>
                </c:pt>
                <c:pt idx="881">
                  <c:v>9800.2551885846769</c:v>
                </c:pt>
                <c:pt idx="882">
                  <c:v>9759.0616697262085</c:v>
                </c:pt>
                <c:pt idx="883">
                  <c:v>9900.3490027535881</c:v>
                </c:pt>
                <c:pt idx="884">
                  <c:v>9891.3536024782297</c:v>
                </c:pt>
                <c:pt idx="885">
                  <c:v>9946.7352422304066</c:v>
                </c:pt>
                <c:pt idx="886">
                  <c:v>9704.6687180073659</c:v>
                </c:pt>
                <c:pt idx="887">
                  <c:v>9692.2803462066295</c:v>
                </c:pt>
                <c:pt idx="888">
                  <c:v>9720.8023115859669</c:v>
                </c:pt>
                <c:pt idx="889">
                  <c:v>9529.8480804273677</c:v>
                </c:pt>
                <c:pt idx="890">
                  <c:v>9397.6892723846322</c:v>
                </c:pt>
                <c:pt idx="891">
                  <c:v>9325.1993451461694</c:v>
                </c:pt>
                <c:pt idx="892">
                  <c:v>9428.1434106315537</c:v>
                </c:pt>
                <c:pt idx="893">
                  <c:v>9782.0235695683969</c:v>
                </c:pt>
                <c:pt idx="894">
                  <c:v>10205.551212611557</c:v>
                </c:pt>
                <c:pt idx="895">
                  <c:v>10369.508091350401</c:v>
                </c:pt>
                <c:pt idx="896">
                  <c:v>10436.487282215363</c:v>
                </c:pt>
                <c:pt idx="897">
                  <c:v>10406.918553993824</c:v>
                </c:pt>
                <c:pt idx="898">
                  <c:v>10360.947198594442</c:v>
                </c:pt>
                <c:pt idx="899">
                  <c:v>10294.987978734998</c:v>
                </c:pt>
                <c:pt idx="900">
                  <c:v>10438.657680861499</c:v>
                </c:pt>
                <c:pt idx="901">
                  <c:v>10209.63841277535</c:v>
                </c:pt>
                <c:pt idx="902">
                  <c:v>10520.324071497813</c:v>
                </c:pt>
                <c:pt idx="903">
                  <c:v>10748.866164348032</c:v>
                </c:pt>
                <c:pt idx="904">
                  <c:v>10802.965547913229</c:v>
                </c:pt>
                <c:pt idx="905">
                  <c:v>10781.340993121907</c:v>
                </c:pt>
                <c:pt idx="906">
                  <c:v>10988.957393809716</c:v>
                </c:pt>
                <c:pt idx="907">
                  <c:v>10970.624154428744</c:v>
                </c:pt>
                <c:pt idx="908">
                  <c:v>11097.633738985871</c:v>
                </c:pt>
                <c:pt idx="909">
                  <c:v>11381.870865087283</c:v>
                </c:pt>
                <c:pt idx="910">
                  <c:v>11356.797778578555</c:v>
                </c:pt>
                <c:pt idx="911">
                  <c:v>11287.640000720699</c:v>
                </c:pt>
                <c:pt idx="912">
                  <c:v>11197.25750064863</c:v>
                </c:pt>
                <c:pt idx="913">
                  <c:v>10965.955750583767</c:v>
                </c:pt>
                <c:pt idx="914">
                  <c:v>10871.56817552539</c:v>
                </c:pt>
                <c:pt idx="915">
                  <c:v>11162.039857972852</c:v>
                </c:pt>
                <c:pt idx="916">
                  <c:v>11194.131372175565</c:v>
                </c:pt>
                <c:pt idx="917">
                  <c:v>10893.918234958008</c:v>
                </c:pt>
                <c:pt idx="918">
                  <c:v>10924.426411462209</c:v>
                </c:pt>
                <c:pt idx="919">
                  <c:v>10823.749770315988</c:v>
                </c:pt>
                <c:pt idx="920">
                  <c:v>10991.239293284389</c:v>
                </c:pt>
                <c:pt idx="921">
                  <c:v>10943.077363955948</c:v>
                </c:pt>
                <c:pt idx="922">
                  <c:v>10680.167627560355</c:v>
                </c:pt>
                <c:pt idx="923">
                  <c:v>10324.57886480432</c:v>
                </c:pt>
                <c:pt idx="924">
                  <c:v>10070.755478323888</c:v>
                </c:pt>
                <c:pt idx="925">
                  <c:v>9996.4334304914992</c:v>
                </c:pt>
                <c:pt idx="926">
                  <c:v>9928.2500874423495</c:v>
                </c:pt>
                <c:pt idx="927">
                  <c:v>9826.5275786981147</c:v>
                </c:pt>
                <c:pt idx="928">
                  <c:v>9993.6248208283032</c:v>
                </c:pt>
                <c:pt idx="929">
                  <c:v>10001.494838745473</c:v>
                </c:pt>
                <c:pt idx="930">
                  <c:v>9905.1848548709258</c:v>
                </c:pt>
                <c:pt idx="931">
                  <c:v>10112.779869383832</c:v>
                </c:pt>
                <c:pt idx="932">
                  <c:v>10176.919882445449</c:v>
                </c:pt>
                <c:pt idx="933">
                  <c:v>10106.652894200904</c:v>
                </c:pt>
                <c:pt idx="934">
                  <c:v>9695.0456047808148</c:v>
                </c:pt>
                <c:pt idx="935">
                  <c:v>9196.3490443027331</c:v>
                </c:pt>
                <c:pt idx="936">
                  <c:v>9226.4221398724585</c:v>
                </c:pt>
                <c:pt idx="937">
                  <c:v>9061.1254258852132</c:v>
                </c:pt>
                <c:pt idx="938">
                  <c:v>8403.4488832966927</c:v>
                </c:pt>
                <c:pt idx="939">
                  <c:v>7514.2534949670235</c:v>
                </c:pt>
                <c:pt idx="940">
                  <c:v>7904.5616454703213</c:v>
                </c:pt>
                <c:pt idx="941">
                  <c:v>8071.6829809232886</c:v>
                </c:pt>
                <c:pt idx="942">
                  <c:v>7480.3796828309596</c:v>
                </c:pt>
                <c:pt idx="943">
                  <c:v>7723.2387145478633</c:v>
                </c:pt>
                <c:pt idx="944">
                  <c:v>7600.8223430930775</c:v>
                </c:pt>
                <c:pt idx="945">
                  <c:v>8310.7531087837688</c:v>
                </c:pt>
                <c:pt idx="946">
                  <c:v>8890.0392979053922</c:v>
                </c:pt>
                <c:pt idx="947">
                  <c:v>8682.1233681148515</c:v>
                </c:pt>
                <c:pt idx="948">
                  <c:v>8544.3590313033674</c:v>
                </c:pt>
                <c:pt idx="949">
                  <c:v>8643.6771281730307</c:v>
                </c:pt>
                <c:pt idx="950">
                  <c:v>8990.3754153557275</c:v>
                </c:pt>
                <c:pt idx="951">
                  <c:v>9005.7573738201536</c:v>
                </c:pt>
                <c:pt idx="952">
                  <c:v>8797.599636438139</c:v>
                </c:pt>
                <c:pt idx="953">
                  <c:v>8663.6116727943263</c:v>
                </c:pt>
                <c:pt idx="954">
                  <c:v>8193.4350055148934</c:v>
                </c:pt>
                <c:pt idx="955">
                  <c:v>7987.403504963404</c:v>
                </c:pt>
                <c:pt idx="956">
                  <c:v>8179.7631544670639</c:v>
                </c:pt>
                <c:pt idx="957">
                  <c:v>8239.1088390203568</c:v>
                </c:pt>
                <c:pt idx="958">
                  <c:v>8209.0884551183208</c:v>
                </c:pt>
                <c:pt idx="959">
                  <c:v>8683.2571096064894</c:v>
                </c:pt>
                <c:pt idx="960">
                  <c:v>8586.7013986458405</c:v>
                </c:pt>
                <c:pt idx="961">
                  <c:v>8507.8162587812549</c:v>
                </c:pt>
                <c:pt idx="962">
                  <c:v>8370.7816329031302</c:v>
                </c:pt>
                <c:pt idx="963">
                  <c:v>8662.9384696128163</c:v>
                </c:pt>
                <c:pt idx="964">
                  <c:v>8825.7336226515345</c:v>
                </c:pt>
                <c:pt idx="965">
                  <c:v>8767.6497603863827</c:v>
                </c:pt>
                <c:pt idx="966">
                  <c:v>8653.5367843477434</c:v>
                </c:pt>
                <c:pt idx="967">
                  <c:v>8456.7791059129686</c:v>
                </c:pt>
                <c:pt idx="968">
                  <c:v>8202.4626953216721</c:v>
                </c:pt>
                <c:pt idx="969">
                  <c:v>8312.8814257895046</c:v>
                </c:pt>
                <c:pt idx="970">
                  <c:v>8038.9752832105551</c:v>
                </c:pt>
                <c:pt idx="971">
                  <c:v>8102.8782548894978</c:v>
                </c:pt>
                <c:pt idx="972">
                  <c:v>7980.4644294005493</c:v>
                </c:pt>
                <c:pt idx="973">
                  <c:v>8135.971986460494</c:v>
                </c:pt>
                <c:pt idx="974">
                  <c:v>8289.2452878144431</c:v>
                </c:pt>
                <c:pt idx="975">
                  <c:v>8343.1697590330004</c:v>
                </c:pt>
                <c:pt idx="976">
                  <c:v>8294.5267831297006</c:v>
                </c:pt>
                <c:pt idx="977">
                  <c:v>8146.4866048167296</c:v>
                </c:pt>
                <c:pt idx="978">
                  <c:v>7949.2879443350575</c:v>
                </c:pt>
                <c:pt idx="979">
                  <c:v>8077.1631499015521</c:v>
                </c:pt>
                <c:pt idx="980">
                  <c:v>8575.3758349113959</c:v>
                </c:pt>
                <c:pt idx="981">
                  <c:v>8647.1062514202567</c:v>
                </c:pt>
                <c:pt idx="982">
                  <c:v>8680.827626278231</c:v>
                </c:pt>
                <c:pt idx="983">
                  <c:v>8657.513363650407</c:v>
                </c:pt>
                <c:pt idx="984">
                  <c:v>8715.5780272853681</c:v>
                </c:pt>
                <c:pt idx="985">
                  <c:v>8670.7352245568291</c:v>
                </c:pt>
                <c:pt idx="986">
                  <c:v>9560.3797021011469</c:v>
                </c:pt>
                <c:pt idx="987">
                  <c:v>10354.218731891033</c:v>
                </c:pt>
                <c:pt idx="988">
                  <c:v>10251.402858701927</c:v>
                </c:pt>
                <c:pt idx="989">
                  <c:v>10232.129572831736</c:v>
                </c:pt>
                <c:pt idx="990">
                  <c:v>10317.966615548563</c:v>
                </c:pt>
                <c:pt idx="991">
                  <c:v>10090.169953993707</c:v>
                </c:pt>
                <c:pt idx="992">
                  <c:v>10265.616958594337</c:v>
                </c:pt>
                <c:pt idx="993">
                  <c:v>10490.936262734902</c:v>
                </c:pt>
                <c:pt idx="994">
                  <c:v>11064.098136461413</c:v>
                </c:pt>
                <c:pt idx="995">
                  <c:v>11337.856322815271</c:v>
                </c:pt>
                <c:pt idx="996">
                  <c:v>11156.038690533744</c:v>
                </c:pt>
                <c:pt idx="997">
                  <c:v>10578.286321480369</c:v>
                </c:pt>
                <c:pt idx="998">
                  <c:v>10533.534189332333</c:v>
                </c:pt>
                <c:pt idx="999">
                  <c:v>10552.944770399099</c:v>
                </c:pt>
                <c:pt idx="1000">
                  <c:v>10896.480293359187</c:v>
                </c:pt>
                <c:pt idx="1001">
                  <c:v>11423.438764023271</c:v>
                </c:pt>
                <c:pt idx="1002">
                  <c:v>11349.498887620945</c:v>
                </c:pt>
                <c:pt idx="1003">
                  <c:v>11180.919998858848</c:v>
                </c:pt>
                <c:pt idx="1004">
                  <c:v>11374.047998972963</c:v>
                </c:pt>
                <c:pt idx="1005">
                  <c:v>11444.944199075668</c:v>
                </c:pt>
                <c:pt idx="1006">
                  <c:v>11376.6142791681</c:v>
                </c:pt>
                <c:pt idx="1007">
                  <c:v>11260.708351251291</c:v>
                </c:pt>
                <c:pt idx="1008">
                  <c:v>10934.813516126162</c:v>
                </c:pt>
                <c:pt idx="1009">
                  <c:v>10767.774664513545</c:v>
                </c:pt>
                <c:pt idx="1010">
                  <c:v>10759.24319806219</c:v>
                </c:pt>
                <c:pt idx="1011">
                  <c:v>10591.686378255972</c:v>
                </c:pt>
                <c:pt idx="1012">
                  <c:v>10345.689740430375</c:v>
                </c:pt>
                <c:pt idx="1013">
                  <c:v>10335.185766387336</c:v>
                </c:pt>
                <c:pt idx="1014">
                  <c:v>10471.061689748603</c:v>
                </c:pt>
                <c:pt idx="1015">
                  <c:v>10829.803020773743</c:v>
                </c:pt>
                <c:pt idx="1016">
                  <c:v>10866.06921869637</c:v>
                </c:pt>
                <c:pt idx="1017">
                  <c:v>10916.841296826733</c:v>
                </c:pt>
                <c:pt idx="1018">
                  <c:v>10879.385667144059</c:v>
                </c:pt>
                <c:pt idx="1019">
                  <c:v>11393.146600429653</c:v>
                </c:pt>
                <c:pt idx="1020">
                  <c:v>11379.472440386688</c:v>
                </c:pt>
                <c:pt idx="1021">
                  <c:v>11093.821696348019</c:v>
                </c:pt>
                <c:pt idx="1022">
                  <c:v>11204.899026713216</c:v>
                </c:pt>
                <c:pt idx="1023">
                  <c:v>11185.175624041894</c:v>
                </c:pt>
                <c:pt idx="1024">
                  <c:v>11014.780561637706</c:v>
                </c:pt>
                <c:pt idx="1025">
                  <c:v>10959.672005473934</c:v>
                </c:pt>
                <c:pt idx="1026">
                  <c:v>11001.797804926542</c:v>
                </c:pt>
                <c:pt idx="1027">
                  <c:v>10972.368024433888</c:v>
                </c:pt>
                <c:pt idx="1028">
                  <c:v>11058.9932219905</c:v>
                </c:pt>
                <c:pt idx="1029">
                  <c:v>10883.288899791449</c:v>
                </c:pt>
                <c:pt idx="1030">
                  <c:v>10702.508009812305</c:v>
                </c:pt>
                <c:pt idx="1031">
                  <c:v>10642.907708831073</c:v>
                </c:pt>
                <c:pt idx="1032">
                  <c:v>10531.830437947965</c:v>
                </c:pt>
                <c:pt idx="1033">
                  <c:v>10430.04189415317</c:v>
                </c:pt>
                <c:pt idx="1034">
                  <c:v>10650.403204737853</c:v>
                </c:pt>
                <c:pt idx="1035">
                  <c:v>10551.744384264068</c:v>
                </c:pt>
                <c:pt idx="1036">
                  <c:v>10483.045445837661</c:v>
                </c:pt>
                <c:pt idx="1037">
                  <c:v>10382.488901253893</c:v>
                </c:pt>
                <c:pt idx="1038">
                  <c:v>10300.089511128504</c:v>
                </c:pt>
                <c:pt idx="1039">
                  <c:v>10309.311060015654</c:v>
                </c:pt>
                <c:pt idx="1040">
                  <c:v>10541.204954014089</c:v>
                </c:pt>
                <c:pt idx="1041">
                  <c:v>10602.799958612679</c:v>
                </c:pt>
                <c:pt idx="1042">
                  <c:v>10436.456462751412</c:v>
                </c:pt>
                <c:pt idx="1043">
                  <c:v>10171.64881647627</c:v>
                </c:pt>
                <c:pt idx="1044">
                  <c:v>10144.613434828643</c:v>
                </c:pt>
                <c:pt idx="1045">
                  <c:v>9999.1915913457779</c:v>
                </c:pt>
                <c:pt idx="1046">
                  <c:v>10028.5264322112</c:v>
                </c:pt>
                <c:pt idx="1047">
                  <c:v>10058.430788990079</c:v>
                </c:pt>
                <c:pt idx="1048">
                  <c:v>10011.364210091073</c:v>
                </c:pt>
                <c:pt idx="1049">
                  <c:v>10038.397289081964</c:v>
                </c:pt>
                <c:pt idx="1050">
                  <c:v>9964.6805601737688</c:v>
                </c:pt>
                <c:pt idx="1051">
                  <c:v>9884.8245041563932</c:v>
                </c:pt>
                <c:pt idx="1052">
                  <c:v>9883.2385537407536</c:v>
                </c:pt>
                <c:pt idx="1053">
                  <c:v>9786.1946983666767</c:v>
                </c:pt>
                <c:pt idx="1054">
                  <c:v>10001.537728530009</c:v>
                </c:pt>
                <c:pt idx="1055">
                  <c:v>10051.605955677007</c:v>
                </c:pt>
                <c:pt idx="1056">
                  <c:v>10106.556360109307</c:v>
                </c:pt>
                <c:pt idx="1057">
                  <c:v>10065.082724098378</c:v>
                </c:pt>
                <c:pt idx="1058">
                  <c:v>9967.2029516885395</c:v>
                </c:pt>
                <c:pt idx="1059">
                  <c:v>9946.4406565196841</c:v>
                </c:pt>
                <c:pt idx="1060">
                  <c:v>9944.408090867717</c:v>
                </c:pt>
                <c:pt idx="1061">
                  <c:v>9939.0762817809446</c:v>
                </c:pt>
                <c:pt idx="1062">
                  <c:v>9846.2811536028512</c:v>
                </c:pt>
                <c:pt idx="1063">
                  <c:v>9838.3160382425649</c:v>
                </c:pt>
                <c:pt idx="1064">
                  <c:v>9748.1774344183104</c:v>
                </c:pt>
                <c:pt idx="1065">
                  <c:v>9717.7556909764789</c:v>
                </c:pt>
                <c:pt idx="1066">
                  <c:v>9721.1521218788312</c:v>
                </c:pt>
                <c:pt idx="1067">
                  <c:v>9701.942909690948</c:v>
                </c:pt>
                <c:pt idx="1068">
                  <c:v>9685.0356187218531</c:v>
                </c:pt>
                <c:pt idx="1069">
                  <c:v>9838.6420568496669</c:v>
                </c:pt>
                <c:pt idx="1070">
                  <c:v>9976.4393511647013</c:v>
                </c:pt>
                <c:pt idx="1071">
                  <c:v>10135.811416048231</c:v>
                </c:pt>
                <c:pt idx="1072">
                  <c:v>10127.569774443409</c:v>
                </c:pt>
                <c:pt idx="1073">
                  <c:v>10208.534796999067</c:v>
                </c:pt>
                <c:pt idx="1074">
                  <c:v>10545.826317299161</c:v>
                </c:pt>
                <c:pt idx="1075">
                  <c:v>11698.123685569244</c:v>
                </c:pt>
                <c:pt idx="1076">
                  <c:v>12044.663817012319</c:v>
                </c:pt>
                <c:pt idx="1077">
                  <c:v>12263.599935311087</c:v>
                </c:pt>
                <c:pt idx="1078">
                  <c:v>12169.77094177998</c:v>
                </c:pt>
                <c:pt idx="1079">
                  <c:v>12399.543847601981</c:v>
                </c:pt>
                <c:pt idx="1080">
                  <c:v>12810.589462841783</c:v>
                </c:pt>
                <c:pt idx="1081">
                  <c:v>12945.548516557605</c:v>
                </c:pt>
                <c:pt idx="1082">
                  <c:v>12827.711664901844</c:v>
                </c:pt>
                <c:pt idx="1083">
                  <c:v>12792.87449841166</c:v>
                </c:pt>
                <c:pt idx="1084">
                  <c:v>13070.190048570494</c:v>
                </c:pt>
                <c:pt idx="1085">
                  <c:v>13302.402543713444</c:v>
                </c:pt>
                <c:pt idx="1086">
                  <c:v>13206.389289342102</c:v>
                </c:pt>
                <c:pt idx="1087">
                  <c:v>13180.39336040789</c:v>
                </c:pt>
                <c:pt idx="1088">
                  <c:v>13110.314524367102</c:v>
                </c:pt>
                <c:pt idx="1089">
                  <c:v>13249.577071930391</c:v>
                </c:pt>
                <c:pt idx="1090">
                  <c:v>13114.811864737352</c:v>
                </c:pt>
                <c:pt idx="1091">
                  <c:v>12950.346678263617</c:v>
                </c:pt>
                <c:pt idx="1092">
                  <c:v>13098.368010437254</c:v>
                </c:pt>
                <c:pt idx="1093">
                  <c:v>13216.84320939353</c:v>
                </c:pt>
                <c:pt idx="1094">
                  <c:v>13247.345388454176</c:v>
                </c:pt>
                <c:pt idx="1095">
                  <c:v>13158.186849608759</c:v>
                </c:pt>
                <c:pt idx="1096">
                  <c:v>13542.750164647881</c:v>
                </c:pt>
                <c:pt idx="1097">
                  <c:v>13555.276148183095</c:v>
                </c:pt>
                <c:pt idx="1098">
                  <c:v>13235.447533364786</c:v>
                </c:pt>
                <c:pt idx="1099">
                  <c:v>13144.416780028307</c:v>
                </c:pt>
                <c:pt idx="1100">
                  <c:v>13029.337102025474</c:v>
                </c:pt>
                <c:pt idx="1101">
                  <c:v>12836.850891822927</c:v>
                </c:pt>
                <c:pt idx="1102">
                  <c:v>12852.183302640635</c:v>
                </c:pt>
                <c:pt idx="1103">
                  <c:v>12889.412972376571</c:v>
                </c:pt>
                <c:pt idx="1104">
                  <c:v>12703.784175138915</c:v>
                </c:pt>
                <c:pt idx="1105">
                  <c:v>12615.191257625023</c:v>
                </c:pt>
                <c:pt idx="1106">
                  <c:v>12599.938131862522</c:v>
                </c:pt>
                <c:pt idx="1107">
                  <c:v>12606.702318676271</c:v>
                </c:pt>
                <c:pt idx="1108">
                  <c:v>12624.663086808643</c:v>
                </c:pt>
                <c:pt idx="1109">
                  <c:v>12680.319778127778</c:v>
                </c:pt>
                <c:pt idx="1110">
                  <c:v>12737.253800315</c:v>
                </c:pt>
                <c:pt idx="1111">
                  <c:v>12890.3619202835</c:v>
                </c:pt>
                <c:pt idx="1112">
                  <c:v>12792.369228255149</c:v>
                </c:pt>
                <c:pt idx="1113">
                  <c:v>12273.770805429636</c:v>
                </c:pt>
                <c:pt idx="1114">
                  <c:v>11882.603724886671</c:v>
                </c:pt>
                <c:pt idx="1115">
                  <c:v>11885.739852398005</c:v>
                </c:pt>
                <c:pt idx="1116">
                  <c:v>11798.043867158203</c:v>
                </c:pt>
                <c:pt idx="1117">
                  <c:v>11767.939480442383</c:v>
                </c:pt>
                <c:pt idx="1118">
                  <c:v>11782.958032398144</c:v>
                </c:pt>
                <c:pt idx="1119">
                  <c:v>11745.664229158332</c:v>
                </c:pt>
                <c:pt idx="1120">
                  <c:v>11826.139306242498</c:v>
                </c:pt>
                <c:pt idx="1121">
                  <c:v>11752.224375618247</c:v>
                </c:pt>
                <c:pt idx="1122">
                  <c:v>11744.307938056423</c:v>
                </c:pt>
                <c:pt idx="1123">
                  <c:v>11737.71614425078</c:v>
                </c:pt>
                <c:pt idx="1124">
                  <c:v>11855.363029825703</c:v>
                </c:pt>
                <c:pt idx="1125">
                  <c:v>12102.101726843133</c:v>
                </c:pt>
                <c:pt idx="1126">
                  <c:v>12207.10155415882</c:v>
                </c:pt>
                <c:pt idx="1127">
                  <c:v>12182.526398742939</c:v>
                </c:pt>
                <c:pt idx="1128">
                  <c:v>12151.185258868645</c:v>
                </c:pt>
                <c:pt idx="1129">
                  <c:v>12224.481232981781</c:v>
                </c:pt>
                <c:pt idx="1130">
                  <c:v>12080.926109683602</c:v>
                </c:pt>
                <c:pt idx="1131">
                  <c:v>11911.55349871524</c:v>
                </c:pt>
                <c:pt idx="1132">
                  <c:v>11670.821648843717</c:v>
                </c:pt>
                <c:pt idx="1133">
                  <c:v>11544.253983959346</c:v>
                </c:pt>
                <c:pt idx="1134">
                  <c:v>11760.92008556341</c:v>
                </c:pt>
                <c:pt idx="1135">
                  <c:v>11860.723577007069</c:v>
                </c:pt>
                <c:pt idx="1136">
                  <c:v>11867.792719306364</c:v>
                </c:pt>
                <c:pt idx="1137">
                  <c:v>11779.648447375726</c:v>
                </c:pt>
                <c:pt idx="1138">
                  <c:v>11859.664602638153</c:v>
                </c:pt>
                <c:pt idx="1139">
                  <c:v>11785.704142374339</c:v>
                </c:pt>
                <c:pt idx="1140">
                  <c:v>11743.097228136905</c:v>
                </c:pt>
                <c:pt idx="1141">
                  <c:v>11710.676005323214</c:v>
                </c:pt>
                <c:pt idx="1142">
                  <c:v>11535.470404790893</c:v>
                </c:pt>
                <c:pt idx="1143">
                  <c:v>11496.675364311803</c:v>
                </c:pt>
                <c:pt idx="1144">
                  <c:v>11513.068827880625</c:v>
                </c:pt>
                <c:pt idx="1145">
                  <c:v>11576.656945092562</c:v>
                </c:pt>
                <c:pt idx="1146">
                  <c:v>11527.853250583305</c:v>
                </c:pt>
                <c:pt idx="1147">
                  <c:v>11433.547925524976</c:v>
                </c:pt>
                <c:pt idx="1148">
                  <c:v>11603.657132972477</c:v>
                </c:pt>
                <c:pt idx="1149">
                  <c:v>11826.618919675229</c:v>
                </c:pt>
                <c:pt idx="1150">
                  <c:v>12176.721027707707</c:v>
                </c:pt>
                <c:pt idx="1151">
                  <c:v>12215.569424936935</c:v>
                </c:pt>
                <c:pt idx="1152">
                  <c:v>12404.720482443243</c:v>
                </c:pt>
                <c:pt idx="1153">
                  <c:v>12368.443934198918</c:v>
                </c:pt>
                <c:pt idx="1154">
                  <c:v>12340.333540779025</c:v>
                </c:pt>
                <c:pt idx="1155">
                  <c:v>12377.747186701123</c:v>
                </c:pt>
                <c:pt idx="1156">
                  <c:v>12322.215968031012</c:v>
                </c:pt>
                <c:pt idx="1157">
                  <c:v>12229.412871227909</c:v>
                </c:pt>
                <c:pt idx="1158">
                  <c:v>12283.876584105121</c:v>
                </c:pt>
                <c:pt idx="1159">
                  <c:v>12513.223925694607</c:v>
                </c:pt>
                <c:pt idx="1160">
                  <c:v>12773.746033125148</c:v>
                </c:pt>
                <c:pt idx="1161">
                  <c:v>13775.718929812632</c:v>
                </c:pt>
                <c:pt idx="1162">
                  <c:v>14184.679536831369</c:v>
                </c:pt>
                <c:pt idx="1163">
                  <c:v>14093.993583148233</c:v>
                </c:pt>
                <c:pt idx="1164">
                  <c:v>14205.481724833407</c:v>
                </c:pt>
                <c:pt idx="1165">
                  <c:v>14326.005052350069</c:v>
                </c:pt>
                <c:pt idx="1166">
                  <c:v>14230.352547115061</c:v>
                </c:pt>
                <c:pt idx="1167">
                  <c:v>14741.008792403556</c:v>
                </c:pt>
                <c:pt idx="1168">
                  <c:v>14867.969913163199</c:v>
                </c:pt>
                <c:pt idx="1169">
                  <c:v>14843.288921846879</c:v>
                </c:pt>
                <c:pt idx="1170">
                  <c:v>14964.288029662192</c:v>
                </c:pt>
                <c:pt idx="1171">
                  <c:v>15376.918226695972</c:v>
                </c:pt>
                <c:pt idx="1172">
                  <c:v>15295.651404026376</c:v>
                </c:pt>
                <c:pt idx="1173">
                  <c:v>15094.996263623738</c:v>
                </c:pt>
                <c:pt idx="1174">
                  <c:v>15334.110137261363</c:v>
                </c:pt>
                <c:pt idx="1175">
                  <c:v>15604.904123535227</c:v>
                </c:pt>
                <c:pt idx="1176">
                  <c:v>16960.325711181704</c:v>
                </c:pt>
                <c:pt idx="1177">
                  <c:v>17635.891140063533</c:v>
                </c:pt>
                <c:pt idx="1178">
                  <c:v>17337.262026057178</c:v>
                </c:pt>
                <c:pt idx="1179">
                  <c:v>17520.328823451462</c:v>
                </c:pt>
                <c:pt idx="1180">
                  <c:v>17742.157941106318</c:v>
                </c:pt>
                <c:pt idx="1181">
                  <c:v>17559.941146995683</c:v>
                </c:pt>
                <c:pt idx="1182">
                  <c:v>17890.876032296117</c:v>
                </c:pt>
                <c:pt idx="1183">
                  <c:v>18205.520429066506</c:v>
                </c:pt>
                <c:pt idx="1184">
                  <c:v>18457.835386159855</c:v>
                </c:pt>
                <c:pt idx="1185">
                  <c:v>18213.086347543867</c:v>
                </c:pt>
                <c:pt idx="1186">
                  <c:v>18092.076212789485</c:v>
                </c:pt>
                <c:pt idx="1187">
                  <c:v>18580.044591510534</c:v>
                </c:pt>
                <c:pt idx="1188">
                  <c:v>19581.896132359481</c:v>
                </c:pt>
                <c:pt idx="1189">
                  <c:v>20369.571519123536</c:v>
                </c:pt>
                <c:pt idx="1190">
                  <c:v>20282.463367211178</c:v>
                </c:pt>
                <c:pt idx="1191">
                  <c:v>20872.448530490059</c:v>
                </c:pt>
                <c:pt idx="1192">
                  <c:v>21169.772677441055</c:v>
                </c:pt>
                <c:pt idx="1193">
                  <c:v>20801.451409696951</c:v>
                </c:pt>
                <c:pt idx="1194">
                  <c:v>20971.719268727255</c:v>
                </c:pt>
                <c:pt idx="1195">
                  <c:v>21468.623341854531</c:v>
                </c:pt>
                <c:pt idx="1196">
                  <c:v>21762.546507669074</c:v>
                </c:pt>
                <c:pt idx="1197">
                  <c:v>20862.899856902168</c:v>
                </c:pt>
                <c:pt idx="1198">
                  <c:v>20233.958371211949</c:v>
                </c:pt>
                <c:pt idx="1199">
                  <c:v>20635.001534090756</c:v>
                </c:pt>
                <c:pt idx="1200">
                  <c:v>21127.218880681681</c:v>
                </c:pt>
                <c:pt idx="1201">
                  <c:v>22397.350492613514</c:v>
                </c:pt>
                <c:pt idx="1202">
                  <c:v>22546.571943352159</c:v>
                </c:pt>
                <c:pt idx="1203">
                  <c:v>22381.410749016944</c:v>
                </c:pt>
                <c:pt idx="1204">
                  <c:v>22642.709674115249</c:v>
                </c:pt>
                <c:pt idx="1205">
                  <c:v>22403.760706703724</c:v>
                </c:pt>
                <c:pt idx="1206">
                  <c:v>22063.445136033351</c:v>
                </c:pt>
                <c:pt idx="1207">
                  <c:v>22209.850622430014</c:v>
                </c:pt>
                <c:pt idx="1208">
                  <c:v>22081.519560187015</c:v>
                </c:pt>
                <c:pt idx="1209">
                  <c:v>21703.534104168313</c:v>
                </c:pt>
                <c:pt idx="1210">
                  <c:v>21102.15869375148</c:v>
                </c:pt>
                <c:pt idx="1211">
                  <c:v>21089.716324376335</c:v>
                </c:pt>
                <c:pt idx="1212">
                  <c:v>20718.596691938699</c:v>
                </c:pt>
                <c:pt idx="1213">
                  <c:v>21270.528022744831</c:v>
                </c:pt>
                <c:pt idx="1214">
                  <c:v>21778.287220470345</c:v>
                </c:pt>
                <c:pt idx="1215">
                  <c:v>21724.704498423314</c:v>
                </c:pt>
                <c:pt idx="1216">
                  <c:v>21761.184048580981</c:v>
                </c:pt>
                <c:pt idx="1217">
                  <c:v>23309.785643722884</c:v>
                </c:pt>
                <c:pt idx="1218">
                  <c:v>25887.437079350595</c:v>
                </c:pt>
                <c:pt idx="1219">
                  <c:v>26133.337371415535</c:v>
                </c:pt>
                <c:pt idx="1220">
                  <c:v>26871.348634273982</c:v>
                </c:pt>
                <c:pt idx="1221">
                  <c:v>27117.552270846583</c:v>
                </c:pt>
                <c:pt idx="1222">
                  <c:v>26741.263043761926</c:v>
                </c:pt>
                <c:pt idx="1223">
                  <c:v>26944.500239385732</c:v>
                </c:pt>
                <c:pt idx="1224">
                  <c:v>27264.325215447159</c:v>
                </c:pt>
                <c:pt idx="1225">
                  <c:v>27099.120693902441</c:v>
                </c:pt>
                <c:pt idx="1226">
                  <c:v>27983.7841245122</c:v>
                </c:pt>
                <c:pt idx="1227">
                  <c:v>29878.472712060979</c:v>
                </c:pt>
                <c:pt idx="1228">
                  <c:v>31653.061940854881</c:v>
                </c:pt>
                <c:pt idx="1229">
                  <c:v>31353.055746769394</c:v>
                </c:pt>
                <c:pt idx="1230">
                  <c:v>31201.300172092455</c:v>
                </c:pt>
                <c:pt idx="1231">
                  <c:v>32761.470154883209</c:v>
                </c:pt>
                <c:pt idx="1232">
                  <c:v>33153.123139394884</c:v>
                </c:pt>
                <c:pt idx="1233">
                  <c:v>33525.2248254554</c:v>
                </c:pt>
                <c:pt idx="1234">
                  <c:v>36400.951842909861</c:v>
                </c:pt>
                <c:pt idx="1235">
                  <c:v>38965.004158618874</c:v>
                </c:pt>
                <c:pt idx="1236">
                  <c:v>37541.008742756989</c:v>
                </c:pt>
                <c:pt idx="1237">
                  <c:v>39476.407868481285</c:v>
                </c:pt>
                <c:pt idx="1238">
                  <c:v>42820.735081633153</c:v>
                </c:pt>
                <c:pt idx="1239">
                  <c:v>46488.417073469842</c:v>
                </c:pt>
                <c:pt idx="1240">
                  <c:v>48200.325366122859</c:v>
                </c:pt>
                <c:pt idx="1241">
                  <c:v>48925.792829510574</c:v>
                </c:pt>
                <c:pt idx="1242">
                  <c:v>48090.435546559514</c:v>
                </c:pt>
                <c:pt idx="1243">
                  <c:v>45569.684491903558</c:v>
                </c:pt>
                <c:pt idx="1244">
                  <c:v>45913.183042713208</c:v>
                </c:pt>
                <c:pt idx="1245">
                  <c:v>46956.314738441884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D-4D98-9CE9-8A61D3A9CBE0}"/>
            </c:ext>
          </c:extLst>
        </c:ser>
        <c:ser>
          <c:idx val="4"/>
          <c:order val="2"/>
          <c:tx>
            <c:strRef>
              <c:f>'SuperTrend(10,3) with Bitcoin'!$O$1</c:f>
              <c:strCache>
                <c:ptCount val="1"/>
                <c:pt idx="0">
                  <c:v> Upper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'SuperTrend(10,3) with Bitcoin'!$B$2:$B$1247</c:f>
              <c:numCache>
                <c:formatCode>mm/dd/yy;@</c:formatCode>
                <c:ptCount val="1246"/>
                <c:pt idx="0">
                  <c:v>42963</c:v>
                </c:pt>
                <c:pt idx="1">
                  <c:v>42964</c:v>
                </c:pt>
                <c:pt idx="2">
                  <c:v>42965</c:v>
                </c:pt>
                <c:pt idx="3">
                  <c:v>42966</c:v>
                </c:pt>
                <c:pt idx="4">
                  <c:v>42967</c:v>
                </c:pt>
                <c:pt idx="5">
                  <c:v>42968</c:v>
                </c:pt>
                <c:pt idx="6">
                  <c:v>42969</c:v>
                </c:pt>
                <c:pt idx="7">
                  <c:v>42970</c:v>
                </c:pt>
                <c:pt idx="8">
                  <c:v>42971</c:v>
                </c:pt>
                <c:pt idx="9">
                  <c:v>42972</c:v>
                </c:pt>
                <c:pt idx="10">
                  <c:v>42973</c:v>
                </c:pt>
                <c:pt idx="11">
                  <c:v>42974</c:v>
                </c:pt>
                <c:pt idx="12">
                  <c:v>42975</c:v>
                </c:pt>
                <c:pt idx="13">
                  <c:v>42976</c:v>
                </c:pt>
                <c:pt idx="14">
                  <c:v>42977</c:v>
                </c:pt>
                <c:pt idx="15">
                  <c:v>42978</c:v>
                </c:pt>
                <c:pt idx="16">
                  <c:v>42979</c:v>
                </c:pt>
                <c:pt idx="17">
                  <c:v>42980</c:v>
                </c:pt>
                <c:pt idx="18">
                  <c:v>42981</c:v>
                </c:pt>
                <c:pt idx="19">
                  <c:v>42982</c:v>
                </c:pt>
                <c:pt idx="20">
                  <c:v>42983</c:v>
                </c:pt>
                <c:pt idx="21">
                  <c:v>42984</c:v>
                </c:pt>
                <c:pt idx="22">
                  <c:v>42985</c:v>
                </c:pt>
                <c:pt idx="23">
                  <c:v>42986</c:v>
                </c:pt>
                <c:pt idx="24">
                  <c:v>42987</c:v>
                </c:pt>
                <c:pt idx="25">
                  <c:v>42988</c:v>
                </c:pt>
                <c:pt idx="26">
                  <c:v>42989</c:v>
                </c:pt>
                <c:pt idx="27">
                  <c:v>42990</c:v>
                </c:pt>
                <c:pt idx="28">
                  <c:v>42991</c:v>
                </c:pt>
                <c:pt idx="29">
                  <c:v>42992</c:v>
                </c:pt>
                <c:pt idx="30">
                  <c:v>42993</c:v>
                </c:pt>
                <c:pt idx="31">
                  <c:v>42994</c:v>
                </c:pt>
                <c:pt idx="32">
                  <c:v>42995</c:v>
                </c:pt>
                <c:pt idx="33">
                  <c:v>42996</c:v>
                </c:pt>
                <c:pt idx="34">
                  <c:v>42997</c:v>
                </c:pt>
                <c:pt idx="35">
                  <c:v>42998</c:v>
                </c:pt>
                <c:pt idx="36">
                  <c:v>42999</c:v>
                </c:pt>
                <c:pt idx="37">
                  <c:v>43000</c:v>
                </c:pt>
                <c:pt idx="38">
                  <c:v>43001</c:v>
                </c:pt>
                <c:pt idx="39">
                  <c:v>43002</c:v>
                </c:pt>
                <c:pt idx="40">
                  <c:v>43003</c:v>
                </c:pt>
                <c:pt idx="41">
                  <c:v>43004</c:v>
                </c:pt>
                <c:pt idx="42">
                  <c:v>43005</c:v>
                </c:pt>
                <c:pt idx="43">
                  <c:v>43006</c:v>
                </c:pt>
                <c:pt idx="44">
                  <c:v>43007</c:v>
                </c:pt>
                <c:pt idx="45">
                  <c:v>43008</c:v>
                </c:pt>
                <c:pt idx="46">
                  <c:v>43009</c:v>
                </c:pt>
                <c:pt idx="47">
                  <c:v>43010</c:v>
                </c:pt>
                <c:pt idx="48">
                  <c:v>43011</c:v>
                </c:pt>
                <c:pt idx="49">
                  <c:v>43012</c:v>
                </c:pt>
                <c:pt idx="50">
                  <c:v>43013</c:v>
                </c:pt>
                <c:pt idx="51">
                  <c:v>43014</c:v>
                </c:pt>
                <c:pt idx="52">
                  <c:v>43015</c:v>
                </c:pt>
                <c:pt idx="53">
                  <c:v>43016</c:v>
                </c:pt>
                <c:pt idx="54">
                  <c:v>43017</c:v>
                </c:pt>
                <c:pt idx="55">
                  <c:v>43018</c:v>
                </c:pt>
                <c:pt idx="56">
                  <c:v>43019</c:v>
                </c:pt>
                <c:pt idx="57">
                  <c:v>43020</c:v>
                </c:pt>
                <c:pt idx="58">
                  <c:v>43021</c:v>
                </c:pt>
                <c:pt idx="59">
                  <c:v>43022</c:v>
                </c:pt>
                <c:pt idx="60">
                  <c:v>43023</c:v>
                </c:pt>
                <c:pt idx="61">
                  <c:v>43024</c:v>
                </c:pt>
                <c:pt idx="62">
                  <c:v>43025</c:v>
                </c:pt>
                <c:pt idx="63">
                  <c:v>43026</c:v>
                </c:pt>
                <c:pt idx="64">
                  <c:v>43027</c:v>
                </c:pt>
                <c:pt idx="65">
                  <c:v>43028</c:v>
                </c:pt>
                <c:pt idx="66">
                  <c:v>43029</c:v>
                </c:pt>
                <c:pt idx="67">
                  <c:v>43030</c:v>
                </c:pt>
                <c:pt idx="68">
                  <c:v>43031</c:v>
                </c:pt>
                <c:pt idx="69">
                  <c:v>43032</c:v>
                </c:pt>
                <c:pt idx="70">
                  <c:v>43033</c:v>
                </c:pt>
                <c:pt idx="71">
                  <c:v>43034</c:v>
                </c:pt>
                <c:pt idx="72">
                  <c:v>43035</c:v>
                </c:pt>
                <c:pt idx="73">
                  <c:v>43036</c:v>
                </c:pt>
                <c:pt idx="74">
                  <c:v>43037</c:v>
                </c:pt>
                <c:pt idx="75">
                  <c:v>43038</c:v>
                </c:pt>
                <c:pt idx="76">
                  <c:v>43039</c:v>
                </c:pt>
                <c:pt idx="77">
                  <c:v>43040</c:v>
                </c:pt>
                <c:pt idx="78">
                  <c:v>43041</c:v>
                </c:pt>
                <c:pt idx="79">
                  <c:v>43042</c:v>
                </c:pt>
                <c:pt idx="80">
                  <c:v>43043</c:v>
                </c:pt>
                <c:pt idx="81">
                  <c:v>43044</c:v>
                </c:pt>
                <c:pt idx="82">
                  <c:v>43045</c:v>
                </c:pt>
                <c:pt idx="83">
                  <c:v>43046</c:v>
                </c:pt>
                <c:pt idx="84">
                  <c:v>43047</c:v>
                </c:pt>
                <c:pt idx="85">
                  <c:v>43048</c:v>
                </c:pt>
                <c:pt idx="86">
                  <c:v>43049</c:v>
                </c:pt>
                <c:pt idx="87">
                  <c:v>43050</c:v>
                </c:pt>
                <c:pt idx="88">
                  <c:v>43051</c:v>
                </c:pt>
                <c:pt idx="89">
                  <c:v>43052</c:v>
                </c:pt>
                <c:pt idx="90">
                  <c:v>43053</c:v>
                </c:pt>
                <c:pt idx="91">
                  <c:v>43054</c:v>
                </c:pt>
                <c:pt idx="92">
                  <c:v>43055</c:v>
                </c:pt>
                <c:pt idx="93">
                  <c:v>43056</c:v>
                </c:pt>
                <c:pt idx="94">
                  <c:v>43057</c:v>
                </c:pt>
                <c:pt idx="95">
                  <c:v>43058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43064</c:v>
                </c:pt>
                <c:pt idx="102">
                  <c:v>43065</c:v>
                </c:pt>
                <c:pt idx="103">
                  <c:v>43066</c:v>
                </c:pt>
                <c:pt idx="104">
                  <c:v>43067</c:v>
                </c:pt>
                <c:pt idx="105">
                  <c:v>43068</c:v>
                </c:pt>
                <c:pt idx="106">
                  <c:v>43069</c:v>
                </c:pt>
                <c:pt idx="107">
                  <c:v>43070</c:v>
                </c:pt>
                <c:pt idx="108">
                  <c:v>43071</c:v>
                </c:pt>
                <c:pt idx="109">
                  <c:v>43072</c:v>
                </c:pt>
                <c:pt idx="110">
                  <c:v>43073</c:v>
                </c:pt>
                <c:pt idx="111">
                  <c:v>43074</c:v>
                </c:pt>
                <c:pt idx="112">
                  <c:v>43075</c:v>
                </c:pt>
                <c:pt idx="113">
                  <c:v>43076</c:v>
                </c:pt>
                <c:pt idx="114">
                  <c:v>43077</c:v>
                </c:pt>
                <c:pt idx="115">
                  <c:v>43078</c:v>
                </c:pt>
                <c:pt idx="116">
                  <c:v>43079</c:v>
                </c:pt>
                <c:pt idx="117">
                  <c:v>43080</c:v>
                </c:pt>
                <c:pt idx="118">
                  <c:v>43081</c:v>
                </c:pt>
                <c:pt idx="119">
                  <c:v>43082</c:v>
                </c:pt>
                <c:pt idx="120">
                  <c:v>43083</c:v>
                </c:pt>
                <c:pt idx="121">
                  <c:v>43084</c:v>
                </c:pt>
                <c:pt idx="122">
                  <c:v>43085</c:v>
                </c:pt>
                <c:pt idx="123">
                  <c:v>43086</c:v>
                </c:pt>
                <c:pt idx="124">
                  <c:v>43087</c:v>
                </c:pt>
                <c:pt idx="125">
                  <c:v>43088</c:v>
                </c:pt>
                <c:pt idx="126">
                  <c:v>43089</c:v>
                </c:pt>
                <c:pt idx="127">
                  <c:v>43090</c:v>
                </c:pt>
                <c:pt idx="128">
                  <c:v>43091</c:v>
                </c:pt>
                <c:pt idx="129">
                  <c:v>43092</c:v>
                </c:pt>
                <c:pt idx="130">
                  <c:v>43093</c:v>
                </c:pt>
                <c:pt idx="131">
                  <c:v>43094</c:v>
                </c:pt>
                <c:pt idx="132">
                  <c:v>43095</c:v>
                </c:pt>
                <c:pt idx="133">
                  <c:v>43096</c:v>
                </c:pt>
                <c:pt idx="134">
                  <c:v>43097</c:v>
                </c:pt>
                <c:pt idx="135">
                  <c:v>43098</c:v>
                </c:pt>
                <c:pt idx="136">
                  <c:v>43099</c:v>
                </c:pt>
                <c:pt idx="137">
                  <c:v>43100</c:v>
                </c:pt>
                <c:pt idx="138">
                  <c:v>43101</c:v>
                </c:pt>
                <c:pt idx="139">
                  <c:v>43102</c:v>
                </c:pt>
                <c:pt idx="140">
                  <c:v>43103</c:v>
                </c:pt>
                <c:pt idx="141">
                  <c:v>43104</c:v>
                </c:pt>
                <c:pt idx="142">
                  <c:v>43105</c:v>
                </c:pt>
                <c:pt idx="143">
                  <c:v>43106</c:v>
                </c:pt>
                <c:pt idx="144">
                  <c:v>43107</c:v>
                </c:pt>
                <c:pt idx="145">
                  <c:v>43108</c:v>
                </c:pt>
                <c:pt idx="146">
                  <c:v>43109</c:v>
                </c:pt>
                <c:pt idx="147">
                  <c:v>43110</c:v>
                </c:pt>
                <c:pt idx="148">
                  <c:v>43111</c:v>
                </c:pt>
                <c:pt idx="149">
                  <c:v>43112</c:v>
                </c:pt>
                <c:pt idx="150">
                  <c:v>43113</c:v>
                </c:pt>
                <c:pt idx="151">
                  <c:v>43114</c:v>
                </c:pt>
                <c:pt idx="152">
                  <c:v>43115</c:v>
                </c:pt>
                <c:pt idx="153">
                  <c:v>43116</c:v>
                </c:pt>
                <c:pt idx="154">
                  <c:v>43117</c:v>
                </c:pt>
                <c:pt idx="155">
                  <c:v>43118</c:v>
                </c:pt>
                <c:pt idx="156">
                  <c:v>43119</c:v>
                </c:pt>
                <c:pt idx="157">
                  <c:v>43120</c:v>
                </c:pt>
                <c:pt idx="158">
                  <c:v>43121</c:v>
                </c:pt>
                <c:pt idx="159">
                  <c:v>43122</c:v>
                </c:pt>
                <c:pt idx="160">
                  <c:v>43123</c:v>
                </c:pt>
                <c:pt idx="161">
                  <c:v>43124</c:v>
                </c:pt>
                <c:pt idx="162">
                  <c:v>43125</c:v>
                </c:pt>
                <c:pt idx="163">
                  <c:v>43126</c:v>
                </c:pt>
                <c:pt idx="164">
                  <c:v>43127</c:v>
                </c:pt>
                <c:pt idx="165">
                  <c:v>43128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43134</c:v>
                </c:pt>
                <c:pt idx="172">
                  <c:v>43135</c:v>
                </c:pt>
                <c:pt idx="173">
                  <c:v>43136</c:v>
                </c:pt>
                <c:pt idx="174">
                  <c:v>43137</c:v>
                </c:pt>
                <c:pt idx="175">
                  <c:v>43138</c:v>
                </c:pt>
                <c:pt idx="176">
                  <c:v>43139</c:v>
                </c:pt>
                <c:pt idx="177">
                  <c:v>43140</c:v>
                </c:pt>
                <c:pt idx="178">
                  <c:v>43141</c:v>
                </c:pt>
                <c:pt idx="179">
                  <c:v>43142</c:v>
                </c:pt>
                <c:pt idx="180">
                  <c:v>43143</c:v>
                </c:pt>
                <c:pt idx="181">
                  <c:v>43144</c:v>
                </c:pt>
                <c:pt idx="182">
                  <c:v>43145</c:v>
                </c:pt>
                <c:pt idx="183">
                  <c:v>43146</c:v>
                </c:pt>
                <c:pt idx="184">
                  <c:v>43147</c:v>
                </c:pt>
                <c:pt idx="185">
                  <c:v>43148</c:v>
                </c:pt>
                <c:pt idx="186">
                  <c:v>43149</c:v>
                </c:pt>
                <c:pt idx="187">
                  <c:v>43150</c:v>
                </c:pt>
                <c:pt idx="188">
                  <c:v>43151</c:v>
                </c:pt>
                <c:pt idx="189">
                  <c:v>43152</c:v>
                </c:pt>
                <c:pt idx="190">
                  <c:v>43153</c:v>
                </c:pt>
                <c:pt idx="191">
                  <c:v>43154</c:v>
                </c:pt>
                <c:pt idx="192">
                  <c:v>43155</c:v>
                </c:pt>
                <c:pt idx="193">
                  <c:v>43156</c:v>
                </c:pt>
                <c:pt idx="194">
                  <c:v>43157</c:v>
                </c:pt>
                <c:pt idx="195">
                  <c:v>43158</c:v>
                </c:pt>
                <c:pt idx="196">
                  <c:v>43159</c:v>
                </c:pt>
                <c:pt idx="197">
                  <c:v>43160</c:v>
                </c:pt>
                <c:pt idx="198">
                  <c:v>43161</c:v>
                </c:pt>
                <c:pt idx="199">
                  <c:v>43162</c:v>
                </c:pt>
                <c:pt idx="200">
                  <c:v>43163</c:v>
                </c:pt>
                <c:pt idx="201">
                  <c:v>43164</c:v>
                </c:pt>
                <c:pt idx="202">
                  <c:v>43165</c:v>
                </c:pt>
                <c:pt idx="203">
                  <c:v>43166</c:v>
                </c:pt>
                <c:pt idx="204">
                  <c:v>43167</c:v>
                </c:pt>
                <c:pt idx="205">
                  <c:v>43168</c:v>
                </c:pt>
                <c:pt idx="206">
                  <c:v>43169</c:v>
                </c:pt>
                <c:pt idx="207">
                  <c:v>43170</c:v>
                </c:pt>
                <c:pt idx="208">
                  <c:v>43171</c:v>
                </c:pt>
                <c:pt idx="209">
                  <c:v>43172</c:v>
                </c:pt>
                <c:pt idx="210">
                  <c:v>43173</c:v>
                </c:pt>
                <c:pt idx="211">
                  <c:v>43174</c:v>
                </c:pt>
                <c:pt idx="212">
                  <c:v>43175</c:v>
                </c:pt>
                <c:pt idx="213">
                  <c:v>43176</c:v>
                </c:pt>
                <c:pt idx="214">
                  <c:v>43177</c:v>
                </c:pt>
                <c:pt idx="215">
                  <c:v>43178</c:v>
                </c:pt>
                <c:pt idx="216">
                  <c:v>43179</c:v>
                </c:pt>
                <c:pt idx="217">
                  <c:v>43180</c:v>
                </c:pt>
                <c:pt idx="218">
                  <c:v>43181</c:v>
                </c:pt>
                <c:pt idx="219">
                  <c:v>43182</c:v>
                </c:pt>
                <c:pt idx="220">
                  <c:v>43183</c:v>
                </c:pt>
                <c:pt idx="221">
                  <c:v>43184</c:v>
                </c:pt>
                <c:pt idx="222">
                  <c:v>43185</c:v>
                </c:pt>
                <c:pt idx="223">
                  <c:v>43186</c:v>
                </c:pt>
                <c:pt idx="224">
                  <c:v>43187</c:v>
                </c:pt>
                <c:pt idx="225">
                  <c:v>43188</c:v>
                </c:pt>
                <c:pt idx="226">
                  <c:v>43189</c:v>
                </c:pt>
                <c:pt idx="227">
                  <c:v>43190</c:v>
                </c:pt>
                <c:pt idx="228">
                  <c:v>43191</c:v>
                </c:pt>
                <c:pt idx="229">
                  <c:v>43192</c:v>
                </c:pt>
                <c:pt idx="230">
                  <c:v>43193</c:v>
                </c:pt>
                <c:pt idx="231">
                  <c:v>43194</c:v>
                </c:pt>
                <c:pt idx="232">
                  <c:v>43195</c:v>
                </c:pt>
                <c:pt idx="233">
                  <c:v>43196</c:v>
                </c:pt>
                <c:pt idx="234">
                  <c:v>43197</c:v>
                </c:pt>
                <c:pt idx="235">
                  <c:v>43198</c:v>
                </c:pt>
                <c:pt idx="236">
                  <c:v>43199</c:v>
                </c:pt>
                <c:pt idx="237">
                  <c:v>43200</c:v>
                </c:pt>
                <c:pt idx="238">
                  <c:v>43201</c:v>
                </c:pt>
                <c:pt idx="239">
                  <c:v>43202</c:v>
                </c:pt>
                <c:pt idx="240">
                  <c:v>43203</c:v>
                </c:pt>
                <c:pt idx="241">
                  <c:v>43204</c:v>
                </c:pt>
                <c:pt idx="242">
                  <c:v>43205</c:v>
                </c:pt>
                <c:pt idx="243">
                  <c:v>43206</c:v>
                </c:pt>
                <c:pt idx="244">
                  <c:v>43207</c:v>
                </c:pt>
                <c:pt idx="245">
                  <c:v>43208</c:v>
                </c:pt>
                <c:pt idx="246">
                  <c:v>43209</c:v>
                </c:pt>
                <c:pt idx="247">
                  <c:v>43210</c:v>
                </c:pt>
                <c:pt idx="248">
                  <c:v>43211</c:v>
                </c:pt>
                <c:pt idx="249">
                  <c:v>43212</c:v>
                </c:pt>
                <c:pt idx="250">
                  <c:v>43213</c:v>
                </c:pt>
                <c:pt idx="251">
                  <c:v>43214</c:v>
                </c:pt>
                <c:pt idx="252">
                  <c:v>43215</c:v>
                </c:pt>
                <c:pt idx="253">
                  <c:v>43216</c:v>
                </c:pt>
                <c:pt idx="254">
                  <c:v>43217</c:v>
                </c:pt>
                <c:pt idx="255">
                  <c:v>43218</c:v>
                </c:pt>
                <c:pt idx="256">
                  <c:v>43219</c:v>
                </c:pt>
                <c:pt idx="257">
                  <c:v>43220</c:v>
                </c:pt>
                <c:pt idx="258">
                  <c:v>43221</c:v>
                </c:pt>
                <c:pt idx="259">
                  <c:v>43222</c:v>
                </c:pt>
                <c:pt idx="260">
                  <c:v>43223</c:v>
                </c:pt>
                <c:pt idx="261">
                  <c:v>43224</c:v>
                </c:pt>
                <c:pt idx="262">
                  <c:v>43225</c:v>
                </c:pt>
                <c:pt idx="263">
                  <c:v>43226</c:v>
                </c:pt>
                <c:pt idx="264">
                  <c:v>43227</c:v>
                </c:pt>
                <c:pt idx="265">
                  <c:v>43228</c:v>
                </c:pt>
                <c:pt idx="266">
                  <c:v>43229</c:v>
                </c:pt>
                <c:pt idx="267">
                  <c:v>43230</c:v>
                </c:pt>
                <c:pt idx="268">
                  <c:v>43231</c:v>
                </c:pt>
                <c:pt idx="269">
                  <c:v>43232</c:v>
                </c:pt>
                <c:pt idx="270">
                  <c:v>43233</c:v>
                </c:pt>
                <c:pt idx="271">
                  <c:v>43234</c:v>
                </c:pt>
                <c:pt idx="272">
                  <c:v>43235</c:v>
                </c:pt>
                <c:pt idx="273">
                  <c:v>43236</c:v>
                </c:pt>
                <c:pt idx="274">
                  <c:v>43237</c:v>
                </c:pt>
                <c:pt idx="275">
                  <c:v>43238</c:v>
                </c:pt>
                <c:pt idx="276">
                  <c:v>43239</c:v>
                </c:pt>
                <c:pt idx="277">
                  <c:v>43240</c:v>
                </c:pt>
                <c:pt idx="278">
                  <c:v>43241</c:v>
                </c:pt>
                <c:pt idx="279">
                  <c:v>43242</c:v>
                </c:pt>
                <c:pt idx="280">
                  <c:v>43243</c:v>
                </c:pt>
                <c:pt idx="281">
                  <c:v>43244</c:v>
                </c:pt>
                <c:pt idx="282">
                  <c:v>43245</c:v>
                </c:pt>
                <c:pt idx="283">
                  <c:v>43246</c:v>
                </c:pt>
                <c:pt idx="284">
                  <c:v>43247</c:v>
                </c:pt>
                <c:pt idx="285">
                  <c:v>43248</c:v>
                </c:pt>
                <c:pt idx="286">
                  <c:v>43249</c:v>
                </c:pt>
                <c:pt idx="287">
                  <c:v>43250</c:v>
                </c:pt>
                <c:pt idx="288">
                  <c:v>43251</c:v>
                </c:pt>
                <c:pt idx="289">
                  <c:v>43252</c:v>
                </c:pt>
                <c:pt idx="290">
                  <c:v>43253</c:v>
                </c:pt>
                <c:pt idx="291">
                  <c:v>43254</c:v>
                </c:pt>
                <c:pt idx="292">
                  <c:v>43255</c:v>
                </c:pt>
                <c:pt idx="293">
                  <c:v>43256</c:v>
                </c:pt>
                <c:pt idx="294">
                  <c:v>43257</c:v>
                </c:pt>
                <c:pt idx="295">
                  <c:v>43258</c:v>
                </c:pt>
                <c:pt idx="296">
                  <c:v>43259</c:v>
                </c:pt>
                <c:pt idx="297">
                  <c:v>43260</c:v>
                </c:pt>
                <c:pt idx="298">
                  <c:v>43261</c:v>
                </c:pt>
                <c:pt idx="299">
                  <c:v>43262</c:v>
                </c:pt>
                <c:pt idx="300">
                  <c:v>43263</c:v>
                </c:pt>
                <c:pt idx="301">
                  <c:v>43264</c:v>
                </c:pt>
                <c:pt idx="302">
                  <c:v>43265</c:v>
                </c:pt>
                <c:pt idx="303">
                  <c:v>43266</c:v>
                </c:pt>
                <c:pt idx="304">
                  <c:v>43267</c:v>
                </c:pt>
                <c:pt idx="305">
                  <c:v>43268</c:v>
                </c:pt>
                <c:pt idx="306">
                  <c:v>43269</c:v>
                </c:pt>
                <c:pt idx="307">
                  <c:v>43270</c:v>
                </c:pt>
                <c:pt idx="308">
                  <c:v>43271</c:v>
                </c:pt>
                <c:pt idx="309">
                  <c:v>43272</c:v>
                </c:pt>
                <c:pt idx="310">
                  <c:v>43273</c:v>
                </c:pt>
                <c:pt idx="311">
                  <c:v>43274</c:v>
                </c:pt>
                <c:pt idx="312">
                  <c:v>43275</c:v>
                </c:pt>
                <c:pt idx="313">
                  <c:v>43276</c:v>
                </c:pt>
                <c:pt idx="314">
                  <c:v>43277</c:v>
                </c:pt>
                <c:pt idx="315">
                  <c:v>43278</c:v>
                </c:pt>
                <c:pt idx="316">
                  <c:v>43279</c:v>
                </c:pt>
                <c:pt idx="317">
                  <c:v>43280</c:v>
                </c:pt>
                <c:pt idx="318">
                  <c:v>43281</c:v>
                </c:pt>
                <c:pt idx="319">
                  <c:v>43282</c:v>
                </c:pt>
                <c:pt idx="320">
                  <c:v>43283</c:v>
                </c:pt>
                <c:pt idx="321">
                  <c:v>43284</c:v>
                </c:pt>
                <c:pt idx="322">
                  <c:v>43285</c:v>
                </c:pt>
                <c:pt idx="323">
                  <c:v>43286</c:v>
                </c:pt>
                <c:pt idx="324">
                  <c:v>43287</c:v>
                </c:pt>
                <c:pt idx="325">
                  <c:v>43288</c:v>
                </c:pt>
                <c:pt idx="326">
                  <c:v>43289</c:v>
                </c:pt>
                <c:pt idx="327">
                  <c:v>43290</c:v>
                </c:pt>
                <c:pt idx="328">
                  <c:v>43291</c:v>
                </c:pt>
                <c:pt idx="329">
                  <c:v>43292</c:v>
                </c:pt>
                <c:pt idx="330">
                  <c:v>43293</c:v>
                </c:pt>
                <c:pt idx="331">
                  <c:v>43294</c:v>
                </c:pt>
                <c:pt idx="332">
                  <c:v>43295</c:v>
                </c:pt>
                <c:pt idx="333">
                  <c:v>43296</c:v>
                </c:pt>
                <c:pt idx="334">
                  <c:v>43297</c:v>
                </c:pt>
                <c:pt idx="335">
                  <c:v>43298</c:v>
                </c:pt>
                <c:pt idx="336">
                  <c:v>43299</c:v>
                </c:pt>
                <c:pt idx="337">
                  <c:v>43300</c:v>
                </c:pt>
                <c:pt idx="338">
                  <c:v>43301</c:v>
                </c:pt>
                <c:pt idx="339">
                  <c:v>43302</c:v>
                </c:pt>
                <c:pt idx="340">
                  <c:v>43303</c:v>
                </c:pt>
                <c:pt idx="341">
                  <c:v>43304</c:v>
                </c:pt>
                <c:pt idx="342">
                  <c:v>43305</c:v>
                </c:pt>
                <c:pt idx="343">
                  <c:v>43306</c:v>
                </c:pt>
                <c:pt idx="344">
                  <c:v>43307</c:v>
                </c:pt>
                <c:pt idx="345">
                  <c:v>43308</c:v>
                </c:pt>
                <c:pt idx="346">
                  <c:v>43309</c:v>
                </c:pt>
                <c:pt idx="347">
                  <c:v>43310</c:v>
                </c:pt>
                <c:pt idx="348">
                  <c:v>43311</c:v>
                </c:pt>
                <c:pt idx="349">
                  <c:v>43312</c:v>
                </c:pt>
                <c:pt idx="350">
                  <c:v>43313</c:v>
                </c:pt>
                <c:pt idx="351">
                  <c:v>43314</c:v>
                </c:pt>
                <c:pt idx="352">
                  <c:v>43315</c:v>
                </c:pt>
                <c:pt idx="353">
                  <c:v>43316</c:v>
                </c:pt>
                <c:pt idx="354">
                  <c:v>43317</c:v>
                </c:pt>
                <c:pt idx="355">
                  <c:v>43318</c:v>
                </c:pt>
                <c:pt idx="356">
                  <c:v>43319</c:v>
                </c:pt>
                <c:pt idx="357">
                  <c:v>43320</c:v>
                </c:pt>
                <c:pt idx="358">
                  <c:v>43321</c:v>
                </c:pt>
                <c:pt idx="359">
                  <c:v>43322</c:v>
                </c:pt>
                <c:pt idx="360">
                  <c:v>43323</c:v>
                </c:pt>
                <c:pt idx="361">
                  <c:v>43324</c:v>
                </c:pt>
                <c:pt idx="362">
                  <c:v>43325</c:v>
                </c:pt>
                <c:pt idx="363">
                  <c:v>43326</c:v>
                </c:pt>
                <c:pt idx="364">
                  <c:v>43327</c:v>
                </c:pt>
                <c:pt idx="365">
                  <c:v>43328</c:v>
                </c:pt>
                <c:pt idx="366">
                  <c:v>43329</c:v>
                </c:pt>
                <c:pt idx="367">
                  <c:v>43330</c:v>
                </c:pt>
                <c:pt idx="368">
                  <c:v>43331</c:v>
                </c:pt>
                <c:pt idx="369">
                  <c:v>43332</c:v>
                </c:pt>
                <c:pt idx="370">
                  <c:v>43333</c:v>
                </c:pt>
                <c:pt idx="371">
                  <c:v>43334</c:v>
                </c:pt>
                <c:pt idx="372">
                  <c:v>43335</c:v>
                </c:pt>
                <c:pt idx="373">
                  <c:v>43336</c:v>
                </c:pt>
                <c:pt idx="374">
                  <c:v>43337</c:v>
                </c:pt>
                <c:pt idx="375">
                  <c:v>43338</c:v>
                </c:pt>
                <c:pt idx="376">
                  <c:v>43339</c:v>
                </c:pt>
                <c:pt idx="377">
                  <c:v>43340</c:v>
                </c:pt>
                <c:pt idx="378">
                  <c:v>43341</c:v>
                </c:pt>
                <c:pt idx="379">
                  <c:v>43342</c:v>
                </c:pt>
                <c:pt idx="380">
                  <c:v>43343</c:v>
                </c:pt>
                <c:pt idx="381">
                  <c:v>43344</c:v>
                </c:pt>
                <c:pt idx="382">
                  <c:v>43345</c:v>
                </c:pt>
                <c:pt idx="383">
                  <c:v>43346</c:v>
                </c:pt>
                <c:pt idx="384">
                  <c:v>43347</c:v>
                </c:pt>
                <c:pt idx="385">
                  <c:v>43348</c:v>
                </c:pt>
                <c:pt idx="386">
                  <c:v>43349</c:v>
                </c:pt>
                <c:pt idx="387">
                  <c:v>43350</c:v>
                </c:pt>
                <c:pt idx="388">
                  <c:v>43351</c:v>
                </c:pt>
                <c:pt idx="389">
                  <c:v>43352</c:v>
                </c:pt>
                <c:pt idx="390">
                  <c:v>43353</c:v>
                </c:pt>
                <c:pt idx="391">
                  <c:v>43354</c:v>
                </c:pt>
                <c:pt idx="392">
                  <c:v>43355</c:v>
                </c:pt>
                <c:pt idx="393">
                  <c:v>43356</c:v>
                </c:pt>
                <c:pt idx="394">
                  <c:v>43357</c:v>
                </c:pt>
                <c:pt idx="395">
                  <c:v>43358</c:v>
                </c:pt>
                <c:pt idx="396">
                  <c:v>43359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43365</c:v>
                </c:pt>
                <c:pt idx="403">
                  <c:v>43366</c:v>
                </c:pt>
                <c:pt idx="404">
                  <c:v>43367</c:v>
                </c:pt>
                <c:pt idx="405">
                  <c:v>43368</c:v>
                </c:pt>
                <c:pt idx="406">
                  <c:v>43369</c:v>
                </c:pt>
                <c:pt idx="407">
                  <c:v>43370</c:v>
                </c:pt>
                <c:pt idx="408">
                  <c:v>43371</c:v>
                </c:pt>
                <c:pt idx="409">
                  <c:v>43372</c:v>
                </c:pt>
                <c:pt idx="410">
                  <c:v>43373</c:v>
                </c:pt>
                <c:pt idx="411">
                  <c:v>43374</c:v>
                </c:pt>
                <c:pt idx="412">
                  <c:v>43375</c:v>
                </c:pt>
                <c:pt idx="413">
                  <c:v>43376</c:v>
                </c:pt>
                <c:pt idx="414">
                  <c:v>43377</c:v>
                </c:pt>
                <c:pt idx="415">
                  <c:v>43378</c:v>
                </c:pt>
                <c:pt idx="416">
                  <c:v>43379</c:v>
                </c:pt>
                <c:pt idx="417">
                  <c:v>43380</c:v>
                </c:pt>
                <c:pt idx="418">
                  <c:v>43381</c:v>
                </c:pt>
                <c:pt idx="419">
                  <c:v>43382</c:v>
                </c:pt>
                <c:pt idx="420">
                  <c:v>43383</c:v>
                </c:pt>
                <c:pt idx="421">
                  <c:v>43384</c:v>
                </c:pt>
                <c:pt idx="422">
                  <c:v>43385</c:v>
                </c:pt>
                <c:pt idx="423">
                  <c:v>43386</c:v>
                </c:pt>
                <c:pt idx="424">
                  <c:v>43387</c:v>
                </c:pt>
                <c:pt idx="425">
                  <c:v>43388</c:v>
                </c:pt>
                <c:pt idx="426">
                  <c:v>43389</c:v>
                </c:pt>
                <c:pt idx="427">
                  <c:v>43390</c:v>
                </c:pt>
                <c:pt idx="428">
                  <c:v>43391</c:v>
                </c:pt>
                <c:pt idx="429">
                  <c:v>43392</c:v>
                </c:pt>
                <c:pt idx="430">
                  <c:v>43393</c:v>
                </c:pt>
                <c:pt idx="431">
                  <c:v>43394</c:v>
                </c:pt>
                <c:pt idx="432">
                  <c:v>43395</c:v>
                </c:pt>
                <c:pt idx="433">
                  <c:v>43396</c:v>
                </c:pt>
                <c:pt idx="434">
                  <c:v>43397</c:v>
                </c:pt>
                <c:pt idx="435">
                  <c:v>43398</c:v>
                </c:pt>
                <c:pt idx="436">
                  <c:v>43399</c:v>
                </c:pt>
                <c:pt idx="437">
                  <c:v>43400</c:v>
                </c:pt>
                <c:pt idx="438">
                  <c:v>43401</c:v>
                </c:pt>
                <c:pt idx="439">
                  <c:v>43402</c:v>
                </c:pt>
                <c:pt idx="440">
                  <c:v>43403</c:v>
                </c:pt>
                <c:pt idx="441">
                  <c:v>43404</c:v>
                </c:pt>
                <c:pt idx="442">
                  <c:v>43405</c:v>
                </c:pt>
                <c:pt idx="443">
                  <c:v>43406</c:v>
                </c:pt>
                <c:pt idx="444">
                  <c:v>43407</c:v>
                </c:pt>
                <c:pt idx="445">
                  <c:v>43408</c:v>
                </c:pt>
                <c:pt idx="446">
                  <c:v>43409</c:v>
                </c:pt>
                <c:pt idx="447">
                  <c:v>43410</c:v>
                </c:pt>
                <c:pt idx="448">
                  <c:v>43411</c:v>
                </c:pt>
                <c:pt idx="449">
                  <c:v>43412</c:v>
                </c:pt>
                <c:pt idx="450">
                  <c:v>43413</c:v>
                </c:pt>
                <c:pt idx="451">
                  <c:v>43414</c:v>
                </c:pt>
                <c:pt idx="452">
                  <c:v>43415</c:v>
                </c:pt>
                <c:pt idx="453">
                  <c:v>43416</c:v>
                </c:pt>
                <c:pt idx="454">
                  <c:v>43417</c:v>
                </c:pt>
                <c:pt idx="455">
                  <c:v>43418</c:v>
                </c:pt>
                <c:pt idx="456">
                  <c:v>43419</c:v>
                </c:pt>
                <c:pt idx="457">
                  <c:v>43420</c:v>
                </c:pt>
                <c:pt idx="458">
                  <c:v>43421</c:v>
                </c:pt>
                <c:pt idx="459">
                  <c:v>43422</c:v>
                </c:pt>
                <c:pt idx="460">
                  <c:v>43423</c:v>
                </c:pt>
                <c:pt idx="461">
                  <c:v>43424</c:v>
                </c:pt>
                <c:pt idx="462">
                  <c:v>43425</c:v>
                </c:pt>
                <c:pt idx="463">
                  <c:v>43426</c:v>
                </c:pt>
                <c:pt idx="464">
                  <c:v>43427</c:v>
                </c:pt>
                <c:pt idx="465">
                  <c:v>43428</c:v>
                </c:pt>
                <c:pt idx="466">
                  <c:v>43429</c:v>
                </c:pt>
                <c:pt idx="467">
                  <c:v>43430</c:v>
                </c:pt>
                <c:pt idx="468">
                  <c:v>43431</c:v>
                </c:pt>
                <c:pt idx="469">
                  <c:v>43432</c:v>
                </c:pt>
                <c:pt idx="470">
                  <c:v>43433</c:v>
                </c:pt>
                <c:pt idx="471">
                  <c:v>43434</c:v>
                </c:pt>
                <c:pt idx="472">
                  <c:v>43435</c:v>
                </c:pt>
                <c:pt idx="473">
                  <c:v>43436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43442</c:v>
                </c:pt>
                <c:pt idx="480">
                  <c:v>43443</c:v>
                </c:pt>
                <c:pt idx="481">
                  <c:v>43444</c:v>
                </c:pt>
                <c:pt idx="482">
                  <c:v>43445</c:v>
                </c:pt>
                <c:pt idx="483">
                  <c:v>43446</c:v>
                </c:pt>
                <c:pt idx="484">
                  <c:v>43447</c:v>
                </c:pt>
                <c:pt idx="485">
                  <c:v>43448</c:v>
                </c:pt>
                <c:pt idx="486">
                  <c:v>43449</c:v>
                </c:pt>
                <c:pt idx="487">
                  <c:v>43450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43456</c:v>
                </c:pt>
                <c:pt idx="494">
                  <c:v>43457</c:v>
                </c:pt>
                <c:pt idx="495">
                  <c:v>43458</c:v>
                </c:pt>
                <c:pt idx="496">
                  <c:v>43459</c:v>
                </c:pt>
                <c:pt idx="497">
                  <c:v>43460</c:v>
                </c:pt>
                <c:pt idx="498">
                  <c:v>43461</c:v>
                </c:pt>
                <c:pt idx="499">
                  <c:v>43462</c:v>
                </c:pt>
                <c:pt idx="500">
                  <c:v>43463</c:v>
                </c:pt>
                <c:pt idx="501">
                  <c:v>43464</c:v>
                </c:pt>
                <c:pt idx="502">
                  <c:v>43465</c:v>
                </c:pt>
                <c:pt idx="503">
                  <c:v>43466</c:v>
                </c:pt>
                <c:pt idx="504">
                  <c:v>43467</c:v>
                </c:pt>
                <c:pt idx="505">
                  <c:v>43468</c:v>
                </c:pt>
                <c:pt idx="506">
                  <c:v>43469</c:v>
                </c:pt>
                <c:pt idx="507">
                  <c:v>43470</c:v>
                </c:pt>
                <c:pt idx="508">
                  <c:v>43471</c:v>
                </c:pt>
                <c:pt idx="509">
                  <c:v>43472</c:v>
                </c:pt>
                <c:pt idx="510">
                  <c:v>43473</c:v>
                </c:pt>
                <c:pt idx="511">
                  <c:v>43474</c:v>
                </c:pt>
                <c:pt idx="512">
                  <c:v>43475</c:v>
                </c:pt>
                <c:pt idx="513">
                  <c:v>43476</c:v>
                </c:pt>
                <c:pt idx="514">
                  <c:v>43477</c:v>
                </c:pt>
                <c:pt idx="515">
                  <c:v>43478</c:v>
                </c:pt>
                <c:pt idx="516">
                  <c:v>43479</c:v>
                </c:pt>
                <c:pt idx="517">
                  <c:v>43480</c:v>
                </c:pt>
                <c:pt idx="518">
                  <c:v>43481</c:v>
                </c:pt>
                <c:pt idx="519">
                  <c:v>43482</c:v>
                </c:pt>
                <c:pt idx="520">
                  <c:v>43483</c:v>
                </c:pt>
                <c:pt idx="521">
                  <c:v>43484</c:v>
                </c:pt>
                <c:pt idx="522">
                  <c:v>43485</c:v>
                </c:pt>
                <c:pt idx="523">
                  <c:v>43486</c:v>
                </c:pt>
                <c:pt idx="524">
                  <c:v>43487</c:v>
                </c:pt>
                <c:pt idx="525">
                  <c:v>43488</c:v>
                </c:pt>
                <c:pt idx="526">
                  <c:v>43489</c:v>
                </c:pt>
                <c:pt idx="527">
                  <c:v>43490</c:v>
                </c:pt>
                <c:pt idx="528">
                  <c:v>43491</c:v>
                </c:pt>
                <c:pt idx="529">
                  <c:v>43492</c:v>
                </c:pt>
                <c:pt idx="530">
                  <c:v>43493</c:v>
                </c:pt>
                <c:pt idx="531">
                  <c:v>43494</c:v>
                </c:pt>
                <c:pt idx="532">
                  <c:v>43495</c:v>
                </c:pt>
                <c:pt idx="533">
                  <c:v>43496</c:v>
                </c:pt>
                <c:pt idx="534">
                  <c:v>43497</c:v>
                </c:pt>
                <c:pt idx="535">
                  <c:v>43498</c:v>
                </c:pt>
                <c:pt idx="536">
                  <c:v>43499</c:v>
                </c:pt>
                <c:pt idx="537">
                  <c:v>43500</c:v>
                </c:pt>
                <c:pt idx="538">
                  <c:v>43501</c:v>
                </c:pt>
                <c:pt idx="539">
                  <c:v>43502</c:v>
                </c:pt>
                <c:pt idx="540">
                  <c:v>43503</c:v>
                </c:pt>
                <c:pt idx="541">
                  <c:v>43504</c:v>
                </c:pt>
                <c:pt idx="542">
                  <c:v>43505</c:v>
                </c:pt>
                <c:pt idx="543">
                  <c:v>43506</c:v>
                </c:pt>
                <c:pt idx="544">
                  <c:v>43507</c:v>
                </c:pt>
                <c:pt idx="545">
                  <c:v>43508</c:v>
                </c:pt>
                <c:pt idx="546">
                  <c:v>43509</c:v>
                </c:pt>
                <c:pt idx="547">
                  <c:v>43510</c:v>
                </c:pt>
                <c:pt idx="548">
                  <c:v>43511</c:v>
                </c:pt>
                <c:pt idx="549">
                  <c:v>43512</c:v>
                </c:pt>
                <c:pt idx="550">
                  <c:v>43513</c:v>
                </c:pt>
                <c:pt idx="551">
                  <c:v>43514</c:v>
                </c:pt>
                <c:pt idx="552">
                  <c:v>43515</c:v>
                </c:pt>
                <c:pt idx="553">
                  <c:v>43516</c:v>
                </c:pt>
                <c:pt idx="554">
                  <c:v>43517</c:v>
                </c:pt>
                <c:pt idx="555">
                  <c:v>43518</c:v>
                </c:pt>
                <c:pt idx="556">
                  <c:v>43519</c:v>
                </c:pt>
                <c:pt idx="557">
                  <c:v>43520</c:v>
                </c:pt>
                <c:pt idx="558">
                  <c:v>43521</c:v>
                </c:pt>
                <c:pt idx="559">
                  <c:v>43522</c:v>
                </c:pt>
                <c:pt idx="560">
                  <c:v>43523</c:v>
                </c:pt>
                <c:pt idx="561">
                  <c:v>43524</c:v>
                </c:pt>
                <c:pt idx="562">
                  <c:v>43525</c:v>
                </c:pt>
                <c:pt idx="563">
                  <c:v>43526</c:v>
                </c:pt>
                <c:pt idx="564">
                  <c:v>43527</c:v>
                </c:pt>
                <c:pt idx="565">
                  <c:v>43528</c:v>
                </c:pt>
                <c:pt idx="566">
                  <c:v>43529</c:v>
                </c:pt>
                <c:pt idx="567">
                  <c:v>43530</c:v>
                </c:pt>
                <c:pt idx="568">
                  <c:v>43531</c:v>
                </c:pt>
                <c:pt idx="569">
                  <c:v>43532</c:v>
                </c:pt>
                <c:pt idx="570">
                  <c:v>43533</c:v>
                </c:pt>
                <c:pt idx="571">
                  <c:v>43534</c:v>
                </c:pt>
                <c:pt idx="572">
                  <c:v>43535</c:v>
                </c:pt>
                <c:pt idx="573">
                  <c:v>43536</c:v>
                </c:pt>
                <c:pt idx="574">
                  <c:v>43537</c:v>
                </c:pt>
                <c:pt idx="575">
                  <c:v>43538</c:v>
                </c:pt>
                <c:pt idx="576">
                  <c:v>43539</c:v>
                </c:pt>
                <c:pt idx="577">
                  <c:v>43540</c:v>
                </c:pt>
                <c:pt idx="578">
                  <c:v>43541</c:v>
                </c:pt>
                <c:pt idx="579">
                  <c:v>43542</c:v>
                </c:pt>
                <c:pt idx="580">
                  <c:v>43543</c:v>
                </c:pt>
                <c:pt idx="581">
                  <c:v>43544</c:v>
                </c:pt>
                <c:pt idx="582">
                  <c:v>43545</c:v>
                </c:pt>
                <c:pt idx="583">
                  <c:v>43546</c:v>
                </c:pt>
                <c:pt idx="584">
                  <c:v>43547</c:v>
                </c:pt>
                <c:pt idx="585">
                  <c:v>43548</c:v>
                </c:pt>
                <c:pt idx="586">
                  <c:v>43549</c:v>
                </c:pt>
                <c:pt idx="587">
                  <c:v>43550</c:v>
                </c:pt>
                <c:pt idx="588">
                  <c:v>43551</c:v>
                </c:pt>
                <c:pt idx="589">
                  <c:v>43552</c:v>
                </c:pt>
                <c:pt idx="590">
                  <c:v>43553</c:v>
                </c:pt>
                <c:pt idx="591">
                  <c:v>43554</c:v>
                </c:pt>
                <c:pt idx="592">
                  <c:v>43555</c:v>
                </c:pt>
                <c:pt idx="593">
                  <c:v>43556</c:v>
                </c:pt>
                <c:pt idx="594">
                  <c:v>43557</c:v>
                </c:pt>
                <c:pt idx="595">
                  <c:v>43558</c:v>
                </c:pt>
                <c:pt idx="596">
                  <c:v>43559</c:v>
                </c:pt>
                <c:pt idx="597">
                  <c:v>43560</c:v>
                </c:pt>
                <c:pt idx="598">
                  <c:v>43561</c:v>
                </c:pt>
                <c:pt idx="599">
                  <c:v>43562</c:v>
                </c:pt>
                <c:pt idx="600">
                  <c:v>43563</c:v>
                </c:pt>
                <c:pt idx="601">
                  <c:v>43564</c:v>
                </c:pt>
                <c:pt idx="602">
                  <c:v>43565</c:v>
                </c:pt>
                <c:pt idx="603">
                  <c:v>43566</c:v>
                </c:pt>
                <c:pt idx="604">
                  <c:v>43567</c:v>
                </c:pt>
                <c:pt idx="605">
                  <c:v>43568</c:v>
                </c:pt>
                <c:pt idx="606">
                  <c:v>43569</c:v>
                </c:pt>
                <c:pt idx="607">
                  <c:v>43570</c:v>
                </c:pt>
                <c:pt idx="608">
                  <c:v>43571</c:v>
                </c:pt>
                <c:pt idx="609">
                  <c:v>43572</c:v>
                </c:pt>
                <c:pt idx="610">
                  <c:v>43573</c:v>
                </c:pt>
                <c:pt idx="611">
                  <c:v>43574</c:v>
                </c:pt>
                <c:pt idx="612">
                  <c:v>43575</c:v>
                </c:pt>
                <c:pt idx="613">
                  <c:v>43576</c:v>
                </c:pt>
                <c:pt idx="614">
                  <c:v>43577</c:v>
                </c:pt>
                <c:pt idx="615">
                  <c:v>43578</c:v>
                </c:pt>
                <c:pt idx="616">
                  <c:v>43579</c:v>
                </c:pt>
                <c:pt idx="617">
                  <c:v>43580</c:v>
                </c:pt>
                <c:pt idx="618">
                  <c:v>43581</c:v>
                </c:pt>
                <c:pt idx="619">
                  <c:v>43582</c:v>
                </c:pt>
                <c:pt idx="620">
                  <c:v>43583</c:v>
                </c:pt>
                <c:pt idx="621">
                  <c:v>43584</c:v>
                </c:pt>
                <c:pt idx="622">
                  <c:v>43585</c:v>
                </c:pt>
                <c:pt idx="623">
                  <c:v>43586</c:v>
                </c:pt>
                <c:pt idx="624">
                  <c:v>43587</c:v>
                </c:pt>
                <c:pt idx="625">
                  <c:v>43588</c:v>
                </c:pt>
                <c:pt idx="626">
                  <c:v>43589</c:v>
                </c:pt>
                <c:pt idx="627">
                  <c:v>43590</c:v>
                </c:pt>
                <c:pt idx="628">
                  <c:v>43591</c:v>
                </c:pt>
                <c:pt idx="629">
                  <c:v>43592</c:v>
                </c:pt>
                <c:pt idx="630">
                  <c:v>43593</c:v>
                </c:pt>
                <c:pt idx="631">
                  <c:v>43594</c:v>
                </c:pt>
                <c:pt idx="632">
                  <c:v>43595</c:v>
                </c:pt>
                <c:pt idx="633">
                  <c:v>43596</c:v>
                </c:pt>
                <c:pt idx="634">
                  <c:v>43597</c:v>
                </c:pt>
                <c:pt idx="635">
                  <c:v>43598</c:v>
                </c:pt>
                <c:pt idx="636">
                  <c:v>43599</c:v>
                </c:pt>
                <c:pt idx="637">
                  <c:v>43600</c:v>
                </c:pt>
                <c:pt idx="638">
                  <c:v>43601</c:v>
                </c:pt>
                <c:pt idx="639">
                  <c:v>43602</c:v>
                </c:pt>
                <c:pt idx="640">
                  <c:v>43603</c:v>
                </c:pt>
                <c:pt idx="641">
                  <c:v>43604</c:v>
                </c:pt>
                <c:pt idx="642">
                  <c:v>43605</c:v>
                </c:pt>
                <c:pt idx="643">
                  <c:v>43606</c:v>
                </c:pt>
                <c:pt idx="644">
                  <c:v>43607</c:v>
                </c:pt>
                <c:pt idx="645">
                  <c:v>43608</c:v>
                </c:pt>
                <c:pt idx="646">
                  <c:v>43609</c:v>
                </c:pt>
                <c:pt idx="647">
                  <c:v>43610</c:v>
                </c:pt>
                <c:pt idx="648">
                  <c:v>43611</c:v>
                </c:pt>
                <c:pt idx="649">
                  <c:v>43612</c:v>
                </c:pt>
                <c:pt idx="650">
                  <c:v>43613</c:v>
                </c:pt>
                <c:pt idx="651">
                  <c:v>43614</c:v>
                </c:pt>
                <c:pt idx="652">
                  <c:v>43615</c:v>
                </c:pt>
                <c:pt idx="653">
                  <c:v>43616</c:v>
                </c:pt>
                <c:pt idx="654">
                  <c:v>43617</c:v>
                </c:pt>
                <c:pt idx="655">
                  <c:v>43618</c:v>
                </c:pt>
                <c:pt idx="656">
                  <c:v>43619</c:v>
                </c:pt>
                <c:pt idx="657">
                  <c:v>43620</c:v>
                </c:pt>
                <c:pt idx="658">
                  <c:v>43621</c:v>
                </c:pt>
                <c:pt idx="659">
                  <c:v>43622</c:v>
                </c:pt>
                <c:pt idx="660">
                  <c:v>43623</c:v>
                </c:pt>
                <c:pt idx="661">
                  <c:v>43624</c:v>
                </c:pt>
                <c:pt idx="662">
                  <c:v>43625</c:v>
                </c:pt>
                <c:pt idx="663">
                  <c:v>43626</c:v>
                </c:pt>
                <c:pt idx="664">
                  <c:v>43627</c:v>
                </c:pt>
                <c:pt idx="665">
                  <c:v>43628</c:v>
                </c:pt>
                <c:pt idx="666">
                  <c:v>43629</c:v>
                </c:pt>
                <c:pt idx="667">
                  <c:v>43630</c:v>
                </c:pt>
                <c:pt idx="668">
                  <c:v>43631</c:v>
                </c:pt>
                <c:pt idx="669">
                  <c:v>43632</c:v>
                </c:pt>
                <c:pt idx="670">
                  <c:v>43633</c:v>
                </c:pt>
                <c:pt idx="671">
                  <c:v>43634</c:v>
                </c:pt>
                <c:pt idx="672">
                  <c:v>43635</c:v>
                </c:pt>
                <c:pt idx="673">
                  <c:v>43636</c:v>
                </c:pt>
                <c:pt idx="674">
                  <c:v>43637</c:v>
                </c:pt>
                <c:pt idx="675">
                  <c:v>43638</c:v>
                </c:pt>
                <c:pt idx="676">
                  <c:v>43639</c:v>
                </c:pt>
                <c:pt idx="677">
                  <c:v>43640</c:v>
                </c:pt>
                <c:pt idx="678">
                  <c:v>43641</c:v>
                </c:pt>
                <c:pt idx="679">
                  <c:v>43642</c:v>
                </c:pt>
                <c:pt idx="680">
                  <c:v>43643</c:v>
                </c:pt>
                <c:pt idx="681">
                  <c:v>43644</c:v>
                </c:pt>
                <c:pt idx="682">
                  <c:v>43645</c:v>
                </c:pt>
                <c:pt idx="683">
                  <c:v>43646</c:v>
                </c:pt>
                <c:pt idx="684">
                  <c:v>43647</c:v>
                </c:pt>
                <c:pt idx="685">
                  <c:v>43648</c:v>
                </c:pt>
                <c:pt idx="686">
                  <c:v>43649</c:v>
                </c:pt>
                <c:pt idx="687">
                  <c:v>43650</c:v>
                </c:pt>
                <c:pt idx="688">
                  <c:v>43651</c:v>
                </c:pt>
                <c:pt idx="689">
                  <c:v>43652</c:v>
                </c:pt>
                <c:pt idx="690">
                  <c:v>43653</c:v>
                </c:pt>
                <c:pt idx="691">
                  <c:v>43654</c:v>
                </c:pt>
                <c:pt idx="692">
                  <c:v>43655</c:v>
                </c:pt>
                <c:pt idx="693">
                  <c:v>43656</c:v>
                </c:pt>
                <c:pt idx="694">
                  <c:v>43657</c:v>
                </c:pt>
                <c:pt idx="695">
                  <c:v>43658</c:v>
                </c:pt>
                <c:pt idx="696">
                  <c:v>43659</c:v>
                </c:pt>
                <c:pt idx="697">
                  <c:v>43660</c:v>
                </c:pt>
                <c:pt idx="698">
                  <c:v>43661</c:v>
                </c:pt>
                <c:pt idx="699">
                  <c:v>43662</c:v>
                </c:pt>
                <c:pt idx="700">
                  <c:v>43663</c:v>
                </c:pt>
                <c:pt idx="701">
                  <c:v>43664</c:v>
                </c:pt>
                <c:pt idx="702">
                  <c:v>43665</c:v>
                </c:pt>
                <c:pt idx="703">
                  <c:v>43666</c:v>
                </c:pt>
                <c:pt idx="704">
                  <c:v>43667</c:v>
                </c:pt>
                <c:pt idx="705">
                  <c:v>43668</c:v>
                </c:pt>
                <c:pt idx="706">
                  <c:v>43669</c:v>
                </c:pt>
                <c:pt idx="707">
                  <c:v>43670</c:v>
                </c:pt>
                <c:pt idx="708">
                  <c:v>43671</c:v>
                </c:pt>
                <c:pt idx="709">
                  <c:v>43672</c:v>
                </c:pt>
                <c:pt idx="710">
                  <c:v>43673</c:v>
                </c:pt>
                <c:pt idx="711">
                  <c:v>43674</c:v>
                </c:pt>
                <c:pt idx="712">
                  <c:v>43675</c:v>
                </c:pt>
                <c:pt idx="713">
                  <c:v>43676</c:v>
                </c:pt>
                <c:pt idx="714">
                  <c:v>43677</c:v>
                </c:pt>
                <c:pt idx="715">
                  <c:v>43678</c:v>
                </c:pt>
                <c:pt idx="716">
                  <c:v>43679</c:v>
                </c:pt>
                <c:pt idx="717">
                  <c:v>43680</c:v>
                </c:pt>
                <c:pt idx="718">
                  <c:v>43681</c:v>
                </c:pt>
                <c:pt idx="719">
                  <c:v>43682</c:v>
                </c:pt>
                <c:pt idx="720">
                  <c:v>43683</c:v>
                </c:pt>
                <c:pt idx="721">
                  <c:v>43684</c:v>
                </c:pt>
                <c:pt idx="722">
                  <c:v>43685</c:v>
                </c:pt>
                <c:pt idx="723">
                  <c:v>43686</c:v>
                </c:pt>
                <c:pt idx="724">
                  <c:v>43687</c:v>
                </c:pt>
                <c:pt idx="725">
                  <c:v>43688</c:v>
                </c:pt>
                <c:pt idx="726">
                  <c:v>43689</c:v>
                </c:pt>
                <c:pt idx="727">
                  <c:v>43690</c:v>
                </c:pt>
                <c:pt idx="728">
                  <c:v>43691</c:v>
                </c:pt>
                <c:pt idx="729">
                  <c:v>43692</c:v>
                </c:pt>
                <c:pt idx="730">
                  <c:v>43693</c:v>
                </c:pt>
                <c:pt idx="731">
                  <c:v>43694</c:v>
                </c:pt>
                <c:pt idx="732">
                  <c:v>43695</c:v>
                </c:pt>
                <c:pt idx="733">
                  <c:v>43696</c:v>
                </c:pt>
                <c:pt idx="734">
                  <c:v>43697</c:v>
                </c:pt>
                <c:pt idx="735">
                  <c:v>43698</c:v>
                </c:pt>
                <c:pt idx="736">
                  <c:v>43699</c:v>
                </c:pt>
                <c:pt idx="737">
                  <c:v>43700</c:v>
                </c:pt>
                <c:pt idx="738">
                  <c:v>43701</c:v>
                </c:pt>
                <c:pt idx="739">
                  <c:v>43702</c:v>
                </c:pt>
                <c:pt idx="740">
                  <c:v>43703</c:v>
                </c:pt>
                <c:pt idx="741">
                  <c:v>43704</c:v>
                </c:pt>
                <c:pt idx="742">
                  <c:v>43705</c:v>
                </c:pt>
                <c:pt idx="743">
                  <c:v>43706</c:v>
                </c:pt>
                <c:pt idx="744">
                  <c:v>43707</c:v>
                </c:pt>
                <c:pt idx="745">
                  <c:v>43708</c:v>
                </c:pt>
                <c:pt idx="746">
                  <c:v>43709</c:v>
                </c:pt>
                <c:pt idx="747">
                  <c:v>43710</c:v>
                </c:pt>
                <c:pt idx="748">
                  <c:v>43711</c:v>
                </c:pt>
                <c:pt idx="749">
                  <c:v>43712</c:v>
                </c:pt>
                <c:pt idx="750">
                  <c:v>43713</c:v>
                </c:pt>
                <c:pt idx="751">
                  <c:v>43714</c:v>
                </c:pt>
                <c:pt idx="752">
                  <c:v>43715</c:v>
                </c:pt>
                <c:pt idx="753">
                  <c:v>43716</c:v>
                </c:pt>
                <c:pt idx="754">
                  <c:v>43717</c:v>
                </c:pt>
                <c:pt idx="755">
                  <c:v>43718</c:v>
                </c:pt>
                <c:pt idx="756">
                  <c:v>43719</c:v>
                </c:pt>
                <c:pt idx="757">
                  <c:v>43720</c:v>
                </c:pt>
                <c:pt idx="758">
                  <c:v>43721</c:v>
                </c:pt>
                <c:pt idx="759">
                  <c:v>43722</c:v>
                </c:pt>
                <c:pt idx="760">
                  <c:v>43723</c:v>
                </c:pt>
                <c:pt idx="761">
                  <c:v>43724</c:v>
                </c:pt>
                <c:pt idx="762">
                  <c:v>43725</c:v>
                </c:pt>
                <c:pt idx="763">
                  <c:v>43726</c:v>
                </c:pt>
                <c:pt idx="764">
                  <c:v>43727</c:v>
                </c:pt>
                <c:pt idx="765">
                  <c:v>43728</c:v>
                </c:pt>
                <c:pt idx="766">
                  <c:v>43729</c:v>
                </c:pt>
                <c:pt idx="767">
                  <c:v>43730</c:v>
                </c:pt>
                <c:pt idx="768">
                  <c:v>43731</c:v>
                </c:pt>
                <c:pt idx="769">
                  <c:v>43732</c:v>
                </c:pt>
                <c:pt idx="770">
                  <c:v>43733</c:v>
                </c:pt>
                <c:pt idx="771">
                  <c:v>43734</c:v>
                </c:pt>
                <c:pt idx="772">
                  <c:v>43735</c:v>
                </c:pt>
                <c:pt idx="773">
                  <c:v>43736</c:v>
                </c:pt>
                <c:pt idx="774">
                  <c:v>43737</c:v>
                </c:pt>
                <c:pt idx="775">
                  <c:v>43738</c:v>
                </c:pt>
                <c:pt idx="776">
                  <c:v>43739</c:v>
                </c:pt>
                <c:pt idx="777">
                  <c:v>43740</c:v>
                </c:pt>
                <c:pt idx="778">
                  <c:v>43741</c:v>
                </c:pt>
                <c:pt idx="779">
                  <c:v>43742</c:v>
                </c:pt>
                <c:pt idx="780">
                  <c:v>43743</c:v>
                </c:pt>
                <c:pt idx="781">
                  <c:v>43744</c:v>
                </c:pt>
                <c:pt idx="782">
                  <c:v>43745</c:v>
                </c:pt>
                <c:pt idx="783">
                  <c:v>43746</c:v>
                </c:pt>
                <c:pt idx="784">
                  <c:v>43747</c:v>
                </c:pt>
                <c:pt idx="785">
                  <c:v>43748</c:v>
                </c:pt>
                <c:pt idx="786">
                  <c:v>43749</c:v>
                </c:pt>
                <c:pt idx="787">
                  <c:v>43750</c:v>
                </c:pt>
                <c:pt idx="788">
                  <c:v>43751</c:v>
                </c:pt>
                <c:pt idx="789">
                  <c:v>43752</c:v>
                </c:pt>
                <c:pt idx="790">
                  <c:v>43753</c:v>
                </c:pt>
                <c:pt idx="791">
                  <c:v>43754</c:v>
                </c:pt>
                <c:pt idx="792">
                  <c:v>43755</c:v>
                </c:pt>
                <c:pt idx="793">
                  <c:v>43756</c:v>
                </c:pt>
                <c:pt idx="794">
                  <c:v>43757</c:v>
                </c:pt>
                <c:pt idx="795">
                  <c:v>43758</c:v>
                </c:pt>
                <c:pt idx="796">
                  <c:v>43759</c:v>
                </c:pt>
                <c:pt idx="797">
                  <c:v>43760</c:v>
                </c:pt>
                <c:pt idx="798">
                  <c:v>43761</c:v>
                </c:pt>
                <c:pt idx="799">
                  <c:v>43762</c:v>
                </c:pt>
                <c:pt idx="800">
                  <c:v>43763</c:v>
                </c:pt>
                <c:pt idx="801">
                  <c:v>43764</c:v>
                </c:pt>
                <c:pt idx="802">
                  <c:v>43765</c:v>
                </c:pt>
                <c:pt idx="803">
                  <c:v>43766</c:v>
                </c:pt>
                <c:pt idx="804">
                  <c:v>43767</c:v>
                </c:pt>
                <c:pt idx="805">
                  <c:v>43768</c:v>
                </c:pt>
                <c:pt idx="806">
                  <c:v>43769</c:v>
                </c:pt>
                <c:pt idx="807">
                  <c:v>43770</c:v>
                </c:pt>
                <c:pt idx="808">
                  <c:v>43771</c:v>
                </c:pt>
                <c:pt idx="809">
                  <c:v>43772</c:v>
                </c:pt>
                <c:pt idx="810">
                  <c:v>43773</c:v>
                </c:pt>
                <c:pt idx="811">
                  <c:v>43774</c:v>
                </c:pt>
                <c:pt idx="812">
                  <c:v>43775</c:v>
                </c:pt>
                <c:pt idx="813">
                  <c:v>43776</c:v>
                </c:pt>
                <c:pt idx="814">
                  <c:v>43777</c:v>
                </c:pt>
                <c:pt idx="815">
                  <c:v>43778</c:v>
                </c:pt>
                <c:pt idx="816">
                  <c:v>43779</c:v>
                </c:pt>
                <c:pt idx="817">
                  <c:v>43780</c:v>
                </c:pt>
                <c:pt idx="818">
                  <c:v>43781</c:v>
                </c:pt>
                <c:pt idx="819">
                  <c:v>43782</c:v>
                </c:pt>
                <c:pt idx="820">
                  <c:v>43783</c:v>
                </c:pt>
                <c:pt idx="821">
                  <c:v>43784</c:v>
                </c:pt>
                <c:pt idx="822">
                  <c:v>43785</c:v>
                </c:pt>
                <c:pt idx="823">
                  <c:v>43786</c:v>
                </c:pt>
                <c:pt idx="824">
                  <c:v>43787</c:v>
                </c:pt>
                <c:pt idx="825">
                  <c:v>43788</c:v>
                </c:pt>
                <c:pt idx="826">
                  <c:v>43789</c:v>
                </c:pt>
                <c:pt idx="827">
                  <c:v>43790</c:v>
                </c:pt>
                <c:pt idx="828">
                  <c:v>43791</c:v>
                </c:pt>
                <c:pt idx="829">
                  <c:v>43792</c:v>
                </c:pt>
                <c:pt idx="830">
                  <c:v>43793</c:v>
                </c:pt>
                <c:pt idx="831">
                  <c:v>43794</c:v>
                </c:pt>
                <c:pt idx="832">
                  <c:v>43795</c:v>
                </c:pt>
                <c:pt idx="833">
                  <c:v>43796</c:v>
                </c:pt>
                <c:pt idx="834">
                  <c:v>43797</c:v>
                </c:pt>
                <c:pt idx="835">
                  <c:v>43798</c:v>
                </c:pt>
                <c:pt idx="836">
                  <c:v>43799</c:v>
                </c:pt>
                <c:pt idx="837">
                  <c:v>43800</c:v>
                </c:pt>
                <c:pt idx="838">
                  <c:v>43801</c:v>
                </c:pt>
                <c:pt idx="839">
                  <c:v>43802</c:v>
                </c:pt>
                <c:pt idx="840">
                  <c:v>43803</c:v>
                </c:pt>
                <c:pt idx="841">
                  <c:v>43804</c:v>
                </c:pt>
                <c:pt idx="842">
                  <c:v>43805</c:v>
                </c:pt>
                <c:pt idx="843">
                  <c:v>43806</c:v>
                </c:pt>
                <c:pt idx="844">
                  <c:v>43807</c:v>
                </c:pt>
                <c:pt idx="845">
                  <c:v>43808</c:v>
                </c:pt>
                <c:pt idx="846">
                  <c:v>43809</c:v>
                </c:pt>
                <c:pt idx="847">
                  <c:v>43810</c:v>
                </c:pt>
                <c:pt idx="848">
                  <c:v>43811</c:v>
                </c:pt>
                <c:pt idx="849">
                  <c:v>43812</c:v>
                </c:pt>
                <c:pt idx="850">
                  <c:v>43813</c:v>
                </c:pt>
                <c:pt idx="851">
                  <c:v>43814</c:v>
                </c:pt>
                <c:pt idx="852">
                  <c:v>43815</c:v>
                </c:pt>
                <c:pt idx="853">
                  <c:v>43816</c:v>
                </c:pt>
                <c:pt idx="854">
                  <c:v>43817</c:v>
                </c:pt>
                <c:pt idx="855">
                  <c:v>43818</c:v>
                </c:pt>
                <c:pt idx="856">
                  <c:v>43819</c:v>
                </c:pt>
                <c:pt idx="857">
                  <c:v>43820</c:v>
                </c:pt>
                <c:pt idx="858">
                  <c:v>43821</c:v>
                </c:pt>
                <c:pt idx="859">
                  <c:v>43822</c:v>
                </c:pt>
                <c:pt idx="860">
                  <c:v>43823</c:v>
                </c:pt>
                <c:pt idx="861">
                  <c:v>43824</c:v>
                </c:pt>
                <c:pt idx="862">
                  <c:v>43825</c:v>
                </c:pt>
                <c:pt idx="863">
                  <c:v>43826</c:v>
                </c:pt>
                <c:pt idx="864">
                  <c:v>43827</c:v>
                </c:pt>
                <c:pt idx="865">
                  <c:v>43828</c:v>
                </c:pt>
                <c:pt idx="866">
                  <c:v>43829</c:v>
                </c:pt>
                <c:pt idx="867">
                  <c:v>43830</c:v>
                </c:pt>
                <c:pt idx="868">
                  <c:v>43831</c:v>
                </c:pt>
                <c:pt idx="869">
                  <c:v>43832</c:v>
                </c:pt>
                <c:pt idx="870">
                  <c:v>43833</c:v>
                </c:pt>
                <c:pt idx="871">
                  <c:v>43834</c:v>
                </c:pt>
                <c:pt idx="872">
                  <c:v>43835</c:v>
                </c:pt>
                <c:pt idx="873">
                  <c:v>43836</c:v>
                </c:pt>
                <c:pt idx="874">
                  <c:v>43837</c:v>
                </c:pt>
                <c:pt idx="875">
                  <c:v>43838</c:v>
                </c:pt>
                <c:pt idx="876">
                  <c:v>43839</c:v>
                </c:pt>
                <c:pt idx="877">
                  <c:v>43840</c:v>
                </c:pt>
                <c:pt idx="878">
                  <c:v>43841</c:v>
                </c:pt>
                <c:pt idx="879">
                  <c:v>43842</c:v>
                </c:pt>
                <c:pt idx="880">
                  <c:v>43843</c:v>
                </c:pt>
                <c:pt idx="881">
                  <c:v>43844</c:v>
                </c:pt>
                <c:pt idx="882">
                  <c:v>43845</c:v>
                </c:pt>
                <c:pt idx="883">
                  <c:v>43846</c:v>
                </c:pt>
                <c:pt idx="884">
                  <c:v>43847</c:v>
                </c:pt>
                <c:pt idx="885">
                  <c:v>43848</c:v>
                </c:pt>
                <c:pt idx="886">
                  <c:v>43849</c:v>
                </c:pt>
                <c:pt idx="887">
                  <c:v>43850</c:v>
                </c:pt>
                <c:pt idx="888">
                  <c:v>43851</c:v>
                </c:pt>
                <c:pt idx="889">
                  <c:v>43852</c:v>
                </c:pt>
                <c:pt idx="890">
                  <c:v>43853</c:v>
                </c:pt>
                <c:pt idx="891">
                  <c:v>43854</c:v>
                </c:pt>
                <c:pt idx="892">
                  <c:v>43855</c:v>
                </c:pt>
                <c:pt idx="893">
                  <c:v>43856</c:v>
                </c:pt>
                <c:pt idx="894">
                  <c:v>43857</c:v>
                </c:pt>
                <c:pt idx="895">
                  <c:v>43858</c:v>
                </c:pt>
                <c:pt idx="896">
                  <c:v>43859</c:v>
                </c:pt>
                <c:pt idx="897">
                  <c:v>43860</c:v>
                </c:pt>
                <c:pt idx="898">
                  <c:v>43861</c:v>
                </c:pt>
                <c:pt idx="899">
                  <c:v>43862</c:v>
                </c:pt>
                <c:pt idx="900">
                  <c:v>43863</c:v>
                </c:pt>
                <c:pt idx="901">
                  <c:v>43864</c:v>
                </c:pt>
                <c:pt idx="902">
                  <c:v>43865</c:v>
                </c:pt>
                <c:pt idx="903">
                  <c:v>43866</c:v>
                </c:pt>
                <c:pt idx="904">
                  <c:v>43867</c:v>
                </c:pt>
                <c:pt idx="905">
                  <c:v>43868</c:v>
                </c:pt>
                <c:pt idx="906">
                  <c:v>43869</c:v>
                </c:pt>
                <c:pt idx="907">
                  <c:v>43870</c:v>
                </c:pt>
                <c:pt idx="908">
                  <c:v>43871</c:v>
                </c:pt>
                <c:pt idx="909">
                  <c:v>43872</c:v>
                </c:pt>
                <c:pt idx="910">
                  <c:v>43873</c:v>
                </c:pt>
                <c:pt idx="911">
                  <c:v>43874</c:v>
                </c:pt>
                <c:pt idx="912">
                  <c:v>43875</c:v>
                </c:pt>
                <c:pt idx="913">
                  <c:v>43876</c:v>
                </c:pt>
                <c:pt idx="914">
                  <c:v>43877</c:v>
                </c:pt>
                <c:pt idx="915">
                  <c:v>43878</c:v>
                </c:pt>
                <c:pt idx="916">
                  <c:v>43879</c:v>
                </c:pt>
                <c:pt idx="917">
                  <c:v>43880</c:v>
                </c:pt>
                <c:pt idx="918">
                  <c:v>43881</c:v>
                </c:pt>
                <c:pt idx="919">
                  <c:v>43882</c:v>
                </c:pt>
                <c:pt idx="920">
                  <c:v>43883</c:v>
                </c:pt>
                <c:pt idx="921">
                  <c:v>43884</c:v>
                </c:pt>
                <c:pt idx="922">
                  <c:v>43885</c:v>
                </c:pt>
                <c:pt idx="923">
                  <c:v>43886</c:v>
                </c:pt>
                <c:pt idx="924">
                  <c:v>43887</c:v>
                </c:pt>
                <c:pt idx="925">
                  <c:v>43888</c:v>
                </c:pt>
                <c:pt idx="926">
                  <c:v>43889</c:v>
                </c:pt>
                <c:pt idx="927">
                  <c:v>43890</c:v>
                </c:pt>
                <c:pt idx="928">
                  <c:v>43891</c:v>
                </c:pt>
                <c:pt idx="929">
                  <c:v>43892</c:v>
                </c:pt>
                <c:pt idx="930">
                  <c:v>43893</c:v>
                </c:pt>
                <c:pt idx="931">
                  <c:v>43894</c:v>
                </c:pt>
                <c:pt idx="932">
                  <c:v>43895</c:v>
                </c:pt>
                <c:pt idx="933">
                  <c:v>43896</c:v>
                </c:pt>
                <c:pt idx="934">
                  <c:v>43897</c:v>
                </c:pt>
                <c:pt idx="935">
                  <c:v>43898</c:v>
                </c:pt>
                <c:pt idx="936">
                  <c:v>43899</c:v>
                </c:pt>
                <c:pt idx="937">
                  <c:v>43900</c:v>
                </c:pt>
                <c:pt idx="938">
                  <c:v>43901</c:v>
                </c:pt>
                <c:pt idx="939">
                  <c:v>43902</c:v>
                </c:pt>
                <c:pt idx="940">
                  <c:v>43903</c:v>
                </c:pt>
                <c:pt idx="941">
                  <c:v>43904</c:v>
                </c:pt>
                <c:pt idx="942">
                  <c:v>43905</c:v>
                </c:pt>
                <c:pt idx="943">
                  <c:v>43906</c:v>
                </c:pt>
                <c:pt idx="944">
                  <c:v>43907</c:v>
                </c:pt>
                <c:pt idx="945">
                  <c:v>43908</c:v>
                </c:pt>
                <c:pt idx="946">
                  <c:v>43909</c:v>
                </c:pt>
                <c:pt idx="947">
                  <c:v>43910</c:v>
                </c:pt>
                <c:pt idx="948">
                  <c:v>43911</c:v>
                </c:pt>
                <c:pt idx="949">
                  <c:v>43912</c:v>
                </c:pt>
                <c:pt idx="950">
                  <c:v>43913</c:v>
                </c:pt>
                <c:pt idx="951">
                  <c:v>43914</c:v>
                </c:pt>
                <c:pt idx="952">
                  <c:v>43915</c:v>
                </c:pt>
                <c:pt idx="953">
                  <c:v>43916</c:v>
                </c:pt>
                <c:pt idx="954">
                  <c:v>43917</c:v>
                </c:pt>
                <c:pt idx="955">
                  <c:v>43918</c:v>
                </c:pt>
                <c:pt idx="956">
                  <c:v>43919</c:v>
                </c:pt>
                <c:pt idx="957">
                  <c:v>43920</c:v>
                </c:pt>
                <c:pt idx="958">
                  <c:v>43921</c:v>
                </c:pt>
                <c:pt idx="959">
                  <c:v>43922</c:v>
                </c:pt>
                <c:pt idx="960">
                  <c:v>43923</c:v>
                </c:pt>
                <c:pt idx="961">
                  <c:v>43924</c:v>
                </c:pt>
                <c:pt idx="962">
                  <c:v>43925</c:v>
                </c:pt>
                <c:pt idx="963">
                  <c:v>43926</c:v>
                </c:pt>
                <c:pt idx="964">
                  <c:v>43927</c:v>
                </c:pt>
                <c:pt idx="965">
                  <c:v>43928</c:v>
                </c:pt>
                <c:pt idx="966">
                  <c:v>43929</c:v>
                </c:pt>
                <c:pt idx="967">
                  <c:v>43930</c:v>
                </c:pt>
                <c:pt idx="968">
                  <c:v>43931</c:v>
                </c:pt>
                <c:pt idx="969">
                  <c:v>43932</c:v>
                </c:pt>
                <c:pt idx="970">
                  <c:v>43933</c:v>
                </c:pt>
                <c:pt idx="971">
                  <c:v>43934</c:v>
                </c:pt>
                <c:pt idx="972">
                  <c:v>43935</c:v>
                </c:pt>
                <c:pt idx="973">
                  <c:v>43936</c:v>
                </c:pt>
                <c:pt idx="974">
                  <c:v>43937</c:v>
                </c:pt>
                <c:pt idx="975">
                  <c:v>43938</c:v>
                </c:pt>
                <c:pt idx="976">
                  <c:v>43939</c:v>
                </c:pt>
                <c:pt idx="977">
                  <c:v>43940</c:v>
                </c:pt>
                <c:pt idx="978">
                  <c:v>43941</c:v>
                </c:pt>
                <c:pt idx="979">
                  <c:v>43942</c:v>
                </c:pt>
                <c:pt idx="980">
                  <c:v>43943</c:v>
                </c:pt>
                <c:pt idx="981">
                  <c:v>43944</c:v>
                </c:pt>
                <c:pt idx="982">
                  <c:v>43945</c:v>
                </c:pt>
                <c:pt idx="983">
                  <c:v>43946</c:v>
                </c:pt>
                <c:pt idx="984">
                  <c:v>43947</c:v>
                </c:pt>
                <c:pt idx="985">
                  <c:v>43948</c:v>
                </c:pt>
                <c:pt idx="986">
                  <c:v>43949</c:v>
                </c:pt>
                <c:pt idx="987">
                  <c:v>43950</c:v>
                </c:pt>
                <c:pt idx="988">
                  <c:v>43951</c:v>
                </c:pt>
                <c:pt idx="989">
                  <c:v>43952</c:v>
                </c:pt>
                <c:pt idx="990">
                  <c:v>43953</c:v>
                </c:pt>
                <c:pt idx="991">
                  <c:v>43954</c:v>
                </c:pt>
                <c:pt idx="992">
                  <c:v>43955</c:v>
                </c:pt>
                <c:pt idx="993">
                  <c:v>43956</c:v>
                </c:pt>
                <c:pt idx="994">
                  <c:v>43957</c:v>
                </c:pt>
                <c:pt idx="995">
                  <c:v>43958</c:v>
                </c:pt>
                <c:pt idx="996">
                  <c:v>43959</c:v>
                </c:pt>
                <c:pt idx="997">
                  <c:v>43960</c:v>
                </c:pt>
                <c:pt idx="998">
                  <c:v>43961</c:v>
                </c:pt>
                <c:pt idx="999">
                  <c:v>43962</c:v>
                </c:pt>
                <c:pt idx="1000">
                  <c:v>43963</c:v>
                </c:pt>
                <c:pt idx="1001">
                  <c:v>43964</c:v>
                </c:pt>
                <c:pt idx="1002">
                  <c:v>43965</c:v>
                </c:pt>
                <c:pt idx="1003">
                  <c:v>43966</c:v>
                </c:pt>
                <c:pt idx="1004">
                  <c:v>43967</c:v>
                </c:pt>
                <c:pt idx="1005">
                  <c:v>43968</c:v>
                </c:pt>
                <c:pt idx="1006">
                  <c:v>43969</c:v>
                </c:pt>
                <c:pt idx="1007">
                  <c:v>43970</c:v>
                </c:pt>
                <c:pt idx="1008">
                  <c:v>43971</c:v>
                </c:pt>
                <c:pt idx="1009">
                  <c:v>43972</c:v>
                </c:pt>
                <c:pt idx="1010">
                  <c:v>43973</c:v>
                </c:pt>
                <c:pt idx="1011">
                  <c:v>43974</c:v>
                </c:pt>
                <c:pt idx="1012">
                  <c:v>43975</c:v>
                </c:pt>
                <c:pt idx="1013">
                  <c:v>43976</c:v>
                </c:pt>
                <c:pt idx="1014">
                  <c:v>43977</c:v>
                </c:pt>
                <c:pt idx="1015">
                  <c:v>43978</c:v>
                </c:pt>
                <c:pt idx="1016">
                  <c:v>43979</c:v>
                </c:pt>
                <c:pt idx="1017">
                  <c:v>43980</c:v>
                </c:pt>
                <c:pt idx="1018">
                  <c:v>43981</c:v>
                </c:pt>
                <c:pt idx="1019">
                  <c:v>43982</c:v>
                </c:pt>
                <c:pt idx="1020">
                  <c:v>43983</c:v>
                </c:pt>
                <c:pt idx="1021">
                  <c:v>43984</c:v>
                </c:pt>
                <c:pt idx="1022">
                  <c:v>43985</c:v>
                </c:pt>
                <c:pt idx="1023">
                  <c:v>43986</c:v>
                </c:pt>
                <c:pt idx="1024">
                  <c:v>43987</c:v>
                </c:pt>
                <c:pt idx="1025">
                  <c:v>43988</c:v>
                </c:pt>
                <c:pt idx="1026">
                  <c:v>43989</c:v>
                </c:pt>
                <c:pt idx="1027">
                  <c:v>43990</c:v>
                </c:pt>
                <c:pt idx="1028">
                  <c:v>43991</c:v>
                </c:pt>
                <c:pt idx="1029">
                  <c:v>43992</c:v>
                </c:pt>
                <c:pt idx="1030">
                  <c:v>43993</c:v>
                </c:pt>
                <c:pt idx="1031">
                  <c:v>43994</c:v>
                </c:pt>
                <c:pt idx="1032">
                  <c:v>43995</c:v>
                </c:pt>
                <c:pt idx="1033">
                  <c:v>43996</c:v>
                </c:pt>
                <c:pt idx="1034">
                  <c:v>43997</c:v>
                </c:pt>
                <c:pt idx="1035">
                  <c:v>43998</c:v>
                </c:pt>
                <c:pt idx="1036">
                  <c:v>43999</c:v>
                </c:pt>
                <c:pt idx="1037">
                  <c:v>44000</c:v>
                </c:pt>
                <c:pt idx="1038">
                  <c:v>44001</c:v>
                </c:pt>
                <c:pt idx="1039">
                  <c:v>44002</c:v>
                </c:pt>
                <c:pt idx="1040">
                  <c:v>44003</c:v>
                </c:pt>
                <c:pt idx="1041">
                  <c:v>44004</c:v>
                </c:pt>
                <c:pt idx="1042">
                  <c:v>44005</c:v>
                </c:pt>
                <c:pt idx="1043">
                  <c:v>44006</c:v>
                </c:pt>
                <c:pt idx="1044">
                  <c:v>44007</c:v>
                </c:pt>
                <c:pt idx="1045">
                  <c:v>44008</c:v>
                </c:pt>
                <c:pt idx="1046">
                  <c:v>44009</c:v>
                </c:pt>
                <c:pt idx="1047">
                  <c:v>44010</c:v>
                </c:pt>
                <c:pt idx="1048">
                  <c:v>44011</c:v>
                </c:pt>
                <c:pt idx="1049">
                  <c:v>44012</c:v>
                </c:pt>
                <c:pt idx="1050">
                  <c:v>44013</c:v>
                </c:pt>
                <c:pt idx="1051">
                  <c:v>44014</c:v>
                </c:pt>
                <c:pt idx="1052">
                  <c:v>44015</c:v>
                </c:pt>
                <c:pt idx="1053">
                  <c:v>44016</c:v>
                </c:pt>
                <c:pt idx="1054">
                  <c:v>44017</c:v>
                </c:pt>
                <c:pt idx="1055">
                  <c:v>44018</c:v>
                </c:pt>
                <c:pt idx="1056">
                  <c:v>44019</c:v>
                </c:pt>
                <c:pt idx="1057">
                  <c:v>44020</c:v>
                </c:pt>
                <c:pt idx="1058">
                  <c:v>44021</c:v>
                </c:pt>
                <c:pt idx="1059">
                  <c:v>44022</c:v>
                </c:pt>
                <c:pt idx="1060">
                  <c:v>44023</c:v>
                </c:pt>
                <c:pt idx="1061">
                  <c:v>44024</c:v>
                </c:pt>
                <c:pt idx="1062">
                  <c:v>44025</c:v>
                </c:pt>
                <c:pt idx="1063">
                  <c:v>44026</c:v>
                </c:pt>
                <c:pt idx="1064">
                  <c:v>44027</c:v>
                </c:pt>
                <c:pt idx="1065">
                  <c:v>44028</c:v>
                </c:pt>
                <c:pt idx="1066">
                  <c:v>44029</c:v>
                </c:pt>
                <c:pt idx="1067">
                  <c:v>44030</c:v>
                </c:pt>
                <c:pt idx="1068">
                  <c:v>44031</c:v>
                </c:pt>
                <c:pt idx="1069">
                  <c:v>44032</c:v>
                </c:pt>
                <c:pt idx="1070">
                  <c:v>44033</c:v>
                </c:pt>
                <c:pt idx="1071">
                  <c:v>44034</c:v>
                </c:pt>
                <c:pt idx="1072">
                  <c:v>44035</c:v>
                </c:pt>
                <c:pt idx="1073">
                  <c:v>44036</c:v>
                </c:pt>
                <c:pt idx="1074">
                  <c:v>44037</c:v>
                </c:pt>
                <c:pt idx="1075">
                  <c:v>44038</c:v>
                </c:pt>
                <c:pt idx="1076">
                  <c:v>44039</c:v>
                </c:pt>
                <c:pt idx="1077">
                  <c:v>44040</c:v>
                </c:pt>
                <c:pt idx="1078">
                  <c:v>44041</c:v>
                </c:pt>
                <c:pt idx="1079">
                  <c:v>44042</c:v>
                </c:pt>
                <c:pt idx="1080">
                  <c:v>44043</c:v>
                </c:pt>
                <c:pt idx="1081">
                  <c:v>44044</c:v>
                </c:pt>
                <c:pt idx="1082">
                  <c:v>44045</c:v>
                </c:pt>
                <c:pt idx="1083">
                  <c:v>44046</c:v>
                </c:pt>
                <c:pt idx="1084">
                  <c:v>44047</c:v>
                </c:pt>
                <c:pt idx="1085">
                  <c:v>44048</c:v>
                </c:pt>
                <c:pt idx="1086">
                  <c:v>44049</c:v>
                </c:pt>
                <c:pt idx="1087">
                  <c:v>44050</c:v>
                </c:pt>
                <c:pt idx="1088">
                  <c:v>44051</c:v>
                </c:pt>
                <c:pt idx="1089">
                  <c:v>44052</c:v>
                </c:pt>
                <c:pt idx="1090">
                  <c:v>44053</c:v>
                </c:pt>
                <c:pt idx="1091">
                  <c:v>44054</c:v>
                </c:pt>
                <c:pt idx="1092">
                  <c:v>44055</c:v>
                </c:pt>
                <c:pt idx="1093">
                  <c:v>44056</c:v>
                </c:pt>
                <c:pt idx="1094">
                  <c:v>44057</c:v>
                </c:pt>
                <c:pt idx="1095">
                  <c:v>44058</c:v>
                </c:pt>
                <c:pt idx="1096">
                  <c:v>44059</c:v>
                </c:pt>
                <c:pt idx="1097">
                  <c:v>44060</c:v>
                </c:pt>
                <c:pt idx="1098">
                  <c:v>44061</c:v>
                </c:pt>
                <c:pt idx="1099">
                  <c:v>44062</c:v>
                </c:pt>
                <c:pt idx="1100">
                  <c:v>44063</c:v>
                </c:pt>
                <c:pt idx="1101">
                  <c:v>44064</c:v>
                </c:pt>
                <c:pt idx="1102">
                  <c:v>44065</c:v>
                </c:pt>
                <c:pt idx="1103">
                  <c:v>44066</c:v>
                </c:pt>
                <c:pt idx="1104">
                  <c:v>44067</c:v>
                </c:pt>
                <c:pt idx="1105">
                  <c:v>44068</c:v>
                </c:pt>
                <c:pt idx="1106">
                  <c:v>44069</c:v>
                </c:pt>
                <c:pt idx="1107">
                  <c:v>44070</c:v>
                </c:pt>
                <c:pt idx="1108">
                  <c:v>44071</c:v>
                </c:pt>
                <c:pt idx="1109">
                  <c:v>44072</c:v>
                </c:pt>
                <c:pt idx="1110">
                  <c:v>44073</c:v>
                </c:pt>
                <c:pt idx="1111">
                  <c:v>44074</c:v>
                </c:pt>
                <c:pt idx="1112">
                  <c:v>44075</c:v>
                </c:pt>
                <c:pt idx="1113">
                  <c:v>44076</c:v>
                </c:pt>
                <c:pt idx="1114">
                  <c:v>44077</c:v>
                </c:pt>
                <c:pt idx="1115">
                  <c:v>44078</c:v>
                </c:pt>
                <c:pt idx="1116">
                  <c:v>44079</c:v>
                </c:pt>
                <c:pt idx="1117">
                  <c:v>44080</c:v>
                </c:pt>
                <c:pt idx="1118">
                  <c:v>44081</c:v>
                </c:pt>
                <c:pt idx="1119">
                  <c:v>44082</c:v>
                </c:pt>
                <c:pt idx="1120">
                  <c:v>44083</c:v>
                </c:pt>
                <c:pt idx="1121">
                  <c:v>44084</c:v>
                </c:pt>
                <c:pt idx="1122">
                  <c:v>44085</c:v>
                </c:pt>
                <c:pt idx="1123">
                  <c:v>44086</c:v>
                </c:pt>
                <c:pt idx="1124">
                  <c:v>44087</c:v>
                </c:pt>
                <c:pt idx="1125">
                  <c:v>44088</c:v>
                </c:pt>
                <c:pt idx="1126">
                  <c:v>44089</c:v>
                </c:pt>
                <c:pt idx="1127">
                  <c:v>44090</c:v>
                </c:pt>
                <c:pt idx="1128">
                  <c:v>44091</c:v>
                </c:pt>
                <c:pt idx="1129">
                  <c:v>44092</c:v>
                </c:pt>
                <c:pt idx="1130">
                  <c:v>44093</c:v>
                </c:pt>
                <c:pt idx="1131">
                  <c:v>44094</c:v>
                </c:pt>
                <c:pt idx="1132">
                  <c:v>44095</c:v>
                </c:pt>
                <c:pt idx="1133">
                  <c:v>44096</c:v>
                </c:pt>
                <c:pt idx="1134">
                  <c:v>44097</c:v>
                </c:pt>
                <c:pt idx="1135">
                  <c:v>44098</c:v>
                </c:pt>
                <c:pt idx="1136">
                  <c:v>44099</c:v>
                </c:pt>
                <c:pt idx="1137">
                  <c:v>44100</c:v>
                </c:pt>
                <c:pt idx="1138">
                  <c:v>44101</c:v>
                </c:pt>
                <c:pt idx="1139">
                  <c:v>44102</c:v>
                </c:pt>
                <c:pt idx="1140">
                  <c:v>44103</c:v>
                </c:pt>
                <c:pt idx="1141">
                  <c:v>44104</c:v>
                </c:pt>
                <c:pt idx="1142">
                  <c:v>44105</c:v>
                </c:pt>
                <c:pt idx="1143">
                  <c:v>44106</c:v>
                </c:pt>
                <c:pt idx="1144">
                  <c:v>44107</c:v>
                </c:pt>
                <c:pt idx="1145">
                  <c:v>44108</c:v>
                </c:pt>
                <c:pt idx="1146">
                  <c:v>44109</c:v>
                </c:pt>
                <c:pt idx="1147">
                  <c:v>44110</c:v>
                </c:pt>
                <c:pt idx="1148">
                  <c:v>44111</c:v>
                </c:pt>
                <c:pt idx="1149">
                  <c:v>44112</c:v>
                </c:pt>
                <c:pt idx="1150">
                  <c:v>44113</c:v>
                </c:pt>
                <c:pt idx="1151">
                  <c:v>44114</c:v>
                </c:pt>
                <c:pt idx="1152">
                  <c:v>44115</c:v>
                </c:pt>
                <c:pt idx="1153">
                  <c:v>44116</c:v>
                </c:pt>
                <c:pt idx="1154">
                  <c:v>44117</c:v>
                </c:pt>
                <c:pt idx="1155">
                  <c:v>44118</c:v>
                </c:pt>
                <c:pt idx="1156">
                  <c:v>44119</c:v>
                </c:pt>
                <c:pt idx="1157">
                  <c:v>44120</c:v>
                </c:pt>
                <c:pt idx="1158">
                  <c:v>44121</c:v>
                </c:pt>
                <c:pt idx="1159">
                  <c:v>44122</c:v>
                </c:pt>
                <c:pt idx="1160">
                  <c:v>44123</c:v>
                </c:pt>
                <c:pt idx="1161">
                  <c:v>44124</c:v>
                </c:pt>
                <c:pt idx="1162">
                  <c:v>44125</c:v>
                </c:pt>
                <c:pt idx="1163">
                  <c:v>44126</c:v>
                </c:pt>
                <c:pt idx="1164">
                  <c:v>44127</c:v>
                </c:pt>
                <c:pt idx="1165">
                  <c:v>44128</c:v>
                </c:pt>
                <c:pt idx="1166">
                  <c:v>44129</c:v>
                </c:pt>
                <c:pt idx="1167">
                  <c:v>44130</c:v>
                </c:pt>
                <c:pt idx="1168">
                  <c:v>44131</c:v>
                </c:pt>
                <c:pt idx="1169">
                  <c:v>44132</c:v>
                </c:pt>
                <c:pt idx="1170">
                  <c:v>44133</c:v>
                </c:pt>
                <c:pt idx="1171">
                  <c:v>44134</c:v>
                </c:pt>
                <c:pt idx="1172">
                  <c:v>44135</c:v>
                </c:pt>
                <c:pt idx="1173">
                  <c:v>44136</c:v>
                </c:pt>
                <c:pt idx="1174">
                  <c:v>44137</c:v>
                </c:pt>
                <c:pt idx="1175">
                  <c:v>44138</c:v>
                </c:pt>
                <c:pt idx="1176">
                  <c:v>44139</c:v>
                </c:pt>
                <c:pt idx="1177">
                  <c:v>44140</c:v>
                </c:pt>
                <c:pt idx="1178">
                  <c:v>44141</c:v>
                </c:pt>
                <c:pt idx="1179">
                  <c:v>44142</c:v>
                </c:pt>
                <c:pt idx="1180">
                  <c:v>44143</c:v>
                </c:pt>
                <c:pt idx="1181">
                  <c:v>44144</c:v>
                </c:pt>
                <c:pt idx="1182">
                  <c:v>44145</c:v>
                </c:pt>
                <c:pt idx="1183">
                  <c:v>44146</c:v>
                </c:pt>
                <c:pt idx="1184">
                  <c:v>44147</c:v>
                </c:pt>
                <c:pt idx="1185">
                  <c:v>44148</c:v>
                </c:pt>
                <c:pt idx="1186">
                  <c:v>44149</c:v>
                </c:pt>
                <c:pt idx="1187">
                  <c:v>44150</c:v>
                </c:pt>
                <c:pt idx="1188">
                  <c:v>44151</c:v>
                </c:pt>
                <c:pt idx="1189">
                  <c:v>44152</c:v>
                </c:pt>
                <c:pt idx="1190">
                  <c:v>44153</c:v>
                </c:pt>
                <c:pt idx="1191">
                  <c:v>44154</c:v>
                </c:pt>
                <c:pt idx="1192">
                  <c:v>44155</c:v>
                </c:pt>
                <c:pt idx="1193">
                  <c:v>44156</c:v>
                </c:pt>
                <c:pt idx="1194">
                  <c:v>44157</c:v>
                </c:pt>
                <c:pt idx="1195">
                  <c:v>44158</c:v>
                </c:pt>
                <c:pt idx="1196">
                  <c:v>44159</c:v>
                </c:pt>
                <c:pt idx="1197">
                  <c:v>44160</c:v>
                </c:pt>
                <c:pt idx="1198">
                  <c:v>44161</c:v>
                </c:pt>
                <c:pt idx="1199">
                  <c:v>44162</c:v>
                </c:pt>
                <c:pt idx="1200">
                  <c:v>44163</c:v>
                </c:pt>
                <c:pt idx="1201">
                  <c:v>44164</c:v>
                </c:pt>
                <c:pt idx="1202">
                  <c:v>44165</c:v>
                </c:pt>
                <c:pt idx="1203">
                  <c:v>44166</c:v>
                </c:pt>
                <c:pt idx="1204">
                  <c:v>44167</c:v>
                </c:pt>
                <c:pt idx="1205">
                  <c:v>44168</c:v>
                </c:pt>
                <c:pt idx="1206">
                  <c:v>44169</c:v>
                </c:pt>
                <c:pt idx="1207">
                  <c:v>44170</c:v>
                </c:pt>
                <c:pt idx="1208">
                  <c:v>44171</c:v>
                </c:pt>
                <c:pt idx="1209">
                  <c:v>44172</c:v>
                </c:pt>
                <c:pt idx="1210">
                  <c:v>44173</c:v>
                </c:pt>
                <c:pt idx="1211">
                  <c:v>44174</c:v>
                </c:pt>
                <c:pt idx="1212">
                  <c:v>44175</c:v>
                </c:pt>
                <c:pt idx="1213">
                  <c:v>44176</c:v>
                </c:pt>
                <c:pt idx="1214">
                  <c:v>44177</c:v>
                </c:pt>
                <c:pt idx="1215">
                  <c:v>44178</c:v>
                </c:pt>
                <c:pt idx="1216">
                  <c:v>44179</c:v>
                </c:pt>
                <c:pt idx="1217">
                  <c:v>44180</c:v>
                </c:pt>
                <c:pt idx="1218">
                  <c:v>44181</c:v>
                </c:pt>
                <c:pt idx="1219">
                  <c:v>44182</c:v>
                </c:pt>
                <c:pt idx="1220">
                  <c:v>44183</c:v>
                </c:pt>
                <c:pt idx="1221">
                  <c:v>44184</c:v>
                </c:pt>
                <c:pt idx="1222">
                  <c:v>44185</c:v>
                </c:pt>
                <c:pt idx="1223">
                  <c:v>44186</c:v>
                </c:pt>
                <c:pt idx="1224">
                  <c:v>44187</c:v>
                </c:pt>
                <c:pt idx="1225">
                  <c:v>44188</c:v>
                </c:pt>
                <c:pt idx="1226">
                  <c:v>44189</c:v>
                </c:pt>
                <c:pt idx="1227">
                  <c:v>44190</c:v>
                </c:pt>
                <c:pt idx="1228">
                  <c:v>44191</c:v>
                </c:pt>
                <c:pt idx="1229">
                  <c:v>44192</c:v>
                </c:pt>
                <c:pt idx="1230">
                  <c:v>44193</c:v>
                </c:pt>
                <c:pt idx="1231">
                  <c:v>44194</c:v>
                </c:pt>
                <c:pt idx="1232">
                  <c:v>44195</c:v>
                </c:pt>
                <c:pt idx="1233">
                  <c:v>44196</c:v>
                </c:pt>
                <c:pt idx="1234">
                  <c:v>44197</c:v>
                </c:pt>
                <c:pt idx="1235">
                  <c:v>44198</c:v>
                </c:pt>
                <c:pt idx="1236">
                  <c:v>44199</c:v>
                </c:pt>
                <c:pt idx="1237">
                  <c:v>44200</c:v>
                </c:pt>
                <c:pt idx="1238">
                  <c:v>44201</c:v>
                </c:pt>
                <c:pt idx="1239">
                  <c:v>44202</c:v>
                </c:pt>
                <c:pt idx="1240">
                  <c:v>44203</c:v>
                </c:pt>
                <c:pt idx="1241">
                  <c:v>44204</c:v>
                </c:pt>
                <c:pt idx="1242">
                  <c:v>44205</c:v>
                </c:pt>
                <c:pt idx="1243">
                  <c:v>44206</c:v>
                </c:pt>
                <c:pt idx="1244">
                  <c:v>44207</c:v>
                </c:pt>
                <c:pt idx="1245">
                  <c:v>44208</c:v>
                </c:pt>
              </c:numCache>
            </c:numRef>
          </c:cat>
          <c:val>
            <c:numRef>
              <c:f>'SuperTrend(10,3) with Bitcoin'!$O$2:$O$1247</c:f>
              <c:numCache>
                <c:formatCode>_("$"* #,##0.00_);_("$"* \(#,##0.00\);_("$"* "-"??_);_(@_)</c:formatCode>
                <c:ptCount val="1246"/>
                <c:pt idx="9">
                  <c:v>5202.5450000000001</c:v>
                </c:pt>
                <c:pt idx="10">
                  <c:v>5198.6640000000007</c:v>
                </c:pt>
                <c:pt idx="11">
                  <c:v>5115.0686000000005</c:v>
                </c:pt>
                <c:pt idx="12">
                  <c:v>5115.0686000000005</c:v>
                </c:pt>
                <c:pt idx="13">
                  <c:v>5115.0686000000005</c:v>
                </c:pt>
                <c:pt idx="14">
                  <c:v>5115.0686000000005</c:v>
                </c:pt>
                <c:pt idx="15">
                  <c:v>5115.0686000000005</c:v>
                </c:pt>
                <c:pt idx="16">
                  <c:v>5115.0686000000005</c:v>
                </c:pt>
                <c:pt idx="17">
                  <c:v>5115.0686000000005</c:v>
                </c:pt>
                <c:pt idx="18">
                  <c:v>5115.0686000000005</c:v>
                </c:pt>
                <c:pt idx="19">
                  <c:v>5115.0686000000005</c:v>
                </c:pt>
                <c:pt idx="20">
                  <c:v>5115.0686000000005</c:v>
                </c:pt>
                <c:pt idx="21">
                  <c:v>5115.0686000000005</c:v>
                </c:pt>
                <c:pt idx="22">
                  <c:v>5115.0686000000005</c:v>
                </c:pt>
                <c:pt idx="23">
                  <c:v>5115.0686000000005</c:v>
                </c:pt>
                <c:pt idx="24">
                  <c:v>5115.0686000000005</c:v>
                </c:pt>
                <c:pt idx="25">
                  <c:v>5115.0686000000005</c:v>
                </c:pt>
                <c:pt idx="26">
                  <c:v>5115.0686000000005</c:v>
                </c:pt>
                <c:pt idx="27">
                  <c:v>5115.0686000000005</c:v>
                </c:pt>
                <c:pt idx="28">
                  <c:v>4883.0247124851639</c:v>
                </c:pt>
                <c:pt idx="29">
                  <c:v>4821.7637412366475</c:v>
                </c:pt>
                <c:pt idx="30">
                  <c:v>4821.7637412366475</c:v>
                </c:pt>
                <c:pt idx="31">
                  <c:v>4821.7637412366475</c:v>
                </c:pt>
                <c:pt idx="32">
                  <c:v>4821.7637412366475</c:v>
                </c:pt>
                <c:pt idx="33">
                  <c:v>4821.7637412366475</c:v>
                </c:pt>
                <c:pt idx="34">
                  <c:v>4821.7637412366475</c:v>
                </c:pt>
                <c:pt idx="35">
                  <c:v>4821.7637412366475</c:v>
                </c:pt>
                <c:pt idx="36">
                  <c:v>4821.5432007278914</c:v>
                </c:pt>
                <c:pt idx="37">
                  <c:v>4821.5432007278914</c:v>
                </c:pt>
                <c:pt idx="38">
                  <c:v>4797.5518425895916</c:v>
                </c:pt>
                <c:pt idx="39">
                  <c:v>4797.5518425895916</c:v>
                </c:pt>
                <c:pt idx="40">
                  <c:v>4797.5518425895916</c:v>
                </c:pt>
                <c:pt idx="41">
                  <c:v>4797.5518425895916</c:v>
                </c:pt>
                <c:pt idx="42">
                  <c:v>4797.5518425895916</c:v>
                </c:pt>
                <c:pt idx="43">
                  <c:v>4797.5518425895916</c:v>
                </c:pt>
                <c:pt idx="44">
                  <c:v>4797.5518425895916</c:v>
                </c:pt>
                <c:pt idx="45">
                  <c:v>4797.5518425895916</c:v>
                </c:pt>
                <c:pt idx="46">
                  <c:v>4797.5518425895916</c:v>
                </c:pt>
                <c:pt idx="47">
                  <c:v>4797.5518425895916</c:v>
                </c:pt>
                <c:pt idx="48">
                  <c:v>4797.5518425895916</c:v>
                </c:pt>
                <c:pt idx="49">
                  <c:v>4797.5518425895916</c:v>
                </c:pt>
                <c:pt idx="50">
                  <c:v>4797.5518425895916</c:v>
                </c:pt>
                <c:pt idx="51">
                  <c:v>4797.5518425895916</c:v>
                </c:pt>
                <c:pt idx="52">
                  <c:v>4797.5518425895916</c:v>
                </c:pt>
                <c:pt idx="53">
                  <c:v>4797.5518425895916</c:v>
                </c:pt>
                <c:pt idx="54">
                  <c:v>4797.5518425895916</c:v>
                </c:pt>
                <c:pt idx="55">
                  <c:v>4797.5518425895916</c:v>
                </c:pt>
                <c:pt idx="56">
                  <c:v>6001.8024580768979</c:v>
                </c:pt>
                <c:pt idx="57">
                  <c:v>6001.8024580768979</c:v>
                </c:pt>
                <c:pt idx="58">
                  <c:v>6001.8024580768979</c:v>
                </c:pt>
                <c:pt idx="59">
                  <c:v>6001.8024580768979</c:v>
                </c:pt>
                <c:pt idx="60">
                  <c:v>6001.8024580768979</c:v>
                </c:pt>
                <c:pt idx="61">
                  <c:v>6001.8024580768979</c:v>
                </c:pt>
                <c:pt idx="62">
                  <c:v>6001.8024580768979</c:v>
                </c:pt>
                <c:pt idx="63">
                  <c:v>6001.8024580768979</c:v>
                </c:pt>
                <c:pt idx="64">
                  <c:v>6001.8024580768979</c:v>
                </c:pt>
                <c:pt idx="65">
                  <c:v>7037.5314885559683</c:v>
                </c:pt>
                <c:pt idx="66">
                  <c:v>6916.3208397003709</c:v>
                </c:pt>
                <c:pt idx="67">
                  <c:v>6911.8812557303336</c:v>
                </c:pt>
                <c:pt idx="68">
                  <c:v>6785.2296301573015</c:v>
                </c:pt>
                <c:pt idx="69">
                  <c:v>6609.3206671415701</c:v>
                </c:pt>
                <c:pt idx="70">
                  <c:v>6609.3206671415701</c:v>
                </c:pt>
                <c:pt idx="71">
                  <c:v>6609.3206671415701</c:v>
                </c:pt>
                <c:pt idx="72">
                  <c:v>6609.3206671415701</c:v>
                </c:pt>
                <c:pt idx="73">
                  <c:v>6609.3206671415701</c:v>
                </c:pt>
                <c:pt idx="74">
                  <c:v>6609.3206671415701</c:v>
                </c:pt>
                <c:pt idx="75">
                  <c:v>6609.3206671415701</c:v>
                </c:pt>
                <c:pt idx="76">
                  <c:v>6609.3206671415701</c:v>
                </c:pt>
                <c:pt idx="77">
                  <c:v>8158.6892650233713</c:v>
                </c:pt>
                <c:pt idx="78">
                  <c:v>8158.6892650233713</c:v>
                </c:pt>
                <c:pt idx="79">
                  <c:v>8158.6892650233713</c:v>
                </c:pt>
                <c:pt idx="80">
                  <c:v>8158.6892650233713</c:v>
                </c:pt>
                <c:pt idx="81">
                  <c:v>8158.6892650233713</c:v>
                </c:pt>
                <c:pt idx="82">
                  <c:v>8158.6892650233713</c:v>
                </c:pt>
                <c:pt idx="83">
                  <c:v>8158.6892650233713</c:v>
                </c:pt>
                <c:pt idx="84">
                  <c:v>8158.6892650233713</c:v>
                </c:pt>
                <c:pt idx="85">
                  <c:v>8158.6892650233713</c:v>
                </c:pt>
                <c:pt idx="86">
                  <c:v>8056.9891770401746</c:v>
                </c:pt>
                <c:pt idx="87">
                  <c:v>7816.2012593361569</c:v>
                </c:pt>
                <c:pt idx="88">
                  <c:v>7816.2012593361569</c:v>
                </c:pt>
                <c:pt idx="89">
                  <c:v>7816.2012593361569</c:v>
                </c:pt>
                <c:pt idx="90">
                  <c:v>7816.2012593361569</c:v>
                </c:pt>
                <c:pt idx="91">
                  <c:v>7816.2012593361569</c:v>
                </c:pt>
                <c:pt idx="92">
                  <c:v>9654.2112895754071</c:v>
                </c:pt>
                <c:pt idx="93">
                  <c:v>9481.1821606178673</c:v>
                </c:pt>
                <c:pt idx="94">
                  <c:v>9481.1821606178673</c:v>
                </c:pt>
                <c:pt idx="95">
                  <c:v>9481.1821606178673</c:v>
                </c:pt>
                <c:pt idx="96">
                  <c:v>9481.1821606178673</c:v>
                </c:pt>
                <c:pt idx="97">
                  <c:v>9481.1821606178673</c:v>
                </c:pt>
                <c:pt idx="98">
                  <c:v>9481.1821606178673</c:v>
                </c:pt>
                <c:pt idx="99">
                  <c:v>9481.1821606178673</c:v>
                </c:pt>
                <c:pt idx="100">
                  <c:v>9481.1821606178673</c:v>
                </c:pt>
                <c:pt idx="101">
                  <c:v>9481.1821606178673</c:v>
                </c:pt>
                <c:pt idx="102">
                  <c:v>9481.1821606178673</c:v>
                </c:pt>
                <c:pt idx="103">
                  <c:v>11355.73230768435</c:v>
                </c:pt>
                <c:pt idx="104">
                  <c:v>11355.73230768435</c:v>
                </c:pt>
                <c:pt idx="105">
                  <c:v>11355.73230768435</c:v>
                </c:pt>
                <c:pt idx="106">
                  <c:v>11355.73230768435</c:v>
                </c:pt>
                <c:pt idx="107">
                  <c:v>11355.73230768435</c:v>
                </c:pt>
                <c:pt idx="108">
                  <c:v>11355.73230768435</c:v>
                </c:pt>
                <c:pt idx="109">
                  <c:v>11355.73230768435</c:v>
                </c:pt>
                <c:pt idx="110">
                  <c:v>14304.799024089272</c:v>
                </c:pt>
                <c:pt idx="111">
                  <c:v>14304.799024089272</c:v>
                </c:pt>
                <c:pt idx="112">
                  <c:v>14304.799024089272</c:v>
                </c:pt>
                <c:pt idx="113">
                  <c:v>19947.846778561081</c:v>
                </c:pt>
                <c:pt idx="114">
                  <c:v>19426.506600704972</c:v>
                </c:pt>
                <c:pt idx="115">
                  <c:v>19426.506600704972</c:v>
                </c:pt>
                <c:pt idx="116">
                  <c:v>19426.506600704972</c:v>
                </c:pt>
                <c:pt idx="117">
                  <c:v>19426.506600704972</c:v>
                </c:pt>
                <c:pt idx="118">
                  <c:v>19426.506600704972</c:v>
                </c:pt>
                <c:pt idx="119">
                  <c:v>19426.506600704972</c:v>
                </c:pt>
                <c:pt idx="120">
                  <c:v>19426.506600704972</c:v>
                </c:pt>
                <c:pt idx="121">
                  <c:v>19426.506600704972</c:v>
                </c:pt>
                <c:pt idx="122">
                  <c:v>19426.506600704972</c:v>
                </c:pt>
                <c:pt idx="123">
                  <c:v>19426.506600704972</c:v>
                </c:pt>
                <c:pt idx="124">
                  <c:v>19426.506600704972</c:v>
                </c:pt>
                <c:pt idx="125">
                  <c:v>19426.506600704972</c:v>
                </c:pt>
                <c:pt idx="126">
                  <c:v>19426.506600704972</c:v>
                </c:pt>
                <c:pt idx="127">
                  <c:v>19426.506600704972</c:v>
                </c:pt>
                <c:pt idx="128">
                  <c:v>19426.506600704972</c:v>
                </c:pt>
                <c:pt idx="129">
                  <c:v>19426.506600704972</c:v>
                </c:pt>
                <c:pt idx="130">
                  <c:v>19426.506600704972</c:v>
                </c:pt>
                <c:pt idx="131">
                  <c:v>19426.506600704972</c:v>
                </c:pt>
                <c:pt idx="132">
                  <c:v>19426.506600704972</c:v>
                </c:pt>
                <c:pt idx="133">
                  <c:v>19426.506600704972</c:v>
                </c:pt>
                <c:pt idx="134">
                  <c:v>19426.506600704972</c:v>
                </c:pt>
                <c:pt idx="135">
                  <c:v>19426.506600704972</c:v>
                </c:pt>
                <c:pt idx="136">
                  <c:v>19426.506600704972</c:v>
                </c:pt>
                <c:pt idx="137">
                  <c:v>19426.506600704972</c:v>
                </c:pt>
                <c:pt idx="138">
                  <c:v>19426.506600704972</c:v>
                </c:pt>
                <c:pt idx="139">
                  <c:v>19426.506600704972</c:v>
                </c:pt>
                <c:pt idx="140">
                  <c:v>19426.506600704972</c:v>
                </c:pt>
                <c:pt idx="141">
                  <c:v>19426.506600704972</c:v>
                </c:pt>
                <c:pt idx="142">
                  <c:v>19426.506600704972</c:v>
                </c:pt>
                <c:pt idx="143">
                  <c:v>19426.506600704972</c:v>
                </c:pt>
                <c:pt idx="144">
                  <c:v>19426.506600704972</c:v>
                </c:pt>
                <c:pt idx="145">
                  <c:v>19426.506600704972</c:v>
                </c:pt>
                <c:pt idx="146">
                  <c:v>19426.506600704972</c:v>
                </c:pt>
                <c:pt idx="147">
                  <c:v>19426.506600704972</c:v>
                </c:pt>
                <c:pt idx="148">
                  <c:v>19426.506600704972</c:v>
                </c:pt>
                <c:pt idx="149">
                  <c:v>19426.506600704972</c:v>
                </c:pt>
                <c:pt idx="150">
                  <c:v>19291.282007493792</c:v>
                </c:pt>
                <c:pt idx="151">
                  <c:v>19282.788806744415</c:v>
                </c:pt>
                <c:pt idx="152">
                  <c:v>17666.852926069972</c:v>
                </c:pt>
                <c:pt idx="153">
                  <c:v>16892.479133462974</c:v>
                </c:pt>
                <c:pt idx="154">
                  <c:v>16892.479133462974</c:v>
                </c:pt>
                <c:pt idx="155">
                  <c:v>16892.479133462974</c:v>
                </c:pt>
                <c:pt idx="156">
                  <c:v>16892.479133462974</c:v>
                </c:pt>
                <c:pt idx="157">
                  <c:v>16892.479133462974</c:v>
                </c:pt>
                <c:pt idx="158">
                  <c:v>16882.029602368551</c:v>
                </c:pt>
                <c:pt idx="159">
                  <c:v>16472.061142131697</c:v>
                </c:pt>
                <c:pt idx="160">
                  <c:v>16472.061142131697</c:v>
                </c:pt>
                <c:pt idx="161">
                  <c:v>16472.061142131697</c:v>
                </c:pt>
                <c:pt idx="162">
                  <c:v>16107.418012614007</c:v>
                </c:pt>
                <c:pt idx="163">
                  <c:v>16105.846711352608</c:v>
                </c:pt>
                <c:pt idx="164">
                  <c:v>16105.846711352608</c:v>
                </c:pt>
                <c:pt idx="165">
                  <c:v>15969.842386195611</c:v>
                </c:pt>
                <c:pt idx="166">
                  <c:v>14998.037647576049</c:v>
                </c:pt>
                <c:pt idx="167">
                  <c:v>14235.124882818443</c:v>
                </c:pt>
                <c:pt idx="168">
                  <c:v>13773.177894536599</c:v>
                </c:pt>
                <c:pt idx="169">
                  <c:v>12809.168605082941</c:v>
                </c:pt>
                <c:pt idx="170">
                  <c:v>12809.168605082941</c:v>
                </c:pt>
                <c:pt idx="171">
                  <c:v>12801.401170117182</c:v>
                </c:pt>
                <c:pt idx="172">
                  <c:v>11768.401053105463</c:v>
                </c:pt>
                <c:pt idx="173">
                  <c:v>11340.452947794918</c:v>
                </c:pt>
                <c:pt idx="174">
                  <c:v>11340.452947794918</c:v>
                </c:pt>
                <c:pt idx="175">
                  <c:v>11340.452947794918</c:v>
                </c:pt>
                <c:pt idx="176">
                  <c:v>11340.452947794918</c:v>
                </c:pt>
                <c:pt idx="177">
                  <c:v>11340.452947794918</c:v>
                </c:pt>
                <c:pt idx="178">
                  <c:v>11340.452947794918</c:v>
                </c:pt>
                <c:pt idx="179">
                  <c:v>11340.452947794918</c:v>
                </c:pt>
                <c:pt idx="180">
                  <c:v>11340.452947794918</c:v>
                </c:pt>
                <c:pt idx="181">
                  <c:v>11340.452947794918</c:v>
                </c:pt>
                <c:pt idx="182">
                  <c:v>11340.452947794918</c:v>
                </c:pt>
                <c:pt idx="183">
                  <c:v>11340.452947794918</c:v>
                </c:pt>
                <c:pt idx="184">
                  <c:v>11340.452947794918</c:v>
                </c:pt>
                <c:pt idx="185">
                  <c:v>11340.452947794918</c:v>
                </c:pt>
                <c:pt idx="186">
                  <c:v>11340.452947794918</c:v>
                </c:pt>
                <c:pt idx="187">
                  <c:v>11340.452947794918</c:v>
                </c:pt>
                <c:pt idx="188">
                  <c:v>11340.452947794918</c:v>
                </c:pt>
                <c:pt idx="189">
                  <c:v>11340.452947794918</c:v>
                </c:pt>
                <c:pt idx="190">
                  <c:v>11340.452947794918</c:v>
                </c:pt>
                <c:pt idx="191">
                  <c:v>11340.452947794918</c:v>
                </c:pt>
                <c:pt idx="192">
                  <c:v>11340.452947794918</c:v>
                </c:pt>
                <c:pt idx="193">
                  <c:v>11340.452947794918</c:v>
                </c:pt>
                <c:pt idx="194">
                  <c:v>11340.452947794918</c:v>
                </c:pt>
                <c:pt idx="195">
                  <c:v>11340.452947794918</c:v>
                </c:pt>
                <c:pt idx="196">
                  <c:v>11340.452947794918</c:v>
                </c:pt>
                <c:pt idx="197">
                  <c:v>11340.452947794918</c:v>
                </c:pt>
                <c:pt idx="198">
                  <c:v>11340.452947794918</c:v>
                </c:pt>
                <c:pt idx="199">
                  <c:v>13780.355370100668</c:v>
                </c:pt>
                <c:pt idx="200">
                  <c:v>13780.355370100668</c:v>
                </c:pt>
                <c:pt idx="201">
                  <c:v>13357.748049781541</c:v>
                </c:pt>
                <c:pt idx="202">
                  <c:v>12714.319244803386</c:v>
                </c:pt>
                <c:pt idx="203">
                  <c:v>12204.347820323048</c:v>
                </c:pt>
                <c:pt idx="204">
                  <c:v>11556.163038290742</c:v>
                </c:pt>
                <c:pt idx="205">
                  <c:v>11556.163038290742</c:v>
                </c:pt>
                <c:pt idx="206">
                  <c:v>11556.163038290742</c:v>
                </c:pt>
                <c:pt idx="207">
                  <c:v>11556.163038290742</c:v>
                </c:pt>
                <c:pt idx="208">
                  <c:v>11556.163038290742</c:v>
                </c:pt>
                <c:pt idx="209">
                  <c:v>11522.855809380302</c:v>
                </c:pt>
                <c:pt idx="210">
                  <c:v>10889.243228442272</c:v>
                </c:pt>
                <c:pt idx="211">
                  <c:v>10889.243228442272</c:v>
                </c:pt>
                <c:pt idx="212">
                  <c:v>10723.32381503824</c:v>
                </c:pt>
                <c:pt idx="213">
                  <c:v>10537.536933534415</c:v>
                </c:pt>
                <c:pt idx="214">
                  <c:v>10537.536933534415</c:v>
                </c:pt>
                <c:pt idx="215">
                  <c:v>10537.536933534415</c:v>
                </c:pt>
                <c:pt idx="216">
                  <c:v>10537.536933534415</c:v>
                </c:pt>
                <c:pt idx="217">
                  <c:v>10537.536933534415</c:v>
                </c:pt>
                <c:pt idx="218">
                  <c:v>10537.536933534415</c:v>
                </c:pt>
                <c:pt idx="219">
                  <c:v>10537.536933534415</c:v>
                </c:pt>
                <c:pt idx="220">
                  <c:v>10537.536933534415</c:v>
                </c:pt>
                <c:pt idx="221">
                  <c:v>10305.571985331615</c:v>
                </c:pt>
                <c:pt idx="222">
                  <c:v>10038.116286798453</c:v>
                </c:pt>
                <c:pt idx="223">
                  <c:v>9891.4316581186085</c:v>
                </c:pt>
                <c:pt idx="224">
                  <c:v>9543.8604923067469</c:v>
                </c:pt>
                <c:pt idx="225">
                  <c:v>9031.188943076073</c:v>
                </c:pt>
                <c:pt idx="226">
                  <c:v>9010.519548768465</c:v>
                </c:pt>
                <c:pt idx="227">
                  <c:v>8735.289593891619</c:v>
                </c:pt>
                <c:pt idx="228">
                  <c:v>8735.289593891619</c:v>
                </c:pt>
                <c:pt idx="229">
                  <c:v>8735.289593891619</c:v>
                </c:pt>
                <c:pt idx="230">
                  <c:v>8735.289593891619</c:v>
                </c:pt>
                <c:pt idx="231">
                  <c:v>8541.0110335522913</c:v>
                </c:pt>
                <c:pt idx="232">
                  <c:v>8405.9994301970619</c:v>
                </c:pt>
                <c:pt idx="233">
                  <c:v>8405.9994301970619</c:v>
                </c:pt>
                <c:pt idx="234">
                  <c:v>8405.9994301970619</c:v>
                </c:pt>
                <c:pt idx="235">
                  <c:v>8405.9994301970619</c:v>
                </c:pt>
                <c:pt idx="236">
                  <c:v>8295.3568801522924</c:v>
                </c:pt>
                <c:pt idx="237">
                  <c:v>8295.3568801522924</c:v>
                </c:pt>
                <c:pt idx="238">
                  <c:v>8295.3568801522924</c:v>
                </c:pt>
                <c:pt idx="239">
                  <c:v>8295.3568801522924</c:v>
                </c:pt>
                <c:pt idx="240">
                  <c:v>8295.3568801522924</c:v>
                </c:pt>
                <c:pt idx="241">
                  <c:v>8295.3568801522924</c:v>
                </c:pt>
                <c:pt idx="242">
                  <c:v>9720.6519716450148</c:v>
                </c:pt>
                <c:pt idx="243">
                  <c:v>9523.9267744805129</c:v>
                </c:pt>
                <c:pt idx="244">
                  <c:v>9523.9267744805129</c:v>
                </c:pt>
                <c:pt idx="245">
                  <c:v>9523.9267744805129</c:v>
                </c:pt>
                <c:pt idx="246">
                  <c:v>9523.9267744805129</c:v>
                </c:pt>
                <c:pt idx="247">
                  <c:v>9523.9267744805129</c:v>
                </c:pt>
                <c:pt idx="248">
                  <c:v>9523.9267744805129</c:v>
                </c:pt>
                <c:pt idx="249">
                  <c:v>9523.9267744805129</c:v>
                </c:pt>
                <c:pt idx="250">
                  <c:v>9523.9267744805129</c:v>
                </c:pt>
                <c:pt idx="251">
                  <c:v>10864.068732729525</c:v>
                </c:pt>
                <c:pt idx="252">
                  <c:v>10633.550859456571</c:v>
                </c:pt>
                <c:pt idx="253">
                  <c:v>10633.550859456571</c:v>
                </c:pt>
                <c:pt idx="254">
                  <c:v>10633.550859456571</c:v>
                </c:pt>
                <c:pt idx="255">
                  <c:v>10633.550859456571</c:v>
                </c:pt>
                <c:pt idx="256">
                  <c:v>10633.550859456571</c:v>
                </c:pt>
                <c:pt idx="257">
                  <c:v>10546.40843350051</c:v>
                </c:pt>
                <c:pt idx="258">
                  <c:v>10546.40843350051</c:v>
                </c:pt>
                <c:pt idx="259">
                  <c:v>10546.40843350051</c:v>
                </c:pt>
                <c:pt idx="260">
                  <c:v>10546.40843350051</c:v>
                </c:pt>
                <c:pt idx="261">
                  <c:v>10546.40843350051</c:v>
                </c:pt>
                <c:pt idx="262">
                  <c:v>10546.40843350051</c:v>
                </c:pt>
                <c:pt idx="263">
                  <c:v>10546.40843350051</c:v>
                </c:pt>
                <c:pt idx="264">
                  <c:v>10546.40843350051</c:v>
                </c:pt>
                <c:pt idx="265">
                  <c:v>10546.40843350051</c:v>
                </c:pt>
                <c:pt idx="266">
                  <c:v>10546.40843350051</c:v>
                </c:pt>
                <c:pt idx="267">
                  <c:v>10139.257103995729</c:v>
                </c:pt>
                <c:pt idx="268">
                  <c:v>9862.4253935961533</c:v>
                </c:pt>
                <c:pt idx="269">
                  <c:v>9862.4253935961533</c:v>
                </c:pt>
                <c:pt idx="270">
                  <c:v>9862.4253935961533</c:v>
                </c:pt>
                <c:pt idx="271">
                  <c:v>9862.4253935961533</c:v>
                </c:pt>
                <c:pt idx="272">
                  <c:v>9738.6857687384381</c:v>
                </c:pt>
                <c:pt idx="273">
                  <c:v>9674.8626918645932</c:v>
                </c:pt>
                <c:pt idx="274">
                  <c:v>9508.9744226781331</c:v>
                </c:pt>
                <c:pt idx="275">
                  <c:v>9508.9744226781331</c:v>
                </c:pt>
                <c:pt idx="276">
                  <c:v>9508.9744226781331</c:v>
                </c:pt>
                <c:pt idx="277">
                  <c:v>9508.9744226781331</c:v>
                </c:pt>
                <c:pt idx="278">
                  <c:v>9487.5535922191248</c:v>
                </c:pt>
                <c:pt idx="279">
                  <c:v>9098.4377329972122</c:v>
                </c:pt>
                <c:pt idx="280">
                  <c:v>8870.9709596974899</c:v>
                </c:pt>
                <c:pt idx="281">
                  <c:v>8816.1698637277423</c:v>
                </c:pt>
                <c:pt idx="282">
                  <c:v>8759.5878773549666</c:v>
                </c:pt>
                <c:pt idx="283">
                  <c:v>8535.8510896194712</c:v>
                </c:pt>
                <c:pt idx="284">
                  <c:v>8459.4704806575246</c:v>
                </c:pt>
                <c:pt idx="285">
                  <c:v>8459.4704806575246</c:v>
                </c:pt>
                <c:pt idx="286">
                  <c:v>8459.4704806575246</c:v>
                </c:pt>
                <c:pt idx="287">
                  <c:v>8459.4704806575246</c:v>
                </c:pt>
                <c:pt idx="288">
                  <c:v>8459.4704806575246</c:v>
                </c:pt>
                <c:pt idx="289">
                  <c:v>8459.4704806575246</c:v>
                </c:pt>
                <c:pt idx="290">
                  <c:v>8459.4704806575246</c:v>
                </c:pt>
                <c:pt idx="291">
                  <c:v>8459.4704806575246</c:v>
                </c:pt>
                <c:pt idx="292">
                  <c:v>8459.4704806575246</c:v>
                </c:pt>
                <c:pt idx="293">
                  <c:v>8459.4704806575246</c:v>
                </c:pt>
                <c:pt idx="294">
                  <c:v>8459.4704806575246</c:v>
                </c:pt>
                <c:pt idx="295">
                  <c:v>8459.4704806575246</c:v>
                </c:pt>
                <c:pt idx="296">
                  <c:v>8453.8964974391929</c:v>
                </c:pt>
                <c:pt idx="297">
                  <c:v>8116.1618476952735</c:v>
                </c:pt>
                <c:pt idx="298">
                  <c:v>7812.6026629257458</c:v>
                </c:pt>
                <c:pt idx="299">
                  <c:v>7741.3503966331718</c:v>
                </c:pt>
                <c:pt idx="300">
                  <c:v>7496.5518569698543</c:v>
                </c:pt>
                <c:pt idx="301">
                  <c:v>7496.5518569698543</c:v>
                </c:pt>
                <c:pt idx="302">
                  <c:v>7496.5518569698543</c:v>
                </c:pt>
                <c:pt idx="303">
                  <c:v>7496.5518569698543</c:v>
                </c:pt>
                <c:pt idx="304">
                  <c:v>7496.5518569698543</c:v>
                </c:pt>
                <c:pt idx="305">
                  <c:v>7496.5518569698543</c:v>
                </c:pt>
                <c:pt idx="306">
                  <c:v>7496.5518569698543</c:v>
                </c:pt>
                <c:pt idx="307">
                  <c:v>7496.5518569698543</c:v>
                </c:pt>
                <c:pt idx="308">
                  <c:v>7496.5518569698543</c:v>
                </c:pt>
                <c:pt idx="309">
                  <c:v>7397.3806614421592</c:v>
                </c:pt>
                <c:pt idx="310">
                  <c:v>7173.5290952979431</c:v>
                </c:pt>
                <c:pt idx="311">
                  <c:v>7093.200185768148</c:v>
                </c:pt>
                <c:pt idx="312">
                  <c:v>7093.200185768148</c:v>
                </c:pt>
                <c:pt idx="313">
                  <c:v>7093.200185768148</c:v>
                </c:pt>
                <c:pt idx="314">
                  <c:v>7074.0419254249809</c:v>
                </c:pt>
                <c:pt idx="315">
                  <c:v>6997.8022328824827</c:v>
                </c:pt>
                <c:pt idx="316">
                  <c:v>6997.8022328824827</c:v>
                </c:pt>
                <c:pt idx="317">
                  <c:v>6997.8022328824827</c:v>
                </c:pt>
                <c:pt idx="318">
                  <c:v>6997.8022328824827</c:v>
                </c:pt>
                <c:pt idx="319">
                  <c:v>6997.8022328824827</c:v>
                </c:pt>
                <c:pt idx="320">
                  <c:v>6997.8022328824827</c:v>
                </c:pt>
                <c:pt idx="321">
                  <c:v>6997.8022328824827</c:v>
                </c:pt>
                <c:pt idx="322">
                  <c:v>6997.8022328824827</c:v>
                </c:pt>
                <c:pt idx="323">
                  <c:v>6997.8022328824827</c:v>
                </c:pt>
                <c:pt idx="324">
                  <c:v>6997.8022328824827</c:v>
                </c:pt>
                <c:pt idx="325">
                  <c:v>6997.8022328824827</c:v>
                </c:pt>
                <c:pt idx="326">
                  <c:v>6997.8022328824827</c:v>
                </c:pt>
                <c:pt idx="327">
                  <c:v>6997.8022328824827</c:v>
                </c:pt>
                <c:pt idx="328">
                  <c:v>6997.8022328824827</c:v>
                </c:pt>
                <c:pt idx="329">
                  <c:v>6997.8022328824827</c:v>
                </c:pt>
                <c:pt idx="330">
                  <c:v>6997.8022328824827</c:v>
                </c:pt>
                <c:pt idx="331">
                  <c:v>6997.8022328824827</c:v>
                </c:pt>
                <c:pt idx="332">
                  <c:v>6997.8022328824827</c:v>
                </c:pt>
                <c:pt idx="333">
                  <c:v>6997.8022328824827</c:v>
                </c:pt>
                <c:pt idx="334">
                  <c:v>6997.8022328824827</c:v>
                </c:pt>
                <c:pt idx="335">
                  <c:v>8398.4970141223966</c:v>
                </c:pt>
                <c:pt idx="336">
                  <c:v>8398.4970141223966</c:v>
                </c:pt>
                <c:pt idx="337">
                  <c:v>8398.4970141223966</c:v>
                </c:pt>
                <c:pt idx="338">
                  <c:v>8321.6901932952278</c:v>
                </c:pt>
                <c:pt idx="339">
                  <c:v>8321.6901932952278</c:v>
                </c:pt>
                <c:pt idx="340">
                  <c:v>8321.6901932952278</c:v>
                </c:pt>
                <c:pt idx="341">
                  <c:v>8321.6901932952278</c:v>
                </c:pt>
                <c:pt idx="342">
                  <c:v>9429.5483323209992</c:v>
                </c:pt>
                <c:pt idx="343">
                  <c:v>9265.3609990888981</c:v>
                </c:pt>
                <c:pt idx="344">
                  <c:v>9253.2373991800087</c:v>
                </c:pt>
                <c:pt idx="345">
                  <c:v>9253.2373991800087</c:v>
                </c:pt>
                <c:pt idx="346">
                  <c:v>9253.2373991800087</c:v>
                </c:pt>
                <c:pt idx="347">
                  <c:v>9164.5009840022267</c:v>
                </c:pt>
                <c:pt idx="348">
                  <c:v>9056.1008856020035</c:v>
                </c:pt>
                <c:pt idx="349">
                  <c:v>8720.640797041804</c:v>
                </c:pt>
                <c:pt idx="350">
                  <c:v>8676.2887173376221</c:v>
                </c:pt>
                <c:pt idx="351">
                  <c:v>8472.8168456038602</c:v>
                </c:pt>
                <c:pt idx="352">
                  <c:v>8336.4851610434762</c:v>
                </c:pt>
                <c:pt idx="353">
                  <c:v>8061.8261449391275</c:v>
                </c:pt>
                <c:pt idx="354">
                  <c:v>8060.3715304452144</c:v>
                </c:pt>
                <c:pt idx="355">
                  <c:v>8017.2523774006931</c:v>
                </c:pt>
                <c:pt idx="356">
                  <c:v>7598.152139660624</c:v>
                </c:pt>
                <c:pt idx="357">
                  <c:v>7592.2619256945618</c:v>
                </c:pt>
                <c:pt idx="358">
                  <c:v>7538.3832331251051</c:v>
                </c:pt>
                <c:pt idx="359">
                  <c:v>7498.1234098125942</c:v>
                </c:pt>
                <c:pt idx="360">
                  <c:v>7498.1234098125942</c:v>
                </c:pt>
                <c:pt idx="361">
                  <c:v>7498.1234098125942</c:v>
                </c:pt>
                <c:pt idx="362">
                  <c:v>7292.2585657533818</c:v>
                </c:pt>
                <c:pt idx="363">
                  <c:v>7292.2585657533818</c:v>
                </c:pt>
                <c:pt idx="364">
                  <c:v>7292.2585657533818</c:v>
                </c:pt>
                <c:pt idx="365">
                  <c:v>7292.2585657533818</c:v>
                </c:pt>
                <c:pt idx="366">
                  <c:v>7292.2585657533818</c:v>
                </c:pt>
                <c:pt idx="367">
                  <c:v>7292.2585657533818</c:v>
                </c:pt>
                <c:pt idx="368">
                  <c:v>7292.2585657533818</c:v>
                </c:pt>
                <c:pt idx="369">
                  <c:v>7292.2585657533818</c:v>
                </c:pt>
                <c:pt idx="370">
                  <c:v>7292.2585657533818</c:v>
                </c:pt>
                <c:pt idx="371">
                  <c:v>7292.2585657533818</c:v>
                </c:pt>
                <c:pt idx="372">
                  <c:v>7292.2585657533818</c:v>
                </c:pt>
                <c:pt idx="373">
                  <c:v>7292.2585657533818</c:v>
                </c:pt>
                <c:pt idx="374">
                  <c:v>7292.2585657533818</c:v>
                </c:pt>
                <c:pt idx="375">
                  <c:v>7292.2585657533818</c:v>
                </c:pt>
                <c:pt idx="376">
                  <c:v>7292.2585657533818</c:v>
                </c:pt>
                <c:pt idx="377">
                  <c:v>7292.2585657533818</c:v>
                </c:pt>
                <c:pt idx="378">
                  <c:v>7292.2585657533818</c:v>
                </c:pt>
                <c:pt idx="379">
                  <c:v>7292.2585657533818</c:v>
                </c:pt>
                <c:pt idx="380">
                  <c:v>7292.2585657533818</c:v>
                </c:pt>
                <c:pt idx="381">
                  <c:v>7292.2585657533818</c:v>
                </c:pt>
                <c:pt idx="382">
                  <c:v>8073.9910979841088</c:v>
                </c:pt>
                <c:pt idx="383">
                  <c:v>8073.9910979841088</c:v>
                </c:pt>
                <c:pt idx="384">
                  <c:v>7958.9233393671284</c:v>
                </c:pt>
                <c:pt idx="385">
                  <c:v>7460.346005430416</c:v>
                </c:pt>
                <c:pt idx="386">
                  <c:v>7368.0114048873738</c:v>
                </c:pt>
                <c:pt idx="387">
                  <c:v>7247.0102643986365</c:v>
                </c:pt>
                <c:pt idx="388">
                  <c:v>7238.3652379587729</c:v>
                </c:pt>
                <c:pt idx="389">
                  <c:v>7195.7742141628951</c:v>
                </c:pt>
                <c:pt idx="390">
                  <c:v>7165.5917927466062</c:v>
                </c:pt>
                <c:pt idx="391">
                  <c:v>7117.3506134719455</c:v>
                </c:pt>
                <c:pt idx="392">
                  <c:v>7117.3506134719455</c:v>
                </c:pt>
                <c:pt idx="393">
                  <c:v>7117.3506134719455</c:v>
                </c:pt>
                <c:pt idx="394">
                  <c:v>7117.3506134719455</c:v>
                </c:pt>
                <c:pt idx="395">
                  <c:v>7117.3506134719455</c:v>
                </c:pt>
                <c:pt idx="396">
                  <c:v>7112.3498700990494</c:v>
                </c:pt>
                <c:pt idx="397">
                  <c:v>7027.4328830891445</c:v>
                </c:pt>
                <c:pt idx="398">
                  <c:v>7027.4328830891445</c:v>
                </c:pt>
                <c:pt idx="399">
                  <c:v>7027.4328830891445</c:v>
                </c:pt>
                <c:pt idx="400">
                  <c:v>7027.4328830891445</c:v>
                </c:pt>
                <c:pt idx="401">
                  <c:v>7027.4328830891445</c:v>
                </c:pt>
                <c:pt idx="402">
                  <c:v>7027.4328830891445</c:v>
                </c:pt>
                <c:pt idx="403">
                  <c:v>7027.4328830891445</c:v>
                </c:pt>
                <c:pt idx="404">
                  <c:v>7027.4328830891445</c:v>
                </c:pt>
                <c:pt idx="405">
                  <c:v>7027.4328830891445</c:v>
                </c:pt>
                <c:pt idx="406">
                  <c:v>7027.4328830891445</c:v>
                </c:pt>
                <c:pt idx="407">
                  <c:v>7027.4328830891445</c:v>
                </c:pt>
                <c:pt idx="408">
                  <c:v>7027.4328830891445</c:v>
                </c:pt>
                <c:pt idx="409">
                  <c:v>7027.4328830891445</c:v>
                </c:pt>
                <c:pt idx="410">
                  <c:v>7027.4328830891445</c:v>
                </c:pt>
                <c:pt idx="411">
                  <c:v>7027.4328830891445</c:v>
                </c:pt>
                <c:pt idx="412">
                  <c:v>7027.4328830891445</c:v>
                </c:pt>
                <c:pt idx="413">
                  <c:v>7027.4328830891445</c:v>
                </c:pt>
                <c:pt idx="414">
                  <c:v>7027.4328830891445</c:v>
                </c:pt>
                <c:pt idx="415">
                  <c:v>7027.4328830891445</c:v>
                </c:pt>
                <c:pt idx="416">
                  <c:v>7027.4328830891445</c:v>
                </c:pt>
                <c:pt idx="417">
                  <c:v>7027.4328830891445</c:v>
                </c:pt>
                <c:pt idx="418">
                  <c:v>7027.4328830891445</c:v>
                </c:pt>
                <c:pt idx="419">
                  <c:v>7027.4328830891445</c:v>
                </c:pt>
                <c:pt idx="420">
                  <c:v>6971.955679052855</c:v>
                </c:pt>
                <c:pt idx="421">
                  <c:v>6827.0461111475688</c:v>
                </c:pt>
                <c:pt idx="422">
                  <c:v>6821.3055000328122</c:v>
                </c:pt>
                <c:pt idx="423">
                  <c:v>6821.3055000328122</c:v>
                </c:pt>
                <c:pt idx="424">
                  <c:v>6821.3055000328122</c:v>
                </c:pt>
                <c:pt idx="425">
                  <c:v>6821.3055000328122</c:v>
                </c:pt>
                <c:pt idx="426">
                  <c:v>6821.3055000328122</c:v>
                </c:pt>
                <c:pt idx="427">
                  <c:v>6821.3055000328122</c:v>
                </c:pt>
                <c:pt idx="428">
                  <c:v>6821.3055000328122</c:v>
                </c:pt>
                <c:pt idx="429">
                  <c:v>6821.3055000328122</c:v>
                </c:pt>
                <c:pt idx="430">
                  <c:v>6821.3055000328122</c:v>
                </c:pt>
                <c:pt idx="431">
                  <c:v>6821.3055000328122</c:v>
                </c:pt>
                <c:pt idx="432">
                  <c:v>6821.3055000328122</c:v>
                </c:pt>
                <c:pt idx="433">
                  <c:v>6821.3055000328122</c:v>
                </c:pt>
                <c:pt idx="434">
                  <c:v>6821.3055000328122</c:v>
                </c:pt>
                <c:pt idx="435">
                  <c:v>6821.3055000328122</c:v>
                </c:pt>
                <c:pt idx="436">
                  <c:v>6821.3055000328122</c:v>
                </c:pt>
                <c:pt idx="437">
                  <c:v>6821.3055000328122</c:v>
                </c:pt>
                <c:pt idx="438">
                  <c:v>6821.3055000328122</c:v>
                </c:pt>
                <c:pt idx="439">
                  <c:v>6788.3302047780744</c:v>
                </c:pt>
                <c:pt idx="440">
                  <c:v>6780.4966843002676</c:v>
                </c:pt>
                <c:pt idx="441">
                  <c:v>6780.4966843002676</c:v>
                </c:pt>
                <c:pt idx="442">
                  <c:v>6780.4966843002676</c:v>
                </c:pt>
                <c:pt idx="443">
                  <c:v>6780.4966843002676</c:v>
                </c:pt>
                <c:pt idx="444">
                  <c:v>6780.4966843002676</c:v>
                </c:pt>
                <c:pt idx="445">
                  <c:v>6780.4966843002676</c:v>
                </c:pt>
                <c:pt idx="446">
                  <c:v>6780.4966843002676</c:v>
                </c:pt>
                <c:pt idx="447">
                  <c:v>6780.4966843002676</c:v>
                </c:pt>
                <c:pt idx="448">
                  <c:v>6780.4966843002676</c:v>
                </c:pt>
                <c:pt idx="449">
                  <c:v>6780.4966843002676</c:v>
                </c:pt>
                <c:pt idx="450">
                  <c:v>6780.4966843002676</c:v>
                </c:pt>
                <c:pt idx="451">
                  <c:v>6756.4112626158367</c:v>
                </c:pt>
                <c:pt idx="452">
                  <c:v>6756.4112626158367</c:v>
                </c:pt>
                <c:pt idx="453">
                  <c:v>6756.4112626158367</c:v>
                </c:pt>
                <c:pt idx="454">
                  <c:v>6618.5397804469449</c:v>
                </c:pt>
                <c:pt idx="455">
                  <c:v>6326.1323024022504</c:v>
                </c:pt>
                <c:pt idx="456">
                  <c:v>6325.3490721620255</c:v>
                </c:pt>
                <c:pt idx="457">
                  <c:v>6231.7171649458232</c:v>
                </c:pt>
                <c:pt idx="458">
                  <c:v>6231.7171649458232</c:v>
                </c:pt>
                <c:pt idx="459">
                  <c:v>6037.6846536061166</c:v>
                </c:pt>
                <c:pt idx="460">
                  <c:v>5604.1581882455048</c:v>
                </c:pt>
                <c:pt idx="461">
                  <c:v>5537.8643694209541</c:v>
                </c:pt>
                <c:pt idx="462">
                  <c:v>5488.0214324788594</c:v>
                </c:pt>
                <c:pt idx="463">
                  <c:v>5295.4607892309723</c:v>
                </c:pt>
                <c:pt idx="464">
                  <c:v>5234.3297103078767</c:v>
                </c:pt>
                <c:pt idx="465">
                  <c:v>5069.5682392770887</c:v>
                </c:pt>
                <c:pt idx="466">
                  <c:v>5069.5682392770887</c:v>
                </c:pt>
                <c:pt idx="467">
                  <c:v>4938.8319738144419</c:v>
                </c:pt>
                <c:pt idx="468">
                  <c:v>4938.8319738144419</c:v>
                </c:pt>
                <c:pt idx="469">
                  <c:v>4938.8319738144419</c:v>
                </c:pt>
                <c:pt idx="470">
                  <c:v>4938.8319738144419</c:v>
                </c:pt>
                <c:pt idx="471">
                  <c:v>4938.8319738144419</c:v>
                </c:pt>
                <c:pt idx="472">
                  <c:v>4938.8319738144419</c:v>
                </c:pt>
                <c:pt idx="473">
                  <c:v>4938.8319738144419</c:v>
                </c:pt>
                <c:pt idx="474">
                  <c:v>4938.8319738144419</c:v>
                </c:pt>
                <c:pt idx="475">
                  <c:v>4885.8058021620955</c:v>
                </c:pt>
                <c:pt idx="476">
                  <c:v>4745.4672219458862</c:v>
                </c:pt>
                <c:pt idx="477">
                  <c:v>4425.8369997512973</c:v>
                </c:pt>
                <c:pt idx="478">
                  <c:v>4375.0877997761672</c:v>
                </c:pt>
                <c:pt idx="479">
                  <c:v>4375.0877997761672</c:v>
                </c:pt>
                <c:pt idx="480">
                  <c:v>4375.0877997761672</c:v>
                </c:pt>
                <c:pt idx="481">
                  <c:v>4318.869086036826</c:v>
                </c:pt>
                <c:pt idx="482">
                  <c:v>4288.638177433143</c:v>
                </c:pt>
                <c:pt idx="483">
                  <c:v>4199.9743596898288</c:v>
                </c:pt>
                <c:pt idx="484">
                  <c:v>4061.7139237208457</c:v>
                </c:pt>
                <c:pt idx="485">
                  <c:v>3977.4190313487616</c:v>
                </c:pt>
                <c:pt idx="486">
                  <c:v>3957.3351282138856</c:v>
                </c:pt>
                <c:pt idx="487">
                  <c:v>3957.3351282138856</c:v>
                </c:pt>
                <c:pt idx="488">
                  <c:v>3957.3351282138856</c:v>
                </c:pt>
                <c:pt idx="489">
                  <c:v>3957.3351282138856</c:v>
                </c:pt>
                <c:pt idx="490">
                  <c:v>3957.3351282138856</c:v>
                </c:pt>
                <c:pt idx="491">
                  <c:v>4818.0412738590167</c:v>
                </c:pt>
                <c:pt idx="492">
                  <c:v>4719.6416464731155</c:v>
                </c:pt>
                <c:pt idx="493">
                  <c:v>4719.6416464731155</c:v>
                </c:pt>
                <c:pt idx="494">
                  <c:v>4719.6416464731155</c:v>
                </c:pt>
                <c:pt idx="495">
                  <c:v>4666.5004502789006</c:v>
                </c:pt>
                <c:pt idx="496">
                  <c:v>4551.0339052510108</c:v>
                </c:pt>
                <c:pt idx="497">
                  <c:v>4481.8640147259093</c:v>
                </c:pt>
                <c:pt idx="498">
                  <c:v>4481.8640147259093</c:v>
                </c:pt>
                <c:pt idx="499">
                  <c:v>4481.8640147259093</c:v>
                </c:pt>
                <c:pt idx="500">
                  <c:v>4481.8640147259093</c:v>
                </c:pt>
                <c:pt idx="501">
                  <c:v>4481.8640147259093</c:v>
                </c:pt>
                <c:pt idx="502">
                  <c:v>4478.3587262555029</c:v>
                </c:pt>
                <c:pt idx="503">
                  <c:v>4478.3587262555029</c:v>
                </c:pt>
                <c:pt idx="504">
                  <c:v>4478.3587262555029</c:v>
                </c:pt>
                <c:pt idx="505">
                  <c:v>4415.8776614402614</c:v>
                </c:pt>
                <c:pt idx="506">
                  <c:v>4410.0373952962345</c:v>
                </c:pt>
                <c:pt idx="507">
                  <c:v>4410.0373952962345</c:v>
                </c:pt>
                <c:pt idx="508">
                  <c:v>4410.0373952962345</c:v>
                </c:pt>
                <c:pt idx="509">
                  <c:v>4410.0373952962345</c:v>
                </c:pt>
                <c:pt idx="510">
                  <c:v>4410.0373952962345</c:v>
                </c:pt>
                <c:pt idx="511">
                  <c:v>4406.3602722984742</c:v>
                </c:pt>
                <c:pt idx="512">
                  <c:v>4193.919745068627</c:v>
                </c:pt>
                <c:pt idx="513">
                  <c:v>4169.7297705617639</c:v>
                </c:pt>
                <c:pt idx="514">
                  <c:v>4113.2112935055875</c:v>
                </c:pt>
                <c:pt idx="515">
                  <c:v>4113.2112935055875</c:v>
                </c:pt>
                <c:pt idx="516">
                  <c:v>4113.2112935055875</c:v>
                </c:pt>
                <c:pt idx="517">
                  <c:v>4113.2112935055875</c:v>
                </c:pt>
                <c:pt idx="518">
                  <c:v>4103.2065046690159</c:v>
                </c:pt>
                <c:pt idx="519">
                  <c:v>4077.7453542021144</c:v>
                </c:pt>
                <c:pt idx="520">
                  <c:v>4077.7453542021144</c:v>
                </c:pt>
                <c:pt idx="521">
                  <c:v>4076.6868869037125</c:v>
                </c:pt>
                <c:pt idx="522">
                  <c:v>3985.7976982133414</c:v>
                </c:pt>
                <c:pt idx="523">
                  <c:v>3985.7976982133414</c:v>
                </c:pt>
                <c:pt idx="524">
                  <c:v>3985.7976982133414</c:v>
                </c:pt>
                <c:pt idx="525">
                  <c:v>3985.7976982133414</c:v>
                </c:pt>
                <c:pt idx="526">
                  <c:v>3958.3023342977731</c:v>
                </c:pt>
                <c:pt idx="527">
                  <c:v>3958.3023342977731</c:v>
                </c:pt>
                <c:pt idx="528">
                  <c:v>3919.0563907811966</c:v>
                </c:pt>
                <c:pt idx="529">
                  <c:v>3870.1547517030767</c:v>
                </c:pt>
                <c:pt idx="530">
                  <c:v>3785.7742765327689</c:v>
                </c:pt>
                <c:pt idx="531">
                  <c:v>3785.7742765327689</c:v>
                </c:pt>
                <c:pt idx="532">
                  <c:v>3785.7742765327689</c:v>
                </c:pt>
                <c:pt idx="533">
                  <c:v>3785.7742765327689</c:v>
                </c:pt>
                <c:pt idx="534">
                  <c:v>3785.7742765327689</c:v>
                </c:pt>
                <c:pt idx="535">
                  <c:v>3785.7742765327689</c:v>
                </c:pt>
                <c:pt idx="536">
                  <c:v>3774.1856785098516</c:v>
                </c:pt>
                <c:pt idx="537">
                  <c:v>3756.443610658866</c:v>
                </c:pt>
                <c:pt idx="538">
                  <c:v>3725.6452495929793</c:v>
                </c:pt>
                <c:pt idx="539">
                  <c:v>3684.0167246336814</c:v>
                </c:pt>
                <c:pt idx="540">
                  <c:v>3684.0167246336814</c:v>
                </c:pt>
                <c:pt idx="541">
                  <c:v>3684.0167246336814</c:v>
                </c:pt>
                <c:pt idx="542">
                  <c:v>3684.0167246336814</c:v>
                </c:pt>
                <c:pt idx="543">
                  <c:v>3684.0167246336814</c:v>
                </c:pt>
                <c:pt idx="544">
                  <c:v>3684.0167246336814</c:v>
                </c:pt>
                <c:pt idx="545">
                  <c:v>3684.0167246336814</c:v>
                </c:pt>
                <c:pt idx="546">
                  <c:v>3684.0167246336814</c:v>
                </c:pt>
                <c:pt idx="547">
                  <c:v>3684.0167246336814</c:v>
                </c:pt>
                <c:pt idx="548">
                  <c:v>3684.0167246336814</c:v>
                </c:pt>
                <c:pt idx="549">
                  <c:v>3684.0167246336814</c:v>
                </c:pt>
                <c:pt idx="550">
                  <c:v>3684.0167246336814</c:v>
                </c:pt>
                <c:pt idx="551">
                  <c:v>4259.9827006670212</c:v>
                </c:pt>
                <c:pt idx="552">
                  <c:v>4259.9827006670212</c:v>
                </c:pt>
                <c:pt idx="553">
                  <c:v>4259.9827006670212</c:v>
                </c:pt>
                <c:pt idx="554">
                  <c:v>4259.9827006670212</c:v>
                </c:pt>
                <c:pt idx="555">
                  <c:v>4259.9827006670212</c:v>
                </c:pt>
                <c:pt idx="556">
                  <c:v>4259.9827006670212</c:v>
                </c:pt>
                <c:pt idx="557">
                  <c:v>4259.9827006670212</c:v>
                </c:pt>
                <c:pt idx="558">
                  <c:v>4243.5868258746641</c:v>
                </c:pt>
                <c:pt idx="559">
                  <c:v>4197.4126432871981</c:v>
                </c:pt>
                <c:pt idx="560">
                  <c:v>4197.4126432871981</c:v>
                </c:pt>
                <c:pt idx="561">
                  <c:v>4197.4126432871981</c:v>
                </c:pt>
                <c:pt idx="562">
                  <c:v>4189.8634169563666</c:v>
                </c:pt>
                <c:pt idx="563">
                  <c:v>4169.03907526073</c:v>
                </c:pt>
                <c:pt idx="564">
                  <c:v>4122.9291677346573</c:v>
                </c:pt>
                <c:pt idx="565">
                  <c:v>4122.9291677346573</c:v>
                </c:pt>
                <c:pt idx="566">
                  <c:v>4122.9291677346573</c:v>
                </c:pt>
                <c:pt idx="567">
                  <c:v>4122.9291677346573</c:v>
                </c:pt>
                <c:pt idx="568">
                  <c:v>4122.9291677346573</c:v>
                </c:pt>
                <c:pt idx="569">
                  <c:v>4122.9291677346573</c:v>
                </c:pt>
                <c:pt idx="570">
                  <c:v>4122.9291677346573</c:v>
                </c:pt>
                <c:pt idx="571">
                  <c:v>4122.9291677346573</c:v>
                </c:pt>
                <c:pt idx="572">
                  <c:v>4122.9291677346573</c:v>
                </c:pt>
                <c:pt idx="573">
                  <c:v>4122.9291677346573</c:v>
                </c:pt>
                <c:pt idx="574">
                  <c:v>4122.9291677346573</c:v>
                </c:pt>
                <c:pt idx="575">
                  <c:v>4122.9291677346573</c:v>
                </c:pt>
                <c:pt idx="576">
                  <c:v>4122.9291677346573</c:v>
                </c:pt>
                <c:pt idx="577">
                  <c:v>4122.9291677346573</c:v>
                </c:pt>
                <c:pt idx="578">
                  <c:v>4122.9291677346573</c:v>
                </c:pt>
                <c:pt idx="579">
                  <c:v>4122.9291677346573</c:v>
                </c:pt>
                <c:pt idx="580">
                  <c:v>4122.9291677346573</c:v>
                </c:pt>
                <c:pt idx="581">
                  <c:v>4122.9291677346573</c:v>
                </c:pt>
                <c:pt idx="582">
                  <c:v>4122.9291677346573</c:v>
                </c:pt>
                <c:pt idx="583">
                  <c:v>4122.9291677346573</c:v>
                </c:pt>
                <c:pt idx="584">
                  <c:v>4122.9291677346573</c:v>
                </c:pt>
                <c:pt idx="585">
                  <c:v>4122.9291677346573</c:v>
                </c:pt>
                <c:pt idx="586">
                  <c:v>4122.9291677346573</c:v>
                </c:pt>
                <c:pt idx="587">
                  <c:v>4122.9291677346573</c:v>
                </c:pt>
                <c:pt idx="588">
                  <c:v>4122.9291677346573</c:v>
                </c:pt>
                <c:pt idx="589">
                  <c:v>4122.9291677346573</c:v>
                </c:pt>
                <c:pt idx="590">
                  <c:v>4122.9291677346573</c:v>
                </c:pt>
                <c:pt idx="591">
                  <c:v>4122.9291677346573</c:v>
                </c:pt>
                <c:pt idx="592">
                  <c:v>4122.9291677346573</c:v>
                </c:pt>
                <c:pt idx="593">
                  <c:v>4967.4379620265336</c:v>
                </c:pt>
                <c:pt idx="594">
                  <c:v>4967.4379620265336</c:v>
                </c:pt>
                <c:pt idx="595">
                  <c:v>4967.4379620265336</c:v>
                </c:pt>
                <c:pt idx="596">
                  <c:v>4967.4379620265336</c:v>
                </c:pt>
                <c:pt idx="597">
                  <c:v>5661.3559573856091</c:v>
                </c:pt>
                <c:pt idx="598">
                  <c:v>5661.3559573856091</c:v>
                </c:pt>
                <c:pt idx="599">
                  <c:v>5661.3559573856091</c:v>
                </c:pt>
                <c:pt idx="600">
                  <c:v>5661.3559573856091</c:v>
                </c:pt>
                <c:pt idx="601">
                  <c:v>5661.3559573856091</c:v>
                </c:pt>
                <c:pt idx="602">
                  <c:v>5661.3559573856091</c:v>
                </c:pt>
                <c:pt idx="603">
                  <c:v>5656.5254897539653</c:v>
                </c:pt>
                <c:pt idx="604">
                  <c:v>5656.5254897539653</c:v>
                </c:pt>
                <c:pt idx="605">
                  <c:v>5656.5254897539653</c:v>
                </c:pt>
                <c:pt idx="606">
                  <c:v>5656.5254897539653</c:v>
                </c:pt>
                <c:pt idx="607">
                  <c:v>5656.5254897539653</c:v>
                </c:pt>
                <c:pt idx="608">
                  <c:v>5656.5254897539653</c:v>
                </c:pt>
                <c:pt idx="609">
                  <c:v>5656.5254897539653</c:v>
                </c:pt>
                <c:pt idx="610">
                  <c:v>5656.5254897539653</c:v>
                </c:pt>
                <c:pt idx="611">
                  <c:v>5656.5254897539653</c:v>
                </c:pt>
                <c:pt idx="612">
                  <c:v>5656.5254897539653</c:v>
                </c:pt>
                <c:pt idx="613">
                  <c:v>5656.5254897539653</c:v>
                </c:pt>
                <c:pt idx="614">
                  <c:v>5656.5254897539653</c:v>
                </c:pt>
                <c:pt idx="615">
                  <c:v>5656.5254897539653</c:v>
                </c:pt>
                <c:pt idx="616">
                  <c:v>5656.5254897539653</c:v>
                </c:pt>
                <c:pt idx="617">
                  <c:v>5656.5254897539653</c:v>
                </c:pt>
                <c:pt idx="618">
                  <c:v>5656.5254897539653</c:v>
                </c:pt>
                <c:pt idx="619">
                  <c:v>5656.5254897539653</c:v>
                </c:pt>
                <c:pt idx="620">
                  <c:v>5656.5254897539653</c:v>
                </c:pt>
                <c:pt idx="621">
                  <c:v>5656.5254897539653</c:v>
                </c:pt>
                <c:pt idx="622">
                  <c:v>5656.5254897539653</c:v>
                </c:pt>
                <c:pt idx="623">
                  <c:v>5656.5254897539653</c:v>
                </c:pt>
                <c:pt idx="624">
                  <c:v>5656.5254897539653</c:v>
                </c:pt>
                <c:pt idx="625">
                  <c:v>6365.2942325932781</c:v>
                </c:pt>
                <c:pt idx="626">
                  <c:v>6365.2942325932781</c:v>
                </c:pt>
                <c:pt idx="627">
                  <c:v>6310.1520784005552</c:v>
                </c:pt>
                <c:pt idx="628">
                  <c:v>6310.1520784005552</c:v>
                </c:pt>
                <c:pt idx="629">
                  <c:v>6310.1520784005552</c:v>
                </c:pt>
                <c:pt idx="630">
                  <c:v>6310.1520784005552</c:v>
                </c:pt>
                <c:pt idx="631">
                  <c:v>6310.1520784005552</c:v>
                </c:pt>
                <c:pt idx="632">
                  <c:v>7749.8994065747438</c:v>
                </c:pt>
                <c:pt idx="633">
                  <c:v>7749.8994065747438</c:v>
                </c:pt>
                <c:pt idx="634">
                  <c:v>7749.8994065747438</c:v>
                </c:pt>
                <c:pt idx="635">
                  <c:v>9382.2430273929895</c:v>
                </c:pt>
                <c:pt idx="636">
                  <c:v>9382.2430273929895</c:v>
                </c:pt>
                <c:pt idx="637">
                  <c:v>9382.2430273929895</c:v>
                </c:pt>
                <c:pt idx="638">
                  <c:v>9005.8155469694884</c:v>
                </c:pt>
                <c:pt idx="639">
                  <c:v>8825.8559922725399</c:v>
                </c:pt>
                <c:pt idx="640">
                  <c:v>8825.8559922725399</c:v>
                </c:pt>
                <c:pt idx="641">
                  <c:v>8825.8559922725399</c:v>
                </c:pt>
                <c:pt idx="642">
                  <c:v>8825.8559922725399</c:v>
                </c:pt>
                <c:pt idx="643">
                  <c:v>8825.8559922725399</c:v>
                </c:pt>
                <c:pt idx="644">
                  <c:v>8825.8559922725399</c:v>
                </c:pt>
                <c:pt idx="645">
                  <c:v>8825.8559922725399</c:v>
                </c:pt>
                <c:pt idx="646">
                  <c:v>8825.8559922725399</c:v>
                </c:pt>
                <c:pt idx="647">
                  <c:v>8825.8559922725399</c:v>
                </c:pt>
                <c:pt idx="648">
                  <c:v>8825.8559922725399</c:v>
                </c:pt>
                <c:pt idx="649">
                  <c:v>8825.8559922725399</c:v>
                </c:pt>
                <c:pt idx="650">
                  <c:v>8825.8559922725399</c:v>
                </c:pt>
                <c:pt idx="651">
                  <c:v>8825.8559922725399</c:v>
                </c:pt>
                <c:pt idx="652">
                  <c:v>8825.8559922725399</c:v>
                </c:pt>
                <c:pt idx="653">
                  <c:v>8825.8559922725399</c:v>
                </c:pt>
                <c:pt idx="654">
                  <c:v>8825.8559922725399</c:v>
                </c:pt>
                <c:pt idx="655">
                  <c:v>8825.8559922725399</c:v>
                </c:pt>
                <c:pt idx="656">
                  <c:v>8825.8559922725399</c:v>
                </c:pt>
                <c:pt idx="657">
                  <c:v>8825.8559922725399</c:v>
                </c:pt>
                <c:pt idx="658">
                  <c:v>8825.8559922725399</c:v>
                </c:pt>
                <c:pt idx="659">
                  <c:v>8825.8559922725399</c:v>
                </c:pt>
                <c:pt idx="660">
                  <c:v>8825.8559922725399</c:v>
                </c:pt>
                <c:pt idx="661">
                  <c:v>8825.8559922725399</c:v>
                </c:pt>
                <c:pt idx="662">
                  <c:v>8825.8559922725399</c:v>
                </c:pt>
                <c:pt idx="663">
                  <c:v>8825.8559922725399</c:v>
                </c:pt>
                <c:pt idx="664">
                  <c:v>8825.8559922725399</c:v>
                </c:pt>
                <c:pt idx="665">
                  <c:v>8825.8559922725399</c:v>
                </c:pt>
                <c:pt idx="666">
                  <c:v>8825.8559922725399</c:v>
                </c:pt>
                <c:pt idx="667">
                  <c:v>8825.8559922725399</c:v>
                </c:pt>
                <c:pt idx="668">
                  <c:v>8825.8559922725399</c:v>
                </c:pt>
                <c:pt idx="669">
                  <c:v>10528.368670360796</c:v>
                </c:pt>
                <c:pt idx="670">
                  <c:v>10457.319803324717</c:v>
                </c:pt>
                <c:pt idx="671">
                  <c:v>10417.925822992245</c:v>
                </c:pt>
                <c:pt idx="672">
                  <c:v>10417.925822992245</c:v>
                </c:pt>
                <c:pt idx="673">
                  <c:v>10417.925822992245</c:v>
                </c:pt>
                <c:pt idx="674">
                  <c:v>10417.925822992245</c:v>
                </c:pt>
                <c:pt idx="675">
                  <c:v>12653.758702465211</c:v>
                </c:pt>
                <c:pt idx="676">
                  <c:v>12550.927832218691</c:v>
                </c:pt>
                <c:pt idx="677">
                  <c:v>12550.927832218691</c:v>
                </c:pt>
                <c:pt idx="678">
                  <c:v>12550.927832218691</c:v>
                </c:pt>
                <c:pt idx="679">
                  <c:v>14906.005654687426</c:v>
                </c:pt>
                <c:pt idx="680">
                  <c:v>14794.568089218683</c:v>
                </c:pt>
                <c:pt idx="681">
                  <c:v>14794.568089218683</c:v>
                </c:pt>
                <c:pt idx="682">
                  <c:v>14639.300152267133</c:v>
                </c:pt>
                <c:pt idx="683">
                  <c:v>13881.480637040419</c:v>
                </c:pt>
                <c:pt idx="684">
                  <c:v>13599.206573336378</c:v>
                </c:pt>
                <c:pt idx="685">
                  <c:v>13599.206573336378</c:v>
                </c:pt>
                <c:pt idx="686">
                  <c:v>13599.206573336378</c:v>
                </c:pt>
                <c:pt idx="687">
                  <c:v>13599.206573336378</c:v>
                </c:pt>
                <c:pt idx="688">
                  <c:v>13599.206573336378</c:v>
                </c:pt>
                <c:pt idx="689">
                  <c:v>13599.206573336378</c:v>
                </c:pt>
                <c:pt idx="690">
                  <c:v>13599.206573336378</c:v>
                </c:pt>
                <c:pt idx="691">
                  <c:v>13599.206573336378</c:v>
                </c:pt>
                <c:pt idx="692">
                  <c:v>13599.206573336378</c:v>
                </c:pt>
                <c:pt idx="693">
                  <c:v>13599.206573336378</c:v>
                </c:pt>
                <c:pt idx="694">
                  <c:v>13599.206573336378</c:v>
                </c:pt>
                <c:pt idx="695">
                  <c:v>13599.206573336378</c:v>
                </c:pt>
                <c:pt idx="696">
                  <c:v>13599.206573336378</c:v>
                </c:pt>
                <c:pt idx="697">
                  <c:v>13599.206573336378</c:v>
                </c:pt>
                <c:pt idx="698">
                  <c:v>13521.52557828178</c:v>
                </c:pt>
                <c:pt idx="699">
                  <c:v>12776.868520453601</c:v>
                </c:pt>
                <c:pt idx="700">
                  <c:v>12776.868520453601</c:v>
                </c:pt>
                <c:pt idx="701">
                  <c:v>12776.868520453601</c:v>
                </c:pt>
                <c:pt idx="702">
                  <c:v>12776.868520453601</c:v>
                </c:pt>
                <c:pt idx="703">
                  <c:v>12776.868520453601</c:v>
                </c:pt>
                <c:pt idx="704">
                  <c:v>12776.868520453601</c:v>
                </c:pt>
                <c:pt idx="705">
                  <c:v>12776.868520453601</c:v>
                </c:pt>
                <c:pt idx="706">
                  <c:v>12317.554482780544</c:v>
                </c:pt>
                <c:pt idx="707">
                  <c:v>12317.554482780544</c:v>
                </c:pt>
                <c:pt idx="708">
                  <c:v>12057.33503105224</c:v>
                </c:pt>
                <c:pt idx="709">
                  <c:v>12057.33503105224</c:v>
                </c:pt>
                <c:pt idx="710">
                  <c:v>11598.034675152314</c:v>
                </c:pt>
                <c:pt idx="711">
                  <c:v>11598.034675152314</c:v>
                </c:pt>
                <c:pt idx="712">
                  <c:v>11538.616136873376</c:v>
                </c:pt>
                <c:pt idx="713">
                  <c:v>11538.616136873376</c:v>
                </c:pt>
                <c:pt idx="714">
                  <c:v>11538.616136873376</c:v>
                </c:pt>
                <c:pt idx="715">
                  <c:v>11538.616136873376</c:v>
                </c:pt>
                <c:pt idx="716">
                  <c:v>11538.616136873376</c:v>
                </c:pt>
                <c:pt idx="717">
                  <c:v>11538.616136873376</c:v>
                </c:pt>
                <c:pt idx="718">
                  <c:v>11538.616136873376</c:v>
                </c:pt>
                <c:pt idx="719">
                  <c:v>13809.358571130513</c:v>
                </c:pt>
                <c:pt idx="720">
                  <c:v>13809.358571130513</c:v>
                </c:pt>
                <c:pt idx="721">
                  <c:v>13801.782542615714</c:v>
                </c:pt>
                <c:pt idx="722">
                  <c:v>13786.698288354144</c:v>
                </c:pt>
                <c:pt idx="723">
                  <c:v>13564.472459518729</c:v>
                </c:pt>
                <c:pt idx="724">
                  <c:v>13245.697213566857</c:v>
                </c:pt>
                <c:pt idx="725">
                  <c:v>13210.053992210171</c:v>
                </c:pt>
                <c:pt idx="726">
                  <c:v>12945.722092989154</c:v>
                </c:pt>
                <c:pt idx="727">
                  <c:v>12344.67938369024</c:v>
                </c:pt>
                <c:pt idx="728">
                  <c:v>12088.900445321215</c:v>
                </c:pt>
                <c:pt idx="729">
                  <c:v>12088.900445321215</c:v>
                </c:pt>
                <c:pt idx="730">
                  <c:v>12088.900445321215</c:v>
                </c:pt>
                <c:pt idx="731">
                  <c:v>12088.900445321215</c:v>
                </c:pt>
                <c:pt idx="732">
                  <c:v>12088.900445321215</c:v>
                </c:pt>
                <c:pt idx="733">
                  <c:v>12088.900445321215</c:v>
                </c:pt>
                <c:pt idx="734">
                  <c:v>12088.900445321215</c:v>
                </c:pt>
                <c:pt idx="735">
                  <c:v>11843.826418804756</c:v>
                </c:pt>
                <c:pt idx="736">
                  <c:v>11843.826418804756</c:v>
                </c:pt>
                <c:pt idx="737">
                  <c:v>11843.826418804756</c:v>
                </c:pt>
                <c:pt idx="738">
                  <c:v>11836.754889308668</c:v>
                </c:pt>
                <c:pt idx="739">
                  <c:v>11836.754889308668</c:v>
                </c:pt>
                <c:pt idx="740">
                  <c:v>11836.754889308668</c:v>
                </c:pt>
                <c:pt idx="741">
                  <c:v>11615.98225930602</c:v>
                </c:pt>
                <c:pt idx="742">
                  <c:v>11142.579533375416</c:v>
                </c:pt>
                <c:pt idx="743">
                  <c:v>11085.403580037875</c:v>
                </c:pt>
                <c:pt idx="744">
                  <c:v>11037.736722034089</c:v>
                </c:pt>
                <c:pt idx="745">
                  <c:v>11037.736722034089</c:v>
                </c:pt>
                <c:pt idx="746">
                  <c:v>11037.736722034089</c:v>
                </c:pt>
                <c:pt idx="747">
                  <c:v>11037.736722034089</c:v>
                </c:pt>
                <c:pt idx="748">
                  <c:v>11037.736722034089</c:v>
                </c:pt>
                <c:pt idx="749">
                  <c:v>11037.736722034089</c:v>
                </c:pt>
                <c:pt idx="750">
                  <c:v>11037.736722034089</c:v>
                </c:pt>
                <c:pt idx="751">
                  <c:v>11037.736722034089</c:v>
                </c:pt>
                <c:pt idx="752">
                  <c:v>11037.736722034089</c:v>
                </c:pt>
                <c:pt idx="753">
                  <c:v>11037.736722034089</c:v>
                </c:pt>
                <c:pt idx="754">
                  <c:v>11037.736722034089</c:v>
                </c:pt>
                <c:pt idx="755">
                  <c:v>11037.736722034089</c:v>
                </c:pt>
                <c:pt idx="756">
                  <c:v>11037.736722034089</c:v>
                </c:pt>
                <c:pt idx="757">
                  <c:v>11037.736722034089</c:v>
                </c:pt>
                <c:pt idx="758">
                  <c:v>11037.736722034089</c:v>
                </c:pt>
                <c:pt idx="759">
                  <c:v>11037.736722034089</c:v>
                </c:pt>
                <c:pt idx="760">
                  <c:v>11037.736722034089</c:v>
                </c:pt>
                <c:pt idx="761">
                  <c:v>11037.736722034089</c:v>
                </c:pt>
                <c:pt idx="762">
                  <c:v>11037.736722034089</c:v>
                </c:pt>
                <c:pt idx="763">
                  <c:v>11037.736722034089</c:v>
                </c:pt>
                <c:pt idx="764">
                  <c:v>11037.736722034089</c:v>
                </c:pt>
                <c:pt idx="765">
                  <c:v>11037.736722034089</c:v>
                </c:pt>
                <c:pt idx="766">
                  <c:v>10972.719611360269</c:v>
                </c:pt>
                <c:pt idx="767">
                  <c:v>10864.257150224243</c:v>
                </c:pt>
                <c:pt idx="768">
                  <c:v>10324.231435201815</c:v>
                </c:pt>
                <c:pt idx="769">
                  <c:v>10001.190791681634</c:v>
                </c:pt>
                <c:pt idx="770">
                  <c:v>9698.3257125134714</c:v>
                </c:pt>
                <c:pt idx="771">
                  <c:v>9613.727641262125</c:v>
                </c:pt>
                <c:pt idx="772">
                  <c:v>9613.727641262125</c:v>
                </c:pt>
                <c:pt idx="773">
                  <c:v>9505.7333394223206</c:v>
                </c:pt>
                <c:pt idx="774">
                  <c:v>9505.7333394223206</c:v>
                </c:pt>
                <c:pt idx="775">
                  <c:v>9505.7333394223206</c:v>
                </c:pt>
                <c:pt idx="776">
                  <c:v>9505.7333394223206</c:v>
                </c:pt>
                <c:pt idx="777">
                  <c:v>9505.7333394223206</c:v>
                </c:pt>
                <c:pt idx="778">
                  <c:v>9379.8671635454866</c:v>
                </c:pt>
                <c:pt idx="779">
                  <c:v>9284.3699471909367</c:v>
                </c:pt>
                <c:pt idx="780">
                  <c:v>9147.6534524718427</c:v>
                </c:pt>
                <c:pt idx="781">
                  <c:v>9147.6534524718427</c:v>
                </c:pt>
                <c:pt idx="782">
                  <c:v>9147.6534524718427</c:v>
                </c:pt>
                <c:pt idx="783">
                  <c:v>9147.6534524718427</c:v>
                </c:pt>
                <c:pt idx="784">
                  <c:v>9147.6534524718427</c:v>
                </c:pt>
                <c:pt idx="785">
                  <c:v>9147.6534524718427</c:v>
                </c:pt>
                <c:pt idx="786">
                  <c:v>9147.6534524718427</c:v>
                </c:pt>
                <c:pt idx="787">
                  <c:v>9147.6534524718427</c:v>
                </c:pt>
                <c:pt idx="788">
                  <c:v>9147.6534524718427</c:v>
                </c:pt>
                <c:pt idx="789">
                  <c:v>9147.6534524718427</c:v>
                </c:pt>
                <c:pt idx="790">
                  <c:v>9071.7841096105331</c:v>
                </c:pt>
                <c:pt idx="791">
                  <c:v>9006.1756986494802</c:v>
                </c:pt>
                <c:pt idx="792">
                  <c:v>8936.4826287845317</c:v>
                </c:pt>
                <c:pt idx="793">
                  <c:v>8925.743865906079</c:v>
                </c:pt>
                <c:pt idx="794">
                  <c:v>8925.743865906079</c:v>
                </c:pt>
                <c:pt idx="795">
                  <c:v>8925.743865906079</c:v>
                </c:pt>
                <c:pt idx="796">
                  <c:v>8925.743865906079</c:v>
                </c:pt>
                <c:pt idx="797">
                  <c:v>8737.1756494209785</c:v>
                </c:pt>
                <c:pt idx="798">
                  <c:v>8427.5845844788801</c:v>
                </c:pt>
                <c:pt idx="799">
                  <c:v>8427.5845844788801</c:v>
                </c:pt>
                <c:pt idx="800">
                  <c:v>11193.803163427892</c:v>
                </c:pt>
                <c:pt idx="801">
                  <c:v>11193.803163427892</c:v>
                </c:pt>
                <c:pt idx="802">
                  <c:v>11193.803163427892</c:v>
                </c:pt>
                <c:pt idx="803">
                  <c:v>11122.846516138934</c:v>
                </c:pt>
                <c:pt idx="804">
                  <c:v>10958.735864525039</c:v>
                </c:pt>
                <c:pt idx="805">
                  <c:v>10884.579778072537</c:v>
                </c:pt>
                <c:pt idx="806">
                  <c:v>10782.221800265283</c:v>
                </c:pt>
                <c:pt idx="807">
                  <c:v>10782.221800265283</c:v>
                </c:pt>
                <c:pt idx="808">
                  <c:v>10672.371758214878</c:v>
                </c:pt>
                <c:pt idx="809">
                  <c:v>10672.371758214878</c:v>
                </c:pt>
                <c:pt idx="810">
                  <c:v>10672.371758214878</c:v>
                </c:pt>
                <c:pt idx="811">
                  <c:v>10637.680636738645</c:v>
                </c:pt>
                <c:pt idx="812">
                  <c:v>10483.198573064783</c:v>
                </c:pt>
                <c:pt idx="813">
                  <c:v>10268.678715758304</c:v>
                </c:pt>
                <c:pt idx="814">
                  <c:v>10010.136844182472</c:v>
                </c:pt>
                <c:pt idx="815">
                  <c:v>10010.136844182472</c:v>
                </c:pt>
                <c:pt idx="816">
                  <c:v>10010.136844182472</c:v>
                </c:pt>
                <c:pt idx="817">
                  <c:v>9923.3309694090221</c:v>
                </c:pt>
                <c:pt idx="818">
                  <c:v>9892.3698724681199</c:v>
                </c:pt>
                <c:pt idx="819">
                  <c:v>9763.5073852213081</c:v>
                </c:pt>
                <c:pt idx="820">
                  <c:v>9676.9866466991771</c:v>
                </c:pt>
                <c:pt idx="821">
                  <c:v>9488.1879820292597</c:v>
                </c:pt>
                <c:pt idx="822">
                  <c:v>9488.1879820292597</c:v>
                </c:pt>
                <c:pt idx="823">
                  <c:v>9315.0996654437004</c:v>
                </c:pt>
                <c:pt idx="824">
                  <c:v>9105.50969889933</c:v>
                </c:pt>
                <c:pt idx="825">
                  <c:v>9105.50969889933</c:v>
                </c:pt>
                <c:pt idx="826">
                  <c:v>8874.4770061084564</c:v>
                </c:pt>
                <c:pt idx="827">
                  <c:v>8509.4008054976111</c:v>
                </c:pt>
                <c:pt idx="828">
                  <c:v>8407.0467249478497</c:v>
                </c:pt>
                <c:pt idx="829">
                  <c:v>8311.8335524530648</c:v>
                </c:pt>
                <c:pt idx="830">
                  <c:v>8299.6766972077585</c:v>
                </c:pt>
                <c:pt idx="831">
                  <c:v>8299.6766972077585</c:v>
                </c:pt>
                <c:pt idx="832">
                  <c:v>8299.6766972077585</c:v>
                </c:pt>
                <c:pt idx="833">
                  <c:v>8299.6766972077585</c:v>
                </c:pt>
                <c:pt idx="834">
                  <c:v>8299.6766972077585</c:v>
                </c:pt>
                <c:pt idx="835">
                  <c:v>8299.6766972077585</c:v>
                </c:pt>
                <c:pt idx="836">
                  <c:v>8299.6766972077585</c:v>
                </c:pt>
                <c:pt idx="837">
                  <c:v>8299.6766972077585</c:v>
                </c:pt>
                <c:pt idx="838">
                  <c:v>8299.6766972077585</c:v>
                </c:pt>
                <c:pt idx="839">
                  <c:v>8299.6766972077585</c:v>
                </c:pt>
                <c:pt idx="840">
                  <c:v>8299.6766972077585</c:v>
                </c:pt>
                <c:pt idx="841">
                  <c:v>8299.6766972077585</c:v>
                </c:pt>
                <c:pt idx="842">
                  <c:v>8299.6766972077585</c:v>
                </c:pt>
                <c:pt idx="843">
                  <c:v>8299.6766972077585</c:v>
                </c:pt>
                <c:pt idx="844">
                  <c:v>8299.6766972077585</c:v>
                </c:pt>
                <c:pt idx="845">
                  <c:v>8299.6766972077585</c:v>
                </c:pt>
                <c:pt idx="846">
                  <c:v>8188.2610401106203</c:v>
                </c:pt>
                <c:pt idx="847">
                  <c:v>8140.972936099558</c:v>
                </c:pt>
                <c:pt idx="848">
                  <c:v>8140.972936099558</c:v>
                </c:pt>
                <c:pt idx="849">
                  <c:v>8023.9458782406427</c:v>
                </c:pt>
                <c:pt idx="850">
                  <c:v>7955.7647904165788</c:v>
                </c:pt>
                <c:pt idx="851">
                  <c:v>7853.4958113749199</c:v>
                </c:pt>
                <c:pt idx="852">
                  <c:v>7640.2142302374277</c:v>
                </c:pt>
                <c:pt idx="853">
                  <c:v>7640.2142302374277</c:v>
                </c:pt>
                <c:pt idx="854">
                  <c:v>7640.2142302374277</c:v>
                </c:pt>
                <c:pt idx="855">
                  <c:v>7640.2142302374277</c:v>
                </c:pt>
                <c:pt idx="856">
                  <c:v>7640.2142302374277</c:v>
                </c:pt>
                <c:pt idx="857">
                  <c:v>7640.2142302374277</c:v>
                </c:pt>
                <c:pt idx="858">
                  <c:v>7640.2142302374277</c:v>
                </c:pt>
                <c:pt idx="859">
                  <c:v>7640.2142302374277</c:v>
                </c:pt>
                <c:pt idx="860">
                  <c:v>7640.2142302374277</c:v>
                </c:pt>
                <c:pt idx="861">
                  <c:v>7640.2142302374277</c:v>
                </c:pt>
                <c:pt idx="862">
                  <c:v>7640.2142302374277</c:v>
                </c:pt>
                <c:pt idx="863">
                  <c:v>7640.2142302374277</c:v>
                </c:pt>
                <c:pt idx="864">
                  <c:v>7640.2142302374277</c:v>
                </c:pt>
                <c:pt idx="865">
                  <c:v>7640.2142302374277</c:v>
                </c:pt>
                <c:pt idx="866">
                  <c:v>7640.2142302374277</c:v>
                </c:pt>
                <c:pt idx="867">
                  <c:v>7640.2142302374277</c:v>
                </c:pt>
                <c:pt idx="868">
                  <c:v>7640.2142302374277</c:v>
                </c:pt>
                <c:pt idx="869">
                  <c:v>7640.2142302374277</c:v>
                </c:pt>
                <c:pt idx="870">
                  <c:v>7640.2142302374277</c:v>
                </c:pt>
                <c:pt idx="871">
                  <c:v>7640.2142302374277</c:v>
                </c:pt>
                <c:pt idx="872">
                  <c:v>7640.2142302374277</c:v>
                </c:pt>
                <c:pt idx="873">
                  <c:v>8842.5779781034362</c:v>
                </c:pt>
                <c:pt idx="874">
                  <c:v>8842.5779781034362</c:v>
                </c:pt>
                <c:pt idx="875">
                  <c:v>8842.5779781034362</c:v>
                </c:pt>
                <c:pt idx="876">
                  <c:v>8842.5779781034362</c:v>
                </c:pt>
                <c:pt idx="877">
                  <c:v>8842.5779781034362</c:v>
                </c:pt>
                <c:pt idx="878">
                  <c:v>8842.5779781034362</c:v>
                </c:pt>
                <c:pt idx="879">
                  <c:v>8842.5779781034362</c:v>
                </c:pt>
                <c:pt idx="880">
                  <c:v>8842.5779781034362</c:v>
                </c:pt>
                <c:pt idx="881">
                  <c:v>8842.5779781034362</c:v>
                </c:pt>
                <c:pt idx="882">
                  <c:v>8842.5779781034362</c:v>
                </c:pt>
                <c:pt idx="883">
                  <c:v>8842.5779781034362</c:v>
                </c:pt>
                <c:pt idx="884">
                  <c:v>9891.3536024782297</c:v>
                </c:pt>
                <c:pt idx="885">
                  <c:v>9891.3536024782297</c:v>
                </c:pt>
                <c:pt idx="886">
                  <c:v>9704.6687180073659</c:v>
                </c:pt>
                <c:pt idx="887">
                  <c:v>9692.2803462066295</c:v>
                </c:pt>
                <c:pt idx="888">
                  <c:v>9692.2803462066295</c:v>
                </c:pt>
                <c:pt idx="889">
                  <c:v>9529.8480804273677</c:v>
                </c:pt>
                <c:pt idx="890">
                  <c:v>9397.6892723846322</c:v>
                </c:pt>
                <c:pt idx="891">
                  <c:v>9325.1993451461694</c:v>
                </c:pt>
                <c:pt idx="892">
                  <c:v>9325.1993451461694</c:v>
                </c:pt>
                <c:pt idx="893">
                  <c:v>9325.1993451461694</c:v>
                </c:pt>
                <c:pt idx="894">
                  <c:v>9325.1993451461694</c:v>
                </c:pt>
                <c:pt idx="895">
                  <c:v>10369.508091350401</c:v>
                </c:pt>
                <c:pt idx="896">
                  <c:v>10369.508091350401</c:v>
                </c:pt>
                <c:pt idx="897">
                  <c:v>10369.508091350401</c:v>
                </c:pt>
                <c:pt idx="898">
                  <c:v>10360.947198594442</c:v>
                </c:pt>
                <c:pt idx="899">
                  <c:v>10294.987978734998</c:v>
                </c:pt>
                <c:pt idx="900">
                  <c:v>10294.987978734998</c:v>
                </c:pt>
                <c:pt idx="901">
                  <c:v>10209.63841277535</c:v>
                </c:pt>
                <c:pt idx="902">
                  <c:v>10209.63841277535</c:v>
                </c:pt>
                <c:pt idx="903">
                  <c:v>10209.63841277535</c:v>
                </c:pt>
                <c:pt idx="904">
                  <c:v>10209.63841277535</c:v>
                </c:pt>
                <c:pt idx="905">
                  <c:v>10209.63841277535</c:v>
                </c:pt>
                <c:pt idx="906">
                  <c:v>10209.63841277535</c:v>
                </c:pt>
                <c:pt idx="907">
                  <c:v>10209.63841277535</c:v>
                </c:pt>
                <c:pt idx="908">
                  <c:v>10209.63841277535</c:v>
                </c:pt>
                <c:pt idx="909">
                  <c:v>11381.870865087283</c:v>
                </c:pt>
                <c:pt idx="910">
                  <c:v>11356.797778578555</c:v>
                </c:pt>
                <c:pt idx="911">
                  <c:v>11287.640000720699</c:v>
                </c:pt>
                <c:pt idx="912">
                  <c:v>11197.25750064863</c:v>
                </c:pt>
                <c:pt idx="913">
                  <c:v>10965.955750583767</c:v>
                </c:pt>
                <c:pt idx="914">
                  <c:v>10871.56817552539</c:v>
                </c:pt>
                <c:pt idx="915">
                  <c:v>10871.56817552539</c:v>
                </c:pt>
                <c:pt idx="916">
                  <c:v>10871.56817552539</c:v>
                </c:pt>
                <c:pt idx="917">
                  <c:v>10871.56817552539</c:v>
                </c:pt>
                <c:pt idx="918">
                  <c:v>10871.56817552539</c:v>
                </c:pt>
                <c:pt idx="919">
                  <c:v>10823.749770315988</c:v>
                </c:pt>
                <c:pt idx="920">
                  <c:v>10823.749770315988</c:v>
                </c:pt>
                <c:pt idx="921">
                  <c:v>10823.749770315988</c:v>
                </c:pt>
                <c:pt idx="922">
                  <c:v>10680.167627560355</c:v>
                </c:pt>
                <c:pt idx="923">
                  <c:v>10324.57886480432</c:v>
                </c:pt>
                <c:pt idx="924">
                  <c:v>10070.755478323888</c:v>
                </c:pt>
                <c:pt idx="925">
                  <c:v>9996.4334304914992</c:v>
                </c:pt>
                <c:pt idx="926">
                  <c:v>9928.2500874423495</c:v>
                </c:pt>
                <c:pt idx="927">
                  <c:v>9826.5275786981147</c:v>
                </c:pt>
                <c:pt idx="928">
                  <c:v>9826.5275786981147</c:v>
                </c:pt>
                <c:pt idx="929">
                  <c:v>9826.5275786981147</c:v>
                </c:pt>
                <c:pt idx="930">
                  <c:v>9826.5275786981147</c:v>
                </c:pt>
                <c:pt idx="931">
                  <c:v>9826.5275786981147</c:v>
                </c:pt>
                <c:pt idx="932">
                  <c:v>9826.5275786981147</c:v>
                </c:pt>
                <c:pt idx="933">
                  <c:v>9826.5275786981147</c:v>
                </c:pt>
                <c:pt idx="934">
                  <c:v>9695.0456047808148</c:v>
                </c:pt>
                <c:pt idx="935">
                  <c:v>9196.3490443027331</c:v>
                </c:pt>
                <c:pt idx="936">
                  <c:v>9196.3490443027331</c:v>
                </c:pt>
                <c:pt idx="937">
                  <c:v>9061.1254258852132</c:v>
                </c:pt>
                <c:pt idx="938">
                  <c:v>8403.4488832966927</c:v>
                </c:pt>
                <c:pt idx="939">
                  <c:v>7514.2534949670235</c:v>
                </c:pt>
                <c:pt idx="940">
                  <c:v>7514.2534949670235</c:v>
                </c:pt>
                <c:pt idx="941">
                  <c:v>7514.2534949670235</c:v>
                </c:pt>
                <c:pt idx="942">
                  <c:v>7480.3796828309596</c:v>
                </c:pt>
                <c:pt idx="943">
                  <c:v>7480.3796828309596</c:v>
                </c:pt>
                <c:pt idx="944">
                  <c:v>7480.3796828309596</c:v>
                </c:pt>
                <c:pt idx="945">
                  <c:v>7480.3796828309596</c:v>
                </c:pt>
                <c:pt idx="946">
                  <c:v>7480.3796828309596</c:v>
                </c:pt>
                <c:pt idx="947">
                  <c:v>7480.3796828309596</c:v>
                </c:pt>
                <c:pt idx="948">
                  <c:v>7480.3796828309596</c:v>
                </c:pt>
                <c:pt idx="949">
                  <c:v>7480.3796828309596</c:v>
                </c:pt>
                <c:pt idx="950">
                  <c:v>7480.3796828309596</c:v>
                </c:pt>
                <c:pt idx="951">
                  <c:v>7480.3796828309596</c:v>
                </c:pt>
                <c:pt idx="952">
                  <c:v>7480.3796828309596</c:v>
                </c:pt>
                <c:pt idx="953">
                  <c:v>7480.3796828309596</c:v>
                </c:pt>
                <c:pt idx="954">
                  <c:v>7480.3796828309596</c:v>
                </c:pt>
                <c:pt idx="955">
                  <c:v>7480.3796828309596</c:v>
                </c:pt>
                <c:pt idx="956">
                  <c:v>7480.3796828309596</c:v>
                </c:pt>
                <c:pt idx="957">
                  <c:v>7480.3796828309596</c:v>
                </c:pt>
                <c:pt idx="958">
                  <c:v>7480.3796828309596</c:v>
                </c:pt>
                <c:pt idx="959">
                  <c:v>7480.3796828309596</c:v>
                </c:pt>
                <c:pt idx="960">
                  <c:v>7480.3796828309596</c:v>
                </c:pt>
                <c:pt idx="961">
                  <c:v>7480.3796828309596</c:v>
                </c:pt>
                <c:pt idx="962">
                  <c:v>7480.3796828309596</c:v>
                </c:pt>
                <c:pt idx="963">
                  <c:v>7480.3796828309596</c:v>
                </c:pt>
                <c:pt idx="964">
                  <c:v>7480.3796828309596</c:v>
                </c:pt>
                <c:pt idx="965">
                  <c:v>7480.3796828309596</c:v>
                </c:pt>
                <c:pt idx="966">
                  <c:v>7480.3796828309596</c:v>
                </c:pt>
                <c:pt idx="967">
                  <c:v>7480.3796828309596</c:v>
                </c:pt>
                <c:pt idx="968">
                  <c:v>7480.3796828309596</c:v>
                </c:pt>
                <c:pt idx="969">
                  <c:v>7480.3796828309596</c:v>
                </c:pt>
                <c:pt idx="970">
                  <c:v>7480.3796828309596</c:v>
                </c:pt>
                <c:pt idx="971">
                  <c:v>7480.3796828309596</c:v>
                </c:pt>
                <c:pt idx="972">
                  <c:v>7480.3796828309596</c:v>
                </c:pt>
                <c:pt idx="973">
                  <c:v>7480.3796828309596</c:v>
                </c:pt>
                <c:pt idx="974">
                  <c:v>7480.3796828309596</c:v>
                </c:pt>
                <c:pt idx="975">
                  <c:v>7480.3796828309596</c:v>
                </c:pt>
                <c:pt idx="976">
                  <c:v>7480.3796828309596</c:v>
                </c:pt>
                <c:pt idx="977">
                  <c:v>7480.3796828309596</c:v>
                </c:pt>
                <c:pt idx="978">
                  <c:v>7480.3796828309596</c:v>
                </c:pt>
                <c:pt idx="979">
                  <c:v>7480.3796828309596</c:v>
                </c:pt>
                <c:pt idx="980">
                  <c:v>7480.3796828309596</c:v>
                </c:pt>
                <c:pt idx="981">
                  <c:v>8647.1062514202567</c:v>
                </c:pt>
                <c:pt idx="982">
                  <c:v>8647.1062514202567</c:v>
                </c:pt>
                <c:pt idx="983">
                  <c:v>8647.1062514202567</c:v>
                </c:pt>
                <c:pt idx="984">
                  <c:v>8647.1062514202567</c:v>
                </c:pt>
                <c:pt idx="985">
                  <c:v>8647.1062514202567</c:v>
                </c:pt>
                <c:pt idx="986">
                  <c:v>8647.1062514202567</c:v>
                </c:pt>
                <c:pt idx="987">
                  <c:v>10354.218731891033</c:v>
                </c:pt>
                <c:pt idx="988">
                  <c:v>10251.402858701927</c:v>
                </c:pt>
                <c:pt idx="989">
                  <c:v>10232.129572831736</c:v>
                </c:pt>
                <c:pt idx="990">
                  <c:v>10232.129572831736</c:v>
                </c:pt>
                <c:pt idx="991">
                  <c:v>10090.169953993707</c:v>
                </c:pt>
                <c:pt idx="992">
                  <c:v>10090.169953993707</c:v>
                </c:pt>
                <c:pt idx="993">
                  <c:v>10090.169953993707</c:v>
                </c:pt>
                <c:pt idx="994">
                  <c:v>10090.169953993707</c:v>
                </c:pt>
                <c:pt idx="995">
                  <c:v>10090.169953993707</c:v>
                </c:pt>
                <c:pt idx="996">
                  <c:v>10090.169953993707</c:v>
                </c:pt>
                <c:pt idx="997">
                  <c:v>10090.169953993707</c:v>
                </c:pt>
                <c:pt idx="998">
                  <c:v>10090.169953993707</c:v>
                </c:pt>
                <c:pt idx="999">
                  <c:v>10090.169953993707</c:v>
                </c:pt>
                <c:pt idx="1000">
                  <c:v>10090.169953993707</c:v>
                </c:pt>
                <c:pt idx="1001">
                  <c:v>10090.169953993707</c:v>
                </c:pt>
                <c:pt idx="1002">
                  <c:v>10090.169953993707</c:v>
                </c:pt>
                <c:pt idx="1003">
                  <c:v>10090.169953993707</c:v>
                </c:pt>
                <c:pt idx="1004">
                  <c:v>10090.169953993707</c:v>
                </c:pt>
                <c:pt idx="1005">
                  <c:v>10090.169953993707</c:v>
                </c:pt>
                <c:pt idx="1006">
                  <c:v>10090.169953993707</c:v>
                </c:pt>
                <c:pt idx="1007">
                  <c:v>10090.169953993707</c:v>
                </c:pt>
                <c:pt idx="1008">
                  <c:v>10090.169953993707</c:v>
                </c:pt>
                <c:pt idx="1009">
                  <c:v>10090.169953993707</c:v>
                </c:pt>
                <c:pt idx="1010">
                  <c:v>10090.169953993707</c:v>
                </c:pt>
                <c:pt idx="1011">
                  <c:v>10090.169953993707</c:v>
                </c:pt>
                <c:pt idx="1012">
                  <c:v>10090.169953993707</c:v>
                </c:pt>
                <c:pt idx="1013">
                  <c:v>10090.169953993707</c:v>
                </c:pt>
                <c:pt idx="1014">
                  <c:v>10090.169953993707</c:v>
                </c:pt>
                <c:pt idx="1015">
                  <c:v>10090.169953993707</c:v>
                </c:pt>
                <c:pt idx="1016">
                  <c:v>10090.169953993707</c:v>
                </c:pt>
                <c:pt idx="1017">
                  <c:v>10090.169953993707</c:v>
                </c:pt>
                <c:pt idx="1018">
                  <c:v>10090.169953993707</c:v>
                </c:pt>
                <c:pt idx="1019">
                  <c:v>10090.169953993707</c:v>
                </c:pt>
                <c:pt idx="1020">
                  <c:v>11379.472440386688</c:v>
                </c:pt>
                <c:pt idx="1021">
                  <c:v>11093.821696348019</c:v>
                </c:pt>
                <c:pt idx="1022">
                  <c:v>11093.821696348019</c:v>
                </c:pt>
                <c:pt idx="1023">
                  <c:v>11093.821696348019</c:v>
                </c:pt>
                <c:pt idx="1024">
                  <c:v>11014.780561637706</c:v>
                </c:pt>
                <c:pt idx="1025">
                  <c:v>10959.672005473934</c:v>
                </c:pt>
                <c:pt idx="1026">
                  <c:v>10959.672005473934</c:v>
                </c:pt>
                <c:pt idx="1027">
                  <c:v>10959.672005473934</c:v>
                </c:pt>
                <c:pt idx="1028">
                  <c:v>10959.672005473934</c:v>
                </c:pt>
                <c:pt idx="1029">
                  <c:v>10883.288899791449</c:v>
                </c:pt>
                <c:pt idx="1030">
                  <c:v>10702.508009812305</c:v>
                </c:pt>
                <c:pt idx="1031">
                  <c:v>10642.907708831073</c:v>
                </c:pt>
                <c:pt idx="1032">
                  <c:v>10531.830437947965</c:v>
                </c:pt>
                <c:pt idx="1033">
                  <c:v>10430.04189415317</c:v>
                </c:pt>
                <c:pt idx="1034">
                  <c:v>10430.04189415317</c:v>
                </c:pt>
                <c:pt idx="1035">
                  <c:v>10430.04189415317</c:v>
                </c:pt>
                <c:pt idx="1036">
                  <c:v>10430.04189415317</c:v>
                </c:pt>
                <c:pt idx="1037">
                  <c:v>10382.488901253893</c:v>
                </c:pt>
                <c:pt idx="1038">
                  <c:v>10300.089511128504</c:v>
                </c:pt>
                <c:pt idx="1039">
                  <c:v>10300.089511128504</c:v>
                </c:pt>
                <c:pt idx="1040">
                  <c:v>10300.089511128504</c:v>
                </c:pt>
                <c:pt idx="1041">
                  <c:v>10300.089511128504</c:v>
                </c:pt>
                <c:pt idx="1042">
                  <c:v>10300.089511128504</c:v>
                </c:pt>
                <c:pt idx="1043">
                  <c:v>10171.64881647627</c:v>
                </c:pt>
                <c:pt idx="1044">
                  <c:v>10144.613434828643</c:v>
                </c:pt>
                <c:pt idx="1045">
                  <c:v>9999.1915913457779</c:v>
                </c:pt>
                <c:pt idx="1046">
                  <c:v>9999.1915913457779</c:v>
                </c:pt>
                <c:pt idx="1047">
                  <c:v>9999.1915913457779</c:v>
                </c:pt>
                <c:pt idx="1048">
                  <c:v>9999.1915913457779</c:v>
                </c:pt>
                <c:pt idx="1049">
                  <c:v>9999.1915913457779</c:v>
                </c:pt>
                <c:pt idx="1050">
                  <c:v>9964.6805601737688</c:v>
                </c:pt>
                <c:pt idx="1051">
                  <c:v>9884.8245041563932</c:v>
                </c:pt>
                <c:pt idx="1052">
                  <c:v>9883.2385537407536</c:v>
                </c:pt>
                <c:pt idx="1053">
                  <c:v>9786.1946983666767</c:v>
                </c:pt>
                <c:pt idx="1054">
                  <c:v>9786.1946983666767</c:v>
                </c:pt>
                <c:pt idx="1055">
                  <c:v>9786.1946983666767</c:v>
                </c:pt>
                <c:pt idx="1056">
                  <c:v>9786.1946983666767</c:v>
                </c:pt>
                <c:pt idx="1057">
                  <c:v>9786.1946983666767</c:v>
                </c:pt>
                <c:pt idx="1058">
                  <c:v>9786.1946983666767</c:v>
                </c:pt>
                <c:pt idx="1059">
                  <c:v>9786.1946983666767</c:v>
                </c:pt>
                <c:pt idx="1060">
                  <c:v>9786.1946983666767</c:v>
                </c:pt>
                <c:pt idx="1061">
                  <c:v>9786.1946983666767</c:v>
                </c:pt>
                <c:pt idx="1062">
                  <c:v>9786.1946983666767</c:v>
                </c:pt>
                <c:pt idx="1063">
                  <c:v>9786.1946983666767</c:v>
                </c:pt>
                <c:pt idx="1064">
                  <c:v>9748.1774344183104</c:v>
                </c:pt>
                <c:pt idx="1065">
                  <c:v>9717.7556909764789</c:v>
                </c:pt>
                <c:pt idx="1066">
                  <c:v>9717.7556909764789</c:v>
                </c:pt>
                <c:pt idx="1067">
                  <c:v>9701.942909690948</c:v>
                </c:pt>
                <c:pt idx="1068">
                  <c:v>9685.0356187218531</c:v>
                </c:pt>
                <c:pt idx="1069">
                  <c:v>9685.0356187218531</c:v>
                </c:pt>
                <c:pt idx="1070">
                  <c:v>9685.0356187218531</c:v>
                </c:pt>
                <c:pt idx="1071">
                  <c:v>9685.0356187218531</c:v>
                </c:pt>
                <c:pt idx="1072">
                  <c:v>9685.0356187218531</c:v>
                </c:pt>
                <c:pt idx="1073">
                  <c:v>9685.0356187218531</c:v>
                </c:pt>
                <c:pt idx="1074">
                  <c:v>10545.826317299161</c:v>
                </c:pt>
                <c:pt idx="1075">
                  <c:v>10545.826317299161</c:v>
                </c:pt>
                <c:pt idx="1076">
                  <c:v>12044.663817012319</c:v>
                </c:pt>
                <c:pt idx="1077">
                  <c:v>12044.663817012319</c:v>
                </c:pt>
                <c:pt idx="1078">
                  <c:v>12044.663817012319</c:v>
                </c:pt>
                <c:pt idx="1079">
                  <c:v>12044.663817012319</c:v>
                </c:pt>
                <c:pt idx="1080">
                  <c:v>12044.663817012319</c:v>
                </c:pt>
                <c:pt idx="1081">
                  <c:v>12044.663817012319</c:v>
                </c:pt>
                <c:pt idx="1082">
                  <c:v>12044.663817012319</c:v>
                </c:pt>
                <c:pt idx="1083">
                  <c:v>12044.663817012319</c:v>
                </c:pt>
                <c:pt idx="1084">
                  <c:v>12044.663817012319</c:v>
                </c:pt>
                <c:pt idx="1085">
                  <c:v>12044.663817012319</c:v>
                </c:pt>
                <c:pt idx="1086">
                  <c:v>12044.663817012319</c:v>
                </c:pt>
                <c:pt idx="1087">
                  <c:v>12044.663817012319</c:v>
                </c:pt>
                <c:pt idx="1088">
                  <c:v>12044.663817012319</c:v>
                </c:pt>
                <c:pt idx="1089">
                  <c:v>12044.663817012319</c:v>
                </c:pt>
                <c:pt idx="1090">
                  <c:v>12044.663817012319</c:v>
                </c:pt>
                <c:pt idx="1091">
                  <c:v>12044.663817012319</c:v>
                </c:pt>
                <c:pt idx="1092">
                  <c:v>12044.663817012319</c:v>
                </c:pt>
                <c:pt idx="1093">
                  <c:v>12044.663817012319</c:v>
                </c:pt>
                <c:pt idx="1094">
                  <c:v>12044.663817012319</c:v>
                </c:pt>
                <c:pt idx="1095">
                  <c:v>12044.663817012319</c:v>
                </c:pt>
                <c:pt idx="1096">
                  <c:v>12044.663817012319</c:v>
                </c:pt>
                <c:pt idx="1097">
                  <c:v>13555.276148183095</c:v>
                </c:pt>
                <c:pt idx="1098">
                  <c:v>13235.447533364786</c:v>
                </c:pt>
                <c:pt idx="1099">
                  <c:v>13144.416780028307</c:v>
                </c:pt>
                <c:pt idx="1100">
                  <c:v>13029.337102025474</c:v>
                </c:pt>
                <c:pt idx="1101">
                  <c:v>12836.850891822927</c:v>
                </c:pt>
                <c:pt idx="1102">
                  <c:v>12836.850891822927</c:v>
                </c:pt>
                <c:pt idx="1103">
                  <c:v>12836.850891822927</c:v>
                </c:pt>
                <c:pt idx="1104">
                  <c:v>12703.784175138915</c:v>
                </c:pt>
                <c:pt idx="1105">
                  <c:v>12615.191257625023</c:v>
                </c:pt>
                <c:pt idx="1106">
                  <c:v>12599.938131862522</c:v>
                </c:pt>
                <c:pt idx="1107">
                  <c:v>12599.938131862522</c:v>
                </c:pt>
                <c:pt idx="1108">
                  <c:v>12599.938131862522</c:v>
                </c:pt>
                <c:pt idx="1109">
                  <c:v>12599.938131862522</c:v>
                </c:pt>
                <c:pt idx="1110">
                  <c:v>12599.938131862522</c:v>
                </c:pt>
                <c:pt idx="1111">
                  <c:v>12599.938131862522</c:v>
                </c:pt>
                <c:pt idx="1112">
                  <c:v>12599.938131862522</c:v>
                </c:pt>
                <c:pt idx="1113">
                  <c:v>12273.770805429636</c:v>
                </c:pt>
                <c:pt idx="1114">
                  <c:v>11882.603724886671</c:v>
                </c:pt>
                <c:pt idx="1115">
                  <c:v>11882.603724886671</c:v>
                </c:pt>
                <c:pt idx="1116">
                  <c:v>11798.043867158203</c:v>
                </c:pt>
                <c:pt idx="1117">
                  <c:v>11767.939480442383</c:v>
                </c:pt>
                <c:pt idx="1118">
                  <c:v>11767.939480442383</c:v>
                </c:pt>
                <c:pt idx="1119">
                  <c:v>11745.664229158332</c:v>
                </c:pt>
                <c:pt idx="1120">
                  <c:v>11745.664229158332</c:v>
                </c:pt>
                <c:pt idx="1121">
                  <c:v>11745.664229158332</c:v>
                </c:pt>
                <c:pt idx="1122">
                  <c:v>11744.307938056423</c:v>
                </c:pt>
                <c:pt idx="1123">
                  <c:v>11737.71614425078</c:v>
                </c:pt>
                <c:pt idx="1124">
                  <c:v>11737.71614425078</c:v>
                </c:pt>
                <c:pt idx="1125">
                  <c:v>11737.71614425078</c:v>
                </c:pt>
                <c:pt idx="1126">
                  <c:v>11737.71614425078</c:v>
                </c:pt>
                <c:pt idx="1127">
                  <c:v>11737.71614425078</c:v>
                </c:pt>
                <c:pt idx="1128">
                  <c:v>11737.71614425078</c:v>
                </c:pt>
                <c:pt idx="1129">
                  <c:v>11737.71614425078</c:v>
                </c:pt>
                <c:pt idx="1130">
                  <c:v>11737.71614425078</c:v>
                </c:pt>
                <c:pt idx="1131">
                  <c:v>11737.71614425078</c:v>
                </c:pt>
                <c:pt idx="1132">
                  <c:v>11670.821648843717</c:v>
                </c:pt>
                <c:pt idx="1133">
                  <c:v>11544.253983959346</c:v>
                </c:pt>
                <c:pt idx="1134">
                  <c:v>11544.253983959346</c:v>
                </c:pt>
                <c:pt idx="1135">
                  <c:v>11544.253983959346</c:v>
                </c:pt>
                <c:pt idx="1136">
                  <c:v>11544.253983959346</c:v>
                </c:pt>
                <c:pt idx="1137">
                  <c:v>11544.253983959346</c:v>
                </c:pt>
                <c:pt idx="1138">
                  <c:v>11544.253983959346</c:v>
                </c:pt>
                <c:pt idx="1139">
                  <c:v>11544.253983959346</c:v>
                </c:pt>
                <c:pt idx="1140">
                  <c:v>11544.253983959346</c:v>
                </c:pt>
                <c:pt idx="1141">
                  <c:v>11544.253983959346</c:v>
                </c:pt>
                <c:pt idx="1142">
                  <c:v>11535.470404790893</c:v>
                </c:pt>
                <c:pt idx="1143">
                  <c:v>11496.675364311803</c:v>
                </c:pt>
                <c:pt idx="1144">
                  <c:v>11496.675364311803</c:v>
                </c:pt>
                <c:pt idx="1145">
                  <c:v>11496.675364311803</c:v>
                </c:pt>
                <c:pt idx="1146">
                  <c:v>11496.675364311803</c:v>
                </c:pt>
                <c:pt idx="1147">
                  <c:v>11433.547925524976</c:v>
                </c:pt>
                <c:pt idx="1148">
                  <c:v>11433.547925524976</c:v>
                </c:pt>
                <c:pt idx="1149">
                  <c:v>11433.547925524976</c:v>
                </c:pt>
                <c:pt idx="1150">
                  <c:v>11433.547925524976</c:v>
                </c:pt>
                <c:pt idx="1151">
                  <c:v>11433.547925524976</c:v>
                </c:pt>
                <c:pt idx="1152">
                  <c:v>11433.547925524976</c:v>
                </c:pt>
                <c:pt idx="1153">
                  <c:v>12368.443934198918</c:v>
                </c:pt>
                <c:pt idx="1154">
                  <c:v>12340.333540779025</c:v>
                </c:pt>
                <c:pt idx="1155">
                  <c:v>12340.333540779025</c:v>
                </c:pt>
                <c:pt idx="1156">
                  <c:v>12322.215968031012</c:v>
                </c:pt>
                <c:pt idx="1157">
                  <c:v>12229.412871227909</c:v>
                </c:pt>
                <c:pt idx="1158">
                  <c:v>12229.412871227909</c:v>
                </c:pt>
                <c:pt idx="1159">
                  <c:v>12229.412871227909</c:v>
                </c:pt>
                <c:pt idx="1160">
                  <c:v>12229.412871227909</c:v>
                </c:pt>
                <c:pt idx="1161">
                  <c:v>12229.412871227909</c:v>
                </c:pt>
                <c:pt idx="1162">
                  <c:v>14184.679536831369</c:v>
                </c:pt>
                <c:pt idx="1163">
                  <c:v>14093.993583148233</c:v>
                </c:pt>
                <c:pt idx="1164">
                  <c:v>14093.993583148233</c:v>
                </c:pt>
                <c:pt idx="1165">
                  <c:v>14093.993583148233</c:v>
                </c:pt>
                <c:pt idx="1166">
                  <c:v>14093.993583148233</c:v>
                </c:pt>
                <c:pt idx="1167">
                  <c:v>14093.993583148233</c:v>
                </c:pt>
                <c:pt idx="1168">
                  <c:v>14093.993583148233</c:v>
                </c:pt>
                <c:pt idx="1169">
                  <c:v>14093.993583148233</c:v>
                </c:pt>
                <c:pt idx="1170">
                  <c:v>14093.993583148233</c:v>
                </c:pt>
                <c:pt idx="1171">
                  <c:v>14093.993583148233</c:v>
                </c:pt>
                <c:pt idx="1172">
                  <c:v>14093.993583148233</c:v>
                </c:pt>
                <c:pt idx="1173">
                  <c:v>14093.993583148233</c:v>
                </c:pt>
                <c:pt idx="1174">
                  <c:v>14093.993583148233</c:v>
                </c:pt>
                <c:pt idx="1175">
                  <c:v>14093.993583148233</c:v>
                </c:pt>
                <c:pt idx="1176">
                  <c:v>16960.325711181704</c:v>
                </c:pt>
                <c:pt idx="1177">
                  <c:v>16960.325711181704</c:v>
                </c:pt>
                <c:pt idx="1178">
                  <c:v>16960.325711181704</c:v>
                </c:pt>
                <c:pt idx="1179">
                  <c:v>16960.325711181704</c:v>
                </c:pt>
                <c:pt idx="1180">
                  <c:v>16960.325711181704</c:v>
                </c:pt>
                <c:pt idx="1181">
                  <c:v>16960.325711181704</c:v>
                </c:pt>
                <c:pt idx="1182">
                  <c:v>16960.325711181704</c:v>
                </c:pt>
                <c:pt idx="1183">
                  <c:v>16960.325711181704</c:v>
                </c:pt>
                <c:pt idx="1184">
                  <c:v>16960.325711181704</c:v>
                </c:pt>
                <c:pt idx="1185">
                  <c:v>16960.325711181704</c:v>
                </c:pt>
                <c:pt idx="1186">
                  <c:v>16960.325711181704</c:v>
                </c:pt>
                <c:pt idx="1187">
                  <c:v>16960.325711181704</c:v>
                </c:pt>
                <c:pt idx="1188">
                  <c:v>16960.325711181704</c:v>
                </c:pt>
                <c:pt idx="1189">
                  <c:v>20369.571519123536</c:v>
                </c:pt>
                <c:pt idx="1190">
                  <c:v>20282.463367211178</c:v>
                </c:pt>
                <c:pt idx="1191">
                  <c:v>20282.463367211178</c:v>
                </c:pt>
                <c:pt idx="1192">
                  <c:v>20282.463367211178</c:v>
                </c:pt>
                <c:pt idx="1193">
                  <c:v>20282.463367211178</c:v>
                </c:pt>
                <c:pt idx="1194">
                  <c:v>20282.463367211178</c:v>
                </c:pt>
                <c:pt idx="1195">
                  <c:v>20282.463367211178</c:v>
                </c:pt>
                <c:pt idx="1196">
                  <c:v>20282.463367211178</c:v>
                </c:pt>
                <c:pt idx="1197">
                  <c:v>20282.463367211178</c:v>
                </c:pt>
                <c:pt idx="1198">
                  <c:v>20233.958371211949</c:v>
                </c:pt>
                <c:pt idx="1199">
                  <c:v>20233.958371211949</c:v>
                </c:pt>
                <c:pt idx="1200">
                  <c:v>20233.958371211949</c:v>
                </c:pt>
                <c:pt idx="1201">
                  <c:v>20233.958371211949</c:v>
                </c:pt>
                <c:pt idx="1202">
                  <c:v>20233.958371211949</c:v>
                </c:pt>
                <c:pt idx="1203">
                  <c:v>20233.958371211949</c:v>
                </c:pt>
                <c:pt idx="1204">
                  <c:v>20233.958371211949</c:v>
                </c:pt>
                <c:pt idx="1205">
                  <c:v>20233.958371211949</c:v>
                </c:pt>
                <c:pt idx="1206">
                  <c:v>20233.958371211949</c:v>
                </c:pt>
                <c:pt idx="1207">
                  <c:v>20233.958371211949</c:v>
                </c:pt>
                <c:pt idx="1208">
                  <c:v>20233.958371211949</c:v>
                </c:pt>
                <c:pt idx="1209">
                  <c:v>20233.958371211949</c:v>
                </c:pt>
                <c:pt idx="1210">
                  <c:v>20233.958371211949</c:v>
                </c:pt>
                <c:pt idx="1211">
                  <c:v>20233.958371211949</c:v>
                </c:pt>
                <c:pt idx="1212">
                  <c:v>20233.958371211949</c:v>
                </c:pt>
                <c:pt idx="1213">
                  <c:v>20233.958371211949</c:v>
                </c:pt>
                <c:pt idx="1214">
                  <c:v>20233.958371211949</c:v>
                </c:pt>
                <c:pt idx="1215">
                  <c:v>20233.958371211949</c:v>
                </c:pt>
                <c:pt idx="1216">
                  <c:v>20233.958371211949</c:v>
                </c:pt>
                <c:pt idx="1217">
                  <c:v>20233.958371211949</c:v>
                </c:pt>
                <c:pt idx="1218">
                  <c:v>25887.437079350595</c:v>
                </c:pt>
                <c:pt idx="1219">
                  <c:v>25887.437079350595</c:v>
                </c:pt>
                <c:pt idx="1220">
                  <c:v>25887.437079350595</c:v>
                </c:pt>
                <c:pt idx="1221">
                  <c:v>25887.437079350595</c:v>
                </c:pt>
                <c:pt idx="1222">
                  <c:v>25887.437079350595</c:v>
                </c:pt>
                <c:pt idx="1223">
                  <c:v>25887.437079350595</c:v>
                </c:pt>
                <c:pt idx="1224">
                  <c:v>25887.437079350595</c:v>
                </c:pt>
                <c:pt idx="1225">
                  <c:v>25887.437079350595</c:v>
                </c:pt>
                <c:pt idx="1226">
                  <c:v>25887.437079350595</c:v>
                </c:pt>
                <c:pt idx="1227">
                  <c:v>25887.437079350595</c:v>
                </c:pt>
                <c:pt idx="1228">
                  <c:v>31653.061940854881</c:v>
                </c:pt>
                <c:pt idx="1229">
                  <c:v>31353.055746769394</c:v>
                </c:pt>
                <c:pt idx="1230">
                  <c:v>31201.300172092455</c:v>
                </c:pt>
                <c:pt idx="1231">
                  <c:v>31201.300172092455</c:v>
                </c:pt>
                <c:pt idx="1232">
                  <c:v>31201.300172092455</c:v>
                </c:pt>
                <c:pt idx="1233">
                  <c:v>31201.300172092455</c:v>
                </c:pt>
                <c:pt idx="1234">
                  <c:v>31201.300172092455</c:v>
                </c:pt>
                <c:pt idx="1235">
                  <c:v>38965.004158618874</c:v>
                </c:pt>
                <c:pt idx="1236">
                  <c:v>37541.008742756989</c:v>
                </c:pt>
                <c:pt idx="1237">
                  <c:v>37541.008742756989</c:v>
                </c:pt>
                <c:pt idx="1238">
                  <c:v>37541.008742756989</c:v>
                </c:pt>
                <c:pt idx="1239">
                  <c:v>37541.008742756989</c:v>
                </c:pt>
                <c:pt idx="1240">
                  <c:v>48200.325366122859</c:v>
                </c:pt>
                <c:pt idx="1241">
                  <c:v>48200.325366122859</c:v>
                </c:pt>
                <c:pt idx="1242">
                  <c:v>48090.435546559514</c:v>
                </c:pt>
                <c:pt idx="1243">
                  <c:v>45569.684491903558</c:v>
                </c:pt>
                <c:pt idx="1244">
                  <c:v>45569.684491903558</c:v>
                </c:pt>
                <c:pt idx="1245">
                  <c:v>45569.684491903558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BD-4D98-9CE9-8A61D3A9CBE0}"/>
            </c:ext>
          </c:extLst>
        </c:ser>
        <c:ser>
          <c:idx val="5"/>
          <c:order val="3"/>
          <c:tx>
            <c:strRef>
              <c:f>'SuperTrend(10,3) with Bitcoin'!$P$1</c:f>
              <c:strCache>
                <c:ptCount val="1"/>
                <c:pt idx="0">
                  <c:v> Lower 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'SuperTrend(10,3) with Bitcoin'!$B$2:$B$1247</c:f>
              <c:numCache>
                <c:formatCode>mm/dd/yy;@</c:formatCode>
                <c:ptCount val="1246"/>
                <c:pt idx="0">
                  <c:v>42963</c:v>
                </c:pt>
                <c:pt idx="1">
                  <c:v>42964</c:v>
                </c:pt>
                <c:pt idx="2">
                  <c:v>42965</c:v>
                </c:pt>
                <c:pt idx="3">
                  <c:v>42966</c:v>
                </c:pt>
                <c:pt idx="4">
                  <c:v>42967</c:v>
                </c:pt>
                <c:pt idx="5">
                  <c:v>42968</c:v>
                </c:pt>
                <c:pt idx="6">
                  <c:v>42969</c:v>
                </c:pt>
                <c:pt idx="7">
                  <c:v>42970</c:v>
                </c:pt>
                <c:pt idx="8">
                  <c:v>42971</c:v>
                </c:pt>
                <c:pt idx="9">
                  <c:v>42972</c:v>
                </c:pt>
                <c:pt idx="10">
                  <c:v>42973</c:v>
                </c:pt>
                <c:pt idx="11">
                  <c:v>42974</c:v>
                </c:pt>
                <c:pt idx="12">
                  <c:v>42975</c:v>
                </c:pt>
                <c:pt idx="13">
                  <c:v>42976</c:v>
                </c:pt>
                <c:pt idx="14">
                  <c:v>42977</c:v>
                </c:pt>
                <c:pt idx="15">
                  <c:v>42978</c:v>
                </c:pt>
                <c:pt idx="16">
                  <c:v>42979</c:v>
                </c:pt>
                <c:pt idx="17">
                  <c:v>42980</c:v>
                </c:pt>
                <c:pt idx="18">
                  <c:v>42981</c:v>
                </c:pt>
                <c:pt idx="19">
                  <c:v>42982</c:v>
                </c:pt>
                <c:pt idx="20">
                  <c:v>42983</c:v>
                </c:pt>
                <c:pt idx="21">
                  <c:v>42984</c:v>
                </c:pt>
                <c:pt idx="22">
                  <c:v>42985</c:v>
                </c:pt>
                <c:pt idx="23">
                  <c:v>42986</c:v>
                </c:pt>
                <c:pt idx="24">
                  <c:v>42987</c:v>
                </c:pt>
                <c:pt idx="25">
                  <c:v>42988</c:v>
                </c:pt>
                <c:pt idx="26">
                  <c:v>42989</c:v>
                </c:pt>
                <c:pt idx="27">
                  <c:v>42990</c:v>
                </c:pt>
                <c:pt idx="28">
                  <c:v>42991</c:v>
                </c:pt>
                <c:pt idx="29">
                  <c:v>42992</c:v>
                </c:pt>
                <c:pt idx="30">
                  <c:v>42993</c:v>
                </c:pt>
                <c:pt idx="31">
                  <c:v>42994</c:v>
                </c:pt>
                <c:pt idx="32">
                  <c:v>42995</c:v>
                </c:pt>
                <c:pt idx="33">
                  <c:v>42996</c:v>
                </c:pt>
                <c:pt idx="34">
                  <c:v>42997</c:v>
                </c:pt>
                <c:pt idx="35">
                  <c:v>42998</c:v>
                </c:pt>
                <c:pt idx="36">
                  <c:v>42999</c:v>
                </c:pt>
                <c:pt idx="37">
                  <c:v>43000</c:v>
                </c:pt>
                <c:pt idx="38">
                  <c:v>43001</c:v>
                </c:pt>
                <c:pt idx="39">
                  <c:v>43002</c:v>
                </c:pt>
                <c:pt idx="40">
                  <c:v>43003</c:v>
                </c:pt>
                <c:pt idx="41">
                  <c:v>43004</c:v>
                </c:pt>
                <c:pt idx="42">
                  <c:v>43005</c:v>
                </c:pt>
                <c:pt idx="43">
                  <c:v>43006</c:v>
                </c:pt>
                <c:pt idx="44">
                  <c:v>43007</c:v>
                </c:pt>
                <c:pt idx="45">
                  <c:v>43008</c:v>
                </c:pt>
                <c:pt idx="46">
                  <c:v>43009</c:v>
                </c:pt>
                <c:pt idx="47">
                  <c:v>43010</c:v>
                </c:pt>
                <c:pt idx="48">
                  <c:v>43011</c:v>
                </c:pt>
                <c:pt idx="49">
                  <c:v>43012</c:v>
                </c:pt>
                <c:pt idx="50">
                  <c:v>43013</c:v>
                </c:pt>
                <c:pt idx="51">
                  <c:v>43014</c:v>
                </c:pt>
                <c:pt idx="52">
                  <c:v>43015</c:v>
                </c:pt>
                <c:pt idx="53">
                  <c:v>43016</c:v>
                </c:pt>
                <c:pt idx="54">
                  <c:v>43017</c:v>
                </c:pt>
                <c:pt idx="55">
                  <c:v>43018</c:v>
                </c:pt>
                <c:pt idx="56">
                  <c:v>43019</c:v>
                </c:pt>
                <c:pt idx="57">
                  <c:v>43020</c:v>
                </c:pt>
                <c:pt idx="58">
                  <c:v>43021</c:v>
                </c:pt>
                <c:pt idx="59">
                  <c:v>43022</c:v>
                </c:pt>
                <c:pt idx="60">
                  <c:v>43023</c:v>
                </c:pt>
                <c:pt idx="61">
                  <c:v>43024</c:v>
                </c:pt>
                <c:pt idx="62">
                  <c:v>43025</c:v>
                </c:pt>
                <c:pt idx="63">
                  <c:v>43026</c:v>
                </c:pt>
                <c:pt idx="64">
                  <c:v>43027</c:v>
                </c:pt>
                <c:pt idx="65">
                  <c:v>43028</c:v>
                </c:pt>
                <c:pt idx="66">
                  <c:v>43029</c:v>
                </c:pt>
                <c:pt idx="67">
                  <c:v>43030</c:v>
                </c:pt>
                <c:pt idx="68">
                  <c:v>43031</c:v>
                </c:pt>
                <c:pt idx="69">
                  <c:v>43032</c:v>
                </c:pt>
                <c:pt idx="70">
                  <c:v>43033</c:v>
                </c:pt>
                <c:pt idx="71">
                  <c:v>43034</c:v>
                </c:pt>
                <c:pt idx="72">
                  <c:v>43035</c:v>
                </c:pt>
                <c:pt idx="73">
                  <c:v>43036</c:v>
                </c:pt>
                <c:pt idx="74">
                  <c:v>43037</c:v>
                </c:pt>
                <c:pt idx="75">
                  <c:v>43038</c:v>
                </c:pt>
                <c:pt idx="76">
                  <c:v>43039</c:v>
                </c:pt>
                <c:pt idx="77">
                  <c:v>43040</c:v>
                </c:pt>
                <c:pt idx="78">
                  <c:v>43041</c:v>
                </c:pt>
                <c:pt idx="79">
                  <c:v>43042</c:v>
                </c:pt>
                <c:pt idx="80">
                  <c:v>43043</c:v>
                </c:pt>
                <c:pt idx="81">
                  <c:v>43044</c:v>
                </c:pt>
                <c:pt idx="82">
                  <c:v>43045</c:v>
                </c:pt>
                <c:pt idx="83">
                  <c:v>43046</c:v>
                </c:pt>
                <c:pt idx="84">
                  <c:v>43047</c:v>
                </c:pt>
                <c:pt idx="85">
                  <c:v>43048</c:v>
                </c:pt>
                <c:pt idx="86">
                  <c:v>43049</c:v>
                </c:pt>
                <c:pt idx="87">
                  <c:v>43050</c:v>
                </c:pt>
                <c:pt idx="88">
                  <c:v>43051</c:v>
                </c:pt>
                <c:pt idx="89">
                  <c:v>43052</c:v>
                </c:pt>
                <c:pt idx="90">
                  <c:v>43053</c:v>
                </c:pt>
                <c:pt idx="91">
                  <c:v>43054</c:v>
                </c:pt>
                <c:pt idx="92">
                  <c:v>43055</c:v>
                </c:pt>
                <c:pt idx="93">
                  <c:v>43056</c:v>
                </c:pt>
                <c:pt idx="94">
                  <c:v>43057</c:v>
                </c:pt>
                <c:pt idx="95">
                  <c:v>43058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43064</c:v>
                </c:pt>
                <c:pt idx="102">
                  <c:v>43065</c:v>
                </c:pt>
                <c:pt idx="103">
                  <c:v>43066</c:v>
                </c:pt>
                <c:pt idx="104">
                  <c:v>43067</c:v>
                </c:pt>
                <c:pt idx="105">
                  <c:v>43068</c:v>
                </c:pt>
                <c:pt idx="106">
                  <c:v>43069</c:v>
                </c:pt>
                <c:pt idx="107">
                  <c:v>43070</c:v>
                </c:pt>
                <c:pt idx="108">
                  <c:v>43071</c:v>
                </c:pt>
                <c:pt idx="109">
                  <c:v>43072</c:v>
                </c:pt>
                <c:pt idx="110">
                  <c:v>43073</c:v>
                </c:pt>
                <c:pt idx="111">
                  <c:v>43074</c:v>
                </c:pt>
                <c:pt idx="112">
                  <c:v>43075</c:v>
                </c:pt>
                <c:pt idx="113">
                  <c:v>43076</c:v>
                </c:pt>
                <c:pt idx="114">
                  <c:v>43077</c:v>
                </c:pt>
                <c:pt idx="115">
                  <c:v>43078</c:v>
                </c:pt>
                <c:pt idx="116">
                  <c:v>43079</c:v>
                </c:pt>
                <c:pt idx="117">
                  <c:v>43080</c:v>
                </c:pt>
                <c:pt idx="118">
                  <c:v>43081</c:v>
                </c:pt>
                <c:pt idx="119">
                  <c:v>43082</c:v>
                </c:pt>
                <c:pt idx="120">
                  <c:v>43083</c:v>
                </c:pt>
                <c:pt idx="121">
                  <c:v>43084</c:v>
                </c:pt>
                <c:pt idx="122">
                  <c:v>43085</c:v>
                </c:pt>
                <c:pt idx="123">
                  <c:v>43086</c:v>
                </c:pt>
                <c:pt idx="124">
                  <c:v>43087</c:v>
                </c:pt>
                <c:pt idx="125">
                  <c:v>43088</c:v>
                </c:pt>
                <c:pt idx="126">
                  <c:v>43089</c:v>
                </c:pt>
                <c:pt idx="127">
                  <c:v>43090</c:v>
                </c:pt>
                <c:pt idx="128">
                  <c:v>43091</c:v>
                </c:pt>
                <c:pt idx="129">
                  <c:v>43092</c:v>
                </c:pt>
                <c:pt idx="130">
                  <c:v>43093</c:v>
                </c:pt>
                <c:pt idx="131">
                  <c:v>43094</c:v>
                </c:pt>
                <c:pt idx="132">
                  <c:v>43095</c:v>
                </c:pt>
                <c:pt idx="133">
                  <c:v>43096</c:v>
                </c:pt>
                <c:pt idx="134">
                  <c:v>43097</c:v>
                </c:pt>
                <c:pt idx="135">
                  <c:v>43098</c:v>
                </c:pt>
                <c:pt idx="136">
                  <c:v>43099</c:v>
                </c:pt>
                <c:pt idx="137">
                  <c:v>43100</c:v>
                </c:pt>
                <c:pt idx="138">
                  <c:v>43101</c:v>
                </c:pt>
                <c:pt idx="139">
                  <c:v>43102</c:v>
                </c:pt>
                <c:pt idx="140">
                  <c:v>43103</c:v>
                </c:pt>
                <c:pt idx="141">
                  <c:v>43104</c:v>
                </c:pt>
                <c:pt idx="142">
                  <c:v>43105</c:v>
                </c:pt>
                <c:pt idx="143">
                  <c:v>43106</c:v>
                </c:pt>
                <c:pt idx="144">
                  <c:v>43107</c:v>
                </c:pt>
                <c:pt idx="145">
                  <c:v>43108</c:v>
                </c:pt>
                <c:pt idx="146">
                  <c:v>43109</c:v>
                </c:pt>
                <c:pt idx="147">
                  <c:v>43110</c:v>
                </c:pt>
                <c:pt idx="148">
                  <c:v>43111</c:v>
                </c:pt>
                <c:pt idx="149">
                  <c:v>43112</c:v>
                </c:pt>
                <c:pt idx="150">
                  <c:v>43113</c:v>
                </c:pt>
                <c:pt idx="151">
                  <c:v>43114</c:v>
                </c:pt>
                <c:pt idx="152">
                  <c:v>43115</c:v>
                </c:pt>
                <c:pt idx="153">
                  <c:v>43116</c:v>
                </c:pt>
                <c:pt idx="154">
                  <c:v>43117</c:v>
                </c:pt>
                <c:pt idx="155">
                  <c:v>43118</c:v>
                </c:pt>
                <c:pt idx="156">
                  <c:v>43119</c:v>
                </c:pt>
                <c:pt idx="157">
                  <c:v>43120</c:v>
                </c:pt>
                <c:pt idx="158">
                  <c:v>43121</c:v>
                </c:pt>
                <c:pt idx="159">
                  <c:v>43122</c:v>
                </c:pt>
                <c:pt idx="160">
                  <c:v>43123</c:v>
                </c:pt>
                <c:pt idx="161">
                  <c:v>43124</c:v>
                </c:pt>
                <c:pt idx="162">
                  <c:v>43125</c:v>
                </c:pt>
                <c:pt idx="163">
                  <c:v>43126</c:v>
                </c:pt>
                <c:pt idx="164">
                  <c:v>43127</c:v>
                </c:pt>
                <c:pt idx="165">
                  <c:v>43128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43134</c:v>
                </c:pt>
                <c:pt idx="172">
                  <c:v>43135</c:v>
                </c:pt>
                <c:pt idx="173">
                  <c:v>43136</c:v>
                </c:pt>
                <c:pt idx="174">
                  <c:v>43137</c:v>
                </c:pt>
                <c:pt idx="175">
                  <c:v>43138</c:v>
                </c:pt>
                <c:pt idx="176">
                  <c:v>43139</c:v>
                </c:pt>
                <c:pt idx="177">
                  <c:v>43140</c:v>
                </c:pt>
                <c:pt idx="178">
                  <c:v>43141</c:v>
                </c:pt>
                <c:pt idx="179">
                  <c:v>43142</c:v>
                </c:pt>
                <c:pt idx="180">
                  <c:v>43143</c:v>
                </c:pt>
                <c:pt idx="181">
                  <c:v>43144</c:v>
                </c:pt>
                <c:pt idx="182">
                  <c:v>43145</c:v>
                </c:pt>
                <c:pt idx="183">
                  <c:v>43146</c:v>
                </c:pt>
                <c:pt idx="184">
                  <c:v>43147</c:v>
                </c:pt>
                <c:pt idx="185">
                  <c:v>43148</c:v>
                </c:pt>
                <c:pt idx="186">
                  <c:v>43149</c:v>
                </c:pt>
                <c:pt idx="187">
                  <c:v>43150</c:v>
                </c:pt>
                <c:pt idx="188">
                  <c:v>43151</c:v>
                </c:pt>
                <c:pt idx="189">
                  <c:v>43152</c:v>
                </c:pt>
                <c:pt idx="190">
                  <c:v>43153</c:v>
                </c:pt>
                <c:pt idx="191">
                  <c:v>43154</c:v>
                </c:pt>
                <c:pt idx="192">
                  <c:v>43155</c:v>
                </c:pt>
                <c:pt idx="193">
                  <c:v>43156</c:v>
                </c:pt>
                <c:pt idx="194">
                  <c:v>43157</c:v>
                </c:pt>
                <c:pt idx="195">
                  <c:v>43158</c:v>
                </c:pt>
                <c:pt idx="196">
                  <c:v>43159</c:v>
                </c:pt>
                <c:pt idx="197">
                  <c:v>43160</c:v>
                </c:pt>
                <c:pt idx="198">
                  <c:v>43161</c:v>
                </c:pt>
                <c:pt idx="199">
                  <c:v>43162</c:v>
                </c:pt>
                <c:pt idx="200">
                  <c:v>43163</c:v>
                </c:pt>
                <c:pt idx="201">
                  <c:v>43164</c:v>
                </c:pt>
                <c:pt idx="202">
                  <c:v>43165</c:v>
                </c:pt>
                <c:pt idx="203">
                  <c:v>43166</c:v>
                </c:pt>
                <c:pt idx="204">
                  <c:v>43167</c:v>
                </c:pt>
                <c:pt idx="205">
                  <c:v>43168</c:v>
                </c:pt>
                <c:pt idx="206">
                  <c:v>43169</c:v>
                </c:pt>
                <c:pt idx="207">
                  <c:v>43170</c:v>
                </c:pt>
                <c:pt idx="208">
                  <c:v>43171</c:v>
                </c:pt>
                <c:pt idx="209">
                  <c:v>43172</c:v>
                </c:pt>
                <c:pt idx="210">
                  <c:v>43173</c:v>
                </c:pt>
                <c:pt idx="211">
                  <c:v>43174</c:v>
                </c:pt>
                <c:pt idx="212">
                  <c:v>43175</c:v>
                </c:pt>
                <c:pt idx="213">
                  <c:v>43176</c:v>
                </c:pt>
                <c:pt idx="214">
                  <c:v>43177</c:v>
                </c:pt>
                <c:pt idx="215">
                  <c:v>43178</c:v>
                </c:pt>
                <c:pt idx="216">
                  <c:v>43179</c:v>
                </c:pt>
                <c:pt idx="217">
                  <c:v>43180</c:v>
                </c:pt>
                <c:pt idx="218">
                  <c:v>43181</c:v>
                </c:pt>
                <c:pt idx="219">
                  <c:v>43182</c:v>
                </c:pt>
                <c:pt idx="220">
                  <c:v>43183</c:v>
                </c:pt>
                <c:pt idx="221">
                  <c:v>43184</c:v>
                </c:pt>
                <c:pt idx="222">
                  <c:v>43185</c:v>
                </c:pt>
                <c:pt idx="223">
                  <c:v>43186</c:v>
                </c:pt>
                <c:pt idx="224">
                  <c:v>43187</c:v>
                </c:pt>
                <c:pt idx="225">
                  <c:v>43188</c:v>
                </c:pt>
                <c:pt idx="226">
                  <c:v>43189</c:v>
                </c:pt>
                <c:pt idx="227">
                  <c:v>43190</c:v>
                </c:pt>
                <c:pt idx="228">
                  <c:v>43191</c:v>
                </c:pt>
                <c:pt idx="229">
                  <c:v>43192</c:v>
                </c:pt>
                <c:pt idx="230">
                  <c:v>43193</c:v>
                </c:pt>
                <c:pt idx="231">
                  <c:v>43194</c:v>
                </c:pt>
                <c:pt idx="232">
                  <c:v>43195</c:v>
                </c:pt>
                <c:pt idx="233">
                  <c:v>43196</c:v>
                </c:pt>
                <c:pt idx="234">
                  <c:v>43197</c:v>
                </c:pt>
                <c:pt idx="235">
                  <c:v>43198</c:v>
                </c:pt>
                <c:pt idx="236">
                  <c:v>43199</c:v>
                </c:pt>
                <c:pt idx="237">
                  <c:v>43200</c:v>
                </c:pt>
                <c:pt idx="238">
                  <c:v>43201</c:v>
                </c:pt>
                <c:pt idx="239">
                  <c:v>43202</c:v>
                </c:pt>
                <c:pt idx="240">
                  <c:v>43203</c:v>
                </c:pt>
                <c:pt idx="241">
                  <c:v>43204</c:v>
                </c:pt>
                <c:pt idx="242">
                  <c:v>43205</c:v>
                </c:pt>
                <c:pt idx="243">
                  <c:v>43206</c:v>
                </c:pt>
                <c:pt idx="244">
                  <c:v>43207</c:v>
                </c:pt>
                <c:pt idx="245">
                  <c:v>43208</c:v>
                </c:pt>
                <c:pt idx="246">
                  <c:v>43209</c:v>
                </c:pt>
                <c:pt idx="247">
                  <c:v>43210</c:v>
                </c:pt>
                <c:pt idx="248">
                  <c:v>43211</c:v>
                </c:pt>
                <c:pt idx="249">
                  <c:v>43212</c:v>
                </c:pt>
                <c:pt idx="250">
                  <c:v>43213</c:v>
                </c:pt>
                <c:pt idx="251">
                  <c:v>43214</c:v>
                </c:pt>
                <c:pt idx="252">
                  <c:v>43215</c:v>
                </c:pt>
                <c:pt idx="253">
                  <c:v>43216</c:v>
                </c:pt>
                <c:pt idx="254">
                  <c:v>43217</c:v>
                </c:pt>
                <c:pt idx="255">
                  <c:v>43218</c:v>
                </c:pt>
                <c:pt idx="256">
                  <c:v>43219</c:v>
                </c:pt>
                <c:pt idx="257">
                  <c:v>43220</c:v>
                </c:pt>
                <c:pt idx="258">
                  <c:v>43221</c:v>
                </c:pt>
                <c:pt idx="259">
                  <c:v>43222</c:v>
                </c:pt>
                <c:pt idx="260">
                  <c:v>43223</c:v>
                </c:pt>
                <c:pt idx="261">
                  <c:v>43224</c:v>
                </c:pt>
                <c:pt idx="262">
                  <c:v>43225</c:v>
                </c:pt>
                <c:pt idx="263">
                  <c:v>43226</c:v>
                </c:pt>
                <c:pt idx="264">
                  <c:v>43227</c:v>
                </c:pt>
                <c:pt idx="265">
                  <c:v>43228</c:v>
                </c:pt>
                <c:pt idx="266">
                  <c:v>43229</c:v>
                </c:pt>
                <c:pt idx="267">
                  <c:v>43230</c:v>
                </c:pt>
                <c:pt idx="268">
                  <c:v>43231</c:v>
                </c:pt>
                <c:pt idx="269">
                  <c:v>43232</c:v>
                </c:pt>
                <c:pt idx="270">
                  <c:v>43233</c:v>
                </c:pt>
                <c:pt idx="271">
                  <c:v>43234</c:v>
                </c:pt>
                <c:pt idx="272">
                  <c:v>43235</c:v>
                </c:pt>
                <c:pt idx="273">
                  <c:v>43236</c:v>
                </c:pt>
                <c:pt idx="274">
                  <c:v>43237</c:v>
                </c:pt>
                <c:pt idx="275">
                  <c:v>43238</c:v>
                </c:pt>
                <c:pt idx="276">
                  <c:v>43239</c:v>
                </c:pt>
                <c:pt idx="277">
                  <c:v>43240</c:v>
                </c:pt>
                <c:pt idx="278">
                  <c:v>43241</c:v>
                </c:pt>
                <c:pt idx="279">
                  <c:v>43242</c:v>
                </c:pt>
                <c:pt idx="280">
                  <c:v>43243</c:v>
                </c:pt>
                <c:pt idx="281">
                  <c:v>43244</c:v>
                </c:pt>
                <c:pt idx="282">
                  <c:v>43245</c:v>
                </c:pt>
                <c:pt idx="283">
                  <c:v>43246</c:v>
                </c:pt>
                <c:pt idx="284">
                  <c:v>43247</c:v>
                </c:pt>
                <c:pt idx="285">
                  <c:v>43248</c:v>
                </c:pt>
                <c:pt idx="286">
                  <c:v>43249</c:v>
                </c:pt>
                <c:pt idx="287">
                  <c:v>43250</c:v>
                </c:pt>
                <c:pt idx="288">
                  <c:v>43251</c:v>
                </c:pt>
                <c:pt idx="289">
                  <c:v>43252</c:v>
                </c:pt>
                <c:pt idx="290">
                  <c:v>43253</c:v>
                </c:pt>
                <c:pt idx="291">
                  <c:v>43254</c:v>
                </c:pt>
                <c:pt idx="292">
                  <c:v>43255</c:v>
                </c:pt>
                <c:pt idx="293">
                  <c:v>43256</c:v>
                </c:pt>
                <c:pt idx="294">
                  <c:v>43257</c:v>
                </c:pt>
                <c:pt idx="295">
                  <c:v>43258</c:v>
                </c:pt>
                <c:pt idx="296">
                  <c:v>43259</c:v>
                </c:pt>
                <c:pt idx="297">
                  <c:v>43260</c:v>
                </c:pt>
                <c:pt idx="298">
                  <c:v>43261</c:v>
                </c:pt>
                <c:pt idx="299">
                  <c:v>43262</c:v>
                </c:pt>
                <c:pt idx="300">
                  <c:v>43263</c:v>
                </c:pt>
                <c:pt idx="301">
                  <c:v>43264</c:v>
                </c:pt>
                <c:pt idx="302">
                  <c:v>43265</c:v>
                </c:pt>
                <c:pt idx="303">
                  <c:v>43266</c:v>
                </c:pt>
                <c:pt idx="304">
                  <c:v>43267</c:v>
                </c:pt>
                <c:pt idx="305">
                  <c:v>43268</c:v>
                </c:pt>
                <c:pt idx="306">
                  <c:v>43269</c:v>
                </c:pt>
                <c:pt idx="307">
                  <c:v>43270</c:v>
                </c:pt>
                <c:pt idx="308">
                  <c:v>43271</c:v>
                </c:pt>
                <c:pt idx="309">
                  <c:v>43272</c:v>
                </c:pt>
                <c:pt idx="310">
                  <c:v>43273</c:v>
                </c:pt>
                <c:pt idx="311">
                  <c:v>43274</c:v>
                </c:pt>
                <c:pt idx="312">
                  <c:v>43275</c:v>
                </c:pt>
                <c:pt idx="313">
                  <c:v>43276</c:v>
                </c:pt>
                <c:pt idx="314">
                  <c:v>43277</c:v>
                </c:pt>
                <c:pt idx="315">
                  <c:v>43278</c:v>
                </c:pt>
                <c:pt idx="316">
                  <c:v>43279</c:v>
                </c:pt>
                <c:pt idx="317">
                  <c:v>43280</c:v>
                </c:pt>
                <c:pt idx="318">
                  <c:v>43281</c:v>
                </c:pt>
                <c:pt idx="319">
                  <c:v>43282</c:v>
                </c:pt>
                <c:pt idx="320">
                  <c:v>43283</c:v>
                </c:pt>
                <c:pt idx="321">
                  <c:v>43284</c:v>
                </c:pt>
                <c:pt idx="322">
                  <c:v>43285</c:v>
                </c:pt>
                <c:pt idx="323">
                  <c:v>43286</c:v>
                </c:pt>
                <c:pt idx="324">
                  <c:v>43287</c:v>
                </c:pt>
                <c:pt idx="325">
                  <c:v>43288</c:v>
                </c:pt>
                <c:pt idx="326">
                  <c:v>43289</c:v>
                </c:pt>
                <c:pt idx="327">
                  <c:v>43290</c:v>
                </c:pt>
                <c:pt idx="328">
                  <c:v>43291</c:v>
                </c:pt>
                <c:pt idx="329">
                  <c:v>43292</c:v>
                </c:pt>
                <c:pt idx="330">
                  <c:v>43293</c:v>
                </c:pt>
                <c:pt idx="331">
                  <c:v>43294</c:v>
                </c:pt>
                <c:pt idx="332">
                  <c:v>43295</c:v>
                </c:pt>
                <c:pt idx="333">
                  <c:v>43296</c:v>
                </c:pt>
                <c:pt idx="334">
                  <c:v>43297</c:v>
                </c:pt>
                <c:pt idx="335">
                  <c:v>43298</c:v>
                </c:pt>
                <c:pt idx="336">
                  <c:v>43299</c:v>
                </c:pt>
                <c:pt idx="337">
                  <c:v>43300</c:v>
                </c:pt>
                <c:pt idx="338">
                  <c:v>43301</c:v>
                </c:pt>
                <c:pt idx="339">
                  <c:v>43302</c:v>
                </c:pt>
                <c:pt idx="340">
                  <c:v>43303</c:v>
                </c:pt>
                <c:pt idx="341">
                  <c:v>43304</c:v>
                </c:pt>
                <c:pt idx="342">
                  <c:v>43305</c:v>
                </c:pt>
                <c:pt idx="343">
                  <c:v>43306</c:v>
                </c:pt>
                <c:pt idx="344">
                  <c:v>43307</c:v>
                </c:pt>
                <c:pt idx="345">
                  <c:v>43308</c:v>
                </c:pt>
                <c:pt idx="346">
                  <c:v>43309</c:v>
                </c:pt>
                <c:pt idx="347">
                  <c:v>43310</c:v>
                </c:pt>
                <c:pt idx="348">
                  <c:v>43311</c:v>
                </c:pt>
                <c:pt idx="349">
                  <c:v>43312</c:v>
                </c:pt>
                <c:pt idx="350">
                  <c:v>43313</c:v>
                </c:pt>
                <c:pt idx="351">
                  <c:v>43314</c:v>
                </c:pt>
                <c:pt idx="352">
                  <c:v>43315</c:v>
                </c:pt>
                <c:pt idx="353">
                  <c:v>43316</c:v>
                </c:pt>
                <c:pt idx="354">
                  <c:v>43317</c:v>
                </c:pt>
                <c:pt idx="355">
                  <c:v>43318</c:v>
                </c:pt>
                <c:pt idx="356">
                  <c:v>43319</c:v>
                </c:pt>
                <c:pt idx="357">
                  <c:v>43320</c:v>
                </c:pt>
                <c:pt idx="358">
                  <c:v>43321</c:v>
                </c:pt>
                <c:pt idx="359">
                  <c:v>43322</c:v>
                </c:pt>
                <c:pt idx="360">
                  <c:v>43323</c:v>
                </c:pt>
                <c:pt idx="361">
                  <c:v>43324</c:v>
                </c:pt>
                <c:pt idx="362">
                  <c:v>43325</c:v>
                </c:pt>
                <c:pt idx="363">
                  <c:v>43326</c:v>
                </c:pt>
                <c:pt idx="364">
                  <c:v>43327</c:v>
                </c:pt>
                <c:pt idx="365">
                  <c:v>43328</c:v>
                </c:pt>
                <c:pt idx="366">
                  <c:v>43329</c:v>
                </c:pt>
                <c:pt idx="367">
                  <c:v>43330</c:v>
                </c:pt>
                <c:pt idx="368">
                  <c:v>43331</c:v>
                </c:pt>
                <c:pt idx="369">
                  <c:v>43332</c:v>
                </c:pt>
                <c:pt idx="370">
                  <c:v>43333</c:v>
                </c:pt>
                <c:pt idx="371">
                  <c:v>43334</c:v>
                </c:pt>
                <c:pt idx="372">
                  <c:v>43335</c:v>
                </c:pt>
                <c:pt idx="373">
                  <c:v>43336</c:v>
                </c:pt>
                <c:pt idx="374">
                  <c:v>43337</c:v>
                </c:pt>
                <c:pt idx="375">
                  <c:v>43338</c:v>
                </c:pt>
                <c:pt idx="376">
                  <c:v>43339</c:v>
                </c:pt>
                <c:pt idx="377">
                  <c:v>43340</c:v>
                </c:pt>
                <c:pt idx="378">
                  <c:v>43341</c:v>
                </c:pt>
                <c:pt idx="379">
                  <c:v>43342</c:v>
                </c:pt>
                <c:pt idx="380">
                  <c:v>43343</c:v>
                </c:pt>
                <c:pt idx="381">
                  <c:v>43344</c:v>
                </c:pt>
                <c:pt idx="382">
                  <c:v>43345</c:v>
                </c:pt>
                <c:pt idx="383">
                  <c:v>43346</c:v>
                </c:pt>
                <c:pt idx="384">
                  <c:v>43347</c:v>
                </c:pt>
                <c:pt idx="385">
                  <c:v>43348</c:v>
                </c:pt>
                <c:pt idx="386">
                  <c:v>43349</c:v>
                </c:pt>
                <c:pt idx="387">
                  <c:v>43350</c:v>
                </c:pt>
                <c:pt idx="388">
                  <c:v>43351</c:v>
                </c:pt>
                <c:pt idx="389">
                  <c:v>43352</c:v>
                </c:pt>
                <c:pt idx="390">
                  <c:v>43353</c:v>
                </c:pt>
                <c:pt idx="391">
                  <c:v>43354</c:v>
                </c:pt>
                <c:pt idx="392">
                  <c:v>43355</c:v>
                </c:pt>
                <c:pt idx="393">
                  <c:v>43356</c:v>
                </c:pt>
                <c:pt idx="394">
                  <c:v>43357</c:v>
                </c:pt>
                <c:pt idx="395">
                  <c:v>43358</c:v>
                </c:pt>
                <c:pt idx="396">
                  <c:v>43359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43365</c:v>
                </c:pt>
                <c:pt idx="403">
                  <c:v>43366</c:v>
                </c:pt>
                <c:pt idx="404">
                  <c:v>43367</c:v>
                </c:pt>
                <c:pt idx="405">
                  <c:v>43368</c:v>
                </c:pt>
                <c:pt idx="406">
                  <c:v>43369</c:v>
                </c:pt>
                <c:pt idx="407">
                  <c:v>43370</c:v>
                </c:pt>
                <c:pt idx="408">
                  <c:v>43371</c:v>
                </c:pt>
                <c:pt idx="409">
                  <c:v>43372</c:v>
                </c:pt>
                <c:pt idx="410">
                  <c:v>43373</c:v>
                </c:pt>
                <c:pt idx="411">
                  <c:v>43374</c:v>
                </c:pt>
                <c:pt idx="412">
                  <c:v>43375</c:v>
                </c:pt>
                <c:pt idx="413">
                  <c:v>43376</c:v>
                </c:pt>
                <c:pt idx="414">
                  <c:v>43377</c:v>
                </c:pt>
                <c:pt idx="415">
                  <c:v>43378</c:v>
                </c:pt>
                <c:pt idx="416">
                  <c:v>43379</c:v>
                </c:pt>
                <c:pt idx="417">
                  <c:v>43380</c:v>
                </c:pt>
                <c:pt idx="418">
                  <c:v>43381</c:v>
                </c:pt>
                <c:pt idx="419">
                  <c:v>43382</c:v>
                </c:pt>
                <c:pt idx="420">
                  <c:v>43383</c:v>
                </c:pt>
                <c:pt idx="421">
                  <c:v>43384</c:v>
                </c:pt>
                <c:pt idx="422">
                  <c:v>43385</c:v>
                </c:pt>
                <c:pt idx="423">
                  <c:v>43386</c:v>
                </c:pt>
                <c:pt idx="424">
                  <c:v>43387</c:v>
                </c:pt>
                <c:pt idx="425">
                  <c:v>43388</c:v>
                </c:pt>
                <c:pt idx="426">
                  <c:v>43389</c:v>
                </c:pt>
                <c:pt idx="427">
                  <c:v>43390</c:v>
                </c:pt>
                <c:pt idx="428">
                  <c:v>43391</c:v>
                </c:pt>
                <c:pt idx="429">
                  <c:v>43392</c:v>
                </c:pt>
                <c:pt idx="430">
                  <c:v>43393</c:v>
                </c:pt>
                <c:pt idx="431">
                  <c:v>43394</c:v>
                </c:pt>
                <c:pt idx="432">
                  <c:v>43395</c:v>
                </c:pt>
                <c:pt idx="433">
                  <c:v>43396</c:v>
                </c:pt>
                <c:pt idx="434">
                  <c:v>43397</c:v>
                </c:pt>
                <c:pt idx="435">
                  <c:v>43398</c:v>
                </c:pt>
                <c:pt idx="436">
                  <c:v>43399</c:v>
                </c:pt>
                <c:pt idx="437">
                  <c:v>43400</c:v>
                </c:pt>
                <c:pt idx="438">
                  <c:v>43401</c:v>
                </c:pt>
                <c:pt idx="439">
                  <c:v>43402</c:v>
                </c:pt>
                <c:pt idx="440">
                  <c:v>43403</c:v>
                </c:pt>
                <c:pt idx="441">
                  <c:v>43404</c:v>
                </c:pt>
                <c:pt idx="442">
                  <c:v>43405</c:v>
                </c:pt>
                <c:pt idx="443">
                  <c:v>43406</c:v>
                </c:pt>
                <c:pt idx="444">
                  <c:v>43407</c:v>
                </c:pt>
                <c:pt idx="445">
                  <c:v>43408</c:v>
                </c:pt>
                <c:pt idx="446">
                  <c:v>43409</c:v>
                </c:pt>
                <c:pt idx="447">
                  <c:v>43410</c:v>
                </c:pt>
                <c:pt idx="448">
                  <c:v>43411</c:v>
                </c:pt>
                <c:pt idx="449">
                  <c:v>43412</c:v>
                </c:pt>
                <c:pt idx="450">
                  <c:v>43413</c:v>
                </c:pt>
                <c:pt idx="451">
                  <c:v>43414</c:v>
                </c:pt>
                <c:pt idx="452">
                  <c:v>43415</c:v>
                </c:pt>
                <c:pt idx="453">
                  <c:v>43416</c:v>
                </c:pt>
                <c:pt idx="454">
                  <c:v>43417</c:v>
                </c:pt>
                <c:pt idx="455">
                  <c:v>43418</c:v>
                </c:pt>
                <c:pt idx="456">
                  <c:v>43419</c:v>
                </c:pt>
                <c:pt idx="457">
                  <c:v>43420</c:v>
                </c:pt>
                <c:pt idx="458">
                  <c:v>43421</c:v>
                </c:pt>
                <c:pt idx="459">
                  <c:v>43422</c:v>
                </c:pt>
                <c:pt idx="460">
                  <c:v>43423</c:v>
                </c:pt>
                <c:pt idx="461">
                  <c:v>43424</c:v>
                </c:pt>
                <c:pt idx="462">
                  <c:v>43425</c:v>
                </c:pt>
                <c:pt idx="463">
                  <c:v>43426</c:v>
                </c:pt>
                <c:pt idx="464">
                  <c:v>43427</c:v>
                </c:pt>
                <c:pt idx="465">
                  <c:v>43428</c:v>
                </c:pt>
                <c:pt idx="466">
                  <c:v>43429</c:v>
                </c:pt>
                <c:pt idx="467">
                  <c:v>43430</c:v>
                </c:pt>
                <c:pt idx="468">
                  <c:v>43431</c:v>
                </c:pt>
                <c:pt idx="469">
                  <c:v>43432</c:v>
                </c:pt>
                <c:pt idx="470">
                  <c:v>43433</c:v>
                </c:pt>
                <c:pt idx="471">
                  <c:v>43434</c:v>
                </c:pt>
                <c:pt idx="472">
                  <c:v>43435</c:v>
                </c:pt>
                <c:pt idx="473">
                  <c:v>43436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43442</c:v>
                </c:pt>
                <c:pt idx="480">
                  <c:v>43443</c:v>
                </c:pt>
                <c:pt idx="481">
                  <c:v>43444</c:v>
                </c:pt>
                <c:pt idx="482">
                  <c:v>43445</c:v>
                </c:pt>
                <c:pt idx="483">
                  <c:v>43446</c:v>
                </c:pt>
                <c:pt idx="484">
                  <c:v>43447</c:v>
                </c:pt>
                <c:pt idx="485">
                  <c:v>43448</c:v>
                </c:pt>
                <c:pt idx="486">
                  <c:v>43449</c:v>
                </c:pt>
                <c:pt idx="487">
                  <c:v>43450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43456</c:v>
                </c:pt>
                <c:pt idx="494">
                  <c:v>43457</c:v>
                </c:pt>
                <c:pt idx="495">
                  <c:v>43458</c:v>
                </c:pt>
                <c:pt idx="496">
                  <c:v>43459</c:v>
                </c:pt>
                <c:pt idx="497">
                  <c:v>43460</c:v>
                </c:pt>
                <c:pt idx="498">
                  <c:v>43461</c:v>
                </c:pt>
                <c:pt idx="499">
                  <c:v>43462</c:v>
                </c:pt>
                <c:pt idx="500">
                  <c:v>43463</c:v>
                </c:pt>
                <c:pt idx="501">
                  <c:v>43464</c:v>
                </c:pt>
                <c:pt idx="502">
                  <c:v>43465</c:v>
                </c:pt>
                <c:pt idx="503">
                  <c:v>43466</c:v>
                </c:pt>
                <c:pt idx="504">
                  <c:v>43467</c:v>
                </c:pt>
                <c:pt idx="505">
                  <c:v>43468</c:v>
                </c:pt>
                <c:pt idx="506">
                  <c:v>43469</c:v>
                </c:pt>
                <c:pt idx="507">
                  <c:v>43470</c:v>
                </c:pt>
                <c:pt idx="508">
                  <c:v>43471</c:v>
                </c:pt>
                <c:pt idx="509">
                  <c:v>43472</c:v>
                </c:pt>
                <c:pt idx="510">
                  <c:v>43473</c:v>
                </c:pt>
                <c:pt idx="511">
                  <c:v>43474</c:v>
                </c:pt>
                <c:pt idx="512">
                  <c:v>43475</c:v>
                </c:pt>
                <c:pt idx="513">
                  <c:v>43476</c:v>
                </c:pt>
                <c:pt idx="514">
                  <c:v>43477</c:v>
                </c:pt>
                <c:pt idx="515">
                  <c:v>43478</c:v>
                </c:pt>
                <c:pt idx="516">
                  <c:v>43479</c:v>
                </c:pt>
                <c:pt idx="517">
                  <c:v>43480</c:v>
                </c:pt>
                <c:pt idx="518">
                  <c:v>43481</c:v>
                </c:pt>
                <c:pt idx="519">
                  <c:v>43482</c:v>
                </c:pt>
                <c:pt idx="520">
                  <c:v>43483</c:v>
                </c:pt>
                <c:pt idx="521">
                  <c:v>43484</c:v>
                </c:pt>
                <c:pt idx="522">
                  <c:v>43485</c:v>
                </c:pt>
                <c:pt idx="523">
                  <c:v>43486</c:v>
                </c:pt>
                <c:pt idx="524">
                  <c:v>43487</c:v>
                </c:pt>
                <c:pt idx="525">
                  <c:v>43488</c:v>
                </c:pt>
                <c:pt idx="526">
                  <c:v>43489</c:v>
                </c:pt>
                <c:pt idx="527">
                  <c:v>43490</c:v>
                </c:pt>
                <c:pt idx="528">
                  <c:v>43491</c:v>
                </c:pt>
                <c:pt idx="529">
                  <c:v>43492</c:v>
                </c:pt>
                <c:pt idx="530">
                  <c:v>43493</c:v>
                </c:pt>
                <c:pt idx="531">
                  <c:v>43494</c:v>
                </c:pt>
                <c:pt idx="532">
                  <c:v>43495</c:v>
                </c:pt>
                <c:pt idx="533">
                  <c:v>43496</c:v>
                </c:pt>
                <c:pt idx="534">
                  <c:v>43497</c:v>
                </c:pt>
                <c:pt idx="535">
                  <c:v>43498</c:v>
                </c:pt>
                <c:pt idx="536">
                  <c:v>43499</c:v>
                </c:pt>
                <c:pt idx="537">
                  <c:v>43500</c:v>
                </c:pt>
                <c:pt idx="538">
                  <c:v>43501</c:v>
                </c:pt>
                <c:pt idx="539">
                  <c:v>43502</c:v>
                </c:pt>
                <c:pt idx="540">
                  <c:v>43503</c:v>
                </c:pt>
                <c:pt idx="541">
                  <c:v>43504</c:v>
                </c:pt>
                <c:pt idx="542">
                  <c:v>43505</c:v>
                </c:pt>
                <c:pt idx="543">
                  <c:v>43506</c:v>
                </c:pt>
                <c:pt idx="544">
                  <c:v>43507</c:v>
                </c:pt>
                <c:pt idx="545">
                  <c:v>43508</c:v>
                </c:pt>
                <c:pt idx="546">
                  <c:v>43509</c:v>
                </c:pt>
                <c:pt idx="547">
                  <c:v>43510</c:v>
                </c:pt>
                <c:pt idx="548">
                  <c:v>43511</c:v>
                </c:pt>
                <c:pt idx="549">
                  <c:v>43512</c:v>
                </c:pt>
                <c:pt idx="550">
                  <c:v>43513</c:v>
                </c:pt>
                <c:pt idx="551">
                  <c:v>43514</c:v>
                </c:pt>
                <c:pt idx="552">
                  <c:v>43515</c:v>
                </c:pt>
                <c:pt idx="553">
                  <c:v>43516</c:v>
                </c:pt>
                <c:pt idx="554">
                  <c:v>43517</c:v>
                </c:pt>
                <c:pt idx="555">
                  <c:v>43518</c:v>
                </c:pt>
                <c:pt idx="556">
                  <c:v>43519</c:v>
                </c:pt>
                <c:pt idx="557">
                  <c:v>43520</c:v>
                </c:pt>
                <c:pt idx="558">
                  <c:v>43521</c:v>
                </c:pt>
                <c:pt idx="559">
                  <c:v>43522</c:v>
                </c:pt>
                <c:pt idx="560">
                  <c:v>43523</c:v>
                </c:pt>
                <c:pt idx="561">
                  <c:v>43524</c:v>
                </c:pt>
                <c:pt idx="562">
                  <c:v>43525</c:v>
                </c:pt>
                <c:pt idx="563">
                  <c:v>43526</c:v>
                </c:pt>
                <c:pt idx="564">
                  <c:v>43527</c:v>
                </c:pt>
                <c:pt idx="565">
                  <c:v>43528</c:v>
                </c:pt>
                <c:pt idx="566">
                  <c:v>43529</c:v>
                </c:pt>
                <c:pt idx="567">
                  <c:v>43530</c:v>
                </c:pt>
                <c:pt idx="568">
                  <c:v>43531</c:v>
                </c:pt>
                <c:pt idx="569">
                  <c:v>43532</c:v>
                </c:pt>
                <c:pt idx="570">
                  <c:v>43533</c:v>
                </c:pt>
                <c:pt idx="571">
                  <c:v>43534</c:v>
                </c:pt>
                <c:pt idx="572">
                  <c:v>43535</c:v>
                </c:pt>
                <c:pt idx="573">
                  <c:v>43536</c:v>
                </c:pt>
                <c:pt idx="574">
                  <c:v>43537</c:v>
                </c:pt>
                <c:pt idx="575">
                  <c:v>43538</c:v>
                </c:pt>
                <c:pt idx="576">
                  <c:v>43539</c:v>
                </c:pt>
                <c:pt idx="577">
                  <c:v>43540</c:v>
                </c:pt>
                <c:pt idx="578">
                  <c:v>43541</c:v>
                </c:pt>
                <c:pt idx="579">
                  <c:v>43542</c:v>
                </c:pt>
                <c:pt idx="580">
                  <c:v>43543</c:v>
                </c:pt>
                <c:pt idx="581">
                  <c:v>43544</c:v>
                </c:pt>
                <c:pt idx="582">
                  <c:v>43545</c:v>
                </c:pt>
                <c:pt idx="583">
                  <c:v>43546</c:v>
                </c:pt>
                <c:pt idx="584">
                  <c:v>43547</c:v>
                </c:pt>
                <c:pt idx="585">
                  <c:v>43548</c:v>
                </c:pt>
                <c:pt idx="586">
                  <c:v>43549</c:v>
                </c:pt>
                <c:pt idx="587">
                  <c:v>43550</c:v>
                </c:pt>
                <c:pt idx="588">
                  <c:v>43551</c:v>
                </c:pt>
                <c:pt idx="589">
                  <c:v>43552</c:v>
                </c:pt>
                <c:pt idx="590">
                  <c:v>43553</c:v>
                </c:pt>
                <c:pt idx="591">
                  <c:v>43554</c:v>
                </c:pt>
                <c:pt idx="592">
                  <c:v>43555</c:v>
                </c:pt>
                <c:pt idx="593">
                  <c:v>43556</c:v>
                </c:pt>
                <c:pt idx="594">
                  <c:v>43557</c:v>
                </c:pt>
                <c:pt idx="595">
                  <c:v>43558</c:v>
                </c:pt>
                <c:pt idx="596">
                  <c:v>43559</c:v>
                </c:pt>
                <c:pt idx="597">
                  <c:v>43560</c:v>
                </c:pt>
                <c:pt idx="598">
                  <c:v>43561</c:v>
                </c:pt>
                <c:pt idx="599">
                  <c:v>43562</c:v>
                </c:pt>
                <c:pt idx="600">
                  <c:v>43563</c:v>
                </c:pt>
                <c:pt idx="601">
                  <c:v>43564</c:v>
                </c:pt>
                <c:pt idx="602">
                  <c:v>43565</c:v>
                </c:pt>
                <c:pt idx="603">
                  <c:v>43566</c:v>
                </c:pt>
                <c:pt idx="604">
                  <c:v>43567</c:v>
                </c:pt>
                <c:pt idx="605">
                  <c:v>43568</c:v>
                </c:pt>
                <c:pt idx="606">
                  <c:v>43569</c:v>
                </c:pt>
                <c:pt idx="607">
                  <c:v>43570</c:v>
                </c:pt>
                <c:pt idx="608">
                  <c:v>43571</c:v>
                </c:pt>
                <c:pt idx="609">
                  <c:v>43572</c:v>
                </c:pt>
                <c:pt idx="610">
                  <c:v>43573</c:v>
                </c:pt>
                <c:pt idx="611">
                  <c:v>43574</c:v>
                </c:pt>
                <c:pt idx="612">
                  <c:v>43575</c:v>
                </c:pt>
                <c:pt idx="613">
                  <c:v>43576</c:v>
                </c:pt>
                <c:pt idx="614">
                  <c:v>43577</c:v>
                </c:pt>
                <c:pt idx="615">
                  <c:v>43578</c:v>
                </c:pt>
                <c:pt idx="616">
                  <c:v>43579</c:v>
                </c:pt>
                <c:pt idx="617">
                  <c:v>43580</c:v>
                </c:pt>
                <c:pt idx="618">
                  <c:v>43581</c:v>
                </c:pt>
                <c:pt idx="619">
                  <c:v>43582</c:v>
                </c:pt>
                <c:pt idx="620">
                  <c:v>43583</c:v>
                </c:pt>
                <c:pt idx="621">
                  <c:v>43584</c:v>
                </c:pt>
                <c:pt idx="622">
                  <c:v>43585</c:v>
                </c:pt>
                <c:pt idx="623">
                  <c:v>43586</c:v>
                </c:pt>
                <c:pt idx="624">
                  <c:v>43587</c:v>
                </c:pt>
                <c:pt idx="625">
                  <c:v>43588</c:v>
                </c:pt>
                <c:pt idx="626">
                  <c:v>43589</c:v>
                </c:pt>
                <c:pt idx="627">
                  <c:v>43590</c:v>
                </c:pt>
                <c:pt idx="628">
                  <c:v>43591</c:v>
                </c:pt>
                <c:pt idx="629">
                  <c:v>43592</c:v>
                </c:pt>
                <c:pt idx="630">
                  <c:v>43593</c:v>
                </c:pt>
                <c:pt idx="631">
                  <c:v>43594</c:v>
                </c:pt>
                <c:pt idx="632">
                  <c:v>43595</c:v>
                </c:pt>
                <c:pt idx="633">
                  <c:v>43596</c:v>
                </c:pt>
                <c:pt idx="634">
                  <c:v>43597</c:v>
                </c:pt>
                <c:pt idx="635">
                  <c:v>43598</c:v>
                </c:pt>
                <c:pt idx="636">
                  <c:v>43599</c:v>
                </c:pt>
                <c:pt idx="637">
                  <c:v>43600</c:v>
                </c:pt>
                <c:pt idx="638">
                  <c:v>43601</c:v>
                </c:pt>
                <c:pt idx="639">
                  <c:v>43602</c:v>
                </c:pt>
                <c:pt idx="640">
                  <c:v>43603</c:v>
                </c:pt>
                <c:pt idx="641">
                  <c:v>43604</c:v>
                </c:pt>
                <c:pt idx="642">
                  <c:v>43605</c:v>
                </c:pt>
                <c:pt idx="643">
                  <c:v>43606</c:v>
                </c:pt>
                <c:pt idx="644">
                  <c:v>43607</c:v>
                </c:pt>
                <c:pt idx="645">
                  <c:v>43608</c:v>
                </c:pt>
                <c:pt idx="646">
                  <c:v>43609</c:v>
                </c:pt>
                <c:pt idx="647">
                  <c:v>43610</c:v>
                </c:pt>
                <c:pt idx="648">
                  <c:v>43611</c:v>
                </c:pt>
                <c:pt idx="649">
                  <c:v>43612</c:v>
                </c:pt>
                <c:pt idx="650">
                  <c:v>43613</c:v>
                </c:pt>
                <c:pt idx="651">
                  <c:v>43614</c:v>
                </c:pt>
                <c:pt idx="652">
                  <c:v>43615</c:v>
                </c:pt>
                <c:pt idx="653">
                  <c:v>43616</c:v>
                </c:pt>
                <c:pt idx="654">
                  <c:v>43617</c:v>
                </c:pt>
                <c:pt idx="655">
                  <c:v>43618</c:v>
                </c:pt>
                <c:pt idx="656">
                  <c:v>43619</c:v>
                </c:pt>
                <c:pt idx="657">
                  <c:v>43620</c:v>
                </c:pt>
                <c:pt idx="658">
                  <c:v>43621</c:v>
                </c:pt>
                <c:pt idx="659">
                  <c:v>43622</c:v>
                </c:pt>
                <c:pt idx="660">
                  <c:v>43623</c:v>
                </c:pt>
                <c:pt idx="661">
                  <c:v>43624</c:v>
                </c:pt>
                <c:pt idx="662">
                  <c:v>43625</c:v>
                </c:pt>
                <c:pt idx="663">
                  <c:v>43626</c:v>
                </c:pt>
                <c:pt idx="664">
                  <c:v>43627</c:v>
                </c:pt>
                <c:pt idx="665">
                  <c:v>43628</c:v>
                </c:pt>
                <c:pt idx="666">
                  <c:v>43629</c:v>
                </c:pt>
                <c:pt idx="667">
                  <c:v>43630</c:v>
                </c:pt>
                <c:pt idx="668">
                  <c:v>43631</c:v>
                </c:pt>
                <c:pt idx="669">
                  <c:v>43632</c:v>
                </c:pt>
                <c:pt idx="670">
                  <c:v>43633</c:v>
                </c:pt>
                <c:pt idx="671">
                  <c:v>43634</c:v>
                </c:pt>
                <c:pt idx="672">
                  <c:v>43635</c:v>
                </c:pt>
                <c:pt idx="673">
                  <c:v>43636</c:v>
                </c:pt>
                <c:pt idx="674">
                  <c:v>43637</c:v>
                </c:pt>
                <c:pt idx="675">
                  <c:v>43638</c:v>
                </c:pt>
                <c:pt idx="676">
                  <c:v>43639</c:v>
                </c:pt>
                <c:pt idx="677">
                  <c:v>43640</c:v>
                </c:pt>
                <c:pt idx="678">
                  <c:v>43641</c:v>
                </c:pt>
                <c:pt idx="679">
                  <c:v>43642</c:v>
                </c:pt>
                <c:pt idx="680">
                  <c:v>43643</c:v>
                </c:pt>
                <c:pt idx="681">
                  <c:v>43644</c:v>
                </c:pt>
                <c:pt idx="682">
                  <c:v>43645</c:v>
                </c:pt>
                <c:pt idx="683">
                  <c:v>43646</c:v>
                </c:pt>
                <c:pt idx="684">
                  <c:v>43647</c:v>
                </c:pt>
                <c:pt idx="685">
                  <c:v>43648</c:v>
                </c:pt>
                <c:pt idx="686">
                  <c:v>43649</c:v>
                </c:pt>
                <c:pt idx="687">
                  <c:v>43650</c:v>
                </c:pt>
                <c:pt idx="688">
                  <c:v>43651</c:v>
                </c:pt>
                <c:pt idx="689">
                  <c:v>43652</c:v>
                </c:pt>
                <c:pt idx="690">
                  <c:v>43653</c:v>
                </c:pt>
                <c:pt idx="691">
                  <c:v>43654</c:v>
                </c:pt>
                <c:pt idx="692">
                  <c:v>43655</c:v>
                </c:pt>
                <c:pt idx="693">
                  <c:v>43656</c:v>
                </c:pt>
                <c:pt idx="694">
                  <c:v>43657</c:v>
                </c:pt>
                <c:pt idx="695">
                  <c:v>43658</c:v>
                </c:pt>
                <c:pt idx="696">
                  <c:v>43659</c:v>
                </c:pt>
                <c:pt idx="697">
                  <c:v>43660</c:v>
                </c:pt>
                <c:pt idx="698">
                  <c:v>43661</c:v>
                </c:pt>
                <c:pt idx="699">
                  <c:v>43662</c:v>
                </c:pt>
                <c:pt idx="700">
                  <c:v>43663</c:v>
                </c:pt>
                <c:pt idx="701">
                  <c:v>43664</c:v>
                </c:pt>
                <c:pt idx="702">
                  <c:v>43665</c:v>
                </c:pt>
                <c:pt idx="703">
                  <c:v>43666</c:v>
                </c:pt>
                <c:pt idx="704">
                  <c:v>43667</c:v>
                </c:pt>
                <c:pt idx="705">
                  <c:v>43668</c:v>
                </c:pt>
                <c:pt idx="706">
                  <c:v>43669</c:v>
                </c:pt>
                <c:pt idx="707">
                  <c:v>43670</c:v>
                </c:pt>
                <c:pt idx="708">
                  <c:v>43671</c:v>
                </c:pt>
                <c:pt idx="709">
                  <c:v>43672</c:v>
                </c:pt>
                <c:pt idx="710">
                  <c:v>43673</c:v>
                </c:pt>
                <c:pt idx="711">
                  <c:v>43674</c:v>
                </c:pt>
                <c:pt idx="712">
                  <c:v>43675</c:v>
                </c:pt>
                <c:pt idx="713">
                  <c:v>43676</c:v>
                </c:pt>
                <c:pt idx="714">
                  <c:v>43677</c:v>
                </c:pt>
                <c:pt idx="715">
                  <c:v>43678</c:v>
                </c:pt>
                <c:pt idx="716">
                  <c:v>43679</c:v>
                </c:pt>
                <c:pt idx="717">
                  <c:v>43680</c:v>
                </c:pt>
                <c:pt idx="718">
                  <c:v>43681</c:v>
                </c:pt>
                <c:pt idx="719">
                  <c:v>43682</c:v>
                </c:pt>
                <c:pt idx="720">
                  <c:v>43683</c:v>
                </c:pt>
                <c:pt idx="721">
                  <c:v>43684</c:v>
                </c:pt>
                <c:pt idx="722">
                  <c:v>43685</c:v>
                </c:pt>
                <c:pt idx="723">
                  <c:v>43686</c:v>
                </c:pt>
                <c:pt idx="724">
                  <c:v>43687</c:v>
                </c:pt>
                <c:pt idx="725">
                  <c:v>43688</c:v>
                </c:pt>
                <c:pt idx="726">
                  <c:v>43689</c:v>
                </c:pt>
                <c:pt idx="727">
                  <c:v>43690</c:v>
                </c:pt>
                <c:pt idx="728">
                  <c:v>43691</c:v>
                </c:pt>
                <c:pt idx="729">
                  <c:v>43692</c:v>
                </c:pt>
                <c:pt idx="730">
                  <c:v>43693</c:v>
                </c:pt>
                <c:pt idx="731">
                  <c:v>43694</c:v>
                </c:pt>
                <c:pt idx="732">
                  <c:v>43695</c:v>
                </c:pt>
                <c:pt idx="733">
                  <c:v>43696</c:v>
                </c:pt>
                <c:pt idx="734">
                  <c:v>43697</c:v>
                </c:pt>
                <c:pt idx="735">
                  <c:v>43698</c:v>
                </c:pt>
                <c:pt idx="736">
                  <c:v>43699</c:v>
                </c:pt>
                <c:pt idx="737">
                  <c:v>43700</c:v>
                </c:pt>
                <c:pt idx="738">
                  <c:v>43701</c:v>
                </c:pt>
                <c:pt idx="739">
                  <c:v>43702</c:v>
                </c:pt>
                <c:pt idx="740">
                  <c:v>43703</c:v>
                </c:pt>
                <c:pt idx="741">
                  <c:v>43704</c:v>
                </c:pt>
                <c:pt idx="742">
                  <c:v>43705</c:v>
                </c:pt>
                <c:pt idx="743">
                  <c:v>43706</c:v>
                </c:pt>
                <c:pt idx="744">
                  <c:v>43707</c:v>
                </c:pt>
                <c:pt idx="745">
                  <c:v>43708</c:v>
                </c:pt>
                <c:pt idx="746">
                  <c:v>43709</c:v>
                </c:pt>
                <c:pt idx="747">
                  <c:v>43710</c:v>
                </c:pt>
                <c:pt idx="748">
                  <c:v>43711</c:v>
                </c:pt>
                <c:pt idx="749">
                  <c:v>43712</c:v>
                </c:pt>
                <c:pt idx="750">
                  <c:v>43713</c:v>
                </c:pt>
                <c:pt idx="751">
                  <c:v>43714</c:v>
                </c:pt>
                <c:pt idx="752">
                  <c:v>43715</c:v>
                </c:pt>
                <c:pt idx="753">
                  <c:v>43716</c:v>
                </c:pt>
                <c:pt idx="754">
                  <c:v>43717</c:v>
                </c:pt>
                <c:pt idx="755">
                  <c:v>43718</c:v>
                </c:pt>
                <c:pt idx="756">
                  <c:v>43719</c:v>
                </c:pt>
                <c:pt idx="757">
                  <c:v>43720</c:v>
                </c:pt>
                <c:pt idx="758">
                  <c:v>43721</c:v>
                </c:pt>
                <c:pt idx="759">
                  <c:v>43722</c:v>
                </c:pt>
                <c:pt idx="760">
                  <c:v>43723</c:v>
                </c:pt>
                <c:pt idx="761">
                  <c:v>43724</c:v>
                </c:pt>
                <c:pt idx="762">
                  <c:v>43725</c:v>
                </c:pt>
                <c:pt idx="763">
                  <c:v>43726</c:v>
                </c:pt>
                <c:pt idx="764">
                  <c:v>43727</c:v>
                </c:pt>
                <c:pt idx="765">
                  <c:v>43728</c:v>
                </c:pt>
                <c:pt idx="766">
                  <c:v>43729</c:v>
                </c:pt>
                <c:pt idx="767">
                  <c:v>43730</c:v>
                </c:pt>
                <c:pt idx="768">
                  <c:v>43731</c:v>
                </c:pt>
                <c:pt idx="769">
                  <c:v>43732</c:v>
                </c:pt>
                <c:pt idx="770">
                  <c:v>43733</c:v>
                </c:pt>
                <c:pt idx="771">
                  <c:v>43734</c:v>
                </c:pt>
                <c:pt idx="772">
                  <c:v>43735</c:v>
                </c:pt>
                <c:pt idx="773">
                  <c:v>43736</c:v>
                </c:pt>
                <c:pt idx="774">
                  <c:v>43737</c:v>
                </c:pt>
                <c:pt idx="775">
                  <c:v>43738</c:v>
                </c:pt>
                <c:pt idx="776">
                  <c:v>43739</c:v>
                </c:pt>
                <c:pt idx="777">
                  <c:v>43740</c:v>
                </c:pt>
                <c:pt idx="778">
                  <c:v>43741</c:v>
                </c:pt>
                <c:pt idx="779">
                  <c:v>43742</c:v>
                </c:pt>
                <c:pt idx="780">
                  <c:v>43743</c:v>
                </c:pt>
                <c:pt idx="781">
                  <c:v>43744</c:v>
                </c:pt>
                <c:pt idx="782">
                  <c:v>43745</c:v>
                </c:pt>
                <c:pt idx="783">
                  <c:v>43746</c:v>
                </c:pt>
                <c:pt idx="784">
                  <c:v>43747</c:v>
                </c:pt>
                <c:pt idx="785">
                  <c:v>43748</c:v>
                </c:pt>
                <c:pt idx="786">
                  <c:v>43749</c:v>
                </c:pt>
                <c:pt idx="787">
                  <c:v>43750</c:v>
                </c:pt>
                <c:pt idx="788">
                  <c:v>43751</c:v>
                </c:pt>
                <c:pt idx="789">
                  <c:v>43752</c:v>
                </c:pt>
                <c:pt idx="790">
                  <c:v>43753</c:v>
                </c:pt>
                <c:pt idx="791">
                  <c:v>43754</c:v>
                </c:pt>
                <c:pt idx="792">
                  <c:v>43755</c:v>
                </c:pt>
                <c:pt idx="793">
                  <c:v>43756</c:v>
                </c:pt>
                <c:pt idx="794">
                  <c:v>43757</c:v>
                </c:pt>
                <c:pt idx="795">
                  <c:v>43758</c:v>
                </c:pt>
                <c:pt idx="796">
                  <c:v>43759</c:v>
                </c:pt>
                <c:pt idx="797">
                  <c:v>43760</c:v>
                </c:pt>
                <c:pt idx="798">
                  <c:v>43761</c:v>
                </c:pt>
                <c:pt idx="799">
                  <c:v>43762</c:v>
                </c:pt>
                <c:pt idx="800">
                  <c:v>43763</c:v>
                </c:pt>
                <c:pt idx="801">
                  <c:v>43764</c:v>
                </c:pt>
                <c:pt idx="802">
                  <c:v>43765</c:v>
                </c:pt>
                <c:pt idx="803">
                  <c:v>43766</c:v>
                </c:pt>
                <c:pt idx="804">
                  <c:v>43767</c:v>
                </c:pt>
                <c:pt idx="805">
                  <c:v>43768</c:v>
                </c:pt>
                <c:pt idx="806">
                  <c:v>43769</c:v>
                </c:pt>
                <c:pt idx="807">
                  <c:v>43770</c:v>
                </c:pt>
                <c:pt idx="808">
                  <c:v>43771</c:v>
                </c:pt>
                <c:pt idx="809">
                  <c:v>43772</c:v>
                </c:pt>
                <c:pt idx="810">
                  <c:v>43773</c:v>
                </c:pt>
                <c:pt idx="811">
                  <c:v>43774</c:v>
                </c:pt>
                <c:pt idx="812">
                  <c:v>43775</c:v>
                </c:pt>
                <c:pt idx="813">
                  <c:v>43776</c:v>
                </c:pt>
                <c:pt idx="814">
                  <c:v>43777</c:v>
                </c:pt>
                <c:pt idx="815">
                  <c:v>43778</c:v>
                </c:pt>
                <c:pt idx="816">
                  <c:v>43779</c:v>
                </c:pt>
                <c:pt idx="817">
                  <c:v>43780</c:v>
                </c:pt>
                <c:pt idx="818">
                  <c:v>43781</c:v>
                </c:pt>
                <c:pt idx="819">
                  <c:v>43782</c:v>
                </c:pt>
                <c:pt idx="820">
                  <c:v>43783</c:v>
                </c:pt>
                <c:pt idx="821">
                  <c:v>43784</c:v>
                </c:pt>
                <c:pt idx="822">
                  <c:v>43785</c:v>
                </c:pt>
                <c:pt idx="823">
                  <c:v>43786</c:v>
                </c:pt>
                <c:pt idx="824">
                  <c:v>43787</c:v>
                </c:pt>
                <c:pt idx="825">
                  <c:v>43788</c:v>
                </c:pt>
                <c:pt idx="826">
                  <c:v>43789</c:v>
                </c:pt>
                <c:pt idx="827">
                  <c:v>43790</c:v>
                </c:pt>
                <c:pt idx="828">
                  <c:v>43791</c:v>
                </c:pt>
                <c:pt idx="829">
                  <c:v>43792</c:v>
                </c:pt>
                <c:pt idx="830">
                  <c:v>43793</c:v>
                </c:pt>
                <c:pt idx="831">
                  <c:v>43794</c:v>
                </c:pt>
                <c:pt idx="832">
                  <c:v>43795</c:v>
                </c:pt>
                <c:pt idx="833">
                  <c:v>43796</c:v>
                </c:pt>
                <c:pt idx="834">
                  <c:v>43797</c:v>
                </c:pt>
                <c:pt idx="835">
                  <c:v>43798</c:v>
                </c:pt>
                <c:pt idx="836">
                  <c:v>43799</c:v>
                </c:pt>
                <c:pt idx="837">
                  <c:v>43800</c:v>
                </c:pt>
                <c:pt idx="838">
                  <c:v>43801</c:v>
                </c:pt>
                <c:pt idx="839">
                  <c:v>43802</c:v>
                </c:pt>
                <c:pt idx="840">
                  <c:v>43803</c:v>
                </c:pt>
                <c:pt idx="841">
                  <c:v>43804</c:v>
                </c:pt>
                <c:pt idx="842">
                  <c:v>43805</c:v>
                </c:pt>
                <c:pt idx="843">
                  <c:v>43806</c:v>
                </c:pt>
                <c:pt idx="844">
                  <c:v>43807</c:v>
                </c:pt>
                <c:pt idx="845">
                  <c:v>43808</c:v>
                </c:pt>
                <c:pt idx="846">
                  <c:v>43809</c:v>
                </c:pt>
                <c:pt idx="847">
                  <c:v>43810</c:v>
                </c:pt>
                <c:pt idx="848">
                  <c:v>43811</c:v>
                </c:pt>
                <c:pt idx="849">
                  <c:v>43812</c:v>
                </c:pt>
                <c:pt idx="850">
                  <c:v>43813</c:v>
                </c:pt>
                <c:pt idx="851">
                  <c:v>43814</c:v>
                </c:pt>
                <c:pt idx="852">
                  <c:v>43815</c:v>
                </c:pt>
                <c:pt idx="853">
                  <c:v>43816</c:v>
                </c:pt>
                <c:pt idx="854">
                  <c:v>43817</c:v>
                </c:pt>
                <c:pt idx="855">
                  <c:v>43818</c:v>
                </c:pt>
                <c:pt idx="856">
                  <c:v>43819</c:v>
                </c:pt>
                <c:pt idx="857">
                  <c:v>43820</c:v>
                </c:pt>
                <c:pt idx="858">
                  <c:v>43821</c:v>
                </c:pt>
                <c:pt idx="859">
                  <c:v>43822</c:v>
                </c:pt>
                <c:pt idx="860">
                  <c:v>43823</c:v>
                </c:pt>
                <c:pt idx="861">
                  <c:v>43824</c:v>
                </c:pt>
                <c:pt idx="862">
                  <c:v>43825</c:v>
                </c:pt>
                <c:pt idx="863">
                  <c:v>43826</c:v>
                </c:pt>
                <c:pt idx="864">
                  <c:v>43827</c:v>
                </c:pt>
                <c:pt idx="865">
                  <c:v>43828</c:v>
                </c:pt>
                <c:pt idx="866">
                  <c:v>43829</c:v>
                </c:pt>
                <c:pt idx="867">
                  <c:v>43830</c:v>
                </c:pt>
                <c:pt idx="868">
                  <c:v>43831</c:v>
                </c:pt>
                <c:pt idx="869">
                  <c:v>43832</c:v>
                </c:pt>
                <c:pt idx="870">
                  <c:v>43833</c:v>
                </c:pt>
                <c:pt idx="871">
                  <c:v>43834</c:v>
                </c:pt>
                <c:pt idx="872">
                  <c:v>43835</c:v>
                </c:pt>
                <c:pt idx="873">
                  <c:v>43836</c:v>
                </c:pt>
                <c:pt idx="874">
                  <c:v>43837</c:v>
                </c:pt>
                <c:pt idx="875">
                  <c:v>43838</c:v>
                </c:pt>
                <c:pt idx="876">
                  <c:v>43839</c:v>
                </c:pt>
                <c:pt idx="877">
                  <c:v>43840</c:v>
                </c:pt>
                <c:pt idx="878">
                  <c:v>43841</c:v>
                </c:pt>
                <c:pt idx="879">
                  <c:v>43842</c:v>
                </c:pt>
                <c:pt idx="880">
                  <c:v>43843</c:v>
                </c:pt>
                <c:pt idx="881">
                  <c:v>43844</c:v>
                </c:pt>
                <c:pt idx="882">
                  <c:v>43845</c:v>
                </c:pt>
                <c:pt idx="883">
                  <c:v>43846</c:v>
                </c:pt>
                <c:pt idx="884">
                  <c:v>43847</c:v>
                </c:pt>
                <c:pt idx="885">
                  <c:v>43848</c:v>
                </c:pt>
                <c:pt idx="886">
                  <c:v>43849</c:v>
                </c:pt>
                <c:pt idx="887">
                  <c:v>43850</c:v>
                </c:pt>
                <c:pt idx="888">
                  <c:v>43851</c:v>
                </c:pt>
                <c:pt idx="889">
                  <c:v>43852</c:v>
                </c:pt>
                <c:pt idx="890">
                  <c:v>43853</c:v>
                </c:pt>
                <c:pt idx="891">
                  <c:v>43854</c:v>
                </c:pt>
                <c:pt idx="892">
                  <c:v>43855</c:v>
                </c:pt>
                <c:pt idx="893">
                  <c:v>43856</c:v>
                </c:pt>
                <c:pt idx="894">
                  <c:v>43857</c:v>
                </c:pt>
                <c:pt idx="895">
                  <c:v>43858</c:v>
                </c:pt>
                <c:pt idx="896">
                  <c:v>43859</c:v>
                </c:pt>
                <c:pt idx="897">
                  <c:v>43860</c:v>
                </c:pt>
                <c:pt idx="898">
                  <c:v>43861</c:v>
                </c:pt>
                <c:pt idx="899">
                  <c:v>43862</c:v>
                </c:pt>
                <c:pt idx="900">
                  <c:v>43863</c:v>
                </c:pt>
                <c:pt idx="901">
                  <c:v>43864</c:v>
                </c:pt>
                <c:pt idx="902">
                  <c:v>43865</c:v>
                </c:pt>
                <c:pt idx="903">
                  <c:v>43866</c:v>
                </c:pt>
                <c:pt idx="904">
                  <c:v>43867</c:v>
                </c:pt>
                <c:pt idx="905">
                  <c:v>43868</c:v>
                </c:pt>
                <c:pt idx="906">
                  <c:v>43869</c:v>
                </c:pt>
                <c:pt idx="907">
                  <c:v>43870</c:v>
                </c:pt>
                <c:pt idx="908">
                  <c:v>43871</c:v>
                </c:pt>
                <c:pt idx="909">
                  <c:v>43872</c:v>
                </c:pt>
                <c:pt idx="910">
                  <c:v>43873</c:v>
                </c:pt>
                <c:pt idx="911">
                  <c:v>43874</c:v>
                </c:pt>
                <c:pt idx="912">
                  <c:v>43875</c:v>
                </c:pt>
                <c:pt idx="913">
                  <c:v>43876</c:v>
                </c:pt>
                <c:pt idx="914">
                  <c:v>43877</c:v>
                </c:pt>
                <c:pt idx="915">
                  <c:v>43878</c:v>
                </c:pt>
                <c:pt idx="916">
                  <c:v>43879</c:v>
                </c:pt>
                <c:pt idx="917">
                  <c:v>43880</c:v>
                </c:pt>
                <c:pt idx="918">
                  <c:v>43881</c:v>
                </c:pt>
                <c:pt idx="919">
                  <c:v>43882</c:v>
                </c:pt>
                <c:pt idx="920">
                  <c:v>43883</c:v>
                </c:pt>
                <c:pt idx="921">
                  <c:v>43884</c:v>
                </c:pt>
                <c:pt idx="922">
                  <c:v>43885</c:v>
                </c:pt>
                <c:pt idx="923">
                  <c:v>43886</c:v>
                </c:pt>
                <c:pt idx="924">
                  <c:v>43887</c:v>
                </c:pt>
                <c:pt idx="925">
                  <c:v>43888</c:v>
                </c:pt>
                <c:pt idx="926">
                  <c:v>43889</c:v>
                </c:pt>
                <c:pt idx="927">
                  <c:v>43890</c:v>
                </c:pt>
                <c:pt idx="928">
                  <c:v>43891</c:v>
                </c:pt>
                <c:pt idx="929">
                  <c:v>43892</c:v>
                </c:pt>
                <c:pt idx="930">
                  <c:v>43893</c:v>
                </c:pt>
                <c:pt idx="931">
                  <c:v>43894</c:v>
                </c:pt>
                <c:pt idx="932">
                  <c:v>43895</c:v>
                </c:pt>
                <c:pt idx="933">
                  <c:v>43896</c:v>
                </c:pt>
                <c:pt idx="934">
                  <c:v>43897</c:v>
                </c:pt>
                <c:pt idx="935">
                  <c:v>43898</c:v>
                </c:pt>
                <c:pt idx="936">
                  <c:v>43899</c:v>
                </c:pt>
                <c:pt idx="937">
                  <c:v>43900</c:v>
                </c:pt>
                <c:pt idx="938">
                  <c:v>43901</c:v>
                </c:pt>
                <c:pt idx="939">
                  <c:v>43902</c:v>
                </c:pt>
                <c:pt idx="940">
                  <c:v>43903</c:v>
                </c:pt>
                <c:pt idx="941">
                  <c:v>43904</c:v>
                </c:pt>
                <c:pt idx="942">
                  <c:v>43905</c:v>
                </c:pt>
                <c:pt idx="943">
                  <c:v>43906</c:v>
                </c:pt>
                <c:pt idx="944">
                  <c:v>43907</c:v>
                </c:pt>
                <c:pt idx="945">
                  <c:v>43908</c:v>
                </c:pt>
                <c:pt idx="946">
                  <c:v>43909</c:v>
                </c:pt>
                <c:pt idx="947">
                  <c:v>43910</c:v>
                </c:pt>
                <c:pt idx="948">
                  <c:v>43911</c:v>
                </c:pt>
                <c:pt idx="949">
                  <c:v>43912</c:v>
                </c:pt>
                <c:pt idx="950">
                  <c:v>43913</c:v>
                </c:pt>
                <c:pt idx="951">
                  <c:v>43914</c:v>
                </c:pt>
                <c:pt idx="952">
                  <c:v>43915</c:v>
                </c:pt>
                <c:pt idx="953">
                  <c:v>43916</c:v>
                </c:pt>
                <c:pt idx="954">
                  <c:v>43917</c:v>
                </c:pt>
                <c:pt idx="955">
                  <c:v>43918</c:v>
                </c:pt>
                <c:pt idx="956">
                  <c:v>43919</c:v>
                </c:pt>
                <c:pt idx="957">
                  <c:v>43920</c:v>
                </c:pt>
                <c:pt idx="958">
                  <c:v>43921</c:v>
                </c:pt>
                <c:pt idx="959">
                  <c:v>43922</c:v>
                </c:pt>
                <c:pt idx="960">
                  <c:v>43923</c:v>
                </c:pt>
                <c:pt idx="961">
                  <c:v>43924</c:v>
                </c:pt>
                <c:pt idx="962">
                  <c:v>43925</c:v>
                </c:pt>
                <c:pt idx="963">
                  <c:v>43926</c:v>
                </c:pt>
                <c:pt idx="964">
                  <c:v>43927</c:v>
                </c:pt>
                <c:pt idx="965">
                  <c:v>43928</c:v>
                </c:pt>
                <c:pt idx="966">
                  <c:v>43929</c:v>
                </c:pt>
                <c:pt idx="967">
                  <c:v>43930</c:v>
                </c:pt>
                <c:pt idx="968">
                  <c:v>43931</c:v>
                </c:pt>
                <c:pt idx="969">
                  <c:v>43932</c:v>
                </c:pt>
                <c:pt idx="970">
                  <c:v>43933</c:v>
                </c:pt>
                <c:pt idx="971">
                  <c:v>43934</c:v>
                </c:pt>
                <c:pt idx="972">
                  <c:v>43935</c:v>
                </c:pt>
                <c:pt idx="973">
                  <c:v>43936</c:v>
                </c:pt>
                <c:pt idx="974">
                  <c:v>43937</c:v>
                </c:pt>
                <c:pt idx="975">
                  <c:v>43938</c:v>
                </c:pt>
                <c:pt idx="976">
                  <c:v>43939</c:v>
                </c:pt>
                <c:pt idx="977">
                  <c:v>43940</c:v>
                </c:pt>
                <c:pt idx="978">
                  <c:v>43941</c:v>
                </c:pt>
                <c:pt idx="979">
                  <c:v>43942</c:v>
                </c:pt>
                <c:pt idx="980">
                  <c:v>43943</c:v>
                </c:pt>
                <c:pt idx="981">
                  <c:v>43944</c:v>
                </c:pt>
                <c:pt idx="982">
                  <c:v>43945</c:v>
                </c:pt>
                <c:pt idx="983">
                  <c:v>43946</c:v>
                </c:pt>
                <c:pt idx="984">
                  <c:v>43947</c:v>
                </c:pt>
                <c:pt idx="985">
                  <c:v>43948</c:v>
                </c:pt>
                <c:pt idx="986">
                  <c:v>43949</c:v>
                </c:pt>
                <c:pt idx="987">
                  <c:v>43950</c:v>
                </c:pt>
                <c:pt idx="988">
                  <c:v>43951</c:v>
                </c:pt>
                <c:pt idx="989">
                  <c:v>43952</c:v>
                </c:pt>
                <c:pt idx="990">
                  <c:v>43953</c:v>
                </c:pt>
                <c:pt idx="991">
                  <c:v>43954</c:v>
                </c:pt>
                <c:pt idx="992">
                  <c:v>43955</c:v>
                </c:pt>
                <c:pt idx="993">
                  <c:v>43956</c:v>
                </c:pt>
                <c:pt idx="994">
                  <c:v>43957</c:v>
                </c:pt>
                <c:pt idx="995">
                  <c:v>43958</c:v>
                </c:pt>
                <c:pt idx="996">
                  <c:v>43959</c:v>
                </c:pt>
                <c:pt idx="997">
                  <c:v>43960</c:v>
                </c:pt>
                <c:pt idx="998">
                  <c:v>43961</c:v>
                </c:pt>
                <c:pt idx="999">
                  <c:v>43962</c:v>
                </c:pt>
                <c:pt idx="1000">
                  <c:v>43963</c:v>
                </c:pt>
                <c:pt idx="1001">
                  <c:v>43964</c:v>
                </c:pt>
                <c:pt idx="1002">
                  <c:v>43965</c:v>
                </c:pt>
                <c:pt idx="1003">
                  <c:v>43966</c:v>
                </c:pt>
                <c:pt idx="1004">
                  <c:v>43967</c:v>
                </c:pt>
                <c:pt idx="1005">
                  <c:v>43968</c:v>
                </c:pt>
                <c:pt idx="1006">
                  <c:v>43969</c:v>
                </c:pt>
                <c:pt idx="1007">
                  <c:v>43970</c:v>
                </c:pt>
                <c:pt idx="1008">
                  <c:v>43971</c:v>
                </c:pt>
                <c:pt idx="1009">
                  <c:v>43972</c:v>
                </c:pt>
                <c:pt idx="1010">
                  <c:v>43973</c:v>
                </c:pt>
                <c:pt idx="1011">
                  <c:v>43974</c:v>
                </c:pt>
                <c:pt idx="1012">
                  <c:v>43975</c:v>
                </c:pt>
                <c:pt idx="1013">
                  <c:v>43976</c:v>
                </c:pt>
                <c:pt idx="1014">
                  <c:v>43977</c:v>
                </c:pt>
                <c:pt idx="1015">
                  <c:v>43978</c:v>
                </c:pt>
                <c:pt idx="1016">
                  <c:v>43979</c:v>
                </c:pt>
                <c:pt idx="1017">
                  <c:v>43980</c:v>
                </c:pt>
                <c:pt idx="1018">
                  <c:v>43981</c:v>
                </c:pt>
                <c:pt idx="1019">
                  <c:v>43982</c:v>
                </c:pt>
                <c:pt idx="1020">
                  <c:v>43983</c:v>
                </c:pt>
                <c:pt idx="1021">
                  <c:v>43984</c:v>
                </c:pt>
                <c:pt idx="1022">
                  <c:v>43985</c:v>
                </c:pt>
                <c:pt idx="1023">
                  <c:v>43986</c:v>
                </c:pt>
                <c:pt idx="1024">
                  <c:v>43987</c:v>
                </c:pt>
                <c:pt idx="1025">
                  <c:v>43988</c:v>
                </c:pt>
                <c:pt idx="1026">
                  <c:v>43989</c:v>
                </c:pt>
                <c:pt idx="1027">
                  <c:v>43990</c:v>
                </c:pt>
                <c:pt idx="1028">
                  <c:v>43991</c:v>
                </c:pt>
                <c:pt idx="1029">
                  <c:v>43992</c:v>
                </c:pt>
                <c:pt idx="1030">
                  <c:v>43993</c:v>
                </c:pt>
                <c:pt idx="1031">
                  <c:v>43994</c:v>
                </c:pt>
                <c:pt idx="1032">
                  <c:v>43995</c:v>
                </c:pt>
                <c:pt idx="1033">
                  <c:v>43996</c:v>
                </c:pt>
                <c:pt idx="1034">
                  <c:v>43997</c:v>
                </c:pt>
                <c:pt idx="1035">
                  <c:v>43998</c:v>
                </c:pt>
                <c:pt idx="1036">
                  <c:v>43999</c:v>
                </c:pt>
                <c:pt idx="1037">
                  <c:v>44000</c:v>
                </c:pt>
                <c:pt idx="1038">
                  <c:v>44001</c:v>
                </c:pt>
                <c:pt idx="1039">
                  <c:v>44002</c:v>
                </c:pt>
                <c:pt idx="1040">
                  <c:v>44003</c:v>
                </c:pt>
                <c:pt idx="1041">
                  <c:v>44004</c:v>
                </c:pt>
                <c:pt idx="1042">
                  <c:v>44005</c:v>
                </c:pt>
                <c:pt idx="1043">
                  <c:v>44006</c:v>
                </c:pt>
                <c:pt idx="1044">
                  <c:v>44007</c:v>
                </c:pt>
                <c:pt idx="1045">
                  <c:v>44008</c:v>
                </c:pt>
                <c:pt idx="1046">
                  <c:v>44009</c:v>
                </c:pt>
                <c:pt idx="1047">
                  <c:v>44010</c:v>
                </c:pt>
                <c:pt idx="1048">
                  <c:v>44011</c:v>
                </c:pt>
                <c:pt idx="1049">
                  <c:v>44012</c:v>
                </c:pt>
                <c:pt idx="1050">
                  <c:v>44013</c:v>
                </c:pt>
                <c:pt idx="1051">
                  <c:v>44014</c:v>
                </c:pt>
                <c:pt idx="1052">
                  <c:v>44015</c:v>
                </c:pt>
                <c:pt idx="1053">
                  <c:v>44016</c:v>
                </c:pt>
                <c:pt idx="1054">
                  <c:v>44017</c:v>
                </c:pt>
                <c:pt idx="1055">
                  <c:v>44018</c:v>
                </c:pt>
                <c:pt idx="1056">
                  <c:v>44019</c:v>
                </c:pt>
                <c:pt idx="1057">
                  <c:v>44020</c:v>
                </c:pt>
                <c:pt idx="1058">
                  <c:v>44021</c:v>
                </c:pt>
                <c:pt idx="1059">
                  <c:v>44022</c:v>
                </c:pt>
                <c:pt idx="1060">
                  <c:v>44023</c:v>
                </c:pt>
                <c:pt idx="1061">
                  <c:v>44024</c:v>
                </c:pt>
                <c:pt idx="1062">
                  <c:v>44025</c:v>
                </c:pt>
                <c:pt idx="1063">
                  <c:v>44026</c:v>
                </c:pt>
                <c:pt idx="1064">
                  <c:v>44027</c:v>
                </c:pt>
                <c:pt idx="1065">
                  <c:v>44028</c:v>
                </c:pt>
                <c:pt idx="1066">
                  <c:v>44029</c:v>
                </c:pt>
                <c:pt idx="1067">
                  <c:v>44030</c:v>
                </c:pt>
                <c:pt idx="1068">
                  <c:v>44031</c:v>
                </c:pt>
                <c:pt idx="1069">
                  <c:v>44032</c:v>
                </c:pt>
                <c:pt idx="1070">
                  <c:v>44033</c:v>
                </c:pt>
                <c:pt idx="1071">
                  <c:v>44034</c:v>
                </c:pt>
                <c:pt idx="1072">
                  <c:v>44035</c:v>
                </c:pt>
                <c:pt idx="1073">
                  <c:v>44036</c:v>
                </c:pt>
                <c:pt idx="1074">
                  <c:v>44037</c:v>
                </c:pt>
                <c:pt idx="1075">
                  <c:v>44038</c:v>
                </c:pt>
                <c:pt idx="1076">
                  <c:v>44039</c:v>
                </c:pt>
                <c:pt idx="1077">
                  <c:v>44040</c:v>
                </c:pt>
                <c:pt idx="1078">
                  <c:v>44041</c:v>
                </c:pt>
                <c:pt idx="1079">
                  <c:v>44042</c:v>
                </c:pt>
                <c:pt idx="1080">
                  <c:v>44043</c:v>
                </c:pt>
                <c:pt idx="1081">
                  <c:v>44044</c:v>
                </c:pt>
                <c:pt idx="1082">
                  <c:v>44045</c:v>
                </c:pt>
                <c:pt idx="1083">
                  <c:v>44046</c:v>
                </c:pt>
                <c:pt idx="1084">
                  <c:v>44047</c:v>
                </c:pt>
                <c:pt idx="1085">
                  <c:v>44048</c:v>
                </c:pt>
                <c:pt idx="1086">
                  <c:v>44049</c:v>
                </c:pt>
                <c:pt idx="1087">
                  <c:v>44050</c:v>
                </c:pt>
                <c:pt idx="1088">
                  <c:v>44051</c:v>
                </c:pt>
                <c:pt idx="1089">
                  <c:v>44052</c:v>
                </c:pt>
                <c:pt idx="1090">
                  <c:v>44053</c:v>
                </c:pt>
                <c:pt idx="1091">
                  <c:v>44054</c:v>
                </c:pt>
                <c:pt idx="1092">
                  <c:v>44055</c:v>
                </c:pt>
                <c:pt idx="1093">
                  <c:v>44056</c:v>
                </c:pt>
                <c:pt idx="1094">
                  <c:v>44057</c:v>
                </c:pt>
                <c:pt idx="1095">
                  <c:v>44058</c:v>
                </c:pt>
                <c:pt idx="1096">
                  <c:v>44059</c:v>
                </c:pt>
                <c:pt idx="1097">
                  <c:v>44060</c:v>
                </c:pt>
                <c:pt idx="1098">
                  <c:v>44061</c:v>
                </c:pt>
                <c:pt idx="1099">
                  <c:v>44062</c:v>
                </c:pt>
                <c:pt idx="1100">
                  <c:v>44063</c:v>
                </c:pt>
                <c:pt idx="1101">
                  <c:v>44064</c:v>
                </c:pt>
                <c:pt idx="1102">
                  <c:v>44065</c:v>
                </c:pt>
                <c:pt idx="1103">
                  <c:v>44066</c:v>
                </c:pt>
                <c:pt idx="1104">
                  <c:v>44067</c:v>
                </c:pt>
                <c:pt idx="1105">
                  <c:v>44068</c:v>
                </c:pt>
                <c:pt idx="1106">
                  <c:v>44069</c:v>
                </c:pt>
                <c:pt idx="1107">
                  <c:v>44070</c:v>
                </c:pt>
                <c:pt idx="1108">
                  <c:v>44071</c:v>
                </c:pt>
                <c:pt idx="1109">
                  <c:v>44072</c:v>
                </c:pt>
                <c:pt idx="1110">
                  <c:v>44073</c:v>
                </c:pt>
                <c:pt idx="1111">
                  <c:v>44074</c:v>
                </c:pt>
                <c:pt idx="1112">
                  <c:v>44075</c:v>
                </c:pt>
                <c:pt idx="1113">
                  <c:v>44076</c:v>
                </c:pt>
                <c:pt idx="1114">
                  <c:v>44077</c:v>
                </c:pt>
                <c:pt idx="1115">
                  <c:v>44078</c:v>
                </c:pt>
                <c:pt idx="1116">
                  <c:v>44079</c:v>
                </c:pt>
                <c:pt idx="1117">
                  <c:v>44080</c:v>
                </c:pt>
                <c:pt idx="1118">
                  <c:v>44081</c:v>
                </c:pt>
                <c:pt idx="1119">
                  <c:v>44082</c:v>
                </c:pt>
                <c:pt idx="1120">
                  <c:v>44083</c:v>
                </c:pt>
                <c:pt idx="1121">
                  <c:v>44084</c:v>
                </c:pt>
                <c:pt idx="1122">
                  <c:v>44085</c:v>
                </c:pt>
                <c:pt idx="1123">
                  <c:v>44086</c:v>
                </c:pt>
                <c:pt idx="1124">
                  <c:v>44087</c:v>
                </c:pt>
                <c:pt idx="1125">
                  <c:v>44088</c:v>
                </c:pt>
                <c:pt idx="1126">
                  <c:v>44089</c:v>
                </c:pt>
                <c:pt idx="1127">
                  <c:v>44090</c:v>
                </c:pt>
                <c:pt idx="1128">
                  <c:v>44091</c:v>
                </c:pt>
                <c:pt idx="1129">
                  <c:v>44092</c:v>
                </c:pt>
                <c:pt idx="1130">
                  <c:v>44093</c:v>
                </c:pt>
                <c:pt idx="1131">
                  <c:v>44094</c:v>
                </c:pt>
                <c:pt idx="1132">
                  <c:v>44095</c:v>
                </c:pt>
                <c:pt idx="1133">
                  <c:v>44096</c:v>
                </c:pt>
                <c:pt idx="1134">
                  <c:v>44097</c:v>
                </c:pt>
                <c:pt idx="1135">
                  <c:v>44098</c:v>
                </c:pt>
                <c:pt idx="1136">
                  <c:v>44099</c:v>
                </c:pt>
                <c:pt idx="1137">
                  <c:v>44100</c:v>
                </c:pt>
                <c:pt idx="1138">
                  <c:v>44101</c:v>
                </c:pt>
                <c:pt idx="1139">
                  <c:v>44102</c:v>
                </c:pt>
                <c:pt idx="1140">
                  <c:v>44103</c:v>
                </c:pt>
                <c:pt idx="1141">
                  <c:v>44104</c:v>
                </c:pt>
                <c:pt idx="1142">
                  <c:v>44105</c:v>
                </c:pt>
                <c:pt idx="1143">
                  <c:v>44106</c:v>
                </c:pt>
                <c:pt idx="1144">
                  <c:v>44107</c:v>
                </c:pt>
                <c:pt idx="1145">
                  <c:v>44108</c:v>
                </c:pt>
                <c:pt idx="1146">
                  <c:v>44109</c:v>
                </c:pt>
                <c:pt idx="1147">
                  <c:v>44110</c:v>
                </c:pt>
                <c:pt idx="1148">
                  <c:v>44111</c:v>
                </c:pt>
                <c:pt idx="1149">
                  <c:v>44112</c:v>
                </c:pt>
                <c:pt idx="1150">
                  <c:v>44113</c:v>
                </c:pt>
                <c:pt idx="1151">
                  <c:v>44114</c:v>
                </c:pt>
                <c:pt idx="1152">
                  <c:v>44115</c:v>
                </c:pt>
                <c:pt idx="1153">
                  <c:v>44116</c:v>
                </c:pt>
                <c:pt idx="1154">
                  <c:v>44117</c:v>
                </c:pt>
                <c:pt idx="1155">
                  <c:v>44118</c:v>
                </c:pt>
                <c:pt idx="1156">
                  <c:v>44119</c:v>
                </c:pt>
                <c:pt idx="1157">
                  <c:v>44120</c:v>
                </c:pt>
                <c:pt idx="1158">
                  <c:v>44121</c:v>
                </c:pt>
                <c:pt idx="1159">
                  <c:v>44122</c:v>
                </c:pt>
                <c:pt idx="1160">
                  <c:v>44123</c:v>
                </c:pt>
                <c:pt idx="1161">
                  <c:v>44124</c:v>
                </c:pt>
                <c:pt idx="1162">
                  <c:v>44125</c:v>
                </c:pt>
                <c:pt idx="1163">
                  <c:v>44126</c:v>
                </c:pt>
                <c:pt idx="1164">
                  <c:v>44127</c:v>
                </c:pt>
                <c:pt idx="1165">
                  <c:v>44128</c:v>
                </c:pt>
                <c:pt idx="1166">
                  <c:v>44129</c:v>
                </c:pt>
                <c:pt idx="1167">
                  <c:v>44130</c:v>
                </c:pt>
                <c:pt idx="1168">
                  <c:v>44131</c:v>
                </c:pt>
                <c:pt idx="1169">
                  <c:v>44132</c:v>
                </c:pt>
                <c:pt idx="1170">
                  <c:v>44133</c:v>
                </c:pt>
                <c:pt idx="1171">
                  <c:v>44134</c:v>
                </c:pt>
                <c:pt idx="1172">
                  <c:v>44135</c:v>
                </c:pt>
                <c:pt idx="1173">
                  <c:v>44136</c:v>
                </c:pt>
                <c:pt idx="1174">
                  <c:v>44137</c:v>
                </c:pt>
                <c:pt idx="1175">
                  <c:v>44138</c:v>
                </c:pt>
                <c:pt idx="1176">
                  <c:v>44139</c:v>
                </c:pt>
                <c:pt idx="1177">
                  <c:v>44140</c:v>
                </c:pt>
                <c:pt idx="1178">
                  <c:v>44141</c:v>
                </c:pt>
                <c:pt idx="1179">
                  <c:v>44142</c:v>
                </c:pt>
                <c:pt idx="1180">
                  <c:v>44143</c:v>
                </c:pt>
                <c:pt idx="1181">
                  <c:v>44144</c:v>
                </c:pt>
                <c:pt idx="1182">
                  <c:v>44145</c:v>
                </c:pt>
                <c:pt idx="1183">
                  <c:v>44146</c:v>
                </c:pt>
                <c:pt idx="1184">
                  <c:v>44147</c:v>
                </c:pt>
                <c:pt idx="1185">
                  <c:v>44148</c:v>
                </c:pt>
                <c:pt idx="1186">
                  <c:v>44149</c:v>
                </c:pt>
                <c:pt idx="1187">
                  <c:v>44150</c:v>
                </c:pt>
                <c:pt idx="1188">
                  <c:v>44151</c:v>
                </c:pt>
                <c:pt idx="1189">
                  <c:v>44152</c:v>
                </c:pt>
                <c:pt idx="1190">
                  <c:v>44153</c:v>
                </c:pt>
                <c:pt idx="1191">
                  <c:v>44154</c:v>
                </c:pt>
                <c:pt idx="1192">
                  <c:v>44155</c:v>
                </c:pt>
                <c:pt idx="1193">
                  <c:v>44156</c:v>
                </c:pt>
                <c:pt idx="1194">
                  <c:v>44157</c:v>
                </c:pt>
                <c:pt idx="1195">
                  <c:v>44158</c:v>
                </c:pt>
                <c:pt idx="1196">
                  <c:v>44159</c:v>
                </c:pt>
                <c:pt idx="1197">
                  <c:v>44160</c:v>
                </c:pt>
                <c:pt idx="1198">
                  <c:v>44161</c:v>
                </c:pt>
                <c:pt idx="1199">
                  <c:v>44162</c:v>
                </c:pt>
                <c:pt idx="1200">
                  <c:v>44163</c:v>
                </c:pt>
                <c:pt idx="1201">
                  <c:v>44164</c:v>
                </c:pt>
                <c:pt idx="1202">
                  <c:v>44165</c:v>
                </c:pt>
                <c:pt idx="1203">
                  <c:v>44166</c:v>
                </c:pt>
                <c:pt idx="1204">
                  <c:v>44167</c:v>
                </c:pt>
                <c:pt idx="1205">
                  <c:v>44168</c:v>
                </c:pt>
                <c:pt idx="1206">
                  <c:v>44169</c:v>
                </c:pt>
                <c:pt idx="1207">
                  <c:v>44170</c:v>
                </c:pt>
                <c:pt idx="1208">
                  <c:v>44171</c:v>
                </c:pt>
                <c:pt idx="1209">
                  <c:v>44172</c:v>
                </c:pt>
                <c:pt idx="1210">
                  <c:v>44173</c:v>
                </c:pt>
                <c:pt idx="1211">
                  <c:v>44174</c:v>
                </c:pt>
                <c:pt idx="1212">
                  <c:v>44175</c:v>
                </c:pt>
                <c:pt idx="1213">
                  <c:v>44176</c:v>
                </c:pt>
                <c:pt idx="1214">
                  <c:v>44177</c:v>
                </c:pt>
                <c:pt idx="1215">
                  <c:v>44178</c:v>
                </c:pt>
                <c:pt idx="1216">
                  <c:v>44179</c:v>
                </c:pt>
                <c:pt idx="1217">
                  <c:v>44180</c:v>
                </c:pt>
                <c:pt idx="1218">
                  <c:v>44181</c:v>
                </c:pt>
                <c:pt idx="1219">
                  <c:v>44182</c:v>
                </c:pt>
                <c:pt idx="1220">
                  <c:v>44183</c:v>
                </c:pt>
                <c:pt idx="1221">
                  <c:v>44184</c:v>
                </c:pt>
                <c:pt idx="1222">
                  <c:v>44185</c:v>
                </c:pt>
                <c:pt idx="1223">
                  <c:v>44186</c:v>
                </c:pt>
                <c:pt idx="1224">
                  <c:v>44187</c:v>
                </c:pt>
                <c:pt idx="1225">
                  <c:v>44188</c:v>
                </c:pt>
                <c:pt idx="1226">
                  <c:v>44189</c:v>
                </c:pt>
                <c:pt idx="1227">
                  <c:v>44190</c:v>
                </c:pt>
                <c:pt idx="1228">
                  <c:v>44191</c:v>
                </c:pt>
                <c:pt idx="1229">
                  <c:v>44192</c:v>
                </c:pt>
                <c:pt idx="1230">
                  <c:v>44193</c:v>
                </c:pt>
                <c:pt idx="1231">
                  <c:v>44194</c:v>
                </c:pt>
                <c:pt idx="1232">
                  <c:v>44195</c:v>
                </c:pt>
                <c:pt idx="1233">
                  <c:v>44196</c:v>
                </c:pt>
                <c:pt idx="1234">
                  <c:v>44197</c:v>
                </c:pt>
                <c:pt idx="1235">
                  <c:v>44198</c:v>
                </c:pt>
                <c:pt idx="1236">
                  <c:v>44199</c:v>
                </c:pt>
                <c:pt idx="1237">
                  <c:v>44200</c:v>
                </c:pt>
                <c:pt idx="1238">
                  <c:v>44201</c:v>
                </c:pt>
                <c:pt idx="1239">
                  <c:v>44202</c:v>
                </c:pt>
                <c:pt idx="1240">
                  <c:v>44203</c:v>
                </c:pt>
                <c:pt idx="1241">
                  <c:v>44204</c:v>
                </c:pt>
                <c:pt idx="1242">
                  <c:v>44205</c:v>
                </c:pt>
                <c:pt idx="1243">
                  <c:v>44206</c:v>
                </c:pt>
                <c:pt idx="1244">
                  <c:v>44207</c:v>
                </c:pt>
                <c:pt idx="1245">
                  <c:v>44208</c:v>
                </c:pt>
              </c:numCache>
            </c:numRef>
          </c:cat>
          <c:val>
            <c:numRef>
              <c:f>'SuperTrend(10,3) with Bitcoin'!$P$2:$P$1247</c:f>
              <c:numCache>
                <c:formatCode>_("$"* #,##0.00_);_("$"* \(#,##0.00\);_("$"* "-"??_);_(@_)</c:formatCode>
                <c:ptCount val="1246"/>
                <c:pt idx="9">
                  <c:v>3376.8649999999998</c:v>
                </c:pt>
                <c:pt idx="10">
                  <c:v>3486.8760000000002</c:v>
                </c:pt>
                <c:pt idx="11">
                  <c:v>3486.8760000000002</c:v>
                </c:pt>
                <c:pt idx="12">
                  <c:v>3608.4102600000006</c:v>
                </c:pt>
                <c:pt idx="13">
                  <c:v>3687.149234</c:v>
                </c:pt>
                <c:pt idx="14">
                  <c:v>3833.0463106000002</c:v>
                </c:pt>
                <c:pt idx="15">
                  <c:v>3965.5036795399997</c:v>
                </c:pt>
                <c:pt idx="16">
                  <c:v>3965.5036795399997</c:v>
                </c:pt>
                <c:pt idx="17">
                  <c:v>3965.5036795399997</c:v>
                </c:pt>
                <c:pt idx="18">
                  <c:v>3965.5036795399997</c:v>
                </c:pt>
                <c:pt idx="19">
                  <c:v>3965.5036795399997</c:v>
                </c:pt>
                <c:pt idx="20">
                  <c:v>3965.5036795399997</c:v>
                </c:pt>
                <c:pt idx="21">
                  <c:v>3965.5036795399997</c:v>
                </c:pt>
                <c:pt idx="22">
                  <c:v>3965.5036795399997</c:v>
                </c:pt>
                <c:pt idx="23">
                  <c:v>3965.5036795399997</c:v>
                </c:pt>
                <c:pt idx="24">
                  <c:v>3965.5036795399997</c:v>
                </c:pt>
                <c:pt idx="25">
                  <c:v>3965.5036795399997</c:v>
                </c:pt>
                <c:pt idx="26">
                  <c:v>3965.5036795399997</c:v>
                </c:pt>
                <c:pt idx="27">
                  <c:v>3965.5036795399997</c:v>
                </c:pt>
                <c:pt idx="28">
                  <c:v>2275.1052875148362</c:v>
                </c:pt>
                <c:pt idx="29">
                  <c:v>2275.1052875148362</c:v>
                </c:pt>
                <c:pt idx="30">
                  <c:v>2275.1052875148362</c:v>
                </c:pt>
                <c:pt idx="31">
                  <c:v>2275.1052875148362</c:v>
                </c:pt>
                <c:pt idx="32">
                  <c:v>2510.1218126384833</c:v>
                </c:pt>
                <c:pt idx="33">
                  <c:v>2625.8916313746345</c:v>
                </c:pt>
                <c:pt idx="34">
                  <c:v>2664.1224682371712</c:v>
                </c:pt>
                <c:pt idx="35">
                  <c:v>2664.1224682371712</c:v>
                </c:pt>
                <c:pt idx="36">
                  <c:v>2664.1224682371712</c:v>
                </c:pt>
                <c:pt idx="37">
                  <c:v>2664.1224682371712</c:v>
                </c:pt>
                <c:pt idx="38">
                  <c:v>2664.1224682371712</c:v>
                </c:pt>
                <c:pt idx="39">
                  <c:v>2736.8668416693672</c:v>
                </c:pt>
                <c:pt idx="40">
                  <c:v>2903.5161575024313</c:v>
                </c:pt>
                <c:pt idx="41">
                  <c:v>3039.2325417521879</c:v>
                </c:pt>
                <c:pt idx="42">
                  <c:v>3220.8717875769689</c:v>
                </c:pt>
                <c:pt idx="43">
                  <c:v>3220.8717875769689</c:v>
                </c:pt>
                <c:pt idx="44">
                  <c:v>3308.7816479373455</c:v>
                </c:pt>
                <c:pt idx="45">
                  <c:v>3418.0944831436113</c:v>
                </c:pt>
                <c:pt idx="46">
                  <c:v>3585.6590348292498</c:v>
                </c:pt>
                <c:pt idx="47">
                  <c:v>3585.6590348292498</c:v>
                </c:pt>
                <c:pt idx="48">
                  <c:v>3585.6590348292498</c:v>
                </c:pt>
                <c:pt idx="49">
                  <c:v>3585.6590348292498</c:v>
                </c:pt>
                <c:pt idx="50">
                  <c:v>3585.6590348292498</c:v>
                </c:pt>
                <c:pt idx="51">
                  <c:v>3628.9747542263249</c:v>
                </c:pt>
                <c:pt idx="52">
                  <c:v>3780.6502788036914</c:v>
                </c:pt>
                <c:pt idx="53">
                  <c:v>3933.231250923322</c:v>
                </c:pt>
                <c:pt idx="54">
                  <c:v>4028.3891258309905</c:v>
                </c:pt>
                <c:pt idx="55">
                  <c:v>4031.6067132478915</c:v>
                </c:pt>
                <c:pt idx="56">
                  <c:v>4248.3475419231017</c:v>
                </c:pt>
                <c:pt idx="57">
                  <c:v>4684.051287730792</c:v>
                </c:pt>
                <c:pt idx="58">
                  <c:v>4807.9496589577129</c:v>
                </c:pt>
                <c:pt idx="59">
                  <c:v>4807.9496589577129</c:v>
                </c:pt>
                <c:pt idx="60">
                  <c:v>4807.9496589577129</c:v>
                </c:pt>
                <c:pt idx="61">
                  <c:v>4807.9496589577129</c:v>
                </c:pt>
                <c:pt idx="62">
                  <c:v>4807.9496589577129</c:v>
                </c:pt>
                <c:pt idx="63">
                  <c:v>4807.9496589577129</c:v>
                </c:pt>
                <c:pt idx="64">
                  <c:v>4820.8605682711459</c:v>
                </c:pt>
                <c:pt idx="65">
                  <c:v>4983.4985114440306</c:v>
                </c:pt>
                <c:pt idx="66">
                  <c:v>4983.4985114440306</c:v>
                </c:pt>
                <c:pt idx="67">
                  <c:v>4983.4985114440306</c:v>
                </c:pt>
                <c:pt idx="68">
                  <c:v>4983.4985114440306</c:v>
                </c:pt>
                <c:pt idx="69">
                  <c:v>4983.4985114440306</c:v>
                </c:pt>
                <c:pt idx="70">
                  <c:v>4983.4985114440306</c:v>
                </c:pt>
                <c:pt idx="71">
                  <c:v>4983.4985114440306</c:v>
                </c:pt>
                <c:pt idx="72">
                  <c:v>4983.4985114440306</c:v>
                </c:pt>
                <c:pt idx="73">
                  <c:v>4983.4985114440306</c:v>
                </c:pt>
                <c:pt idx="74">
                  <c:v>5087.1351508595735</c:v>
                </c:pt>
                <c:pt idx="75">
                  <c:v>5232.6176357736167</c:v>
                </c:pt>
                <c:pt idx="76">
                  <c:v>5465.6013721962554</c:v>
                </c:pt>
                <c:pt idx="77">
                  <c:v>5826.4107349766291</c:v>
                </c:pt>
                <c:pt idx="78">
                  <c:v>5958.1426614789661</c:v>
                </c:pt>
                <c:pt idx="79">
                  <c:v>5958.1426614789661</c:v>
                </c:pt>
                <c:pt idx="80">
                  <c:v>6231.6815557979635</c:v>
                </c:pt>
                <c:pt idx="81">
                  <c:v>6231.6815557979635</c:v>
                </c:pt>
                <c:pt idx="82">
                  <c:v>6231.6815557979635</c:v>
                </c:pt>
                <c:pt idx="83">
                  <c:v>6231.6815557979635</c:v>
                </c:pt>
                <c:pt idx="84">
                  <c:v>6231.6815557979635</c:v>
                </c:pt>
                <c:pt idx="85">
                  <c:v>6231.6815557979635</c:v>
                </c:pt>
                <c:pt idx="86">
                  <c:v>6231.6815557979635</c:v>
                </c:pt>
                <c:pt idx="87">
                  <c:v>6231.6815557979635</c:v>
                </c:pt>
                <c:pt idx="88">
                  <c:v>4244.6593665974578</c:v>
                </c:pt>
                <c:pt idx="89">
                  <c:v>4627.1884299377125</c:v>
                </c:pt>
                <c:pt idx="90">
                  <c:v>5036.3390869439418</c:v>
                </c:pt>
                <c:pt idx="91">
                  <c:v>5538.2096782495473</c:v>
                </c:pt>
                <c:pt idx="92">
                  <c:v>5785.7887104245929</c:v>
                </c:pt>
                <c:pt idx="93">
                  <c:v>5785.7887104245929</c:v>
                </c:pt>
                <c:pt idx="94">
                  <c:v>6070.7255554439198</c:v>
                </c:pt>
                <c:pt idx="95">
                  <c:v>6392.784999899528</c:v>
                </c:pt>
                <c:pt idx="96">
                  <c:v>6392.784999899528</c:v>
                </c:pt>
                <c:pt idx="97">
                  <c:v>6562.8678999186177</c:v>
                </c:pt>
                <c:pt idx="98">
                  <c:v>6572.3846099267557</c:v>
                </c:pt>
                <c:pt idx="99">
                  <c:v>6572.3846099267557</c:v>
                </c:pt>
                <c:pt idx="100">
                  <c:v>6817.1575340406716</c:v>
                </c:pt>
                <c:pt idx="101">
                  <c:v>7318.0667806366055</c:v>
                </c:pt>
                <c:pt idx="102">
                  <c:v>7727.1241025729441</c:v>
                </c:pt>
                <c:pt idx="103">
                  <c:v>8153.7676923156496</c:v>
                </c:pt>
                <c:pt idx="104">
                  <c:v>8153.7676923156496</c:v>
                </c:pt>
                <c:pt idx="105">
                  <c:v>8153.7676923156496</c:v>
                </c:pt>
                <c:pt idx="106">
                  <c:v>8153.7676923156496</c:v>
                </c:pt>
                <c:pt idx="107">
                  <c:v>8167.7873469282977</c:v>
                </c:pt>
                <c:pt idx="108">
                  <c:v>8301.5086122354678</c:v>
                </c:pt>
                <c:pt idx="109">
                  <c:v>8386.7077510119198</c:v>
                </c:pt>
                <c:pt idx="110">
                  <c:v>8995.880975910728</c:v>
                </c:pt>
                <c:pt idx="111">
                  <c:v>9666.4968783196546</c:v>
                </c:pt>
                <c:pt idx="112">
                  <c:v>11093.47469048769</c:v>
                </c:pt>
                <c:pt idx="113">
                  <c:v>11272.143221438921</c:v>
                </c:pt>
                <c:pt idx="114">
                  <c:v>11272.143221438921</c:v>
                </c:pt>
                <c:pt idx="115">
                  <c:v>11272.143221438921</c:v>
                </c:pt>
                <c:pt idx="116">
                  <c:v>11272.143221438921</c:v>
                </c:pt>
                <c:pt idx="117">
                  <c:v>11272.143221438921</c:v>
                </c:pt>
                <c:pt idx="118">
                  <c:v>11272.143221438921</c:v>
                </c:pt>
                <c:pt idx="119">
                  <c:v>11272.143221438921</c:v>
                </c:pt>
                <c:pt idx="120">
                  <c:v>11900.894830524747</c:v>
                </c:pt>
                <c:pt idx="121">
                  <c:v>12940.36084747227</c:v>
                </c:pt>
                <c:pt idx="122">
                  <c:v>13886.006262725045</c:v>
                </c:pt>
                <c:pt idx="123">
                  <c:v>13886.006262725045</c:v>
                </c:pt>
                <c:pt idx="124">
                  <c:v>13886.006262725045</c:v>
                </c:pt>
                <c:pt idx="125">
                  <c:v>13886.006262725045</c:v>
                </c:pt>
                <c:pt idx="126">
                  <c:v>13886.006262725045</c:v>
                </c:pt>
                <c:pt idx="127">
                  <c:v>13886.006262725045</c:v>
                </c:pt>
                <c:pt idx="128">
                  <c:v>6927.2281143888595</c:v>
                </c:pt>
                <c:pt idx="129">
                  <c:v>6927.2281143888595</c:v>
                </c:pt>
                <c:pt idx="130">
                  <c:v>6927.2281143888595</c:v>
                </c:pt>
                <c:pt idx="131">
                  <c:v>7946.9501153894789</c:v>
                </c:pt>
                <c:pt idx="132">
                  <c:v>8499.6351038505309</c:v>
                </c:pt>
                <c:pt idx="133">
                  <c:v>8499.6351038505309</c:v>
                </c:pt>
                <c:pt idx="134">
                  <c:v>8499.6351038505309</c:v>
                </c:pt>
                <c:pt idx="135">
                  <c:v>8499.6351038505309</c:v>
                </c:pt>
                <c:pt idx="136">
                  <c:v>8499.6351038505309</c:v>
                </c:pt>
                <c:pt idx="137">
                  <c:v>8499.6351038505309</c:v>
                </c:pt>
                <c:pt idx="138">
                  <c:v>8499.6351038505309</c:v>
                </c:pt>
                <c:pt idx="139">
                  <c:v>8629.913187335882</c:v>
                </c:pt>
                <c:pt idx="140">
                  <c:v>8701.4518686022948</c:v>
                </c:pt>
                <c:pt idx="141">
                  <c:v>9807.436681742065</c:v>
                </c:pt>
                <c:pt idx="142">
                  <c:v>10764.979013567856</c:v>
                </c:pt>
                <c:pt idx="143">
                  <c:v>10764.979013567856</c:v>
                </c:pt>
                <c:pt idx="144">
                  <c:v>10764.979013567856</c:v>
                </c:pt>
                <c:pt idx="145">
                  <c:v>10764.979013567856</c:v>
                </c:pt>
                <c:pt idx="146">
                  <c:v>10764.979013567856</c:v>
                </c:pt>
                <c:pt idx="147">
                  <c:v>10764.979013567856</c:v>
                </c:pt>
                <c:pt idx="148">
                  <c:v>10764.979013567856</c:v>
                </c:pt>
                <c:pt idx="149">
                  <c:v>10764.979013567856</c:v>
                </c:pt>
                <c:pt idx="150">
                  <c:v>10764.979013567856</c:v>
                </c:pt>
                <c:pt idx="151">
                  <c:v>10764.979013567856</c:v>
                </c:pt>
                <c:pt idx="152">
                  <c:v>10764.979013567856</c:v>
                </c:pt>
                <c:pt idx="153">
                  <c:v>10764.979013567856</c:v>
                </c:pt>
                <c:pt idx="154">
                  <c:v>10764.979013567856</c:v>
                </c:pt>
                <c:pt idx="155">
                  <c:v>10764.979013567856</c:v>
                </c:pt>
                <c:pt idx="156">
                  <c:v>10764.979013567856</c:v>
                </c:pt>
                <c:pt idx="157">
                  <c:v>10764.979013567856</c:v>
                </c:pt>
                <c:pt idx="158">
                  <c:v>10764.979013567856</c:v>
                </c:pt>
                <c:pt idx="159">
                  <c:v>4831.9388578683029</c:v>
                </c:pt>
                <c:pt idx="160">
                  <c:v>5476.0409720814732</c:v>
                </c:pt>
                <c:pt idx="161">
                  <c:v>6115.6988748733256</c:v>
                </c:pt>
                <c:pt idx="162">
                  <c:v>6115.6988748733256</c:v>
                </c:pt>
                <c:pt idx="163">
                  <c:v>6386.8432886473947</c:v>
                </c:pt>
                <c:pt idx="164">
                  <c:v>7201.6484597826548</c:v>
                </c:pt>
                <c:pt idx="165">
                  <c:v>7201.6484597826548</c:v>
                </c:pt>
                <c:pt idx="166">
                  <c:v>7201.6484597826548</c:v>
                </c:pt>
                <c:pt idx="167">
                  <c:v>7201.6484597826548</c:v>
                </c:pt>
                <c:pt idx="168">
                  <c:v>7201.6484597826548</c:v>
                </c:pt>
                <c:pt idx="169">
                  <c:v>7201.6484597826548</c:v>
                </c:pt>
                <c:pt idx="170">
                  <c:v>7201.6484597826548</c:v>
                </c:pt>
                <c:pt idx="171">
                  <c:v>7201.6484597826548</c:v>
                </c:pt>
                <c:pt idx="172">
                  <c:v>7201.6484597826548</c:v>
                </c:pt>
                <c:pt idx="173">
                  <c:v>2537.557052205083</c:v>
                </c:pt>
                <c:pt idx="174">
                  <c:v>3453.9048469845748</c:v>
                </c:pt>
                <c:pt idx="175">
                  <c:v>3703.2818622861173</c:v>
                </c:pt>
                <c:pt idx="176">
                  <c:v>4373.469176057506</c:v>
                </c:pt>
                <c:pt idx="177">
                  <c:v>4807.7232584517542</c:v>
                </c:pt>
                <c:pt idx="178">
                  <c:v>4807.7232584517542</c:v>
                </c:pt>
                <c:pt idx="179">
                  <c:v>4952.1480393459215</c:v>
                </c:pt>
                <c:pt idx="180">
                  <c:v>5258.83323541133</c:v>
                </c:pt>
                <c:pt idx="181">
                  <c:v>5671.8199118701959</c:v>
                </c:pt>
                <c:pt idx="182">
                  <c:v>6479.5679206831774</c:v>
                </c:pt>
                <c:pt idx="183">
                  <c:v>6844.635128614862</c:v>
                </c:pt>
                <c:pt idx="184">
                  <c:v>7419.9691157533744</c:v>
                </c:pt>
                <c:pt idx="185">
                  <c:v>7490.490704178037</c:v>
                </c:pt>
                <c:pt idx="186">
                  <c:v>7598.4056337602342</c:v>
                </c:pt>
                <c:pt idx="187">
                  <c:v>8392.0905703842091</c:v>
                </c:pt>
                <c:pt idx="188">
                  <c:v>8392.0905703842091</c:v>
                </c:pt>
                <c:pt idx="189">
                  <c:v>8392.0905703842091</c:v>
                </c:pt>
                <c:pt idx="190">
                  <c:v>8392.0905703842091</c:v>
                </c:pt>
                <c:pt idx="191">
                  <c:v>8392.0905703842091</c:v>
                </c:pt>
                <c:pt idx="192">
                  <c:v>8392.0905703842091</c:v>
                </c:pt>
                <c:pt idx="193">
                  <c:v>8392.0905703842091</c:v>
                </c:pt>
                <c:pt idx="194">
                  <c:v>8392.0905703842091</c:v>
                </c:pt>
                <c:pt idx="195">
                  <c:v>8392.0905703842091</c:v>
                </c:pt>
                <c:pt idx="196">
                  <c:v>8392.0905703842091</c:v>
                </c:pt>
                <c:pt idx="197">
                  <c:v>8392.0905703842091</c:v>
                </c:pt>
                <c:pt idx="198">
                  <c:v>8703.5590332214815</c:v>
                </c:pt>
                <c:pt idx="199">
                  <c:v>8834.6646298993328</c:v>
                </c:pt>
                <c:pt idx="200">
                  <c:v>9248.4471669094</c:v>
                </c:pt>
                <c:pt idx="201">
                  <c:v>9248.4471669094</c:v>
                </c:pt>
                <c:pt idx="202">
                  <c:v>9248.4471669094</c:v>
                </c:pt>
                <c:pt idx="203">
                  <c:v>9248.4471669094</c:v>
                </c:pt>
                <c:pt idx="204">
                  <c:v>9248.4471669094</c:v>
                </c:pt>
                <c:pt idx="205">
                  <c:v>6413.6592655383301</c:v>
                </c:pt>
                <c:pt idx="206">
                  <c:v>6413.6592655383301</c:v>
                </c:pt>
                <c:pt idx="207">
                  <c:v>6494.9266550860466</c:v>
                </c:pt>
                <c:pt idx="208">
                  <c:v>6494.9266550860466</c:v>
                </c:pt>
                <c:pt idx="209">
                  <c:v>6494.9266550860466</c:v>
                </c:pt>
                <c:pt idx="210">
                  <c:v>6494.9266550860466</c:v>
                </c:pt>
                <c:pt idx="211">
                  <c:v>6494.9266550860466</c:v>
                </c:pt>
                <c:pt idx="212">
                  <c:v>6494.9266550860466</c:v>
                </c:pt>
                <c:pt idx="213">
                  <c:v>6494.9266550860466</c:v>
                </c:pt>
                <c:pt idx="214">
                  <c:v>6494.9266550860466</c:v>
                </c:pt>
                <c:pt idx="215">
                  <c:v>6494.9266550860466</c:v>
                </c:pt>
                <c:pt idx="216">
                  <c:v>6496.7891854534118</c:v>
                </c:pt>
                <c:pt idx="217">
                  <c:v>6496.7891854534118</c:v>
                </c:pt>
                <c:pt idx="218">
                  <c:v>6496.7891854534118</c:v>
                </c:pt>
                <c:pt idx="219">
                  <c:v>6496.7891854534118</c:v>
                </c:pt>
                <c:pt idx="220">
                  <c:v>6496.7891854534118</c:v>
                </c:pt>
                <c:pt idx="221">
                  <c:v>6496.7891854534118</c:v>
                </c:pt>
                <c:pt idx="222">
                  <c:v>6496.7891854534118</c:v>
                </c:pt>
                <c:pt idx="223">
                  <c:v>6496.7891854534118</c:v>
                </c:pt>
                <c:pt idx="224">
                  <c:v>6496.7891854534118</c:v>
                </c:pt>
                <c:pt idx="225">
                  <c:v>6496.7891854534118</c:v>
                </c:pt>
                <c:pt idx="226">
                  <c:v>6496.7891854534118</c:v>
                </c:pt>
                <c:pt idx="227">
                  <c:v>6496.7891854534118</c:v>
                </c:pt>
                <c:pt idx="228">
                  <c:v>6496.7891854534118</c:v>
                </c:pt>
                <c:pt idx="229">
                  <c:v>6496.7891854534118</c:v>
                </c:pt>
                <c:pt idx="230">
                  <c:v>6496.7891854534118</c:v>
                </c:pt>
                <c:pt idx="231">
                  <c:v>6496.7891854534118</c:v>
                </c:pt>
                <c:pt idx="232">
                  <c:v>6496.7891854534118</c:v>
                </c:pt>
                <c:pt idx="233">
                  <c:v>6496.7891854534118</c:v>
                </c:pt>
                <c:pt idx="234">
                  <c:v>6496.7891854534118</c:v>
                </c:pt>
                <c:pt idx="235">
                  <c:v>6496.7891854534118</c:v>
                </c:pt>
                <c:pt idx="236">
                  <c:v>6496.7891854534118</c:v>
                </c:pt>
                <c:pt idx="237">
                  <c:v>6496.7891854534118</c:v>
                </c:pt>
                <c:pt idx="238">
                  <c:v>6496.7891854534118</c:v>
                </c:pt>
                <c:pt idx="239">
                  <c:v>6496.7891854534118</c:v>
                </c:pt>
                <c:pt idx="240">
                  <c:v>6496.7891854534118</c:v>
                </c:pt>
                <c:pt idx="241">
                  <c:v>6645.3333648388734</c:v>
                </c:pt>
                <c:pt idx="242">
                  <c:v>6645.3333648388734</c:v>
                </c:pt>
                <c:pt idx="243">
                  <c:v>6645.3333648388734</c:v>
                </c:pt>
                <c:pt idx="244">
                  <c:v>6645.3333648388734</c:v>
                </c:pt>
                <c:pt idx="245">
                  <c:v>6788.9787126707852</c:v>
                </c:pt>
                <c:pt idx="246">
                  <c:v>7068.5528414037062</c:v>
                </c:pt>
                <c:pt idx="247">
                  <c:v>7322.5070572633358</c:v>
                </c:pt>
                <c:pt idx="248">
                  <c:v>7456.5343515370014</c:v>
                </c:pt>
                <c:pt idx="249">
                  <c:v>7517.1234163833014</c:v>
                </c:pt>
                <c:pt idx="250">
                  <c:v>7870.7130747449728</c:v>
                </c:pt>
                <c:pt idx="251">
                  <c:v>7870.7130747449728</c:v>
                </c:pt>
                <c:pt idx="252">
                  <c:v>7870.7130747449728</c:v>
                </c:pt>
                <c:pt idx="253">
                  <c:v>7870.7130747449728</c:v>
                </c:pt>
                <c:pt idx="254">
                  <c:v>7870.7130747449728</c:v>
                </c:pt>
                <c:pt idx="255">
                  <c:v>7870.7130747449728</c:v>
                </c:pt>
                <c:pt idx="256">
                  <c:v>7870.7130747449728</c:v>
                </c:pt>
                <c:pt idx="257">
                  <c:v>7870.7130747449728</c:v>
                </c:pt>
                <c:pt idx="258">
                  <c:v>7870.7130747449728</c:v>
                </c:pt>
                <c:pt idx="259">
                  <c:v>7990.5625688645869</c:v>
                </c:pt>
                <c:pt idx="260">
                  <c:v>8218.6143119781264</c:v>
                </c:pt>
                <c:pt idx="261">
                  <c:v>8438.4523807803143</c:v>
                </c:pt>
                <c:pt idx="262">
                  <c:v>8438.4523807803143</c:v>
                </c:pt>
                <c:pt idx="263">
                  <c:v>8438.4523807803143</c:v>
                </c:pt>
                <c:pt idx="264">
                  <c:v>8438.4523807803143</c:v>
                </c:pt>
                <c:pt idx="265">
                  <c:v>8438.4523807803143</c:v>
                </c:pt>
                <c:pt idx="266">
                  <c:v>8438.4523807803143</c:v>
                </c:pt>
                <c:pt idx="267">
                  <c:v>8438.4523807803143</c:v>
                </c:pt>
                <c:pt idx="268">
                  <c:v>6937.4546064038432</c:v>
                </c:pt>
                <c:pt idx="269">
                  <c:v>7074.8351457634599</c:v>
                </c:pt>
                <c:pt idx="270">
                  <c:v>7087.3376311871125</c:v>
                </c:pt>
                <c:pt idx="271">
                  <c:v>7150.9963680684032</c:v>
                </c:pt>
                <c:pt idx="272">
                  <c:v>7150.9963680684032</c:v>
                </c:pt>
                <c:pt idx="273">
                  <c:v>7150.9963680684032</c:v>
                </c:pt>
                <c:pt idx="274">
                  <c:v>7150.9963680684032</c:v>
                </c:pt>
                <c:pt idx="275">
                  <c:v>7150.9963680684032</c:v>
                </c:pt>
                <c:pt idx="276">
                  <c:v>7150.9963680684032</c:v>
                </c:pt>
                <c:pt idx="277">
                  <c:v>7150.9963680684032</c:v>
                </c:pt>
                <c:pt idx="278">
                  <c:v>7150.9963680684032</c:v>
                </c:pt>
                <c:pt idx="279">
                  <c:v>7150.9963680684032</c:v>
                </c:pt>
                <c:pt idx="280">
                  <c:v>7150.9963680684032</c:v>
                </c:pt>
                <c:pt idx="281">
                  <c:v>7150.9963680684032</c:v>
                </c:pt>
                <c:pt idx="282">
                  <c:v>7150.9963680684032</c:v>
                </c:pt>
                <c:pt idx="283">
                  <c:v>7150.9963680684032</c:v>
                </c:pt>
                <c:pt idx="284">
                  <c:v>7150.9963680684032</c:v>
                </c:pt>
                <c:pt idx="285">
                  <c:v>6043.5955674082288</c:v>
                </c:pt>
                <c:pt idx="286">
                  <c:v>6203.6085106674063</c:v>
                </c:pt>
                <c:pt idx="287">
                  <c:v>6311.7806596006658</c:v>
                </c:pt>
                <c:pt idx="288">
                  <c:v>6324.8150936405991</c:v>
                </c:pt>
                <c:pt idx="289">
                  <c:v>6447.5590842765387</c:v>
                </c:pt>
                <c:pt idx="290">
                  <c:v>6629.6926758488844</c:v>
                </c:pt>
                <c:pt idx="291">
                  <c:v>6629.6926758488844</c:v>
                </c:pt>
                <c:pt idx="292">
                  <c:v>6629.6926758488844</c:v>
                </c:pt>
                <c:pt idx="293">
                  <c:v>6629.6926758488844</c:v>
                </c:pt>
                <c:pt idx="294">
                  <c:v>6741.7129661244535</c:v>
                </c:pt>
                <c:pt idx="295">
                  <c:v>6741.7129661244535</c:v>
                </c:pt>
                <c:pt idx="296">
                  <c:v>6741.7129661244535</c:v>
                </c:pt>
                <c:pt idx="297">
                  <c:v>6741.7129661244535</c:v>
                </c:pt>
                <c:pt idx="298">
                  <c:v>6741.7129661244535</c:v>
                </c:pt>
                <c:pt idx="299">
                  <c:v>6741.7129661244535</c:v>
                </c:pt>
                <c:pt idx="300">
                  <c:v>5249.7281430301464</c:v>
                </c:pt>
                <c:pt idx="301">
                  <c:v>5340.9293287271312</c:v>
                </c:pt>
                <c:pt idx="302">
                  <c:v>5389.016395854419</c:v>
                </c:pt>
                <c:pt idx="303">
                  <c:v>5389.016395854419</c:v>
                </c:pt>
                <c:pt idx="304">
                  <c:v>5479.2086306420788</c:v>
                </c:pt>
                <c:pt idx="305">
                  <c:v>5539.2002675778713</c:v>
                </c:pt>
                <c:pt idx="306">
                  <c:v>5747.5572408200842</c:v>
                </c:pt>
                <c:pt idx="307">
                  <c:v>5747.5572408200842</c:v>
                </c:pt>
                <c:pt idx="308">
                  <c:v>5815.5442650642681</c:v>
                </c:pt>
                <c:pt idx="309">
                  <c:v>5815.5442650642681</c:v>
                </c:pt>
                <c:pt idx="310">
                  <c:v>5815.5442650642681</c:v>
                </c:pt>
                <c:pt idx="311">
                  <c:v>5815.5442650642681</c:v>
                </c:pt>
                <c:pt idx="312">
                  <c:v>5815.5442650642681</c:v>
                </c:pt>
                <c:pt idx="313">
                  <c:v>5815.5442650642681</c:v>
                </c:pt>
                <c:pt idx="314">
                  <c:v>5815.5442650642681</c:v>
                </c:pt>
                <c:pt idx="315">
                  <c:v>5815.5442650642681</c:v>
                </c:pt>
                <c:pt idx="316">
                  <c:v>5815.5442650642681</c:v>
                </c:pt>
                <c:pt idx="317">
                  <c:v>5815.5442650642681</c:v>
                </c:pt>
                <c:pt idx="318">
                  <c:v>5815.5442650642681</c:v>
                </c:pt>
                <c:pt idx="319">
                  <c:v>5815.5442650642681</c:v>
                </c:pt>
                <c:pt idx="320">
                  <c:v>5815.5442650642681</c:v>
                </c:pt>
                <c:pt idx="321">
                  <c:v>5815.5442650642681</c:v>
                </c:pt>
                <c:pt idx="322">
                  <c:v>5815.5442650642681</c:v>
                </c:pt>
                <c:pt idx="323">
                  <c:v>5815.5442650642681</c:v>
                </c:pt>
                <c:pt idx="324">
                  <c:v>5815.5442650642681</c:v>
                </c:pt>
                <c:pt idx="325">
                  <c:v>5843.7434006177591</c:v>
                </c:pt>
                <c:pt idx="326">
                  <c:v>5858.225060555983</c:v>
                </c:pt>
                <c:pt idx="327">
                  <c:v>5858.225060555983</c:v>
                </c:pt>
                <c:pt idx="328">
                  <c:v>5858.225060555983</c:v>
                </c:pt>
                <c:pt idx="329">
                  <c:v>5858.225060555983</c:v>
                </c:pt>
                <c:pt idx="330">
                  <c:v>5858.225060555983</c:v>
                </c:pt>
                <c:pt idx="331">
                  <c:v>5858.225060555983</c:v>
                </c:pt>
                <c:pt idx="332">
                  <c:v>5858.225060555983</c:v>
                </c:pt>
                <c:pt idx="333">
                  <c:v>5858.225060555983</c:v>
                </c:pt>
                <c:pt idx="334">
                  <c:v>6079.4516509751147</c:v>
                </c:pt>
                <c:pt idx="335">
                  <c:v>6414.9629858776034</c:v>
                </c:pt>
                <c:pt idx="336">
                  <c:v>6438.6656872898429</c:v>
                </c:pt>
                <c:pt idx="337">
                  <c:v>6472.3731185608594</c:v>
                </c:pt>
                <c:pt idx="338">
                  <c:v>6472.3731185608594</c:v>
                </c:pt>
                <c:pt idx="339">
                  <c:v>6496.6203260342954</c:v>
                </c:pt>
                <c:pt idx="340">
                  <c:v>6600.5032934308665</c:v>
                </c:pt>
                <c:pt idx="341">
                  <c:v>6950.8529640877796</c:v>
                </c:pt>
                <c:pt idx="342">
                  <c:v>7112.2216676790022</c:v>
                </c:pt>
                <c:pt idx="343">
                  <c:v>7112.2216676790022</c:v>
                </c:pt>
                <c:pt idx="344">
                  <c:v>7112.2216676790022</c:v>
                </c:pt>
                <c:pt idx="345">
                  <c:v>7112.2216676790022</c:v>
                </c:pt>
                <c:pt idx="346">
                  <c:v>7123.7539066641939</c:v>
                </c:pt>
                <c:pt idx="347">
                  <c:v>7123.7539066641939</c:v>
                </c:pt>
                <c:pt idx="348">
                  <c:v>7123.7539066641939</c:v>
                </c:pt>
                <c:pt idx="349">
                  <c:v>7123.7539066641939</c:v>
                </c:pt>
                <c:pt idx="350">
                  <c:v>7123.7539066641939</c:v>
                </c:pt>
                <c:pt idx="351">
                  <c:v>7123.7539066641939</c:v>
                </c:pt>
                <c:pt idx="352">
                  <c:v>7123.7539066641939</c:v>
                </c:pt>
                <c:pt idx="353">
                  <c:v>5910.3338550608723</c:v>
                </c:pt>
                <c:pt idx="354">
                  <c:v>5920.6284695547856</c:v>
                </c:pt>
                <c:pt idx="355">
                  <c:v>5920.6284695547856</c:v>
                </c:pt>
                <c:pt idx="356">
                  <c:v>5920.6284695547856</c:v>
                </c:pt>
                <c:pt idx="357">
                  <c:v>5920.6284695547856</c:v>
                </c:pt>
                <c:pt idx="358">
                  <c:v>5920.6284695547856</c:v>
                </c:pt>
                <c:pt idx="359">
                  <c:v>5920.6284695547856</c:v>
                </c:pt>
                <c:pt idx="360">
                  <c:v>5920.6284695547856</c:v>
                </c:pt>
                <c:pt idx="361">
                  <c:v>5920.6284695547856</c:v>
                </c:pt>
                <c:pt idx="362">
                  <c:v>5920.6284695547856</c:v>
                </c:pt>
                <c:pt idx="363">
                  <c:v>5920.6284695547856</c:v>
                </c:pt>
                <c:pt idx="364">
                  <c:v>5920.6284695547856</c:v>
                </c:pt>
                <c:pt idx="365">
                  <c:v>5920.6284695547856</c:v>
                </c:pt>
                <c:pt idx="366">
                  <c:v>5920.6284695547856</c:v>
                </c:pt>
                <c:pt idx="367">
                  <c:v>5920.6284695547856</c:v>
                </c:pt>
                <c:pt idx="368">
                  <c:v>5920.6284695547856</c:v>
                </c:pt>
                <c:pt idx="369">
                  <c:v>5920.6284695547856</c:v>
                </c:pt>
                <c:pt idx="370">
                  <c:v>5920.6284695547856</c:v>
                </c:pt>
                <c:pt idx="371">
                  <c:v>5920.6284695547856</c:v>
                </c:pt>
                <c:pt idx="372">
                  <c:v>5920.6284695547856</c:v>
                </c:pt>
                <c:pt idx="373">
                  <c:v>5920.6284695547856</c:v>
                </c:pt>
                <c:pt idx="374">
                  <c:v>5920.6284695547856</c:v>
                </c:pt>
                <c:pt idx="375">
                  <c:v>5920.6284695547856</c:v>
                </c:pt>
                <c:pt idx="376">
                  <c:v>6050.4770354675138</c:v>
                </c:pt>
                <c:pt idx="377">
                  <c:v>6104.3133319207627</c:v>
                </c:pt>
                <c:pt idx="378">
                  <c:v>6104.3133319207627</c:v>
                </c:pt>
                <c:pt idx="379">
                  <c:v>6108.721648855817</c:v>
                </c:pt>
                <c:pt idx="380">
                  <c:v>6270.1914839702349</c:v>
                </c:pt>
                <c:pt idx="381">
                  <c:v>6386.1793355732125</c:v>
                </c:pt>
                <c:pt idx="382">
                  <c:v>6455.918902015891</c:v>
                </c:pt>
                <c:pt idx="383">
                  <c:v>6535.6035118143018</c:v>
                </c:pt>
                <c:pt idx="384">
                  <c:v>6535.6035118143018</c:v>
                </c:pt>
                <c:pt idx="385">
                  <c:v>6535.6035118143018</c:v>
                </c:pt>
                <c:pt idx="386">
                  <c:v>5495.9885951126262</c:v>
                </c:pt>
                <c:pt idx="387">
                  <c:v>5495.9885951126262</c:v>
                </c:pt>
                <c:pt idx="388">
                  <c:v>5495.9885951126262</c:v>
                </c:pt>
                <c:pt idx="389">
                  <c:v>5495.9885951126262</c:v>
                </c:pt>
                <c:pt idx="390">
                  <c:v>5495.9885951126262</c:v>
                </c:pt>
                <c:pt idx="391">
                  <c:v>5495.9885951126262</c:v>
                </c:pt>
                <c:pt idx="392">
                  <c:v>5619.870947875248</c:v>
                </c:pt>
                <c:pt idx="393">
                  <c:v>5690.7978530877244</c:v>
                </c:pt>
                <c:pt idx="394">
                  <c:v>5770.9375677789512</c:v>
                </c:pt>
                <c:pt idx="395">
                  <c:v>5770.9375677789512</c:v>
                </c:pt>
                <c:pt idx="396">
                  <c:v>5770.9375677789512</c:v>
                </c:pt>
                <c:pt idx="397">
                  <c:v>5770.9375677789512</c:v>
                </c:pt>
                <c:pt idx="398">
                  <c:v>5770.9375677789512</c:v>
                </c:pt>
                <c:pt idx="399">
                  <c:v>5770.9375677789512</c:v>
                </c:pt>
                <c:pt idx="400">
                  <c:v>5870.9715382280137</c:v>
                </c:pt>
                <c:pt idx="401">
                  <c:v>5979.1433844052117</c:v>
                </c:pt>
                <c:pt idx="402">
                  <c:v>6008.5615459646906</c:v>
                </c:pt>
                <c:pt idx="403">
                  <c:v>6008.5615459646906</c:v>
                </c:pt>
                <c:pt idx="404">
                  <c:v>6008.5615459646906</c:v>
                </c:pt>
                <c:pt idx="405">
                  <c:v>6008.5615459646906</c:v>
                </c:pt>
                <c:pt idx="406">
                  <c:v>6008.5615459646906</c:v>
                </c:pt>
                <c:pt idx="407">
                  <c:v>6008.5615459646906</c:v>
                </c:pt>
                <c:pt idx="408">
                  <c:v>6008.5615459646906</c:v>
                </c:pt>
                <c:pt idx="409">
                  <c:v>6008.5615459646906</c:v>
                </c:pt>
                <c:pt idx="410">
                  <c:v>6008.5615459646906</c:v>
                </c:pt>
                <c:pt idx="411">
                  <c:v>6008.5615459646906</c:v>
                </c:pt>
                <c:pt idx="412">
                  <c:v>6008.5615459646906</c:v>
                </c:pt>
                <c:pt idx="413">
                  <c:v>6008.5615459646906</c:v>
                </c:pt>
                <c:pt idx="414">
                  <c:v>6048.0000609609451</c:v>
                </c:pt>
                <c:pt idx="415">
                  <c:v>6068.7800548648502</c:v>
                </c:pt>
                <c:pt idx="416">
                  <c:v>6068.7800548648502</c:v>
                </c:pt>
                <c:pt idx="417">
                  <c:v>6144.1849944405285</c:v>
                </c:pt>
                <c:pt idx="418">
                  <c:v>6166.2724949964759</c:v>
                </c:pt>
                <c:pt idx="419">
                  <c:v>6166.2724949964759</c:v>
                </c:pt>
                <c:pt idx="420">
                  <c:v>6166.2724949964759</c:v>
                </c:pt>
                <c:pt idx="421">
                  <c:v>6166.2724949964759</c:v>
                </c:pt>
                <c:pt idx="422">
                  <c:v>6166.2724949964759</c:v>
                </c:pt>
                <c:pt idx="423">
                  <c:v>6166.2724949964759</c:v>
                </c:pt>
                <c:pt idx="424">
                  <c:v>6166.2724949964759</c:v>
                </c:pt>
                <c:pt idx="425">
                  <c:v>6166.2724949964759</c:v>
                </c:pt>
                <c:pt idx="426">
                  <c:v>6166.2724949964759</c:v>
                </c:pt>
                <c:pt idx="427">
                  <c:v>6166.2724949964759</c:v>
                </c:pt>
                <c:pt idx="428">
                  <c:v>6166.2724949964759</c:v>
                </c:pt>
                <c:pt idx="429">
                  <c:v>6166.2724949964759</c:v>
                </c:pt>
                <c:pt idx="430">
                  <c:v>6166.2724949964759</c:v>
                </c:pt>
                <c:pt idx="431">
                  <c:v>6166.2724949964759</c:v>
                </c:pt>
                <c:pt idx="432">
                  <c:v>6166.2724949964759</c:v>
                </c:pt>
                <c:pt idx="433">
                  <c:v>6166.2724949964759</c:v>
                </c:pt>
                <c:pt idx="434">
                  <c:v>6166.2724949964759</c:v>
                </c:pt>
                <c:pt idx="435">
                  <c:v>6166.2724949964759</c:v>
                </c:pt>
                <c:pt idx="436">
                  <c:v>6166.2724949964759</c:v>
                </c:pt>
                <c:pt idx="437">
                  <c:v>6166.2724949964759</c:v>
                </c:pt>
                <c:pt idx="438">
                  <c:v>6166.2724949964759</c:v>
                </c:pt>
                <c:pt idx="439">
                  <c:v>6166.2724949964759</c:v>
                </c:pt>
                <c:pt idx="440">
                  <c:v>6166.2724949964759</c:v>
                </c:pt>
                <c:pt idx="441">
                  <c:v>6166.2724949964759</c:v>
                </c:pt>
                <c:pt idx="442">
                  <c:v>6166.2724949964759</c:v>
                </c:pt>
                <c:pt idx="443">
                  <c:v>6166.2724949964759</c:v>
                </c:pt>
                <c:pt idx="444">
                  <c:v>6166.2724949964759</c:v>
                </c:pt>
                <c:pt idx="445">
                  <c:v>6166.2724949964759</c:v>
                </c:pt>
                <c:pt idx="446">
                  <c:v>6166.2724949964759</c:v>
                </c:pt>
                <c:pt idx="447">
                  <c:v>6194.0269637009033</c:v>
                </c:pt>
                <c:pt idx="448">
                  <c:v>6194.0269637009033</c:v>
                </c:pt>
                <c:pt idx="449">
                  <c:v>6194.0269637009033</c:v>
                </c:pt>
                <c:pt idx="450">
                  <c:v>6194.0269637009033</c:v>
                </c:pt>
                <c:pt idx="451">
                  <c:v>6194.0269637009033</c:v>
                </c:pt>
                <c:pt idx="452">
                  <c:v>6194.0269637009033</c:v>
                </c:pt>
                <c:pt idx="453">
                  <c:v>6194.0269637009033</c:v>
                </c:pt>
                <c:pt idx="454">
                  <c:v>6194.0269637009033</c:v>
                </c:pt>
                <c:pt idx="455">
                  <c:v>5016.8276975977487</c:v>
                </c:pt>
                <c:pt idx="456">
                  <c:v>5016.8276975977487</c:v>
                </c:pt>
                <c:pt idx="457">
                  <c:v>5016.8276975977487</c:v>
                </c:pt>
                <c:pt idx="458">
                  <c:v>5082.6020515487589</c:v>
                </c:pt>
                <c:pt idx="459">
                  <c:v>5082.6020515487589</c:v>
                </c:pt>
                <c:pt idx="460">
                  <c:v>3770.0818117544945</c:v>
                </c:pt>
                <c:pt idx="461">
                  <c:v>3770.0818117544945</c:v>
                </c:pt>
                <c:pt idx="462">
                  <c:v>3770.0818117544945</c:v>
                </c:pt>
                <c:pt idx="463">
                  <c:v>3770.0818117544945</c:v>
                </c:pt>
                <c:pt idx="464">
                  <c:v>3770.0818117544945</c:v>
                </c:pt>
                <c:pt idx="465">
                  <c:v>3770.0818117544945</c:v>
                </c:pt>
                <c:pt idx="466">
                  <c:v>3770.0818117544945</c:v>
                </c:pt>
                <c:pt idx="467">
                  <c:v>3770.0818117544945</c:v>
                </c:pt>
                <c:pt idx="468">
                  <c:v>3770.0818117544945</c:v>
                </c:pt>
                <c:pt idx="469">
                  <c:v>3770.0818117544945</c:v>
                </c:pt>
                <c:pt idx="470">
                  <c:v>3770.0818117544945</c:v>
                </c:pt>
                <c:pt idx="471">
                  <c:v>3770.0818117544945</c:v>
                </c:pt>
                <c:pt idx="472">
                  <c:v>3770.0818117544945</c:v>
                </c:pt>
                <c:pt idx="473">
                  <c:v>3770.0818117544945</c:v>
                </c:pt>
                <c:pt idx="474">
                  <c:v>3770.0818117544945</c:v>
                </c:pt>
                <c:pt idx="475">
                  <c:v>3770.0818117544945</c:v>
                </c:pt>
                <c:pt idx="476">
                  <c:v>2654.522778054114</c:v>
                </c:pt>
                <c:pt idx="477">
                  <c:v>2654.522778054114</c:v>
                </c:pt>
                <c:pt idx="478">
                  <c:v>2654.522778054114</c:v>
                </c:pt>
                <c:pt idx="479">
                  <c:v>2654.522778054114</c:v>
                </c:pt>
                <c:pt idx="480">
                  <c:v>2654.522778054114</c:v>
                </c:pt>
                <c:pt idx="481">
                  <c:v>2654.522778054114</c:v>
                </c:pt>
                <c:pt idx="482">
                  <c:v>2654.522778054114</c:v>
                </c:pt>
                <c:pt idx="483">
                  <c:v>2654.522778054114</c:v>
                </c:pt>
                <c:pt idx="484">
                  <c:v>2654.522778054114</c:v>
                </c:pt>
                <c:pt idx="485">
                  <c:v>2654.522778054114</c:v>
                </c:pt>
                <c:pt idx="486">
                  <c:v>2654.522778054114</c:v>
                </c:pt>
                <c:pt idx="487">
                  <c:v>2654.522778054114</c:v>
                </c:pt>
                <c:pt idx="488">
                  <c:v>2794.6225461467525</c:v>
                </c:pt>
                <c:pt idx="489">
                  <c:v>2999.369291532078</c:v>
                </c:pt>
                <c:pt idx="490">
                  <c:v>3040.5563623788698</c:v>
                </c:pt>
                <c:pt idx="491">
                  <c:v>3085.9487261409827</c:v>
                </c:pt>
                <c:pt idx="492">
                  <c:v>3085.9487261409827</c:v>
                </c:pt>
                <c:pt idx="493">
                  <c:v>3146.4285181741966</c:v>
                </c:pt>
                <c:pt idx="494">
                  <c:v>3260.0611663567765</c:v>
                </c:pt>
                <c:pt idx="495">
                  <c:v>3260.0611663567765</c:v>
                </c:pt>
                <c:pt idx="496">
                  <c:v>3260.0611663567765</c:v>
                </c:pt>
                <c:pt idx="497">
                  <c:v>3260.0611663567765</c:v>
                </c:pt>
                <c:pt idx="498">
                  <c:v>3260.0611663567765</c:v>
                </c:pt>
                <c:pt idx="499">
                  <c:v>3260.0611663567765</c:v>
                </c:pt>
                <c:pt idx="500">
                  <c:v>3260.0611663567765</c:v>
                </c:pt>
                <c:pt idx="501">
                  <c:v>3260.0611663567765</c:v>
                </c:pt>
                <c:pt idx="502">
                  <c:v>3260.0611663567765</c:v>
                </c:pt>
                <c:pt idx="503">
                  <c:v>3260.0611663567765</c:v>
                </c:pt>
                <c:pt idx="504">
                  <c:v>3260.0611663567765</c:v>
                </c:pt>
                <c:pt idx="505">
                  <c:v>3260.0611663567765</c:v>
                </c:pt>
                <c:pt idx="506">
                  <c:v>3260.0611663567765</c:v>
                </c:pt>
                <c:pt idx="507">
                  <c:v>3260.0611663567765</c:v>
                </c:pt>
                <c:pt idx="508">
                  <c:v>3365.7479598100499</c:v>
                </c:pt>
                <c:pt idx="509">
                  <c:v>3392.7896638290445</c:v>
                </c:pt>
                <c:pt idx="510">
                  <c:v>3411.1446974461405</c:v>
                </c:pt>
                <c:pt idx="511">
                  <c:v>3411.1446974461405</c:v>
                </c:pt>
                <c:pt idx="512">
                  <c:v>3411.1446974461405</c:v>
                </c:pt>
                <c:pt idx="513">
                  <c:v>3411.1446974461405</c:v>
                </c:pt>
                <c:pt idx="514">
                  <c:v>3411.1446974461405</c:v>
                </c:pt>
                <c:pt idx="515">
                  <c:v>3411.1446974461405</c:v>
                </c:pt>
                <c:pt idx="516">
                  <c:v>3411.1446974461405</c:v>
                </c:pt>
                <c:pt idx="517">
                  <c:v>3411.1446974461405</c:v>
                </c:pt>
                <c:pt idx="518">
                  <c:v>3411.1446974461405</c:v>
                </c:pt>
                <c:pt idx="519">
                  <c:v>3411.1446974461405</c:v>
                </c:pt>
                <c:pt idx="520">
                  <c:v>3411.1446974461405</c:v>
                </c:pt>
                <c:pt idx="521">
                  <c:v>3411.1446974461405</c:v>
                </c:pt>
                <c:pt idx="522">
                  <c:v>3411.1446974461405</c:v>
                </c:pt>
                <c:pt idx="523">
                  <c:v>3411.1446974461405</c:v>
                </c:pt>
                <c:pt idx="524">
                  <c:v>3411.1446974461405</c:v>
                </c:pt>
                <c:pt idx="525">
                  <c:v>3411.1446974461405</c:v>
                </c:pt>
                <c:pt idx="526">
                  <c:v>3411.1446974461405</c:v>
                </c:pt>
                <c:pt idx="527">
                  <c:v>3411.1446974461405</c:v>
                </c:pt>
                <c:pt idx="528">
                  <c:v>3411.1446974461405</c:v>
                </c:pt>
                <c:pt idx="529">
                  <c:v>3411.1446974461405</c:v>
                </c:pt>
                <c:pt idx="530">
                  <c:v>3411.1446974461405</c:v>
                </c:pt>
                <c:pt idx="531">
                  <c:v>3055.099651120508</c:v>
                </c:pt>
                <c:pt idx="532">
                  <c:v>3093.1746860084572</c:v>
                </c:pt>
                <c:pt idx="533">
                  <c:v>3093.8172174076112</c:v>
                </c:pt>
                <c:pt idx="534">
                  <c:v>3141.8074956668506</c:v>
                </c:pt>
                <c:pt idx="535">
                  <c:v>3141.8074956668506</c:v>
                </c:pt>
                <c:pt idx="536">
                  <c:v>3144.0043214901489</c:v>
                </c:pt>
                <c:pt idx="537">
                  <c:v>3170.9563893411337</c:v>
                </c:pt>
                <c:pt idx="538">
                  <c:v>3170.9563893411337</c:v>
                </c:pt>
                <c:pt idx="539">
                  <c:v>3170.9563893411337</c:v>
                </c:pt>
                <c:pt idx="540">
                  <c:v>3196.9834478296871</c:v>
                </c:pt>
                <c:pt idx="541">
                  <c:v>3315.387103046718</c:v>
                </c:pt>
                <c:pt idx="542">
                  <c:v>3321.3368927420465</c:v>
                </c:pt>
                <c:pt idx="543">
                  <c:v>3335.969703467842</c:v>
                </c:pt>
                <c:pt idx="544">
                  <c:v>3335.969703467842</c:v>
                </c:pt>
                <c:pt idx="545">
                  <c:v>3335.969703467842</c:v>
                </c:pt>
                <c:pt idx="546">
                  <c:v>3335.969703467842</c:v>
                </c:pt>
                <c:pt idx="547">
                  <c:v>3335.969703467842</c:v>
                </c:pt>
                <c:pt idx="548">
                  <c:v>3352.8092240507258</c:v>
                </c:pt>
                <c:pt idx="549">
                  <c:v>3380.3208016456533</c:v>
                </c:pt>
                <c:pt idx="550">
                  <c:v>3464.2592214810879</c:v>
                </c:pt>
                <c:pt idx="551">
                  <c:v>3590.5372993329793</c:v>
                </c:pt>
                <c:pt idx="552">
                  <c:v>3592.6735693996807</c:v>
                </c:pt>
                <c:pt idx="553">
                  <c:v>3621.5882124597133</c:v>
                </c:pt>
                <c:pt idx="554">
                  <c:v>3635.4698912137419</c:v>
                </c:pt>
                <c:pt idx="555">
                  <c:v>3689.2544020923679</c:v>
                </c:pt>
                <c:pt idx="556">
                  <c:v>3689.2544020923679</c:v>
                </c:pt>
                <c:pt idx="557">
                  <c:v>3689.2544020923679</c:v>
                </c:pt>
                <c:pt idx="558">
                  <c:v>3689.2544020923679</c:v>
                </c:pt>
                <c:pt idx="559">
                  <c:v>3689.2544020923679</c:v>
                </c:pt>
                <c:pt idx="560">
                  <c:v>3689.2544020923679</c:v>
                </c:pt>
                <c:pt idx="561">
                  <c:v>3689.2544020923679</c:v>
                </c:pt>
                <c:pt idx="562">
                  <c:v>3689.2544020923679</c:v>
                </c:pt>
                <c:pt idx="563">
                  <c:v>3689.2544020923679</c:v>
                </c:pt>
                <c:pt idx="564">
                  <c:v>3689.2544020923679</c:v>
                </c:pt>
                <c:pt idx="565">
                  <c:v>3689.2544020923679</c:v>
                </c:pt>
                <c:pt idx="566">
                  <c:v>3689.2544020923679</c:v>
                </c:pt>
                <c:pt idx="567">
                  <c:v>3689.2544020923679</c:v>
                </c:pt>
                <c:pt idx="568">
                  <c:v>3689.2544020923679</c:v>
                </c:pt>
                <c:pt idx="569">
                  <c:v>3689.2544020923679</c:v>
                </c:pt>
                <c:pt idx="570">
                  <c:v>3689.2544020923679</c:v>
                </c:pt>
                <c:pt idx="571">
                  <c:v>3689.2544020923679</c:v>
                </c:pt>
                <c:pt idx="572">
                  <c:v>3689.2544020923679</c:v>
                </c:pt>
                <c:pt idx="573">
                  <c:v>3689.2544020923679</c:v>
                </c:pt>
                <c:pt idx="574">
                  <c:v>3689.2544020923679</c:v>
                </c:pt>
                <c:pt idx="575">
                  <c:v>3689.2544020923679</c:v>
                </c:pt>
                <c:pt idx="576">
                  <c:v>3689.2544020923679</c:v>
                </c:pt>
                <c:pt idx="577">
                  <c:v>3689.2544020923679</c:v>
                </c:pt>
                <c:pt idx="578">
                  <c:v>3698.9168724309898</c:v>
                </c:pt>
                <c:pt idx="579">
                  <c:v>3715.5766851878907</c:v>
                </c:pt>
                <c:pt idx="580">
                  <c:v>3737.9690166691016</c:v>
                </c:pt>
                <c:pt idx="581">
                  <c:v>3737.9690166691016</c:v>
                </c:pt>
                <c:pt idx="582">
                  <c:v>3737.9690166691016</c:v>
                </c:pt>
                <c:pt idx="583">
                  <c:v>3737.9690166691016</c:v>
                </c:pt>
                <c:pt idx="584">
                  <c:v>3737.9690166691016</c:v>
                </c:pt>
                <c:pt idx="585">
                  <c:v>3737.9690166691016</c:v>
                </c:pt>
                <c:pt idx="586">
                  <c:v>3737.9690166691016</c:v>
                </c:pt>
                <c:pt idx="587">
                  <c:v>3737.9690166691016</c:v>
                </c:pt>
                <c:pt idx="588">
                  <c:v>3768.2450488127915</c:v>
                </c:pt>
                <c:pt idx="589">
                  <c:v>3816.6215439315124</c:v>
                </c:pt>
                <c:pt idx="590">
                  <c:v>3838.0763895383616</c:v>
                </c:pt>
                <c:pt idx="591">
                  <c:v>3857.1487505845257</c:v>
                </c:pt>
                <c:pt idx="592">
                  <c:v>3867.363375526073</c:v>
                </c:pt>
                <c:pt idx="593">
                  <c:v>4071.0920379734653</c:v>
                </c:pt>
                <c:pt idx="594">
                  <c:v>4454.4463341761193</c:v>
                </c:pt>
                <c:pt idx="595">
                  <c:v>4454.4463341761193</c:v>
                </c:pt>
                <c:pt idx="596">
                  <c:v>4454.4463341761193</c:v>
                </c:pt>
                <c:pt idx="597">
                  <c:v>4472.234042614391</c:v>
                </c:pt>
                <c:pt idx="598">
                  <c:v>4532.4951383529515</c:v>
                </c:pt>
                <c:pt idx="599">
                  <c:v>4554.4456245176561</c:v>
                </c:pt>
                <c:pt idx="600">
                  <c:v>4554.4456245176561</c:v>
                </c:pt>
                <c:pt idx="601">
                  <c:v>4648.5165558593017</c:v>
                </c:pt>
                <c:pt idx="602">
                  <c:v>4648.5165558593017</c:v>
                </c:pt>
                <c:pt idx="603">
                  <c:v>4648.5165558593017</c:v>
                </c:pt>
                <c:pt idx="604">
                  <c:v>4648.5165558593017</c:v>
                </c:pt>
                <c:pt idx="605">
                  <c:v>4648.5165558593017</c:v>
                </c:pt>
                <c:pt idx="606">
                  <c:v>4648.5165558593017</c:v>
                </c:pt>
                <c:pt idx="607">
                  <c:v>4648.5165558593017</c:v>
                </c:pt>
                <c:pt idx="608">
                  <c:v>4648.5165558593017</c:v>
                </c:pt>
                <c:pt idx="609">
                  <c:v>4687.9269713996628</c:v>
                </c:pt>
                <c:pt idx="610">
                  <c:v>4704.5242742596965</c:v>
                </c:pt>
                <c:pt idx="611">
                  <c:v>4762.0858468337274</c:v>
                </c:pt>
                <c:pt idx="612">
                  <c:v>4762.0858468337274</c:v>
                </c:pt>
                <c:pt idx="613">
                  <c:v>4785.4194359353196</c:v>
                </c:pt>
                <c:pt idx="614">
                  <c:v>4919.047992341787</c:v>
                </c:pt>
                <c:pt idx="615">
                  <c:v>4919.047992341787</c:v>
                </c:pt>
                <c:pt idx="616">
                  <c:v>4919.047992341787</c:v>
                </c:pt>
                <c:pt idx="617">
                  <c:v>4919.047992341787</c:v>
                </c:pt>
                <c:pt idx="618">
                  <c:v>4919.047992341787</c:v>
                </c:pt>
                <c:pt idx="619">
                  <c:v>4919.047992341787</c:v>
                </c:pt>
                <c:pt idx="620">
                  <c:v>4919.047992341787</c:v>
                </c:pt>
                <c:pt idx="621">
                  <c:v>4919.047992341787</c:v>
                </c:pt>
                <c:pt idx="622">
                  <c:v>4919.047992341787</c:v>
                </c:pt>
                <c:pt idx="623">
                  <c:v>4924.5331696379289</c:v>
                </c:pt>
                <c:pt idx="624">
                  <c:v>5074.3358526741358</c:v>
                </c:pt>
                <c:pt idx="625">
                  <c:v>5122.1557674067226</c:v>
                </c:pt>
                <c:pt idx="626">
                  <c:v>5165.3676906660494</c:v>
                </c:pt>
                <c:pt idx="627">
                  <c:v>5165.3676906660494</c:v>
                </c:pt>
                <c:pt idx="628">
                  <c:v>5265.6001294395001</c:v>
                </c:pt>
                <c:pt idx="629">
                  <c:v>5265.6001294395001</c:v>
                </c:pt>
                <c:pt idx="630">
                  <c:v>5462.1929548459957</c:v>
                </c:pt>
                <c:pt idx="631">
                  <c:v>5653.6406593613956</c:v>
                </c:pt>
                <c:pt idx="632">
                  <c:v>5966.9405934252563</c:v>
                </c:pt>
                <c:pt idx="633">
                  <c:v>6102.0245340827296</c:v>
                </c:pt>
                <c:pt idx="634">
                  <c:v>6185.5210806744581</c:v>
                </c:pt>
                <c:pt idx="635">
                  <c:v>6583.3169726070128</c:v>
                </c:pt>
                <c:pt idx="636">
                  <c:v>6670.2832753463108</c:v>
                </c:pt>
                <c:pt idx="637">
                  <c:v>6670.2832753463108</c:v>
                </c:pt>
                <c:pt idx="638">
                  <c:v>6670.2832753463108</c:v>
                </c:pt>
                <c:pt idx="639">
                  <c:v>6670.2832753463108</c:v>
                </c:pt>
                <c:pt idx="640">
                  <c:v>6670.2832753463108</c:v>
                </c:pt>
                <c:pt idx="641">
                  <c:v>6670.2832753463108</c:v>
                </c:pt>
                <c:pt idx="642">
                  <c:v>6670.2832753463108</c:v>
                </c:pt>
                <c:pt idx="643">
                  <c:v>6670.2832753463108</c:v>
                </c:pt>
                <c:pt idx="644">
                  <c:v>6670.2832753463108</c:v>
                </c:pt>
                <c:pt idx="645">
                  <c:v>6670.2832753463108</c:v>
                </c:pt>
                <c:pt idx="646">
                  <c:v>6670.2832753463108</c:v>
                </c:pt>
                <c:pt idx="647">
                  <c:v>6717.3502960740079</c:v>
                </c:pt>
                <c:pt idx="648">
                  <c:v>7240.4402664666068</c:v>
                </c:pt>
                <c:pt idx="649">
                  <c:v>7240.4402664666068</c:v>
                </c:pt>
                <c:pt idx="650">
                  <c:v>7240.4402664666068</c:v>
                </c:pt>
                <c:pt idx="651">
                  <c:v>7240.4402664666068</c:v>
                </c:pt>
                <c:pt idx="652">
                  <c:v>7240.4402664666068</c:v>
                </c:pt>
                <c:pt idx="653">
                  <c:v>7240.4402664666068</c:v>
                </c:pt>
                <c:pt idx="654">
                  <c:v>7260.6347771712799</c:v>
                </c:pt>
                <c:pt idx="655">
                  <c:v>7260.6347771712799</c:v>
                </c:pt>
                <c:pt idx="656">
                  <c:v>7260.6347771712799</c:v>
                </c:pt>
                <c:pt idx="657">
                  <c:v>7260.6347771712799</c:v>
                </c:pt>
                <c:pt idx="658">
                  <c:v>7260.6347771712799</c:v>
                </c:pt>
                <c:pt idx="659">
                  <c:v>7260.6347771712799</c:v>
                </c:pt>
                <c:pt idx="660">
                  <c:v>7260.6347771712799</c:v>
                </c:pt>
                <c:pt idx="661">
                  <c:v>7260.6347771712799</c:v>
                </c:pt>
                <c:pt idx="662">
                  <c:v>7260.6347771712799</c:v>
                </c:pt>
                <c:pt idx="663">
                  <c:v>7260.6347771712799</c:v>
                </c:pt>
                <c:pt idx="664">
                  <c:v>7260.6347771712799</c:v>
                </c:pt>
                <c:pt idx="665">
                  <c:v>7260.6347771712799</c:v>
                </c:pt>
                <c:pt idx="666">
                  <c:v>7260.6347771712799</c:v>
                </c:pt>
                <c:pt idx="667">
                  <c:v>7446.6079378261766</c:v>
                </c:pt>
                <c:pt idx="668">
                  <c:v>7731.8681440435594</c:v>
                </c:pt>
                <c:pt idx="669">
                  <c:v>7865.6313296392027</c:v>
                </c:pt>
                <c:pt idx="670">
                  <c:v>7865.6313296392027</c:v>
                </c:pt>
                <c:pt idx="671">
                  <c:v>7865.6313296392027</c:v>
                </c:pt>
                <c:pt idx="672">
                  <c:v>8100.8267593069795</c:v>
                </c:pt>
                <c:pt idx="673">
                  <c:v>8495.5680833762817</c:v>
                </c:pt>
                <c:pt idx="674">
                  <c:v>8953.5147750386532</c:v>
                </c:pt>
                <c:pt idx="675">
                  <c:v>9294.0612975347885</c:v>
                </c:pt>
                <c:pt idx="676">
                  <c:v>9294.0612975347885</c:v>
                </c:pt>
                <c:pt idx="677">
                  <c:v>9688.9584510031782</c:v>
                </c:pt>
                <c:pt idx="678">
                  <c:v>10612.66260590286</c:v>
                </c:pt>
                <c:pt idx="679">
                  <c:v>10612.66260590286</c:v>
                </c:pt>
                <c:pt idx="680">
                  <c:v>10612.66260590286</c:v>
                </c:pt>
                <c:pt idx="681">
                  <c:v>10612.66260590286</c:v>
                </c:pt>
                <c:pt idx="682">
                  <c:v>10612.66260590286</c:v>
                </c:pt>
                <c:pt idx="683">
                  <c:v>10612.66260590286</c:v>
                </c:pt>
                <c:pt idx="684">
                  <c:v>10612.66260590286</c:v>
                </c:pt>
                <c:pt idx="685">
                  <c:v>10612.66260590286</c:v>
                </c:pt>
                <c:pt idx="686">
                  <c:v>10612.66260590286</c:v>
                </c:pt>
                <c:pt idx="687">
                  <c:v>10612.66260590286</c:v>
                </c:pt>
                <c:pt idx="688">
                  <c:v>10612.66260590286</c:v>
                </c:pt>
                <c:pt idx="689">
                  <c:v>10612.66260590286</c:v>
                </c:pt>
                <c:pt idx="690">
                  <c:v>10612.66260590286</c:v>
                </c:pt>
                <c:pt idx="691">
                  <c:v>10612.66260590286</c:v>
                </c:pt>
                <c:pt idx="692">
                  <c:v>10612.66260590286</c:v>
                </c:pt>
                <c:pt idx="693">
                  <c:v>10612.66260590286</c:v>
                </c:pt>
                <c:pt idx="694">
                  <c:v>10612.66260590286</c:v>
                </c:pt>
                <c:pt idx="695">
                  <c:v>10612.66260590286</c:v>
                </c:pt>
                <c:pt idx="696">
                  <c:v>10612.66260590286</c:v>
                </c:pt>
                <c:pt idx="697">
                  <c:v>7336.5293574646894</c:v>
                </c:pt>
                <c:pt idx="698">
                  <c:v>7336.5293574646894</c:v>
                </c:pt>
                <c:pt idx="699">
                  <c:v>7336.5293574646894</c:v>
                </c:pt>
                <c:pt idx="700">
                  <c:v>7336.5293574646894</c:v>
                </c:pt>
                <c:pt idx="701">
                  <c:v>7336.5293574646894</c:v>
                </c:pt>
                <c:pt idx="702">
                  <c:v>7562.9844485893227</c:v>
                </c:pt>
                <c:pt idx="703">
                  <c:v>7562.9844485893227</c:v>
                </c:pt>
                <c:pt idx="704">
                  <c:v>7562.9844485893227</c:v>
                </c:pt>
                <c:pt idx="705">
                  <c:v>7562.9844485893227</c:v>
                </c:pt>
                <c:pt idx="706">
                  <c:v>7562.9844485893227</c:v>
                </c:pt>
                <c:pt idx="707">
                  <c:v>7562.9844485893227</c:v>
                </c:pt>
                <c:pt idx="708">
                  <c:v>7562.9844485893227</c:v>
                </c:pt>
                <c:pt idx="709">
                  <c:v>7562.9844485893227</c:v>
                </c:pt>
                <c:pt idx="710">
                  <c:v>7562.9844485893227</c:v>
                </c:pt>
                <c:pt idx="711">
                  <c:v>7562.9844485893227</c:v>
                </c:pt>
                <c:pt idx="712">
                  <c:v>7577.6638631266233</c:v>
                </c:pt>
                <c:pt idx="713">
                  <c:v>7883.5314768139615</c:v>
                </c:pt>
                <c:pt idx="714">
                  <c:v>8230.3583291325649</c:v>
                </c:pt>
                <c:pt idx="715">
                  <c:v>8617.3084962193079</c:v>
                </c:pt>
                <c:pt idx="716">
                  <c:v>8906.7681465973783</c:v>
                </c:pt>
                <c:pt idx="717">
                  <c:v>9034.4763319376398</c:v>
                </c:pt>
                <c:pt idx="718">
                  <c:v>9544.3726987438749</c:v>
                </c:pt>
                <c:pt idx="719">
                  <c:v>9748.0414288694883</c:v>
                </c:pt>
                <c:pt idx="720">
                  <c:v>9748.0414288694883</c:v>
                </c:pt>
                <c:pt idx="721">
                  <c:v>9779.2174573842858</c:v>
                </c:pt>
                <c:pt idx="722">
                  <c:v>9958.9817116458562</c:v>
                </c:pt>
                <c:pt idx="723">
                  <c:v>9958.9817116458562</c:v>
                </c:pt>
                <c:pt idx="724">
                  <c:v>9958.9817116458562</c:v>
                </c:pt>
                <c:pt idx="725">
                  <c:v>9958.9817116458562</c:v>
                </c:pt>
                <c:pt idx="726">
                  <c:v>9958.9817116458562</c:v>
                </c:pt>
                <c:pt idx="727">
                  <c:v>9958.9817116458562</c:v>
                </c:pt>
                <c:pt idx="728">
                  <c:v>9958.9817116458562</c:v>
                </c:pt>
                <c:pt idx="729">
                  <c:v>9958.9817116458562</c:v>
                </c:pt>
                <c:pt idx="730">
                  <c:v>9958.9817116458562</c:v>
                </c:pt>
                <c:pt idx="731">
                  <c:v>9958.9817116458562</c:v>
                </c:pt>
                <c:pt idx="732">
                  <c:v>9958.9817116458562</c:v>
                </c:pt>
                <c:pt idx="733">
                  <c:v>9958.9817116458562</c:v>
                </c:pt>
                <c:pt idx="734">
                  <c:v>9958.9817116458562</c:v>
                </c:pt>
                <c:pt idx="735">
                  <c:v>9958.9817116458562</c:v>
                </c:pt>
                <c:pt idx="736">
                  <c:v>9958.9817116458562</c:v>
                </c:pt>
                <c:pt idx="737">
                  <c:v>9958.9817116458562</c:v>
                </c:pt>
                <c:pt idx="738">
                  <c:v>9958.9817116458562</c:v>
                </c:pt>
                <c:pt idx="739">
                  <c:v>9958.9817116458562</c:v>
                </c:pt>
                <c:pt idx="740">
                  <c:v>9958.9817116458562</c:v>
                </c:pt>
                <c:pt idx="741">
                  <c:v>9958.9817116458562</c:v>
                </c:pt>
                <c:pt idx="742">
                  <c:v>7901.4204666245832</c:v>
                </c:pt>
                <c:pt idx="743">
                  <c:v>7961.0064199621247</c:v>
                </c:pt>
                <c:pt idx="744">
                  <c:v>8067.5232779659136</c:v>
                </c:pt>
                <c:pt idx="745">
                  <c:v>8245.4039501693223</c:v>
                </c:pt>
                <c:pt idx="746">
                  <c:v>8573.3635551523894</c:v>
                </c:pt>
                <c:pt idx="747">
                  <c:v>9015.102199637151</c:v>
                </c:pt>
                <c:pt idx="748">
                  <c:v>9099.0539796734338</c:v>
                </c:pt>
                <c:pt idx="749">
                  <c:v>9203.148081706091</c:v>
                </c:pt>
                <c:pt idx="750">
                  <c:v>9203.148081706091</c:v>
                </c:pt>
                <c:pt idx="751">
                  <c:v>9203.148081706091</c:v>
                </c:pt>
                <c:pt idx="752">
                  <c:v>9203.148081706091</c:v>
                </c:pt>
                <c:pt idx="753">
                  <c:v>9203.148081706091</c:v>
                </c:pt>
                <c:pt idx="754">
                  <c:v>9203.148081706091</c:v>
                </c:pt>
                <c:pt idx="755">
                  <c:v>9203.148081706091</c:v>
                </c:pt>
                <c:pt idx="756">
                  <c:v>9203.148081706091</c:v>
                </c:pt>
                <c:pt idx="757">
                  <c:v>9203.148081706091</c:v>
                </c:pt>
                <c:pt idx="758">
                  <c:v>9203.148081706091</c:v>
                </c:pt>
                <c:pt idx="759">
                  <c:v>9203.148081706091</c:v>
                </c:pt>
                <c:pt idx="760">
                  <c:v>9203.148081706091</c:v>
                </c:pt>
                <c:pt idx="761">
                  <c:v>9203.148081706091</c:v>
                </c:pt>
                <c:pt idx="762">
                  <c:v>9203.148081706091</c:v>
                </c:pt>
                <c:pt idx="763">
                  <c:v>9203.148081706091</c:v>
                </c:pt>
                <c:pt idx="764">
                  <c:v>9203.148081706091</c:v>
                </c:pt>
                <c:pt idx="765">
                  <c:v>9203.148081706091</c:v>
                </c:pt>
                <c:pt idx="766">
                  <c:v>9203.148081706091</c:v>
                </c:pt>
                <c:pt idx="767">
                  <c:v>9203.148081706091</c:v>
                </c:pt>
                <c:pt idx="768">
                  <c:v>9203.148081706091</c:v>
                </c:pt>
                <c:pt idx="769">
                  <c:v>6944.449208318365</c:v>
                </c:pt>
                <c:pt idx="770">
                  <c:v>6944.449208318365</c:v>
                </c:pt>
                <c:pt idx="771">
                  <c:v>6944.449208318365</c:v>
                </c:pt>
                <c:pt idx="772">
                  <c:v>6944.449208318365</c:v>
                </c:pt>
                <c:pt idx="773">
                  <c:v>6944.449208318365</c:v>
                </c:pt>
                <c:pt idx="774">
                  <c:v>6944.449208318365</c:v>
                </c:pt>
                <c:pt idx="775">
                  <c:v>6944.449208318365</c:v>
                </c:pt>
                <c:pt idx="776">
                  <c:v>6944.449208318365</c:v>
                </c:pt>
                <c:pt idx="777">
                  <c:v>6944.449208318365</c:v>
                </c:pt>
                <c:pt idx="778">
                  <c:v>6944.449208318365</c:v>
                </c:pt>
                <c:pt idx="779">
                  <c:v>6944.449208318365</c:v>
                </c:pt>
                <c:pt idx="780">
                  <c:v>6944.449208318365</c:v>
                </c:pt>
                <c:pt idx="781">
                  <c:v>6944.449208318365</c:v>
                </c:pt>
                <c:pt idx="782">
                  <c:v>7036.4046534978061</c:v>
                </c:pt>
                <c:pt idx="783">
                  <c:v>7172.5766881480258</c:v>
                </c:pt>
                <c:pt idx="784">
                  <c:v>7362.485019333224</c:v>
                </c:pt>
                <c:pt idx="785">
                  <c:v>7362.485019333224</c:v>
                </c:pt>
                <c:pt idx="786">
                  <c:v>7362.485019333224</c:v>
                </c:pt>
                <c:pt idx="787">
                  <c:v>7362.485019333224</c:v>
                </c:pt>
                <c:pt idx="788">
                  <c:v>7362.485019333224</c:v>
                </c:pt>
                <c:pt idx="789">
                  <c:v>7362.485019333224</c:v>
                </c:pt>
                <c:pt idx="790">
                  <c:v>7362.485019333224</c:v>
                </c:pt>
                <c:pt idx="791">
                  <c:v>7362.485019333224</c:v>
                </c:pt>
                <c:pt idx="792">
                  <c:v>7362.485019333224</c:v>
                </c:pt>
                <c:pt idx="793">
                  <c:v>7362.485019333224</c:v>
                </c:pt>
                <c:pt idx="794">
                  <c:v>7362.485019333224</c:v>
                </c:pt>
                <c:pt idx="795">
                  <c:v>7362.485019333224</c:v>
                </c:pt>
                <c:pt idx="796">
                  <c:v>7362.485019333224</c:v>
                </c:pt>
                <c:pt idx="797">
                  <c:v>7362.485019333224</c:v>
                </c:pt>
                <c:pt idx="798">
                  <c:v>7362.485019333224</c:v>
                </c:pt>
                <c:pt idx="799">
                  <c:v>7362.485019333224</c:v>
                </c:pt>
                <c:pt idx="800">
                  <c:v>7646.5768365721051</c:v>
                </c:pt>
                <c:pt idx="801">
                  <c:v>7646.5768365721051</c:v>
                </c:pt>
                <c:pt idx="802">
                  <c:v>7677.2205376234051</c:v>
                </c:pt>
                <c:pt idx="803">
                  <c:v>7677.2205376234051</c:v>
                </c:pt>
                <c:pt idx="804">
                  <c:v>7677.2205376234051</c:v>
                </c:pt>
                <c:pt idx="805">
                  <c:v>7677.2205376234051</c:v>
                </c:pt>
                <c:pt idx="806">
                  <c:v>7677.2205376234051</c:v>
                </c:pt>
                <c:pt idx="807">
                  <c:v>7758.766379761244</c:v>
                </c:pt>
                <c:pt idx="808">
                  <c:v>7758.766379761244</c:v>
                </c:pt>
                <c:pt idx="809">
                  <c:v>7883.1929176066096</c:v>
                </c:pt>
                <c:pt idx="810">
                  <c:v>7943.187625845947</c:v>
                </c:pt>
                <c:pt idx="811">
                  <c:v>8053.2393632613521</c:v>
                </c:pt>
                <c:pt idx="812">
                  <c:v>8053.2393632613521</c:v>
                </c:pt>
                <c:pt idx="813">
                  <c:v>8053.2393632613521</c:v>
                </c:pt>
                <c:pt idx="814">
                  <c:v>8053.2393632613521</c:v>
                </c:pt>
                <c:pt idx="815">
                  <c:v>8053.2393632613521</c:v>
                </c:pt>
                <c:pt idx="816">
                  <c:v>8053.2393632613521</c:v>
                </c:pt>
                <c:pt idx="817">
                  <c:v>8053.2393632613521</c:v>
                </c:pt>
                <c:pt idx="818">
                  <c:v>8053.2393632613521</c:v>
                </c:pt>
                <c:pt idx="819">
                  <c:v>8053.2393632613521</c:v>
                </c:pt>
                <c:pt idx="820">
                  <c:v>8053.2393632613521</c:v>
                </c:pt>
                <c:pt idx="821">
                  <c:v>8053.2393632613521</c:v>
                </c:pt>
                <c:pt idx="822">
                  <c:v>8053.2393632613521</c:v>
                </c:pt>
                <c:pt idx="823">
                  <c:v>8053.2393632613521</c:v>
                </c:pt>
                <c:pt idx="824">
                  <c:v>8053.2393632613521</c:v>
                </c:pt>
                <c:pt idx="825">
                  <c:v>8053.2393632613521</c:v>
                </c:pt>
                <c:pt idx="826">
                  <c:v>8053.2393632613521</c:v>
                </c:pt>
                <c:pt idx="827">
                  <c:v>6030.5991945023879</c:v>
                </c:pt>
                <c:pt idx="828">
                  <c:v>6030.5991945023879</c:v>
                </c:pt>
                <c:pt idx="829">
                  <c:v>6030.5991945023879</c:v>
                </c:pt>
                <c:pt idx="830">
                  <c:v>6030.5991945023879</c:v>
                </c:pt>
                <c:pt idx="831">
                  <c:v>6030.5991945023879</c:v>
                </c:pt>
                <c:pt idx="832">
                  <c:v>6030.5991945023879</c:v>
                </c:pt>
                <c:pt idx="833">
                  <c:v>6131.5988327355435</c:v>
                </c:pt>
                <c:pt idx="834">
                  <c:v>6226.9289494619889</c:v>
                </c:pt>
                <c:pt idx="835">
                  <c:v>6273.5010545157902</c:v>
                </c:pt>
                <c:pt idx="836">
                  <c:v>6273.5010545157902</c:v>
                </c:pt>
                <c:pt idx="837">
                  <c:v>6273.5010545157902</c:v>
                </c:pt>
                <c:pt idx="838">
                  <c:v>6273.5010545157902</c:v>
                </c:pt>
                <c:pt idx="839">
                  <c:v>6273.5010545157902</c:v>
                </c:pt>
                <c:pt idx="840">
                  <c:v>6273.5010545157902</c:v>
                </c:pt>
                <c:pt idx="841">
                  <c:v>6273.5010545157902</c:v>
                </c:pt>
                <c:pt idx="842">
                  <c:v>6413.7847994046333</c:v>
                </c:pt>
                <c:pt idx="843">
                  <c:v>6413.7847994046333</c:v>
                </c:pt>
                <c:pt idx="844">
                  <c:v>6413.7847994046333</c:v>
                </c:pt>
                <c:pt idx="845">
                  <c:v>6413.7847994046333</c:v>
                </c:pt>
                <c:pt idx="846">
                  <c:v>6413.7847994046333</c:v>
                </c:pt>
                <c:pt idx="847">
                  <c:v>6413.7847994046333</c:v>
                </c:pt>
                <c:pt idx="848">
                  <c:v>6413.7847994046333</c:v>
                </c:pt>
                <c:pt idx="849">
                  <c:v>6413.7847994046333</c:v>
                </c:pt>
                <c:pt idx="850">
                  <c:v>6413.7847994046333</c:v>
                </c:pt>
                <c:pt idx="851">
                  <c:v>6413.7847994046333</c:v>
                </c:pt>
                <c:pt idx="852">
                  <c:v>6413.7847994046333</c:v>
                </c:pt>
                <c:pt idx="853">
                  <c:v>6413.7847994046333</c:v>
                </c:pt>
                <c:pt idx="854">
                  <c:v>6413.7847994046333</c:v>
                </c:pt>
                <c:pt idx="855">
                  <c:v>6413.7847994046333</c:v>
                </c:pt>
                <c:pt idx="856">
                  <c:v>6413.7847994046333</c:v>
                </c:pt>
                <c:pt idx="857">
                  <c:v>6413.7847994046333</c:v>
                </c:pt>
                <c:pt idx="858">
                  <c:v>6475.4891338733914</c:v>
                </c:pt>
                <c:pt idx="859">
                  <c:v>6475.4891338733914</c:v>
                </c:pt>
                <c:pt idx="860">
                  <c:v>6475.4891338733914</c:v>
                </c:pt>
                <c:pt idx="861">
                  <c:v>6475.4891338733914</c:v>
                </c:pt>
                <c:pt idx="862">
                  <c:v>6475.4891338733914</c:v>
                </c:pt>
                <c:pt idx="863">
                  <c:v>6475.4891338733914</c:v>
                </c:pt>
                <c:pt idx="864">
                  <c:v>6580.9131234048091</c:v>
                </c:pt>
                <c:pt idx="865">
                  <c:v>6580.9131234048091</c:v>
                </c:pt>
                <c:pt idx="866">
                  <c:v>6580.9131234048091</c:v>
                </c:pt>
                <c:pt idx="867">
                  <c:v>6580.9131234048091</c:v>
                </c:pt>
                <c:pt idx="868">
                  <c:v>6580.9131234048091</c:v>
                </c:pt>
                <c:pt idx="869">
                  <c:v>6580.9131234048091</c:v>
                </c:pt>
                <c:pt idx="870">
                  <c:v>6580.9131234048091</c:v>
                </c:pt>
                <c:pt idx="871">
                  <c:v>6652.7032369093376</c:v>
                </c:pt>
                <c:pt idx="872">
                  <c:v>6758.0589132184041</c:v>
                </c:pt>
                <c:pt idx="873">
                  <c:v>7088.8120218965632</c:v>
                </c:pt>
                <c:pt idx="874">
                  <c:v>7197.8053197069066</c:v>
                </c:pt>
                <c:pt idx="875">
                  <c:v>7197.8053197069066</c:v>
                </c:pt>
                <c:pt idx="876">
                  <c:v>7197.8053197069066</c:v>
                </c:pt>
                <c:pt idx="877">
                  <c:v>7197.8053197069066</c:v>
                </c:pt>
                <c:pt idx="878">
                  <c:v>7197.8053197069066</c:v>
                </c:pt>
                <c:pt idx="879">
                  <c:v>7205.9857548337313</c:v>
                </c:pt>
                <c:pt idx="880">
                  <c:v>7432.4686793503588</c:v>
                </c:pt>
                <c:pt idx="881">
                  <c:v>7680.2248114153226</c:v>
                </c:pt>
                <c:pt idx="882">
                  <c:v>7686.7483302737892</c:v>
                </c:pt>
                <c:pt idx="883">
                  <c:v>7813.740997246412</c:v>
                </c:pt>
                <c:pt idx="884">
                  <c:v>7903.9063975217696</c:v>
                </c:pt>
                <c:pt idx="885">
                  <c:v>7903.9063975217696</c:v>
                </c:pt>
                <c:pt idx="886">
                  <c:v>7903.9063975217696</c:v>
                </c:pt>
                <c:pt idx="887">
                  <c:v>7903.9063975217696</c:v>
                </c:pt>
                <c:pt idx="888">
                  <c:v>7903.9063975217696</c:v>
                </c:pt>
                <c:pt idx="889">
                  <c:v>7903.9063975217696</c:v>
                </c:pt>
                <c:pt idx="890">
                  <c:v>7903.9063975217696</c:v>
                </c:pt>
                <c:pt idx="891">
                  <c:v>7903.9063975217696</c:v>
                </c:pt>
                <c:pt idx="892">
                  <c:v>7903.9063975217696</c:v>
                </c:pt>
                <c:pt idx="893">
                  <c:v>7903.9063975217696</c:v>
                </c:pt>
                <c:pt idx="894">
                  <c:v>8056.8487873884433</c:v>
                </c:pt>
                <c:pt idx="895">
                  <c:v>8295.7319086495972</c:v>
                </c:pt>
                <c:pt idx="896">
                  <c:v>8345.9527177846394</c:v>
                </c:pt>
                <c:pt idx="897">
                  <c:v>8345.9527177846394</c:v>
                </c:pt>
                <c:pt idx="898">
                  <c:v>8384.5828014055569</c:v>
                </c:pt>
                <c:pt idx="899">
                  <c:v>8384.5828014055569</c:v>
                </c:pt>
                <c:pt idx="900">
                  <c:v>8414.1323191385018</c:v>
                </c:pt>
                <c:pt idx="901">
                  <c:v>8414.1323191385018</c:v>
                </c:pt>
                <c:pt idx="902">
                  <c:v>8414.1323191385018</c:v>
                </c:pt>
                <c:pt idx="903">
                  <c:v>8640.0538356519664</c:v>
                </c:pt>
                <c:pt idx="904">
                  <c:v>8812.0344520867711</c:v>
                </c:pt>
                <c:pt idx="905">
                  <c:v>8825.7690068780939</c:v>
                </c:pt>
                <c:pt idx="906">
                  <c:v>9057.7926061902835</c:v>
                </c:pt>
                <c:pt idx="907">
                  <c:v>9057.7926061902835</c:v>
                </c:pt>
                <c:pt idx="908">
                  <c:v>9057.7926061902835</c:v>
                </c:pt>
                <c:pt idx="909">
                  <c:v>9291.2091349127186</c:v>
                </c:pt>
                <c:pt idx="910">
                  <c:v>9291.2091349127186</c:v>
                </c:pt>
                <c:pt idx="911">
                  <c:v>9291.2091349127186</c:v>
                </c:pt>
                <c:pt idx="912">
                  <c:v>9291.2091349127186</c:v>
                </c:pt>
                <c:pt idx="913">
                  <c:v>9291.2091349127186</c:v>
                </c:pt>
                <c:pt idx="914">
                  <c:v>9291.2091349127186</c:v>
                </c:pt>
                <c:pt idx="915">
                  <c:v>9291.2091349127186</c:v>
                </c:pt>
                <c:pt idx="916">
                  <c:v>9291.2091349127186</c:v>
                </c:pt>
                <c:pt idx="917">
                  <c:v>9291.2091349127186</c:v>
                </c:pt>
                <c:pt idx="918">
                  <c:v>9291.2091349127186</c:v>
                </c:pt>
                <c:pt idx="919">
                  <c:v>9291.2091349127186</c:v>
                </c:pt>
                <c:pt idx="920">
                  <c:v>9291.2091349127186</c:v>
                </c:pt>
                <c:pt idx="921">
                  <c:v>9291.2091349127186</c:v>
                </c:pt>
                <c:pt idx="922">
                  <c:v>9291.2091349127186</c:v>
                </c:pt>
                <c:pt idx="923">
                  <c:v>9291.2091349127186</c:v>
                </c:pt>
                <c:pt idx="924">
                  <c:v>7432.0145216761121</c:v>
                </c:pt>
                <c:pt idx="925">
                  <c:v>7432.0145216761121</c:v>
                </c:pt>
                <c:pt idx="926">
                  <c:v>7432.0145216761121</c:v>
                </c:pt>
                <c:pt idx="927">
                  <c:v>7432.0145216761121</c:v>
                </c:pt>
                <c:pt idx="928">
                  <c:v>7470.1251791716968</c:v>
                </c:pt>
                <c:pt idx="929">
                  <c:v>7569.1551612545281</c:v>
                </c:pt>
                <c:pt idx="930">
                  <c:v>7603.105145129075</c:v>
                </c:pt>
                <c:pt idx="931">
                  <c:v>7793.1801306161669</c:v>
                </c:pt>
                <c:pt idx="932">
                  <c:v>7978.5801175545512</c:v>
                </c:pt>
                <c:pt idx="933">
                  <c:v>7978.5801175545512</c:v>
                </c:pt>
                <c:pt idx="934">
                  <c:v>7978.5801175545512</c:v>
                </c:pt>
                <c:pt idx="935">
                  <c:v>7978.5801175545512</c:v>
                </c:pt>
                <c:pt idx="936">
                  <c:v>6650.5878601275408</c:v>
                </c:pt>
                <c:pt idx="937">
                  <c:v>6650.5878601275408</c:v>
                </c:pt>
                <c:pt idx="938">
                  <c:v>6650.5878601275408</c:v>
                </c:pt>
                <c:pt idx="939">
                  <c:v>2222.8765050329775</c:v>
                </c:pt>
                <c:pt idx="940">
                  <c:v>2791.0883545296801</c:v>
                </c:pt>
                <c:pt idx="941">
                  <c:v>2961.4170190767118</c:v>
                </c:pt>
                <c:pt idx="942">
                  <c:v>2961.4170190767118</c:v>
                </c:pt>
                <c:pt idx="943">
                  <c:v>2961.4170190767118</c:v>
                </c:pt>
                <c:pt idx="944">
                  <c:v>2961.4170190767118</c:v>
                </c:pt>
                <c:pt idx="945">
                  <c:v>3341.7768912162301</c:v>
                </c:pt>
                <c:pt idx="946">
                  <c:v>3679.9607020946078</c:v>
                </c:pt>
                <c:pt idx="947">
                  <c:v>3679.9607020946078</c:v>
                </c:pt>
                <c:pt idx="948">
                  <c:v>3679.9607020946078</c:v>
                </c:pt>
                <c:pt idx="949">
                  <c:v>3679.9607020946078</c:v>
                </c:pt>
                <c:pt idx="950">
                  <c:v>4213.9545846442725</c:v>
                </c:pt>
                <c:pt idx="951">
                  <c:v>4402.2026261798446</c:v>
                </c:pt>
                <c:pt idx="952">
                  <c:v>4492.400363561861</c:v>
                </c:pt>
                <c:pt idx="953">
                  <c:v>4492.400363561861</c:v>
                </c:pt>
                <c:pt idx="954">
                  <c:v>4492.400363561861</c:v>
                </c:pt>
                <c:pt idx="955">
                  <c:v>4492.400363561861</c:v>
                </c:pt>
                <c:pt idx="956">
                  <c:v>4492.400363561861</c:v>
                </c:pt>
                <c:pt idx="957">
                  <c:v>4605.5211609796424</c:v>
                </c:pt>
                <c:pt idx="958">
                  <c:v>4620.9615448816785</c:v>
                </c:pt>
                <c:pt idx="959">
                  <c:v>5065.7428903935106</c:v>
                </c:pt>
                <c:pt idx="960">
                  <c:v>5065.7428903935106</c:v>
                </c:pt>
                <c:pt idx="961">
                  <c:v>5132.6037412187443</c:v>
                </c:pt>
                <c:pt idx="962">
                  <c:v>5202.2783670968711</c:v>
                </c:pt>
                <c:pt idx="963">
                  <c:v>5457.2015303871831</c:v>
                </c:pt>
                <c:pt idx="964">
                  <c:v>5710.9563773484642</c:v>
                </c:pt>
                <c:pt idx="965">
                  <c:v>5802.3502396136182</c:v>
                </c:pt>
                <c:pt idx="966">
                  <c:v>5826.4632156522566</c:v>
                </c:pt>
                <c:pt idx="967">
                  <c:v>5826.4632156522566</c:v>
                </c:pt>
                <c:pt idx="968">
                  <c:v>5826.4632156522566</c:v>
                </c:pt>
                <c:pt idx="969">
                  <c:v>5826.4632156522566</c:v>
                </c:pt>
                <c:pt idx="970">
                  <c:v>5826.4632156522566</c:v>
                </c:pt>
                <c:pt idx="971">
                  <c:v>5826.4632156522566</c:v>
                </c:pt>
                <c:pt idx="972">
                  <c:v>5826.4632156522566</c:v>
                </c:pt>
                <c:pt idx="973">
                  <c:v>5826.4632156522566</c:v>
                </c:pt>
                <c:pt idx="974">
                  <c:v>5831.8547121855545</c:v>
                </c:pt>
                <c:pt idx="975">
                  <c:v>5964.3102409669991</c:v>
                </c:pt>
                <c:pt idx="976">
                  <c:v>6027.2232168702994</c:v>
                </c:pt>
                <c:pt idx="977">
                  <c:v>6027.2232168702994</c:v>
                </c:pt>
                <c:pt idx="978">
                  <c:v>6027.2232168702994</c:v>
                </c:pt>
                <c:pt idx="979">
                  <c:v>6027.2232168702994</c:v>
                </c:pt>
                <c:pt idx="980">
                  <c:v>6182.6241650886041</c:v>
                </c:pt>
                <c:pt idx="981">
                  <c:v>6356.8537485797424</c:v>
                </c:pt>
                <c:pt idx="982">
                  <c:v>6455.2423737217687</c:v>
                </c:pt>
                <c:pt idx="983">
                  <c:v>6522.4866363495921</c:v>
                </c:pt>
                <c:pt idx="984">
                  <c:v>6682.4419727146333</c:v>
                </c:pt>
                <c:pt idx="985">
                  <c:v>6768.384775443169</c:v>
                </c:pt>
                <c:pt idx="986">
                  <c:v>7102.5602978988518</c:v>
                </c:pt>
                <c:pt idx="987">
                  <c:v>7506.7812681089672</c:v>
                </c:pt>
                <c:pt idx="988">
                  <c:v>7506.7812681089672</c:v>
                </c:pt>
                <c:pt idx="989">
                  <c:v>7530.8704271682636</c:v>
                </c:pt>
                <c:pt idx="990">
                  <c:v>7594.0333844514371</c:v>
                </c:pt>
                <c:pt idx="991">
                  <c:v>7594.0333844514371</c:v>
                </c:pt>
                <c:pt idx="992">
                  <c:v>7612.9630414056646</c:v>
                </c:pt>
                <c:pt idx="993">
                  <c:v>7810.2737372650972</c:v>
                </c:pt>
                <c:pt idx="994">
                  <c:v>8023.9018635385873</c:v>
                </c:pt>
                <c:pt idx="995">
                  <c:v>8403.1036771847284</c:v>
                </c:pt>
                <c:pt idx="996">
                  <c:v>8403.1036771847284</c:v>
                </c:pt>
                <c:pt idx="997">
                  <c:v>8403.1036771847284</c:v>
                </c:pt>
                <c:pt idx="998">
                  <c:v>8403.1036771847284</c:v>
                </c:pt>
                <c:pt idx="999">
                  <c:v>8403.1036771847284</c:v>
                </c:pt>
                <c:pt idx="1000">
                  <c:v>8403.1036771847284</c:v>
                </c:pt>
                <c:pt idx="1001">
                  <c:v>8403.1036771847284</c:v>
                </c:pt>
                <c:pt idx="1002">
                  <c:v>8403.1036771847284</c:v>
                </c:pt>
                <c:pt idx="1003">
                  <c:v>8403.1036771847284</c:v>
                </c:pt>
                <c:pt idx="1004">
                  <c:v>8403.1036771847284</c:v>
                </c:pt>
                <c:pt idx="1005">
                  <c:v>8403.1036771847284</c:v>
                </c:pt>
                <c:pt idx="1006">
                  <c:v>8403.1036771847284</c:v>
                </c:pt>
                <c:pt idx="1007">
                  <c:v>8403.1036771847284</c:v>
                </c:pt>
                <c:pt idx="1008">
                  <c:v>8403.1036771847284</c:v>
                </c:pt>
                <c:pt idx="1009">
                  <c:v>8403.1036771847284</c:v>
                </c:pt>
                <c:pt idx="1010">
                  <c:v>8403.1036771847284</c:v>
                </c:pt>
                <c:pt idx="1011">
                  <c:v>8403.1036771847284</c:v>
                </c:pt>
                <c:pt idx="1012">
                  <c:v>8403.1036771847284</c:v>
                </c:pt>
                <c:pt idx="1013">
                  <c:v>8403.1036771847284</c:v>
                </c:pt>
                <c:pt idx="1014">
                  <c:v>8403.1036771847284</c:v>
                </c:pt>
                <c:pt idx="1015">
                  <c:v>8403.1036771847284</c:v>
                </c:pt>
                <c:pt idx="1016">
                  <c:v>8403.1036771847284</c:v>
                </c:pt>
                <c:pt idx="1017">
                  <c:v>8403.1036771847284</c:v>
                </c:pt>
                <c:pt idx="1018">
                  <c:v>8403.1036771847284</c:v>
                </c:pt>
                <c:pt idx="1019">
                  <c:v>8408.5233995703456</c:v>
                </c:pt>
                <c:pt idx="1020">
                  <c:v>8408.5233995703456</c:v>
                </c:pt>
                <c:pt idx="1021">
                  <c:v>8408.5233995703456</c:v>
                </c:pt>
                <c:pt idx="1022">
                  <c:v>8408.5233995703456</c:v>
                </c:pt>
                <c:pt idx="1023">
                  <c:v>8408.5233995703456</c:v>
                </c:pt>
                <c:pt idx="1024">
                  <c:v>8408.5233995703456</c:v>
                </c:pt>
                <c:pt idx="1025">
                  <c:v>8408.5233995703456</c:v>
                </c:pt>
                <c:pt idx="1026">
                  <c:v>8431.2021950734579</c:v>
                </c:pt>
                <c:pt idx="1027">
                  <c:v>8474.6319755661116</c:v>
                </c:pt>
                <c:pt idx="1028">
                  <c:v>8637.9067780095011</c:v>
                </c:pt>
                <c:pt idx="1029">
                  <c:v>8637.9067780095011</c:v>
                </c:pt>
                <c:pt idx="1030">
                  <c:v>8637.9067780095011</c:v>
                </c:pt>
                <c:pt idx="1031">
                  <c:v>8637.9067780095011</c:v>
                </c:pt>
                <c:pt idx="1032">
                  <c:v>8637.9067780095011</c:v>
                </c:pt>
                <c:pt idx="1033">
                  <c:v>8637.9067780095011</c:v>
                </c:pt>
                <c:pt idx="1034">
                  <c:v>8637.9067780095011</c:v>
                </c:pt>
                <c:pt idx="1035">
                  <c:v>8637.9067780095011</c:v>
                </c:pt>
                <c:pt idx="1036">
                  <c:v>8637.9067780095011</c:v>
                </c:pt>
                <c:pt idx="1037">
                  <c:v>8637.9067780095011</c:v>
                </c:pt>
                <c:pt idx="1038">
                  <c:v>8637.9067780095011</c:v>
                </c:pt>
                <c:pt idx="1039">
                  <c:v>8637.9067780095011</c:v>
                </c:pt>
                <c:pt idx="1040">
                  <c:v>8637.9067780095011</c:v>
                </c:pt>
                <c:pt idx="1041">
                  <c:v>8694.2300413873199</c:v>
                </c:pt>
                <c:pt idx="1042">
                  <c:v>8694.2300413873199</c:v>
                </c:pt>
                <c:pt idx="1043">
                  <c:v>8694.2300413873199</c:v>
                </c:pt>
                <c:pt idx="1044">
                  <c:v>8694.2300413873199</c:v>
                </c:pt>
                <c:pt idx="1045">
                  <c:v>8694.2300413873199</c:v>
                </c:pt>
                <c:pt idx="1046">
                  <c:v>8694.2300413873199</c:v>
                </c:pt>
                <c:pt idx="1047">
                  <c:v>8694.2300413873199</c:v>
                </c:pt>
                <c:pt idx="1048">
                  <c:v>8694.2300413873199</c:v>
                </c:pt>
                <c:pt idx="1049">
                  <c:v>8694.2300413873199</c:v>
                </c:pt>
                <c:pt idx="1050">
                  <c:v>8694.2300413873199</c:v>
                </c:pt>
                <c:pt idx="1051">
                  <c:v>8694.2300413873199</c:v>
                </c:pt>
                <c:pt idx="1052">
                  <c:v>8694.2300413873199</c:v>
                </c:pt>
                <c:pt idx="1053">
                  <c:v>8694.2300413873199</c:v>
                </c:pt>
                <c:pt idx="1054">
                  <c:v>8694.2300413873199</c:v>
                </c:pt>
                <c:pt idx="1055">
                  <c:v>8694.2300413873199</c:v>
                </c:pt>
                <c:pt idx="1056">
                  <c:v>8694.2300413873199</c:v>
                </c:pt>
                <c:pt idx="1057">
                  <c:v>8694.2300413873199</c:v>
                </c:pt>
                <c:pt idx="1058">
                  <c:v>8694.2300413873199</c:v>
                </c:pt>
                <c:pt idx="1059">
                  <c:v>8694.2300413873199</c:v>
                </c:pt>
                <c:pt idx="1060">
                  <c:v>8694.2300413873199</c:v>
                </c:pt>
                <c:pt idx="1061">
                  <c:v>8694.2300413873199</c:v>
                </c:pt>
                <c:pt idx="1062">
                  <c:v>8694.2300413873199</c:v>
                </c:pt>
                <c:pt idx="1063">
                  <c:v>8694.2300413873199</c:v>
                </c:pt>
                <c:pt idx="1064">
                  <c:v>8694.2300413873199</c:v>
                </c:pt>
                <c:pt idx="1065">
                  <c:v>8694.2300413873199</c:v>
                </c:pt>
                <c:pt idx="1066">
                  <c:v>8694.2300413873199</c:v>
                </c:pt>
                <c:pt idx="1067">
                  <c:v>8694.2300413873199</c:v>
                </c:pt>
                <c:pt idx="1068">
                  <c:v>8694.2300413873199</c:v>
                </c:pt>
                <c:pt idx="1069">
                  <c:v>8751.8879431503319</c:v>
                </c:pt>
                <c:pt idx="1070">
                  <c:v>8828.5606488352987</c:v>
                </c:pt>
                <c:pt idx="1071">
                  <c:v>8968.5185839517708</c:v>
                </c:pt>
                <c:pt idx="1072">
                  <c:v>8972.8702255565931</c:v>
                </c:pt>
                <c:pt idx="1073">
                  <c:v>9037.3652030009343</c:v>
                </c:pt>
                <c:pt idx="1074">
                  <c:v>9215.173682700839</c:v>
                </c:pt>
                <c:pt idx="1075">
                  <c:v>9613.9463144307556</c:v>
                </c:pt>
                <c:pt idx="1076">
                  <c:v>9762.5661829876808</c:v>
                </c:pt>
                <c:pt idx="1077">
                  <c:v>9891.2200646889123</c:v>
                </c:pt>
                <c:pt idx="1078">
                  <c:v>9891.2200646889123</c:v>
                </c:pt>
                <c:pt idx="1079">
                  <c:v>10004.456152398019</c:v>
                </c:pt>
                <c:pt idx="1080">
                  <c:v>10270.410537158217</c:v>
                </c:pt>
                <c:pt idx="1081">
                  <c:v>10270.410537158217</c:v>
                </c:pt>
                <c:pt idx="1082">
                  <c:v>10270.410537158217</c:v>
                </c:pt>
                <c:pt idx="1083">
                  <c:v>10270.410537158217</c:v>
                </c:pt>
                <c:pt idx="1084">
                  <c:v>10270.410537158217</c:v>
                </c:pt>
                <c:pt idx="1085">
                  <c:v>10270.410537158217</c:v>
                </c:pt>
                <c:pt idx="1086">
                  <c:v>10270.410537158217</c:v>
                </c:pt>
                <c:pt idx="1087">
                  <c:v>10270.410537158217</c:v>
                </c:pt>
                <c:pt idx="1088">
                  <c:v>10270.410537158217</c:v>
                </c:pt>
                <c:pt idx="1089">
                  <c:v>10270.410537158217</c:v>
                </c:pt>
                <c:pt idx="1090">
                  <c:v>10270.410537158217</c:v>
                </c:pt>
                <c:pt idx="1091">
                  <c:v>10270.410537158217</c:v>
                </c:pt>
                <c:pt idx="1092">
                  <c:v>10270.410537158217</c:v>
                </c:pt>
                <c:pt idx="1093">
                  <c:v>10270.410537158217</c:v>
                </c:pt>
                <c:pt idx="1094">
                  <c:v>10412.654611545824</c:v>
                </c:pt>
                <c:pt idx="1095">
                  <c:v>10459.533150391242</c:v>
                </c:pt>
                <c:pt idx="1096">
                  <c:v>10695.029835352118</c:v>
                </c:pt>
                <c:pt idx="1097">
                  <c:v>10695.029835352118</c:v>
                </c:pt>
                <c:pt idx="1098">
                  <c:v>10695.029835352118</c:v>
                </c:pt>
                <c:pt idx="1099">
                  <c:v>10695.029835352118</c:v>
                </c:pt>
                <c:pt idx="1100">
                  <c:v>10695.029835352118</c:v>
                </c:pt>
                <c:pt idx="1101">
                  <c:v>10695.029835352118</c:v>
                </c:pt>
                <c:pt idx="1102">
                  <c:v>10695.029835352118</c:v>
                </c:pt>
                <c:pt idx="1103">
                  <c:v>10695.029835352118</c:v>
                </c:pt>
                <c:pt idx="1104">
                  <c:v>10695.029835352118</c:v>
                </c:pt>
                <c:pt idx="1105">
                  <c:v>10695.029835352118</c:v>
                </c:pt>
                <c:pt idx="1106">
                  <c:v>10695.029835352118</c:v>
                </c:pt>
                <c:pt idx="1107">
                  <c:v>10695.029835352118</c:v>
                </c:pt>
                <c:pt idx="1108">
                  <c:v>10695.029835352118</c:v>
                </c:pt>
                <c:pt idx="1109">
                  <c:v>10695.029835352118</c:v>
                </c:pt>
                <c:pt idx="1110">
                  <c:v>10695.029835352118</c:v>
                </c:pt>
                <c:pt idx="1111">
                  <c:v>10695.029835352118</c:v>
                </c:pt>
                <c:pt idx="1112">
                  <c:v>10695.029835352118</c:v>
                </c:pt>
                <c:pt idx="1113">
                  <c:v>10695.029835352118</c:v>
                </c:pt>
                <c:pt idx="1114">
                  <c:v>8619.9462751133287</c:v>
                </c:pt>
                <c:pt idx="1115">
                  <c:v>8619.9462751133287</c:v>
                </c:pt>
                <c:pt idx="1116">
                  <c:v>8619.9462751133287</c:v>
                </c:pt>
                <c:pt idx="1117">
                  <c:v>8619.9462751133287</c:v>
                </c:pt>
                <c:pt idx="1118">
                  <c:v>8619.9462751133287</c:v>
                </c:pt>
                <c:pt idx="1119">
                  <c:v>8619.9462751133287</c:v>
                </c:pt>
                <c:pt idx="1120">
                  <c:v>8728.0406937575026</c:v>
                </c:pt>
                <c:pt idx="1121">
                  <c:v>8845.3756243817515</c:v>
                </c:pt>
                <c:pt idx="1122">
                  <c:v>9002.912061943578</c:v>
                </c:pt>
                <c:pt idx="1123">
                  <c:v>9042.3938557492202</c:v>
                </c:pt>
                <c:pt idx="1124">
                  <c:v>9106.9769701742971</c:v>
                </c:pt>
                <c:pt idx="1125">
                  <c:v>9434.4182731568671</c:v>
                </c:pt>
                <c:pt idx="1126">
                  <c:v>9547.1184458411808</c:v>
                </c:pt>
                <c:pt idx="1127">
                  <c:v>9608.763601257062</c:v>
                </c:pt>
                <c:pt idx="1128">
                  <c:v>9699.6847411313574</c:v>
                </c:pt>
                <c:pt idx="1129">
                  <c:v>9842.6787670182221</c:v>
                </c:pt>
                <c:pt idx="1130">
                  <c:v>9842.6787670182221</c:v>
                </c:pt>
                <c:pt idx="1131">
                  <c:v>9842.6787670182221</c:v>
                </c:pt>
                <c:pt idx="1132">
                  <c:v>9842.6787670182221</c:v>
                </c:pt>
                <c:pt idx="1133">
                  <c:v>9842.6787670182221</c:v>
                </c:pt>
                <c:pt idx="1134">
                  <c:v>9842.6787670182221</c:v>
                </c:pt>
                <c:pt idx="1135">
                  <c:v>9842.6787670182221</c:v>
                </c:pt>
                <c:pt idx="1136">
                  <c:v>9842.6787670182221</c:v>
                </c:pt>
                <c:pt idx="1137">
                  <c:v>9842.6787670182221</c:v>
                </c:pt>
                <c:pt idx="1138">
                  <c:v>9842.6787670182221</c:v>
                </c:pt>
                <c:pt idx="1139">
                  <c:v>9842.6787670182221</c:v>
                </c:pt>
                <c:pt idx="1140">
                  <c:v>9842.6787670182221</c:v>
                </c:pt>
                <c:pt idx="1141">
                  <c:v>9842.6787670182221</c:v>
                </c:pt>
                <c:pt idx="1142">
                  <c:v>9842.6787670182221</c:v>
                </c:pt>
                <c:pt idx="1143">
                  <c:v>9842.6787670182221</c:v>
                </c:pt>
                <c:pt idx="1144">
                  <c:v>9842.6787670182221</c:v>
                </c:pt>
                <c:pt idx="1145">
                  <c:v>9842.6787670182221</c:v>
                </c:pt>
                <c:pt idx="1146">
                  <c:v>9842.6787670182221</c:v>
                </c:pt>
                <c:pt idx="1147">
                  <c:v>9842.6787670182221</c:v>
                </c:pt>
                <c:pt idx="1148">
                  <c:v>9876.7528670275224</c:v>
                </c:pt>
                <c:pt idx="1149">
                  <c:v>10107.02108032477</c:v>
                </c:pt>
                <c:pt idx="1150">
                  <c:v>10364.788972292296</c:v>
                </c:pt>
                <c:pt idx="1151">
                  <c:v>10450.430575063065</c:v>
                </c:pt>
                <c:pt idx="1152">
                  <c:v>10487.289517556759</c:v>
                </c:pt>
                <c:pt idx="1153">
                  <c:v>10488.556065801082</c:v>
                </c:pt>
                <c:pt idx="1154">
                  <c:v>10488.556065801082</c:v>
                </c:pt>
                <c:pt idx="1155">
                  <c:v>10490.422813298876</c:v>
                </c:pt>
                <c:pt idx="1156">
                  <c:v>10490.422813298876</c:v>
                </c:pt>
                <c:pt idx="1157">
                  <c:v>10490.422813298876</c:v>
                </c:pt>
                <c:pt idx="1158">
                  <c:v>10567.34341589488</c:v>
                </c:pt>
                <c:pt idx="1159">
                  <c:v>10718.72607430539</c:v>
                </c:pt>
                <c:pt idx="1160">
                  <c:v>10942.223966874853</c:v>
                </c:pt>
                <c:pt idx="1161">
                  <c:v>11328.911070187369</c:v>
                </c:pt>
                <c:pt idx="1162">
                  <c:v>11678.400463168633</c:v>
                </c:pt>
                <c:pt idx="1163">
                  <c:v>11678.400463168633</c:v>
                </c:pt>
                <c:pt idx="1164">
                  <c:v>11831.248275166592</c:v>
                </c:pt>
                <c:pt idx="1165">
                  <c:v>11911.994947649931</c:v>
                </c:pt>
                <c:pt idx="1166">
                  <c:v>11911.994947649931</c:v>
                </c:pt>
                <c:pt idx="1167">
                  <c:v>12068.151207596447</c:v>
                </c:pt>
                <c:pt idx="1168">
                  <c:v>12068.151207596447</c:v>
                </c:pt>
                <c:pt idx="1169">
                  <c:v>12068.151207596447</c:v>
                </c:pt>
                <c:pt idx="1170">
                  <c:v>12068.151207596447</c:v>
                </c:pt>
                <c:pt idx="1171">
                  <c:v>12134.581773304028</c:v>
                </c:pt>
                <c:pt idx="1172">
                  <c:v>12202.348595973624</c:v>
                </c:pt>
                <c:pt idx="1173">
                  <c:v>12202.348595973624</c:v>
                </c:pt>
                <c:pt idx="1174">
                  <c:v>12202.348595973624</c:v>
                </c:pt>
                <c:pt idx="1175">
                  <c:v>12202.348595973624</c:v>
                </c:pt>
                <c:pt idx="1176">
                  <c:v>12883.234288818294</c:v>
                </c:pt>
                <c:pt idx="1177">
                  <c:v>13490.108859936467</c:v>
                </c:pt>
                <c:pt idx="1178">
                  <c:v>13490.108859936467</c:v>
                </c:pt>
                <c:pt idx="1179">
                  <c:v>13490.108859936467</c:v>
                </c:pt>
                <c:pt idx="1180">
                  <c:v>13490.108859936467</c:v>
                </c:pt>
                <c:pt idx="1181">
                  <c:v>13490.108859936467</c:v>
                </c:pt>
                <c:pt idx="1182">
                  <c:v>13490.108859936467</c:v>
                </c:pt>
                <c:pt idx="1183">
                  <c:v>13575.819570933494</c:v>
                </c:pt>
                <c:pt idx="1184">
                  <c:v>13974.514613840143</c:v>
                </c:pt>
                <c:pt idx="1185">
                  <c:v>13974.514613840143</c:v>
                </c:pt>
                <c:pt idx="1186">
                  <c:v>13974.514613840143</c:v>
                </c:pt>
                <c:pt idx="1187">
                  <c:v>14163.955408489466</c:v>
                </c:pt>
                <c:pt idx="1188">
                  <c:v>14814.923867640518</c:v>
                </c:pt>
                <c:pt idx="1189">
                  <c:v>15321.808480876469</c:v>
                </c:pt>
                <c:pt idx="1190">
                  <c:v>15321.808480876469</c:v>
                </c:pt>
                <c:pt idx="1191">
                  <c:v>15682.811469509941</c:v>
                </c:pt>
                <c:pt idx="1192">
                  <c:v>16104.707322558948</c:v>
                </c:pt>
                <c:pt idx="1193">
                  <c:v>16104.707322558948</c:v>
                </c:pt>
                <c:pt idx="1194">
                  <c:v>16104.707322558948</c:v>
                </c:pt>
                <c:pt idx="1195">
                  <c:v>16104.707322558948</c:v>
                </c:pt>
                <c:pt idx="1196">
                  <c:v>16221.933492330922</c:v>
                </c:pt>
                <c:pt idx="1197">
                  <c:v>16221.933492330922</c:v>
                </c:pt>
                <c:pt idx="1198">
                  <c:v>16221.933492330922</c:v>
                </c:pt>
                <c:pt idx="1199">
                  <c:v>16221.933492330922</c:v>
                </c:pt>
                <c:pt idx="1200">
                  <c:v>16221.933492330922</c:v>
                </c:pt>
                <c:pt idx="1201">
                  <c:v>16221.933492330922</c:v>
                </c:pt>
                <c:pt idx="1202">
                  <c:v>16221.933492330922</c:v>
                </c:pt>
                <c:pt idx="1203">
                  <c:v>16221.933492330922</c:v>
                </c:pt>
                <c:pt idx="1204">
                  <c:v>16221.933492330922</c:v>
                </c:pt>
                <c:pt idx="1205">
                  <c:v>16221.933492330922</c:v>
                </c:pt>
                <c:pt idx="1206">
                  <c:v>16221.933492330922</c:v>
                </c:pt>
                <c:pt idx="1207">
                  <c:v>16221.933492330922</c:v>
                </c:pt>
                <c:pt idx="1208">
                  <c:v>16242.270439812986</c:v>
                </c:pt>
                <c:pt idx="1209">
                  <c:v>16242.270439812986</c:v>
                </c:pt>
                <c:pt idx="1210">
                  <c:v>16242.270439812986</c:v>
                </c:pt>
                <c:pt idx="1211">
                  <c:v>16242.270439812986</c:v>
                </c:pt>
                <c:pt idx="1212">
                  <c:v>16242.270439812986</c:v>
                </c:pt>
                <c:pt idx="1213">
                  <c:v>16242.270439812986</c:v>
                </c:pt>
                <c:pt idx="1214">
                  <c:v>16343.83277952965</c:v>
                </c:pt>
                <c:pt idx="1215">
                  <c:v>16624.295501576686</c:v>
                </c:pt>
                <c:pt idx="1216">
                  <c:v>16858.815951419019</c:v>
                </c:pt>
                <c:pt idx="1217">
                  <c:v>17528.814356277115</c:v>
                </c:pt>
                <c:pt idx="1218">
                  <c:v>19142.562920649405</c:v>
                </c:pt>
                <c:pt idx="1219">
                  <c:v>19501.842628584465</c:v>
                </c:pt>
                <c:pt idx="1220">
                  <c:v>20050.12136572602</c:v>
                </c:pt>
                <c:pt idx="1221">
                  <c:v>20237.447729153417</c:v>
                </c:pt>
                <c:pt idx="1222">
                  <c:v>20237.447729153417</c:v>
                </c:pt>
                <c:pt idx="1223">
                  <c:v>20237.447729153417</c:v>
                </c:pt>
                <c:pt idx="1224">
                  <c:v>20237.447729153417</c:v>
                </c:pt>
                <c:pt idx="1225">
                  <c:v>20237.447729153417</c:v>
                </c:pt>
                <c:pt idx="1226">
                  <c:v>20239.675875487799</c:v>
                </c:pt>
                <c:pt idx="1227">
                  <c:v>21488.55728793902</c:v>
                </c:pt>
                <c:pt idx="1228">
                  <c:v>22468.938059145119</c:v>
                </c:pt>
                <c:pt idx="1229">
                  <c:v>22468.938059145119</c:v>
                </c:pt>
                <c:pt idx="1230">
                  <c:v>22468.938059145119</c:v>
                </c:pt>
                <c:pt idx="1231">
                  <c:v>23554.529845116791</c:v>
                </c:pt>
                <c:pt idx="1232">
                  <c:v>23996.876860605113</c:v>
                </c:pt>
                <c:pt idx="1233">
                  <c:v>24699.3451745446</c:v>
                </c:pt>
                <c:pt idx="1234">
                  <c:v>25845.578157090138</c:v>
                </c:pt>
                <c:pt idx="1235">
                  <c:v>27776.095841381131</c:v>
                </c:pt>
                <c:pt idx="1236">
                  <c:v>27776.095841381131</c:v>
                </c:pt>
                <c:pt idx="1237">
                  <c:v>27776.095841381131</c:v>
                </c:pt>
                <c:pt idx="1238">
                  <c:v>27776.095841381131</c:v>
                </c:pt>
                <c:pt idx="1239">
                  <c:v>30176.582926530158</c:v>
                </c:pt>
                <c:pt idx="1240">
                  <c:v>30249.674633877141</c:v>
                </c:pt>
                <c:pt idx="1241">
                  <c:v>31174.207170489426</c:v>
                </c:pt>
                <c:pt idx="1242">
                  <c:v>31174.207170489426</c:v>
                </c:pt>
                <c:pt idx="1243">
                  <c:v>31174.207170489426</c:v>
                </c:pt>
                <c:pt idx="1244">
                  <c:v>31174.207170489426</c:v>
                </c:pt>
                <c:pt idx="1245">
                  <c:v>31174.207170489426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BD-4D98-9CE9-8A61D3A9CBE0}"/>
            </c:ext>
          </c:extLst>
        </c:ser>
        <c:ser>
          <c:idx val="1"/>
          <c:order val="4"/>
          <c:tx>
            <c:strRef>
              <c:f>'SuperTrend(10,3) with Bitcoin'!$T$1</c:f>
              <c:strCache>
                <c:ptCount val="1"/>
                <c:pt idx="0">
                  <c:v> SuperTrend </c:v>
                </c:pt>
              </c:strCache>
            </c:strRef>
          </c:tx>
          <c:spPr>
            <a:ln w="63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'SuperTrend(10,3) with Bitcoin'!$B$2:$B$1247</c:f>
              <c:numCache>
                <c:formatCode>mm/dd/yy;@</c:formatCode>
                <c:ptCount val="1246"/>
                <c:pt idx="0">
                  <c:v>42963</c:v>
                </c:pt>
                <c:pt idx="1">
                  <c:v>42964</c:v>
                </c:pt>
                <c:pt idx="2">
                  <c:v>42965</c:v>
                </c:pt>
                <c:pt idx="3">
                  <c:v>42966</c:v>
                </c:pt>
                <c:pt idx="4">
                  <c:v>42967</c:v>
                </c:pt>
                <c:pt idx="5">
                  <c:v>42968</c:v>
                </c:pt>
                <c:pt idx="6">
                  <c:v>42969</c:v>
                </c:pt>
                <c:pt idx="7">
                  <c:v>42970</c:v>
                </c:pt>
                <c:pt idx="8">
                  <c:v>42971</c:v>
                </c:pt>
                <c:pt idx="9">
                  <c:v>42972</c:v>
                </c:pt>
                <c:pt idx="10">
                  <c:v>42973</c:v>
                </c:pt>
                <c:pt idx="11">
                  <c:v>42974</c:v>
                </c:pt>
                <c:pt idx="12">
                  <c:v>42975</c:v>
                </c:pt>
                <c:pt idx="13">
                  <c:v>42976</c:v>
                </c:pt>
                <c:pt idx="14">
                  <c:v>42977</c:v>
                </c:pt>
                <c:pt idx="15">
                  <c:v>42978</c:v>
                </c:pt>
                <c:pt idx="16">
                  <c:v>42979</c:v>
                </c:pt>
                <c:pt idx="17">
                  <c:v>42980</c:v>
                </c:pt>
                <c:pt idx="18">
                  <c:v>42981</c:v>
                </c:pt>
                <c:pt idx="19">
                  <c:v>42982</c:v>
                </c:pt>
                <c:pt idx="20">
                  <c:v>42983</c:v>
                </c:pt>
                <c:pt idx="21">
                  <c:v>42984</c:v>
                </c:pt>
                <c:pt idx="22">
                  <c:v>42985</c:v>
                </c:pt>
                <c:pt idx="23">
                  <c:v>42986</c:v>
                </c:pt>
                <c:pt idx="24">
                  <c:v>42987</c:v>
                </c:pt>
                <c:pt idx="25">
                  <c:v>42988</c:v>
                </c:pt>
                <c:pt idx="26">
                  <c:v>42989</c:v>
                </c:pt>
                <c:pt idx="27">
                  <c:v>42990</c:v>
                </c:pt>
                <c:pt idx="28">
                  <c:v>42991</c:v>
                </c:pt>
                <c:pt idx="29">
                  <c:v>42992</c:v>
                </c:pt>
                <c:pt idx="30">
                  <c:v>42993</c:v>
                </c:pt>
                <c:pt idx="31">
                  <c:v>42994</c:v>
                </c:pt>
                <c:pt idx="32">
                  <c:v>42995</c:v>
                </c:pt>
                <c:pt idx="33">
                  <c:v>42996</c:v>
                </c:pt>
                <c:pt idx="34">
                  <c:v>42997</c:v>
                </c:pt>
                <c:pt idx="35">
                  <c:v>42998</c:v>
                </c:pt>
                <c:pt idx="36">
                  <c:v>42999</c:v>
                </c:pt>
                <c:pt idx="37">
                  <c:v>43000</c:v>
                </c:pt>
                <c:pt idx="38">
                  <c:v>43001</c:v>
                </c:pt>
                <c:pt idx="39">
                  <c:v>43002</c:v>
                </c:pt>
                <c:pt idx="40">
                  <c:v>43003</c:v>
                </c:pt>
                <c:pt idx="41">
                  <c:v>43004</c:v>
                </c:pt>
                <c:pt idx="42">
                  <c:v>43005</c:v>
                </c:pt>
                <c:pt idx="43">
                  <c:v>43006</c:v>
                </c:pt>
                <c:pt idx="44">
                  <c:v>43007</c:v>
                </c:pt>
                <c:pt idx="45">
                  <c:v>43008</c:v>
                </c:pt>
                <c:pt idx="46">
                  <c:v>43009</c:v>
                </c:pt>
                <c:pt idx="47">
                  <c:v>43010</c:v>
                </c:pt>
                <c:pt idx="48">
                  <c:v>43011</c:v>
                </c:pt>
                <c:pt idx="49">
                  <c:v>43012</c:v>
                </c:pt>
                <c:pt idx="50">
                  <c:v>43013</c:v>
                </c:pt>
                <c:pt idx="51">
                  <c:v>43014</c:v>
                </c:pt>
                <c:pt idx="52">
                  <c:v>43015</c:v>
                </c:pt>
                <c:pt idx="53">
                  <c:v>43016</c:v>
                </c:pt>
                <c:pt idx="54">
                  <c:v>43017</c:v>
                </c:pt>
                <c:pt idx="55">
                  <c:v>43018</c:v>
                </c:pt>
                <c:pt idx="56">
                  <c:v>43019</c:v>
                </c:pt>
                <c:pt idx="57">
                  <c:v>43020</c:v>
                </c:pt>
                <c:pt idx="58">
                  <c:v>43021</c:v>
                </c:pt>
                <c:pt idx="59">
                  <c:v>43022</c:v>
                </c:pt>
                <c:pt idx="60">
                  <c:v>43023</c:v>
                </c:pt>
                <c:pt idx="61">
                  <c:v>43024</c:v>
                </c:pt>
                <c:pt idx="62">
                  <c:v>43025</c:v>
                </c:pt>
                <c:pt idx="63">
                  <c:v>43026</c:v>
                </c:pt>
                <c:pt idx="64">
                  <c:v>43027</c:v>
                </c:pt>
                <c:pt idx="65">
                  <c:v>43028</c:v>
                </c:pt>
                <c:pt idx="66">
                  <c:v>43029</c:v>
                </c:pt>
                <c:pt idx="67">
                  <c:v>43030</c:v>
                </c:pt>
                <c:pt idx="68">
                  <c:v>43031</c:v>
                </c:pt>
                <c:pt idx="69">
                  <c:v>43032</c:v>
                </c:pt>
                <c:pt idx="70">
                  <c:v>43033</c:v>
                </c:pt>
                <c:pt idx="71">
                  <c:v>43034</c:v>
                </c:pt>
                <c:pt idx="72">
                  <c:v>43035</c:v>
                </c:pt>
                <c:pt idx="73">
                  <c:v>43036</c:v>
                </c:pt>
                <c:pt idx="74">
                  <c:v>43037</c:v>
                </c:pt>
                <c:pt idx="75">
                  <c:v>43038</c:v>
                </c:pt>
                <c:pt idx="76">
                  <c:v>43039</c:v>
                </c:pt>
                <c:pt idx="77">
                  <c:v>43040</c:v>
                </c:pt>
                <c:pt idx="78">
                  <c:v>43041</c:v>
                </c:pt>
                <c:pt idx="79">
                  <c:v>43042</c:v>
                </c:pt>
                <c:pt idx="80">
                  <c:v>43043</c:v>
                </c:pt>
                <c:pt idx="81">
                  <c:v>43044</c:v>
                </c:pt>
                <c:pt idx="82">
                  <c:v>43045</c:v>
                </c:pt>
                <c:pt idx="83">
                  <c:v>43046</c:v>
                </c:pt>
                <c:pt idx="84">
                  <c:v>43047</c:v>
                </c:pt>
                <c:pt idx="85">
                  <c:v>43048</c:v>
                </c:pt>
                <c:pt idx="86">
                  <c:v>43049</c:v>
                </c:pt>
                <c:pt idx="87">
                  <c:v>43050</c:v>
                </c:pt>
                <c:pt idx="88">
                  <c:v>43051</c:v>
                </c:pt>
                <c:pt idx="89">
                  <c:v>43052</c:v>
                </c:pt>
                <c:pt idx="90">
                  <c:v>43053</c:v>
                </c:pt>
                <c:pt idx="91">
                  <c:v>43054</c:v>
                </c:pt>
                <c:pt idx="92">
                  <c:v>43055</c:v>
                </c:pt>
                <c:pt idx="93">
                  <c:v>43056</c:v>
                </c:pt>
                <c:pt idx="94">
                  <c:v>43057</c:v>
                </c:pt>
                <c:pt idx="95">
                  <c:v>43058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43064</c:v>
                </c:pt>
                <c:pt idx="102">
                  <c:v>43065</c:v>
                </c:pt>
                <c:pt idx="103">
                  <c:v>43066</c:v>
                </c:pt>
                <c:pt idx="104">
                  <c:v>43067</c:v>
                </c:pt>
                <c:pt idx="105">
                  <c:v>43068</c:v>
                </c:pt>
                <c:pt idx="106">
                  <c:v>43069</c:v>
                </c:pt>
                <c:pt idx="107">
                  <c:v>43070</c:v>
                </c:pt>
                <c:pt idx="108">
                  <c:v>43071</c:v>
                </c:pt>
                <c:pt idx="109">
                  <c:v>43072</c:v>
                </c:pt>
                <c:pt idx="110">
                  <c:v>43073</c:v>
                </c:pt>
                <c:pt idx="111">
                  <c:v>43074</c:v>
                </c:pt>
                <c:pt idx="112">
                  <c:v>43075</c:v>
                </c:pt>
                <c:pt idx="113">
                  <c:v>43076</c:v>
                </c:pt>
                <c:pt idx="114">
                  <c:v>43077</c:v>
                </c:pt>
                <c:pt idx="115">
                  <c:v>43078</c:v>
                </c:pt>
                <c:pt idx="116">
                  <c:v>43079</c:v>
                </c:pt>
                <c:pt idx="117">
                  <c:v>43080</c:v>
                </c:pt>
                <c:pt idx="118">
                  <c:v>43081</c:v>
                </c:pt>
                <c:pt idx="119">
                  <c:v>43082</c:v>
                </c:pt>
                <c:pt idx="120">
                  <c:v>43083</c:v>
                </c:pt>
                <c:pt idx="121">
                  <c:v>43084</c:v>
                </c:pt>
                <c:pt idx="122">
                  <c:v>43085</c:v>
                </c:pt>
                <c:pt idx="123">
                  <c:v>43086</c:v>
                </c:pt>
                <c:pt idx="124">
                  <c:v>43087</c:v>
                </c:pt>
                <c:pt idx="125">
                  <c:v>43088</c:v>
                </c:pt>
                <c:pt idx="126">
                  <c:v>43089</c:v>
                </c:pt>
                <c:pt idx="127">
                  <c:v>43090</c:v>
                </c:pt>
                <c:pt idx="128">
                  <c:v>43091</c:v>
                </c:pt>
                <c:pt idx="129">
                  <c:v>43092</c:v>
                </c:pt>
                <c:pt idx="130">
                  <c:v>43093</c:v>
                </c:pt>
                <c:pt idx="131">
                  <c:v>43094</c:v>
                </c:pt>
                <c:pt idx="132">
                  <c:v>43095</c:v>
                </c:pt>
                <c:pt idx="133">
                  <c:v>43096</c:v>
                </c:pt>
                <c:pt idx="134">
                  <c:v>43097</c:v>
                </c:pt>
                <c:pt idx="135">
                  <c:v>43098</c:v>
                </c:pt>
                <c:pt idx="136">
                  <c:v>43099</c:v>
                </c:pt>
                <c:pt idx="137">
                  <c:v>43100</c:v>
                </c:pt>
                <c:pt idx="138">
                  <c:v>43101</c:v>
                </c:pt>
                <c:pt idx="139">
                  <c:v>43102</c:v>
                </c:pt>
                <c:pt idx="140">
                  <c:v>43103</c:v>
                </c:pt>
                <c:pt idx="141">
                  <c:v>43104</c:v>
                </c:pt>
                <c:pt idx="142">
                  <c:v>43105</c:v>
                </c:pt>
                <c:pt idx="143">
                  <c:v>43106</c:v>
                </c:pt>
                <c:pt idx="144">
                  <c:v>43107</c:v>
                </c:pt>
                <c:pt idx="145">
                  <c:v>43108</c:v>
                </c:pt>
                <c:pt idx="146">
                  <c:v>43109</c:v>
                </c:pt>
                <c:pt idx="147">
                  <c:v>43110</c:v>
                </c:pt>
                <c:pt idx="148">
                  <c:v>43111</c:v>
                </c:pt>
                <c:pt idx="149">
                  <c:v>43112</c:v>
                </c:pt>
                <c:pt idx="150">
                  <c:v>43113</c:v>
                </c:pt>
                <c:pt idx="151">
                  <c:v>43114</c:v>
                </c:pt>
                <c:pt idx="152">
                  <c:v>43115</c:v>
                </c:pt>
                <c:pt idx="153">
                  <c:v>43116</c:v>
                </c:pt>
                <c:pt idx="154">
                  <c:v>43117</c:v>
                </c:pt>
                <c:pt idx="155">
                  <c:v>43118</c:v>
                </c:pt>
                <c:pt idx="156">
                  <c:v>43119</c:v>
                </c:pt>
                <c:pt idx="157">
                  <c:v>43120</c:v>
                </c:pt>
                <c:pt idx="158">
                  <c:v>43121</c:v>
                </c:pt>
                <c:pt idx="159">
                  <c:v>43122</c:v>
                </c:pt>
                <c:pt idx="160">
                  <c:v>43123</c:v>
                </c:pt>
                <c:pt idx="161">
                  <c:v>43124</c:v>
                </c:pt>
                <c:pt idx="162">
                  <c:v>43125</c:v>
                </c:pt>
                <c:pt idx="163">
                  <c:v>43126</c:v>
                </c:pt>
                <c:pt idx="164">
                  <c:v>43127</c:v>
                </c:pt>
                <c:pt idx="165">
                  <c:v>43128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43134</c:v>
                </c:pt>
                <c:pt idx="172">
                  <c:v>43135</c:v>
                </c:pt>
                <c:pt idx="173">
                  <c:v>43136</c:v>
                </c:pt>
                <c:pt idx="174">
                  <c:v>43137</c:v>
                </c:pt>
                <c:pt idx="175">
                  <c:v>43138</c:v>
                </c:pt>
                <c:pt idx="176">
                  <c:v>43139</c:v>
                </c:pt>
                <c:pt idx="177">
                  <c:v>43140</c:v>
                </c:pt>
                <c:pt idx="178">
                  <c:v>43141</c:v>
                </c:pt>
                <c:pt idx="179">
                  <c:v>43142</c:v>
                </c:pt>
                <c:pt idx="180">
                  <c:v>43143</c:v>
                </c:pt>
                <c:pt idx="181">
                  <c:v>43144</c:v>
                </c:pt>
                <c:pt idx="182">
                  <c:v>43145</c:v>
                </c:pt>
                <c:pt idx="183">
                  <c:v>43146</c:v>
                </c:pt>
                <c:pt idx="184">
                  <c:v>43147</c:v>
                </c:pt>
                <c:pt idx="185">
                  <c:v>43148</c:v>
                </c:pt>
                <c:pt idx="186">
                  <c:v>43149</c:v>
                </c:pt>
                <c:pt idx="187">
                  <c:v>43150</c:v>
                </c:pt>
                <c:pt idx="188">
                  <c:v>43151</c:v>
                </c:pt>
                <c:pt idx="189">
                  <c:v>43152</c:v>
                </c:pt>
                <c:pt idx="190">
                  <c:v>43153</c:v>
                </c:pt>
                <c:pt idx="191">
                  <c:v>43154</c:v>
                </c:pt>
                <c:pt idx="192">
                  <c:v>43155</c:v>
                </c:pt>
                <c:pt idx="193">
                  <c:v>43156</c:v>
                </c:pt>
                <c:pt idx="194">
                  <c:v>43157</c:v>
                </c:pt>
                <c:pt idx="195">
                  <c:v>43158</c:v>
                </c:pt>
                <c:pt idx="196">
                  <c:v>43159</c:v>
                </c:pt>
                <c:pt idx="197">
                  <c:v>43160</c:v>
                </c:pt>
                <c:pt idx="198">
                  <c:v>43161</c:v>
                </c:pt>
                <c:pt idx="199">
                  <c:v>43162</c:v>
                </c:pt>
                <c:pt idx="200">
                  <c:v>43163</c:v>
                </c:pt>
                <c:pt idx="201">
                  <c:v>43164</c:v>
                </c:pt>
                <c:pt idx="202">
                  <c:v>43165</c:v>
                </c:pt>
                <c:pt idx="203">
                  <c:v>43166</c:v>
                </c:pt>
                <c:pt idx="204">
                  <c:v>43167</c:v>
                </c:pt>
                <c:pt idx="205">
                  <c:v>43168</c:v>
                </c:pt>
                <c:pt idx="206">
                  <c:v>43169</c:v>
                </c:pt>
                <c:pt idx="207">
                  <c:v>43170</c:v>
                </c:pt>
                <c:pt idx="208">
                  <c:v>43171</c:v>
                </c:pt>
                <c:pt idx="209">
                  <c:v>43172</c:v>
                </c:pt>
                <c:pt idx="210">
                  <c:v>43173</c:v>
                </c:pt>
                <c:pt idx="211">
                  <c:v>43174</c:v>
                </c:pt>
                <c:pt idx="212">
                  <c:v>43175</c:v>
                </c:pt>
                <c:pt idx="213">
                  <c:v>43176</c:v>
                </c:pt>
                <c:pt idx="214">
                  <c:v>43177</c:v>
                </c:pt>
                <c:pt idx="215">
                  <c:v>43178</c:v>
                </c:pt>
                <c:pt idx="216">
                  <c:v>43179</c:v>
                </c:pt>
                <c:pt idx="217">
                  <c:v>43180</c:v>
                </c:pt>
                <c:pt idx="218">
                  <c:v>43181</c:v>
                </c:pt>
                <c:pt idx="219">
                  <c:v>43182</c:v>
                </c:pt>
                <c:pt idx="220">
                  <c:v>43183</c:v>
                </c:pt>
                <c:pt idx="221">
                  <c:v>43184</c:v>
                </c:pt>
                <c:pt idx="222">
                  <c:v>43185</c:v>
                </c:pt>
                <c:pt idx="223">
                  <c:v>43186</c:v>
                </c:pt>
                <c:pt idx="224">
                  <c:v>43187</c:v>
                </c:pt>
                <c:pt idx="225">
                  <c:v>43188</c:v>
                </c:pt>
                <c:pt idx="226">
                  <c:v>43189</c:v>
                </c:pt>
                <c:pt idx="227">
                  <c:v>43190</c:v>
                </c:pt>
                <c:pt idx="228">
                  <c:v>43191</c:v>
                </c:pt>
                <c:pt idx="229">
                  <c:v>43192</c:v>
                </c:pt>
                <c:pt idx="230">
                  <c:v>43193</c:v>
                </c:pt>
                <c:pt idx="231">
                  <c:v>43194</c:v>
                </c:pt>
                <c:pt idx="232">
                  <c:v>43195</c:v>
                </c:pt>
                <c:pt idx="233">
                  <c:v>43196</c:v>
                </c:pt>
                <c:pt idx="234">
                  <c:v>43197</c:v>
                </c:pt>
                <c:pt idx="235">
                  <c:v>43198</c:v>
                </c:pt>
                <c:pt idx="236">
                  <c:v>43199</c:v>
                </c:pt>
                <c:pt idx="237">
                  <c:v>43200</c:v>
                </c:pt>
                <c:pt idx="238">
                  <c:v>43201</c:v>
                </c:pt>
                <c:pt idx="239">
                  <c:v>43202</c:v>
                </c:pt>
                <c:pt idx="240">
                  <c:v>43203</c:v>
                </c:pt>
                <c:pt idx="241">
                  <c:v>43204</c:v>
                </c:pt>
                <c:pt idx="242">
                  <c:v>43205</c:v>
                </c:pt>
                <c:pt idx="243">
                  <c:v>43206</c:v>
                </c:pt>
                <c:pt idx="244">
                  <c:v>43207</c:v>
                </c:pt>
                <c:pt idx="245">
                  <c:v>43208</c:v>
                </c:pt>
                <c:pt idx="246">
                  <c:v>43209</c:v>
                </c:pt>
                <c:pt idx="247">
                  <c:v>43210</c:v>
                </c:pt>
                <c:pt idx="248">
                  <c:v>43211</c:v>
                </c:pt>
                <c:pt idx="249">
                  <c:v>43212</c:v>
                </c:pt>
                <c:pt idx="250">
                  <c:v>43213</c:v>
                </c:pt>
                <c:pt idx="251">
                  <c:v>43214</c:v>
                </c:pt>
                <c:pt idx="252">
                  <c:v>43215</c:v>
                </c:pt>
                <c:pt idx="253">
                  <c:v>43216</c:v>
                </c:pt>
                <c:pt idx="254">
                  <c:v>43217</c:v>
                </c:pt>
                <c:pt idx="255">
                  <c:v>43218</c:v>
                </c:pt>
                <c:pt idx="256">
                  <c:v>43219</c:v>
                </c:pt>
                <c:pt idx="257">
                  <c:v>43220</c:v>
                </c:pt>
                <c:pt idx="258">
                  <c:v>43221</c:v>
                </c:pt>
                <c:pt idx="259">
                  <c:v>43222</c:v>
                </c:pt>
                <c:pt idx="260">
                  <c:v>43223</c:v>
                </c:pt>
                <c:pt idx="261">
                  <c:v>43224</c:v>
                </c:pt>
                <c:pt idx="262">
                  <c:v>43225</c:v>
                </c:pt>
                <c:pt idx="263">
                  <c:v>43226</c:v>
                </c:pt>
                <c:pt idx="264">
                  <c:v>43227</c:v>
                </c:pt>
                <c:pt idx="265">
                  <c:v>43228</c:v>
                </c:pt>
                <c:pt idx="266">
                  <c:v>43229</c:v>
                </c:pt>
                <c:pt idx="267">
                  <c:v>43230</c:v>
                </c:pt>
                <c:pt idx="268">
                  <c:v>43231</c:v>
                </c:pt>
                <c:pt idx="269">
                  <c:v>43232</c:v>
                </c:pt>
                <c:pt idx="270">
                  <c:v>43233</c:v>
                </c:pt>
                <c:pt idx="271">
                  <c:v>43234</c:v>
                </c:pt>
                <c:pt idx="272">
                  <c:v>43235</c:v>
                </c:pt>
                <c:pt idx="273">
                  <c:v>43236</c:v>
                </c:pt>
                <c:pt idx="274">
                  <c:v>43237</c:v>
                </c:pt>
                <c:pt idx="275">
                  <c:v>43238</c:v>
                </c:pt>
                <c:pt idx="276">
                  <c:v>43239</c:v>
                </c:pt>
                <c:pt idx="277">
                  <c:v>43240</c:v>
                </c:pt>
                <c:pt idx="278">
                  <c:v>43241</c:v>
                </c:pt>
                <c:pt idx="279">
                  <c:v>43242</c:v>
                </c:pt>
                <c:pt idx="280">
                  <c:v>43243</c:v>
                </c:pt>
                <c:pt idx="281">
                  <c:v>43244</c:v>
                </c:pt>
                <c:pt idx="282">
                  <c:v>43245</c:v>
                </c:pt>
                <c:pt idx="283">
                  <c:v>43246</c:v>
                </c:pt>
                <c:pt idx="284">
                  <c:v>43247</c:v>
                </c:pt>
                <c:pt idx="285">
                  <c:v>43248</c:v>
                </c:pt>
                <c:pt idx="286">
                  <c:v>43249</c:v>
                </c:pt>
                <c:pt idx="287">
                  <c:v>43250</c:v>
                </c:pt>
                <c:pt idx="288">
                  <c:v>43251</c:v>
                </c:pt>
                <c:pt idx="289">
                  <c:v>43252</c:v>
                </c:pt>
                <c:pt idx="290">
                  <c:v>43253</c:v>
                </c:pt>
                <c:pt idx="291">
                  <c:v>43254</c:v>
                </c:pt>
                <c:pt idx="292">
                  <c:v>43255</c:v>
                </c:pt>
                <c:pt idx="293">
                  <c:v>43256</c:v>
                </c:pt>
                <c:pt idx="294">
                  <c:v>43257</c:v>
                </c:pt>
                <c:pt idx="295">
                  <c:v>43258</c:v>
                </c:pt>
                <c:pt idx="296">
                  <c:v>43259</c:v>
                </c:pt>
                <c:pt idx="297">
                  <c:v>43260</c:v>
                </c:pt>
                <c:pt idx="298">
                  <c:v>43261</c:v>
                </c:pt>
                <c:pt idx="299">
                  <c:v>43262</c:v>
                </c:pt>
                <c:pt idx="300">
                  <c:v>43263</c:v>
                </c:pt>
                <c:pt idx="301">
                  <c:v>43264</c:v>
                </c:pt>
                <c:pt idx="302">
                  <c:v>43265</c:v>
                </c:pt>
                <c:pt idx="303">
                  <c:v>43266</c:v>
                </c:pt>
                <c:pt idx="304">
                  <c:v>43267</c:v>
                </c:pt>
                <c:pt idx="305">
                  <c:v>43268</c:v>
                </c:pt>
                <c:pt idx="306">
                  <c:v>43269</c:v>
                </c:pt>
                <c:pt idx="307">
                  <c:v>43270</c:v>
                </c:pt>
                <c:pt idx="308">
                  <c:v>43271</c:v>
                </c:pt>
                <c:pt idx="309">
                  <c:v>43272</c:v>
                </c:pt>
                <c:pt idx="310">
                  <c:v>43273</c:v>
                </c:pt>
                <c:pt idx="311">
                  <c:v>43274</c:v>
                </c:pt>
                <c:pt idx="312">
                  <c:v>43275</c:v>
                </c:pt>
                <c:pt idx="313">
                  <c:v>43276</c:v>
                </c:pt>
                <c:pt idx="314">
                  <c:v>43277</c:v>
                </c:pt>
                <c:pt idx="315">
                  <c:v>43278</c:v>
                </c:pt>
                <c:pt idx="316">
                  <c:v>43279</c:v>
                </c:pt>
                <c:pt idx="317">
                  <c:v>43280</c:v>
                </c:pt>
                <c:pt idx="318">
                  <c:v>43281</c:v>
                </c:pt>
                <c:pt idx="319">
                  <c:v>43282</c:v>
                </c:pt>
                <c:pt idx="320">
                  <c:v>43283</c:v>
                </c:pt>
                <c:pt idx="321">
                  <c:v>43284</c:v>
                </c:pt>
                <c:pt idx="322">
                  <c:v>43285</c:v>
                </c:pt>
                <c:pt idx="323">
                  <c:v>43286</c:v>
                </c:pt>
                <c:pt idx="324">
                  <c:v>43287</c:v>
                </c:pt>
                <c:pt idx="325">
                  <c:v>43288</c:v>
                </c:pt>
                <c:pt idx="326">
                  <c:v>43289</c:v>
                </c:pt>
                <c:pt idx="327">
                  <c:v>43290</c:v>
                </c:pt>
                <c:pt idx="328">
                  <c:v>43291</c:v>
                </c:pt>
                <c:pt idx="329">
                  <c:v>43292</c:v>
                </c:pt>
                <c:pt idx="330">
                  <c:v>43293</c:v>
                </c:pt>
                <c:pt idx="331">
                  <c:v>43294</c:v>
                </c:pt>
                <c:pt idx="332">
                  <c:v>43295</c:v>
                </c:pt>
                <c:pt idx="333">
                  <c:v>43296</c:v>
                </c:pt>
                <c:pt idx="334">
                  <c:v>43297</c:v>
                </c:pt>
                <c:pt idx="335">
                  <c:v>43298</c:v>
                </c:pt>
                <c:pt idx="336">
                  <c:v>43299</c:v>
                </c:pt>
                <c:pt idx="337">
                  <c:v>43300</c:v>
                </c:pt>
                <c:pt idx="338">
                  <c:v>43301</c:v>
                </c:pt>
                <c:pt idx="339">
                  <c:v>43302</c:v>
                </c:pt>
                <c:pt idx="340">
                  <c:v>43303</c:v>
                </c:pt>
                <c:pt idx="341">
                  <c:v>43304</c:v>
                </c:pt>
                <c:pt idx="342">
                  <c:v>43305</c:v>
                </c:pt>
                <c:pt idx="343">
                  <c:v>43306</c:v>
                </c:pt>
                <c:pt idx="344">
                  <c:v>43307</c:v>
                </c:pt>
                <c:pt idx="345">
                  <c:v>43308</c:v>
                </c:pt>
                <c:pt idx="346">
                  <c:v>43309</c:v>
                </c:pt>
                <c:pt idx="347">
                  <c:v>43310</c:v>
                </c:pt>
                <c:pt idx="348">
                  <c:v>43311</c:v>
                </c:pt>
                <c:pt idx="349">
                  <c:v>43312</c:v>
                </c:pt>
                <c:pt idx="350">
                  <c:v>43313</c:v>
                </c:pt>
                <c:pt idx="351">
                  <c:v>43314</c:v>
                </c:pt>
                <c:pt idx="352">
                  <c:v>43315</c:v>
                </c:pt>
                <c:pt idx="353">
                  <c:v>43316</c:v>
                </c:pt>
                <c:pt idx="354">
                  <c:v>43317</c:v>
                </c:pt>
                <c:pt idx="355">
                  <c:v>43318</c:v>
                </c:pt>
                <c:pt idx="356">
                  <c:v>43319</c:v>
                </c:pt>
                <c:pt idx="357">
                  <c:v>43320</c:v>
                </c:pt>
                <c:pt idx="358">
                  <c:v>43321</c:v>
                </c:pt>
                <c:pt idx="359">
                  <c:v>43322</c:v>
                </c:pt>
                <c:pt idx="360">
                  <c:v>43323</c:v>
                </c:pt>
                <c:pt idx="361">
                  <c:v>43324</c:v>
                </c:pt>
                <c:pt idx="362">
                  <c:v>43325</c:v>
                </c:pt>
                <c:pt idx="363">
                  <c:v>43326</c:v>
                </c:pt>
                <c:pt idx="364">
                  <c:v>43327</c:v>
                </c:pt>
                <c:pt idx="365">
                  <c:v>43328</c:v>
                </c:pt>
                <c:pt idx="366">
                  <c:v>43329</c:v>
                </c:pt>
                <c:pt idx="367">
                  <c:v>43330</c:v>
                </c:pt>
                <c:pt idx="368">
                  <c:v>43331</c:v>
                </c:pt>
                <c:pt idx="369">
                  <c:v>43332</c:v>
                </c:pt>
                <c:pt idx="370">
                  <c:v>43333</c:v>
                </c:pt>
                <c:pt idx="371">
                  <c:v>43334</c:v>
                </c:pt>
                <c:pt idx="372">
                  <c:v>43335</c:v>
                </c:pt>
                <c:pt idx="373">
                  <c:v>43336</c:v>
                </c:pt>
                <c:pt idx="374">
                  <c:v>43337</c:v>
                </c:pt>
                <c:pt idx="375">
                  <c:v>43338</c:v>
                </c:pt>
                <c:pt idx="376">
                  <c:v>43339</c:v>
                </c:pt>
                <c:pt idx="377">
                  <c:v>43340</c:v>
                </c:pt>
                <c:pt idx="378">
                  <c:v>43341</c:v>
                </c:pt>
                <c:pt idx="379">
                  <c:v>43342</c:v>
                </c:pt>
                <c:pt idx="380">
                  <c:v>43343</c:v>
                </c:pt>
                <c:pt idx="381">
                  <c:v>43344</c:v>
                </c:pt>
                <c:pt idx="382">
                  <c:v>43345</c:v>
                </c:pt>
                <c:pt idx="383">
                  <c:v>43346</c:v>
                </c:pt>
                <c:pt idx="384">
                  <c:v>43347</c:v>
                </c:pt>
                <c:pt idx="385">
                  <c:v>43348</c:v>
                </c:pt>
                <c:pt idx="386">
                  <c:v>43349</c:v>
                </c:pt>
                <c:pt idx="387">
                  <c:v>43350</c:v>
                </c:pt>
                <c:pt idx="388">
                  <c:v>43351</c:v>
                </c:pt>
                <c:pt idx="389">
                  <c:v>43352</c:v>
                </c:pt>
                <c:pt idx="390">
                  <c:v>43353</c:v>
                </c:pt>
                <c:pt idx="391">
                  <c:v>43354</c:v>
                </c:pt>
                <c:pt idx="392">
                  <c:v>43355</c:v>
                </c:pt>
                <c:pt idx="393">
                  <c:v>43356</c:v>
                </c:pt>
                <c:pt idx="394">
                  <c:v>43357</c:v>
                </c:pt>
                <c:pt idx="395">
                  <c:v>43358</c:v>
                </c:pt>
                <c:pt idx="396">
                  <c:v>43359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43365</c:v>
                </c:pt>
                <c:pt idx="403">
                  <c:v>43366</c:v>
                </c:pt>
                <c:pt idx="404">
                  <c:v>43367</c:v>
                </c:pt>
                <c:pt idx="405">
                  <c:v>43368</c:v>
                </c:pt>
                <c:pt idx="406">
                  <c:v>43369</c:v>
                </c:pt>
                <c:pt idx="407">
                  <c:v>43370</c:v>
                </c:pt>
                <c:pt idx="408">
                  <c:v>43371</c:v>
                </c:pt>
                <c:pt idx="409">
                  <c:v>43372</c:v>
                </c:pt>
                <c:pt idx="410">
                  <c:v>43373</c:v>
                </c:pt>
                <c:pt idx="411">
                  <c:v>43374</c:v>
                </c:pt>
                <c:pt idx="412">
                  <c:v>43375</c:v>
                </c:pt>
                <c:pt idx="413">
                  <c:v>43376</c:v>
                </c:pt>
                <c:pt idx="414">
                  <c:v>43377</c:v>
                </c:pt>
                <c:pt idx="415">
                  <c:v>43378</c:v>
                </c:pt>
                <c:pt idx="416">
                  <c:v>43379</c:v>
                </c:pt>
                <c:pt idx="417">
                  <c:v>43380</c:v>
                </c:pt>
                <c:pt idx="418">
                  <c:v>43381</c:v>
                </c:pt>
                <c:pt idx="419">
                  <c:v>43382</c:v>
                </c:pt>
                <c:pt idx="420">
                  <c:v>43383</c:v>
                </c:pt>
                <c:pt idx="421">
                  <c:v>43384</c:v>
                </c:pt>
                <c:pt idx="422">
                  <c:v>43385</c:v>
                </c:pt>
                <c:pt idx="423">
                  <c:v>43386</c:v>
                </c:pt>
                <c:pt idx="424">
                  <c:v>43387</c:v>
                </c:pt>
                <c:pt idx="425">
                  <c:v>43388</c:v>
                </c:pt>
                <c:pt idx="426">
                  <c:v>43389</c:v>
                </c:pt>
                <c:pt idx="427">
                  <c:v>43390</c:v>
                </c:pt>
                <c:pt idx="428">
                  <c:v>43391</c:v>
                </c:pt>
                <c:pt idx="429">
                  <c:v>43392</c:v>
                </c:pt>
                <c:pt idx="430">
                  <c:v>43393</c:v>
                </c:pt>
                <c:pt idx="431">
                  <c:v>43394</c:v>
                </c:pt>
                <c:pt idx="432">
                  <c:v>43395</c:v>
                </c:pt>
                <c:pt idx="433">
                  <c:v>43396</c:v>
                </c:pt>
                <c:pt idx="434">
                  <c:v>43397</c:v>
                </c:pt>
                <c:pt idx="435">
                  <c:v>43398</c:v>
                </c:pt>
                <c:pt idx="436">
                  <c:v>43399</c:v>
                </c:pt>
                <c:pt idx="437">
                  <c:v>43400</c:v>
                </c:pt>
                <c:pt idx="438">
                  <c:v>43401</c:v>
                </c:pt>
                <c:pt idx="439">
                  <c:v>43402</c:v>
                </c:pt>
                <c:pt idx="440">
                  <c:v>43403</c:v>
                </c:pt>
                <c:pt idx="441">
                  <c:v>43404</c:v>
                </c:pt>
                <c:pt idx="442">
                  <c:v>43405</c:v>
                </c:pt>
                <c:pt idx="443">
                  <c:v>43406</c:v>
                </c:pt>
                <c:pt idx="444">
                  <c:v>43407</c:v>
                </c:pt>
                <c:pt idx="445">
                  <c:v>43408</c:v>
                </c:pt>
                <c:pt idx="446">
                  <c:v>43409</c:v>
                </c:pt>
                <c:pt idx="447">
                  <c:v>43410</c:v>
                </c:pt>
                <c:pt idx="448">
                  <c:v>43411</c:v>
                </c:pt>
                <c:pt idx="449">
                  <c:v>43412</c:v>
                </c:pt>
                <c:pt idx="450">
                  <c:v>43413</c:v>
                </c:pt>
                <c:pt idx="451">
                  <c:v>43414</c:v>
                </c:pt>
                <c:pt idx="452">
                  <c:v>43415</c:v>
                </c:pt>
                <c:pt idx="453">
                  <c:v>43416</c:v>
                </c:pt>
                <c:pt idx="454">
                  <c:v>43417</c:v>
                </c:pt>
                <c:pt idx="455">
                  <c:v>43418</c:v>
                </c:pt>
                <c:pt idx="456">
                  <c:v>43419</c:v>
                </c:pt>
                <c:pt idx="457">
                  <c:v>43420</c:v>
                </c:pt>
                <c:pt idx="458">
                  <c:v>43421</c:v>
                </c:pt>
                <c:pt idx="459">
                  <c:v>43422</c:v>
                </c:pt>
                <c:pt idx="460">
                  <c:v>43423</c:v>
                </c:pt>
                <c:pt idx="461">
                  <c:v>43424</c:v>
                </c:pt>
                <c:pt idx="462">
                  <c:v>43425</c:v>
                </c:pt>
                <c:pt idx="463">
                  <c:v>43426</c:v>
                </c:pt>
                <c:pt idx="464">
                  <c:v>43427</c:v>
                </c:pt>
                <c:pt idx="465">
                  <c:v>43428</c:v>
                </c:pt>
                <c:pt idx="466">
                  <c:v>43429</c:v>
                </c:pt>
                <c:pt idx="467">
                  <c:v>43430</c:v>
                </c:pt>
                <c:pt idx="468">
                  <c:v>43431</c:v>
                </c:pt>
                <c:pt idx="469">
                  <c:v>43432</c:v>
                </c:pt>
                <c:pt idx="470">
                  <c:v>43433</c:v>
                </c:pt>
                <c:pt idx="471">
                  <c:v>43434</c:v>
                </c:pt>
                <c:pt idx="472">
                  <c:v>43435</c:v>
                </c:pt>
                <c:pt idx="473">
                  <c:v>43436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43442</c:v>
                </c:pt>
                <c:pt idx="480">
                  <c:v>43443</c:v>
                </c:pt>
                <c:pt idx="481">
                  <c:v>43444</c:v>
                </c:pt>
                <c:pt idx="482">
                  <c:v>43445</c:v>
                </c:pt>
                <c:pt idx="483">
                  <c:v>43446</c:v>
                </c:pt>
                <c:pt idx="484">
                  <c:v>43447</c:v>
                </c:pt>
                <c:pt idx="485">
                  <c:v>43448</c:v>
                </c:pt>
                <c:pt idx="486">
                  <c:v>43449</c:v>
                </c:pt>
                <c:pt idx="487">
                  <c:v>43450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43456</c:v>
                </c:pt>
                <c:pt idx="494">
                  <c:v>43457</c:v>
                </c:pt>
                <c:pt idx="495">
                  <c:v>43458</c:v>
                </c:pt>
                <c:pt idx="496">
                  <c:v>43459</c:v>
                </c:pt>
                <c:pt idx="497">
                  <c:v>43460</c:v>
                </c:pt>
                <c:pt idx="498">
                  <c:v>43461</c:v>
                </c:pt>
                <c:pt idx="499">
                  <c:v>43462</c:v>
                </c:pt>
                <c:pt idx="500">
                  <c:v>43463</c:v>
                </c:pt>
                <c:pt idx="501">
                  <c:v>43464</c:v>
                </c:pt>
                <c:pt idx="502">
                  <c:v>43465</c:v>
                </c:pt>
                <c:pt idx="503">
                  <c:v>43466</c:v>
                </c:pt>
                <c:pt idx="504">
                  <c:v>43467</c:v>
                </c:pt>
                <c:pt idx="505">
                  <c:v>43468</c:v>
                </c:pt>
                <c:pt idx="506">
                  <c:v>43469</c:v>
                </c:pt>
                <c:pt idx="507">
                  <c:v>43470</c:v>
                </c:pt>
                <c:pt idx="508">
                  <c:v>43471</c:v>
                </c:pt>
                <c:pt idx="509">
                  <c:v>43472</c:v>
                </c:pt>
                <c:pt idx="510">
                  <c:v>43473</c:v>
                </c:pt>
                <c:pt idx="511">
                  <c:v>43474</c:v>
                </c:pt>
                <c:pt idx="512">
                  <c:v>43475</c:v>
                </c:pt>
                <c:pt idx="513">
                  <c:v>43476</c:v>
                </c:pt>
                <c:pt idx="514">
                  <c:v>43477</c:v>
                </c:pt>
                <c:pt idx="515">
                  <c:v>43478</c:v>
                </c:pt>
                <c:pt idx="516">
                  <c:v>43479</c:v>
                </c:pt>
                <c:pt idx="517">
                  <c:v>43480</c:v>
                </c:pt>
                <c:pt idx="518">
                  <c:v>43481</c:v>
                </c:pt>
                <c:pt idx="519">
                  <c:v>43482</c:v>
                </c:pt>
                <c:pt idx="520">
                  <c:v>43483</c:v>
                </c:pt>
                <c:pt idx="521">
                  <c:v>43484</c:v>
                </c:pt>
                <c:pt idx="522">
                  <c:v>43485</c:v>
                </c:pt>
                <c:pt idx="523">
                  <c:v>43486</c:v>
                </c:pt>
                <c:pt idx="524">
                  <c:v>43487</c:v>
                </c:pt>
                <c:pt idx="525">
                  <c:v>43488</c:v>
                </c:pt>
                <c:pt idx="526">
                  <c:v>43489</c:v>
                </c:pt>
                <c:pt idx="527">
                  <c:v>43490</c:v>
                </c:pt>
                <c:pt idx="528">
                  <c:v>43491</c:v>
                </c:pt>
                <c:pt idx="529">
                  <c:v>43492</c:v>
                </c:pt>
                <c:pt idx="530">
                  <c:v>43493</c:v>
                </c:pt>
                <c:pt idx="531">
                  <c:v>43494</c:v>
                </c:pt>
                <c:pt idx="532">
                  <c:v>43495</c:v>
                </c:pt>
                <c:pt idx="533">
                  <c:v>43496</c:v>
                </c:pt>
                <c:pt idx="534">
                  <c:v>43497</c:v>
                </c:pt>
                <c:pt idx="535">
                  <c:v>43498</c:v>
                </c:pt>
                <c:pt idx="536">
                  <c:v>43499</c:v>
                </c:pt>
                <c:pt idx="537">
                  <c:v>43500</c:v>
                </c:pt>
                <c:pt idx="538">
                  <c:v>43501</c:v>
                </c:pt>
                <c:pt idx="539">
                  <c:v>43502</c:v>
                </c:pt>
                <c:pt idx="540">
                  <c:v>43503</c:v>
                </c:pt>
                <c:pt idx="541">
                  <c:v>43504</c:v>
                </c:pt>
                <c:pt idx="542">
                  <c:v>43505</c:v>
                </c:pt>
                <c:pt idx="543">
                  <c:v>43506</c:v>
                </c:pt>
                <c:pt idx="544">
                  <c:v>43507</c:v>
                </c:pt>
                <c:pt idx="545">
                  <c:v>43508</c:v>
                </c:pt>
                <c:pt idx="546">
                  <c:v>43509</c:v>
                </c:pt>
                <c:pt idx="547">
                  <c:v>43510</c:v>
                </c:pt>
                <c:pt idx="548">
                  <c:v>43511</c:v>
                </c:pt>
                <c:pt idx="549">
                  <c:v>43512</c:v>
                </c:pt>
                <c:pt idx="550">
                  <c:v>43513</c:v>
                </c:pt>
                <c:pt idx="551">
                  <c:v>43514</c:v>
                </c:pt>
                <c:pt idx="552">
                  <c:v>43515</c:v>
                </c:pt>
                <c:pt idx="553">
                  <c:v>43516</c:v>
                </c:pt>
                <c:pt idx="554">
                  <c:v>43517</c:v>
                </c:pt>
                <c:pt idx="555">
                  <c:v>43518</c:v>
                </c:pt>
                <c:pt idx="556">
                  <c:v>43519</c:v>
                </c:pt>
                <c:pt idx="557">
                  <c:v>43520</c:v>
                </c:pt>
                <c:pt idx="558">
                  <c:v>43521</c:v>
                </c:pt>
                <c:pt idx="559">
                  <c:v>43522</c:v>
                </c:pt>
                <c:pt idx="560">
                  <c:v>43523</c:v>
                </c:pt>
                <c:pt idx="561">
                  <c:v>43524</c:v>
                </c:pt>
                <c:pt idx="562">
                  <c:v>43525</c:v>
                </c:pt>
                <c:pt idx="563">
                  <c:v>43526</c:v>
                </c:pt>
                <c:pt idx="564">
                  <c:v>43527</c:v>
                </c:pt>
                <c:pt idx="565">
                  <c:v>43528</c:v>
                </c:pt>
                <c:pt idx="566">
                  <c:v>43529</c:v>
                </c:pt>
                <c:pt idx="567">
                  <c:v>43530</c:v>
                </c:pt>
                <c:pt idx="568">
                  <c:v>43531</c:v>
                </c:pt>
                <c:pt idx="569">
                  <c:v>43532</c:v>
                </c:pt>
                <c:pt idx="570">
                  <c:v>43533</c:v>
                </c:pt>
                <c:pt idx="571">
                  <c:v>43534</c:v>
                </c:pt>
                <c:pt idx="572">
                  <c:v>43535</c:v>
                </c:pt>
                <c:pt idx="573">
                  <c:v>43536</c:v>
                </c:pt>
                <c:pt idx="574">
                  <c:v>43537</c:v>
                </c:pt>
                <c:pt idx="575">
                  <c:v>43538</c:v>
                </c:pt>
                <c:pt idx="576">
                  <c:v>43539</c:v>
                </c:pt>
                <c:pt idx="577">
                  <c:v>43540</c:v>
                </c:pt>
                <c:pt idx="578">
                  <c:v>43541</c:v>
                </c:pt>
                <c:pt idx="579">
                  <c:v>43542</c:v>
                </c:pt>
                <c:pt idx="580">
                  <c:v>43543</c:v>
                </c:pt>
                <c:pt idx="581">
                  <c:v>43544</c:v>
                </c:pt>
                <c:pt idx="582">
                  <c:v>43545</c:v>
                </c:pt>
                <c:pt idx="583">
                  <c:v>43546</c:v>
                </c:pt>
                <c:pt idx="584">
                  <c:v>43547</c:v>
                </c:pt>
                <c:pt idx="585">
                  <c:v>43548</c:v>
                </c:pt>
                <c:pt idx="586">
                  <c:v>43549</c:v>
                </c:pt>
                <c:pt idx="587">
                  <c:v>43550</c:v>
                </c:pt>
                <c:pt idx="588">
                  <c:v>43551</c:v>
                </c:pt>
                <c:pt idx="589">
                  <c:v>43552</c:v>
                </c:pt>
                <c:pt idx="590">
                  <c:v>43553</c:v>
                </c:pt>
                <c:pt idx="591">
                  <c:v>43554</c:v>
                </c:pt>
                <c:pt idx="592">
                  <c:v>43555</c:v>
                </c:pt>
                <c:pt idx="593">
                  <c:v>43556</c:v>
                </c:pt>
                <c:pt idx="594">
                  <c:v>43557</c:v>
                </c:pt>
                <c:pt idx="595">
                  <c:v>43558</c:v>
                </c:pt>
                <c:pt idx="596">
                  <c:v>43559</c:v>
                </c:pt>
                <c:pt idx="597">
                  <c:v>43560</c:v>
                </c:pt>
                <c:pt idx="598">
                  <c:v>43561</c:v>
                </c:pt>
                <c:pt idx="599">
                  <c:v>43562</c:v>
                </c:pt>
                <c:pt idx="600">
                  <c:v>43563</c:v>
                </c:pt>
                <c:pt idx="601">
                  <c:v>43564</c:v>
                </c:pt>
                <c:pt idx="602">
                  <c:v>43565</c:v>
                </c:pt>
                <c:pt idx="603">
                  <c:v>43566</c:v>
                </c:pt>
                <c:pt idx="604">
                  <c:v>43567</c:v>
                </c:pt>
                <c:pt idx="605">
                  <c:v>43568</c:v>
                </c:pt>
                <c:pt idx="606">
                  <c:v>43569</c:v>
                </c:pt>
                <c:pt idx="607">
                  <c:v>43570</c:v>
                </c:pt>
                <c:pt idx="608">
                  <c:v>43571</c:v>
                </c:pt>
                <c:pt idx="609">
                  <c:v>43572</c:v>
                </c:pt>
                <c:pt idx="610">
                  <c:v>43573</c:v>
                </c:pt>
                <c:pt idx="611">
                  <c:v>43574</c:v>
                </c:pt>
                <c:pt idx="612">
                  <c:v>43575</c:v>
                </c:pt>
                <c:pt idx="613">
                  <c:v>43576</c:v>
                </c:pt>
                <c:pt idx="614">
                  <c:v>43577</c:v>
                </c:pt>
                <c:pt idx="615">
                  <c:v>43578</c:v>
                </c:pt>
                <c:pt idx="616">
                  <c:v>43579</c:v>
                </c:pt>
                <c:pt idx="617">
                  <c:v>43580</c:v>
                </c:pt>
                <c:pt idx="618">
                  <c:v>43581</c:v>
                </c:pt>
                <c:pt idx="619">
                  <c:v>43582</c:v>
                </c:pt>
                <c:pt idx="620">
                  <c:v>43583</c:v>
                </c:pt>
                <c:pt idx="621">
                  <c:v>43584</c:v>
                </c:pt>
                <c:pt idx="622">
                  <c:v>43585</c:v>
                </c:pt>
                <c:pt idx="623">
                  <c:v>43586</c:v>
                </c:pt>
                <c:pt idx="624">
                  <c:v>43587</c:v>
                </c:pt>
                <c:pt idx="625">
                  <c:v>43588</c:v>
                </c:pt>
                <c:pt idx="626">
                  <c:v>43589</c:v>
                </c:pt>
                <c:pt idx="627">
                  <c:v>43590</c:v>
                </c:pt>
                <c:pt idx="628">
                  <c:v>43591</c:v>
                </c:pt>
                <c:pt idx="629">
                  <c:v>43592</c:v>
                </c:pt>
                <c:pt idx="630">
                  <c:v>43593</c:v>
                </c:pt>
                <c:pt idx="631">
                  <c:v>43594</c:v>
                </c:pt>
                <c:pt idx="632">
                  <c:v>43595</c:v>
                </c:pt>
                <c:pt idx="633">
                  <c:v>43596</c:v>
                </c:pt>
                <c:pt idx="634">
                  <c:v>43597</c:v>
                </c:pt>
                <c:pt idx="635">
                  <c:v>43598</c:v>
                </c:pt>
                <c:pt idx="636">
                  <c:v>43599</c:v>
                </c:pt>
                <c:pt idx="637">
                  <c:v>43600</c:v>
                </c:pt>
                <c:pt idx="638">
                  <c:v>43601</c:v>
                </c:pt>
                <c:pt idx="639">
                  <c:v>43602</c:v>
                </c:pt>
                <c:pt idx="640">
                  <c:v>43603</c:v>
                </c:pt>
                <c:pt idx="641">
                  <c:v>43604</c:v>
                </c:pt>
                <c:pt idx="642">
                  <c:v>43605</c:v>
                </c:pt>
                <c:pt idx="643">
                  <c:v>43606</c:v>
                </c:pt>
                <c:pt idx="644">
                  <c:v>43607</c:v>
                </c:pt>
                <c:pt idx="645">
                  <c:v>43608</c:v>
                </c:pt>
                <c:pt idx="646">
                  <c:v>43609</c:v>
                </c:pt>
                <c:pt idx="647">
                  <c:v>43610</c:v>
                </c:pt>
                <c:pt idx="648">
                  <c:v>43611</c:v>
                </c:pt>
                <c:pt idx="649">
                  <c:v>43612</c:v>
                </c:pt>
                <c:pt idx="650">
                  <c:v>43613</c:v>
                </c:pt>
                <c:pt idx="651">
                  <c:v>43614</c:v>
                </c:pt>
                <c:pt idx="652">
                  <c:v>43615</c:v>
                </c:pt>
                <c:pt idx="653">
                  <c:v>43616</c:v>
                </c:pt>
                <c:pt idx="654">
                  <c:v>43617</c:v>
                </c:pt>
                <c:pt idx="655">
                  <c:v>43618</c:v>
                </c:pt>
                <c:pt idx="656">
                  <c:v>43619</c:v>
                </c:pt>
                <c:pt idx="657">
                  <c:v>43620</c:v>
                </c:pt>
                <c:pt idx="658">
                  <c:v>43621</c:v>
                </c:pt>
                <c:pt idx="659">
                  <c:v>43622</c:v>
                </c:pt>
                <c:pt idx="660">
                  <c:v>43623</c:v>
                </c:pt>
                <c:pt idx="661">
                  <c:v>43624</c:v>
                </c:pt>
                <c:pt idx="662">
                  <c:v>43625</c:v>
                </c:pt>
                <c:pt idx="663">
                  <c:v>43626</c:v>
                </c:pt>
                <c:pt idx="664">
                  <c:v>43627</c:v>
                </c:pt>
                <c:pt idx="665">
                  <c:v>43628</c:v>
                </c:pt>
                <c:pt idx="666">
                  <c:v>43629</c:v>
                </c:pt>
                <c:pt idx="667">
                  <c:v>43630</c:v>
                </c:pt>
                <c:pt idx="668">
                  <c:v>43631</c:v>
                </c:pt>
                <c:pt idx="669">
                  <c:v>43632</c:v>
                </c:pt>
                <c:pt idx="670">
                  <c:v>43633</c:v>
                </c:pt>
                <c:pt idx="671">
                  <c:v>43634</c:v>
                </c:pt>
                <c:pt idx="672">
                  <c:v>43635</c:v>
                </c:pt>
                <c:pt idx="673">
                  <c:v>43636</c:v>
                </c:pt>
                <c:pt idx="674">
                  <c:v>43637</c:v>
                </c:pt>
                <c:pt idx="675">
                  <c:v>43638</c:v>
                </c:pt>
                <c:pt idx="676">
                  <c:v>43639</c:v>
                </c:pt>
                <c:pt idx="677">
                  <c:v>43640</c:v>
                </c:pt>
                <c:pt idx="678">
                  <c:v>43641</c:v>
                </c:pt>
                <c:pt idx="679">
                  <c:v>43642</c:v>
                </c:pt>
                <c:pt idx="680">
                  <c:v>43643</c:v>
                </c:pt>
                <c:pt idx="681">
                  <c:v>43644</c:v>
                </c:pt>
                <c:pt idx="682">
                  <c:v>43645</c:v>
                </c:pt>
                <c:pt idx="683">
                  <c:v>43646</c:v>
                </c:pt>
                <c:pt idx="684">
                  <c:v>43647</c:v>
                </c:pt>
                <c:pt idx="685">
                  <c:v>43648</c:v>
                </c:pt>
                <c:pt idx="686">
                  <c:v>43649</c:v>
                </c:pt>
                <c:pt idx="687">
                  <c:v>43650</c:v>
                </c:pt>
                <c:pt idx="688">
                  <c:v>43651</c:v>
                </c:pt>
                <c:pt idx="689">
                  <c:v>43652</c:v>
                </c:pt>
                <c:pt idx="690">
                  <c:v>43653</c:v>
                </c:pt>
                <c:pt idx="691">
                  <c:v>43654</c:v>
                </c:pt>
                <c:pt idx="692">
                  <c:v>43655</c:v>
                </c:pt>
                <c:pt idx="693">
                  <c:v>43656</c:v>
                </c:pt>
                <c:pt idx="694">
                  <c:v>43657</c:v>
                </c:pt>
                <c:pt idx="695">
                  <c:v>43658</c:v>
                </c:pt>
                <c:pt idx="696">
                  <c:v>43659</c:v>
                </c:pt>
                <c:pt idx="697">
                  <c:v>43660</c:v>
                </c:pt>
                <c:pt idx="698">
                  <c:v>43661</c:v>
                </c:pt>
                <c:pt idx="699">
                  <c:v>43662</c:v>
                </c:pt>
                <c:pt idx="700">
                  <c:v>43663</c:v>
                </c:pt>
                <c:pt idx="701">
                  <c:v>43664</c:v>
                </c:pt>
                <c:pt idx="702">
                  <c:v>43665</c:v>
                </c:pt>
                <c:pt idx="703">
                  <c:v>43666</c:v>
                </c:pt>
                <c:pt idx="704">
                  <c:v>43667</c:v>
                </c:pt>
                <c:pt idx="705">
                  <c:v>43668</c:v>
                </c:pt>
                <c:pt idx="706">
                  <c:v>43669</c:v>
                </c:pt>
                <c:pt idx="707">
                  <c:v>43670</c:v>
                </c:pt>
                <c:pt idx="708">
                  <c:v>43671</c:v>
                </c:pt>
                <c:pt idx="709">
                  <c:v>43672</c:v>
                </c:pt>
                <c:pt idx="710">
                  <c:v>43673</c:v>
                </c:pt>
                <c:pt idx="711">
                  <c:v>43674</c:v>
                </c:pt>
                <c:pt idx="712">
                  <c:v>43675</c:v>
                </c:pt>
                <c:pt idx="713">
                  <c:v>43676</c:v>
                </c:pt>
                <c:pt idx="714">
                  <c:v>43677</c:v>
                </c:pt>
                <c:pt idx="715">
                  <c:v>43678</c:v>
                </c:pt>
                <c:pt idx="716">
                  <c:v>43679</c:v>
                </c:pt>
                <c:pt idx="717">
                  <c:v>43680</c:v>
                </c:pt>
                <c:pt idx="718">
                  <c:v>43681</c:v>
                </c:pt>
                <c:pt idx="719">
                  <c:v>43682</c:v>
                </c:pt>
                <c:pt idx="720">
                  <c:v>43683</c:v>
                </c:pt>
                <c:pt idx="721">
                  <c:v>43684</c:v>
                </c:pt>
                <c:pt idx="722">
                  <c:v>43685</c:v>
                </c:pt>
                <c:pt idx="723">
                  <c:v>43686</c:v>
                </c:pt>
                <c:pt idx="724">
                  <c:v>43687</c:v>
                </c:pt>
                <c:pt idx="725">
                  <c:v>43688</c:v>
                </c:pt>
                <c:pt idx="726">
                  <c:v>43689</c:v>
                </c:pt>
                <c:pt idx="727">
                  <c:v>43690</c:v>
                </c:pt>
                <c:pt idx="728">
                  <c:v>43691</c:v>
                </c:pt>
                <c:pt idx="729">
                  <c:v>43692</c:v>
                </c:pt>
                <c:pt idx="730">
                  <c:v>43693</c:v>
                </c:pt>
                <c:pt idx="731">
                  <c:v>43694</c:v>
                </c:pt>
                <c:pt idx="732">
                  <c:v>43695</c:v>
                </c:pt>
                <c:pt idx="733">
                  <c:v>43696</c:v>
                </c:pt>
                <c:pt idx="734">
                  <c:v>43697</c:v>
                </c:pt>
                <c:pt idx="735">
                  <c:v>43698</c:v>
                </c:pt>
                <c:pt idx="736">
                  <c:v>43699</c:v>
                </c:pt>
                <c:pt idx="737">
                  <c:v>43700</c:v>
                </c:pt>
                <c:pt idx="738">
                  <c:v>43701</c:v>
                </c:pt>
                <c:pt idx="739">
                  <c:v>43702</c:v>
                </c:pt>
                <c:pt idx="740">
                  <c:v>43703</c:v>
                </c:pt>
                <c:pt idx="741">
                  <c:v>43704</c:v>
                </c:pt>
                <c:pt idx="742">
                  <c:v>43705</c:v>
                </c:pt>
                <c:pt idx="743">
                  <c:v>43706</c:v>
                </c:pt>
                <c:pt idx="744">
                  <c:v>43707</c:v>
                </c:pt>
                <c:pt idx="745">
                  <c:v>43708</c:v>
                </c:pt>
                <c:pt idx="746">
                  <c:v>43709</c:v>
                </c:pt>
                <c:pt idx="747">
                  <c:v>43710</c:v>
                </c:pt>
                <c:pt idx="748">
                  <c:v>43711</c:v>
                </c:pt>
                <c:pt idx="749">
                  <c:v>43712</c:v>
                </c:pt>
                <c:pt idx="750">
                  <c:v>43713</c:v>
                </c:pt>
                <c:pt idx="751">
                  <c:v>43714</c:v>
                </c:pt>
                <c:pt idx="752">
                  <c:v>43715</c:v>
                </c:pt>
                <c:pt idx="753">
                  <c:v>43716</c:v>
                </c:pt>
                <c:pt idx="754">
                  <c:v>43717</c:v>
                </c:pt>
                <c:pt idx="755">
                  <c:v>43718</c:v>
                </c:pt>
                <c:pt idx="756">
                  <c:v>43719</c:v>
                </c:pt>
                <c:pt idx="757">
                  <c:v>43720</c:v>
                </c:pt>
                <c:pt idx="758">
                  <c:v>43721</c:v>
                </c:pt>
                <c:pt idx="759">
                  <c:v>43722</c:v>
                </c:pt>
                <c:pt idx="760">
                  <c:v>43723</c:v>
                </c:pt>
                <c:pt idx="761">
                  <c:v>43724</c:v>
                </c:pt>
                <c:pt idx="762">
                  <c:v>43725</c:v>
                </c:pt>
                <c:pt idx="763">
                  <c:v>43726</c:v>
                </c:pt>
                <c:pt idx="764">
                  <c:v>43727</c:v>
                </c:pt>
                <c:pt idx="765">
                  <c:v>43728</c:v>
                </c:pt>
                <c:pt idx="766">
                  <c:v>43729</c:v>
                </c:pt>
                <c:pt idx="767">
                  <c:v>43730</c:v>
                </c:pt>
                <c:pt idx="768">
                  <c:v>43731</c:v>
                </c:pt>
                <c:pt idx="769">
                  <c:v>43732</c:v>
                </c:pt>
                <c:pt idx="770">
                  <c:v>43733</c:v>
                </c:pt>
                <c:pt idx="771">
                  <c:v>43734</c:v>
                </c:pt>
                <c:pt idx="772">
                  <c:v>43735</c:v>
                </c:pt>
                <c:pt idx="773">
                  <c:v>43736</c:v>
                </c:pt>
                <c:pt idx="774">
                  <c:v>43737</c:v>
                </c:pt>
                <c:pt idx="775">
                  <c:v>43738</c:v>
                </c:pt>
                <c:pt idx="776">
                  <c:v>43739</c:v>
                </c:pt>
                <c:pt idx="777">
                  <c:v>43740</c:v>
                </c:pt>
                <c:pt idx="778">
                  <c:v>43741</c:v>
                </c:pt>
                <c:pt idx="779">
                  <c:v>43742</c:v>
                </c:pt>
                <c:pt idx="780">
                  <c:v>43743</c:v>
                </c:pt>
                <c:pt idx="781">
                  <c:v>43744</c:v>
                </c:pt>
                <c:pt idx="782">
                  <c:v>43745</c:v>
                </c:pt>
                <c:pt idx="783">
                  <c:v>43746</c:v>
                </c:pt>
                <c:pt idx="784">
                  <c:v>43747</c:v>
                </c:pt>
                <c:pt idx="785">
                  <c:v>43748</c:v>
                </c:pt>
                <c:pt idx="786">
                  <c:v>43749</c:v>
                </c:pt>
                <c:pt idx="787">
                  <c:v>43750</c:v>
                </c:pt>
                <c:pt idx="788">
                  <c:v>43751</c:v>
                </c:pt>
                <c:pt idx="789">
                  <c:v>43752</c:v>
                </c:pt>
                <c:pt idx="790">
                  <c:v>43753</c:v>
                </c:pt>
                <c:pt idx="791">
                  <c:v>43754</c:v>
                </c:pt>
                <c:pt idx="792">
                  <c:v>43755</c:v>
                </c:pt>
                <c:pt idx="793">
                  <c:v>43756</c:v>
                </c:pt>
                <c:pt idx="794">
                  <c:v>43757</c:v>
                </c:pt>
                <c:pt idx="795">
                  <c:v>43758</c:v>
                </c:pt>
                <c:pt idx="796">
                  <c:v>43759</c:v>
                </c:pt>
                <c:pt idx="797">
                  <c:v>43760</c:v>
                </c:pt>
                <c:pt idx="798">
                  <c:v>43761</c:v>
                </c:pt>
                <c:pt idx="799">
                  <c:v>43762</c:v>
                </c:pt>
                <c:pt idx="800">
                  <c:v>43763</c:v>
                </c:pt>
                <c:pt idx="801">
                  <c:v>43764</c:v>
                </c:pt>
                <c:pt idx="802">
                  <c:v>43765</c:v>
                </c:pt>
                <c:pt idx="803">
                  <c:v>43766</c:v>
                </c:pt>
                <c:pt idx="804">
                  <c:v>43767</c:v>
                </c:pt>
                <c:pt idx="805">
                  <c:v>43768</c:v>
                </c:pt>
                <c:pt idx="806">
                  <c:v>43769</c:v>
                </c:pt>
                <c:pt idx="807">
                  <c:v>43770</c:v>
                </c:pt>
                <c:pt idx="808">
                  <c:v>43771</c:v>
                </c:pt>
                <c:pt idx="809">
                  <c:v>43772</c:v>
                </c:pt>
                <c:pt idx="810">
                  <c:v>43773</c:v>
                </c:pt>
                <c:pt idx="811">
                  <c:v>43774</c:v>
                </c:pt>
                <c:pt idx="812">
                  <c:v>43775</c:v>
                </c:pt>
                <c:pt idx="813">
                  <c:v>43776</c:v>
                </c:pt>
                <c:pt idx="814">
                  <c:v>43777</c:v>
                </c:pt>
                <c:pt idx="815">
                  <c:v>43778</c:v>
                </c:pt>
                <c:pt idx="816">
                  <c:v>43779</c:v>
                </c:pt>
                <c:pt idx="817">
                  <c:v>43780</c:v>
                </c:pt>
                <c:pt idx="818">
                  <c:v>43781</c:v>
                </c:pt>
                <c:pt idx="819">
                  <c:v>43782</c:v>
                </c:pt>
                <c:pt idx="820">
                  <c:v>43783</c:v>
                </c:pt>
                <c:pt idx="821">
                  <c:v>43784</c:v>
                </c:pt>
                <c:pt idx="822">
                  <c:v>43785</c:v>
                </c:pt>
                <c:pt idx="823">
                  <c:v>43786</c:v>
                </c:pt>
                <c:pt idx="824">
                  <c:v>43787</c:v>
                </c:pt>
                <c:pt idx="825">
                  <c:v>43788</c:v>
                </c:pt>
                <c:pt idx="826">
                  <c:v>43789</c:v>
                </c:pt>
                <c:pt idx="827">
                  <c:v>43790</c:v>
                </c:pt>
                <c:pt idx="828">
                  <c:v>43791</c:v>
                </c:pt>
                <c:pt idx="829">
                  <c:v>43792</c:v>
                </c:pt>
                <c:pt idx="830">
                  <c:v>43793</c:v>
                </c:pt>
                <c:pt idx="831">
                  <c:v>43794</c:v>
                </c:pt>
                <c:pt idx="832">
                  <c:v>43795</c:v>
                </c:pt>
                <c:pt idx="833">
                  <c:v>43796</c:v>
                </c:pt>
                <c:pt idx="834">
                  <c:v>43797</c:v>
                </c:pt>
                <c:pt idx="835">
                  <c:v>43798</c:v>
                </c:pt>
                <c:pt idx="836">
                  <c:v>43799</c:v>
                </c:pt>
                <c:pt idx="837">
                  <c:v>43800</c:v>
                </c:pt>
                <c:pt idx="838">
                  <c:v>43801</c:v>
                </c:pt>
                <c:pt idx="839">
                  <c:v>43802</c:v>
                </c:pt>
                <c:pt idx="840">
                  <c:v>43803</c:v>
                </c:pt>
                <c:pt idx="841">
                  <c:v>43804</c:v>
                </c:pt>
                <c:pt idx="842">
                  <c:v>43805</c:v>
                </c:pt>
                <c:pt idx="843">
                  <c:v>43806</c:v>
                </c:pt>
                <c:pt idx="844">
                  <c:v>43807</c:v>
                </c:pt>
                <c:pt idx="845">
                  <c:v>43808</c:v>
                </c:pt>
                <c:pt idx="846">
                  <c:v>43809</c:v>
                </c:pt>
                <c:pt idx="847">
                  <c:v>43810</c:v>
                </c:pt>
                <c:pt idx="848">
                  <c:v>43811</c:v>
                </c:pt>
                <c:pt idx="849">
                  <c:v>43812</c:v>
                </c:pt>
                <c:pt idx="850">
                  <c:v>43813</c:v>
                </c:pt>
                <c:pt idx="851">
                  <c:v>43814</c:v>
                </c:pt>
                <c:pt idx="852">
                  <c:v>43815</c:v>
                </c:pt>
                <c:pt idx="853">
                  <c:v>43816</c:v>
                </c:pt>
                <c:pt idx="854">
                  <c:v>43817</c:v>
                </c:pt>
                <c:pt idx="855">
                  <c:v>43818</c:v>
                </c:pt>
                <c:pt idx="856">
                  <c:v>43819</c:v>
                </c:pt>
                <c:pt idx="857">
                  <c:v>43820</c:v>
                </c:pt>
                <c:pt idx="858">
                  <c:v>43821</c:v>
                </c:pt>
                <c:pt idx="859">
                  <c:v>43822</c:v>
                </c:pt>
                <c:pt idx="860">
                  <c:v>43823</c:v>
                </c:pt>
                <c:pt idx="861">
                  <c:v>43824</c:v>
                </c:pt>
                <c:pt idx="862">
                  <c:v>43825</c:v>
                </c:pt>
                <c:pt idx="863">
                  <c:v>43826</c:v>
                </c:pt>
                <c:pt idx="864">
                  <c:v>43827</c:v>
                </c:pt>
                <c:pt idx="865">
                  <c:v>43828</c:v>
                </c:pt>
                <c:pt idx="866">
                  <c:v>43829</c:v>
                </c:pt>
                <c:pt idx="867">
                  <c:v>43830</c:v>
                </c:pt>
                <c:pt idx="868">
                  <c:v>43831</c:v>
                </c:pt>
                <c:pt idx="869">
                  <c:v>43832</c:v>
                </c:pt>
                <c:pt idx="870">
                  <c:v>43833</c:v>
                </c:pt>
                <c:pt idx="871">
                  <c:v>43834</c:v>
                </c:pt>
                <c:pt idx="872">
                  <c:v>43835</c:v>
                </c:pt>
                <c:pt idx="873">
                  <c:v>43836</c:v>
                </c:pt>
                <c:pt idx="874">
                  <c:v>43837</c:v>
                </c:pt>
                <c:pt idx="875">
                  <c:v>43838</c:v>
                </c:pt>
                <c:pt idx="876">
                  <c:v>43839</c:v>
                </c:pt>
                <c:pt idx="877">
                  <c:v>43840</c:v>
                </c:pt>
                <c:pt idx="878">
                  <c:v>43841</c:v>
                </c:pt>
                <c:pt idx="879">
                  <c:v>43842</c:v>
                </c:pt>
                <c:pt idx="880">
                  <c:v>43843</c:v>
                </c:pt>
                <c:pt idx="881">
                  <c:v>43844</c:v>
                </c:pt>
                <c:pt idx="882">
                  <c:v>43845</c:v>
                </c:pt>
                <c:pt idx="883">
                  <c:v>43846</c:v>
                </c:pt>
                <c:pt idx="884">
                  <c:v>43847</c:v>
                </c:pt>
                <c:pt idx="885">
                  <c:v>43848</c:v>
                </c:pt>
                <c:pt idx="886">
                  <c:v>43849</c:v>
                </c:pt>
                <c:pt idx="887">
                  <c:v>43850</c:v>
                </c:pt>
                <c:pt idx="888">
                  <c:v>43851</c:v>
                </c:pt>
                <c:pt idx="889">
                  <c:v>43852</c:v>
                </c:pt>
                <c:pt idx="890">
                  <c:v>43853</c:v>
                </c:pt>
                <c:pt idx="891">
                  <c:v>43854</c:v>
                </c:pt>
                <c:pt idx="892">
                  <c:v>43855</c:v>
                </c:pt>
                <c:pt idx="893">
                  <c:v>43856</c:v>
                </c:pt>
                <c:pt idx="894">
                  <c:v>43857</c:v>
                </c:pt>
                <c:pt idx="895">
                  <c:v>43858</c:v>
                </c:pt>
                <c:pt idx="896">
                  <c:v>43859</c:v>
                </c:pt>
                <c:pt idx="897">
                  <c:v>43860</c:v>
                </c:pt>
                <c:pt idx="898">
                  <c:v>43861</c:v>
                </c:pt>
                <c:pt idx="899">
                  <c:v>43862</c:v>
                </c:pt>
                <c:pt idx="900">
                  <c:v>43863</c:v>
                </c:pt>
                <c:pt idx="901">
                  <c:v>43864</c:v>
                </c:pt>
                <c:pt idx="902">
                  <c:v>43865</c:v>
                </c:pt>
                <c:pt idx="903">
                  <c:v>43866</c:v>
                </c:pt>
                <c:pt idx="904">
                  <c:v>43867</c:v>
                </c:pt>
                <c:pt idx="905">
                  <c:v>43868</c:v>
                </c:pt>
                <c:pt idx="906">
                  <c:v>43869</c:v>
                </c:pt>
                <c:pt idx="907">
                  <c:v>43870</c:v>
                </c:pt>
                <c:pt idx="908">
                  <c:v>43871</c:v>
                </c:pt>
                <c:pt idx="909">
                  <c:v>43872</c:v>
                </c:pt>
                <c:pt idx="910">
                  <c:v>43873</c:v>
                </c:pt>
                <c:pt idx="911">
                  <c:v>43874</c:v>
                </c:pt>
                <c:pt idx="912">
                  <c:v>43875</c:v>
                </c:pt>
                <c:pt idx="913">
                  <c:v>43876</c:v>
                </c:pt>
                <c:pt idx="914">
                  <c:v>43877</c:v>
                </c:pt>
                <c:pt idx="915">
                  <c:v>43878</c:v>
                </c:pt>
                <c:pt idx="916">
                  <c:v>43879</c:v>
                </c:pt>
                <c:pt idx="917">
                  <c:v>43880</c:v>
                </c:pt>
                <c:pt idx="918">
                  <c:v>43881</c:v>
                </c:pt>
                <c:pt idx="919">
                  <c:v>43882</c:v>
                </c:pt>
                <c:pt idx="920">
                  <c:v>43883</c:v>
                </c:pt>
                <c:pt idx="921">
                  <c:v>43884</c:v>
                </c:pt>
                <c:pt idx="922">
                  <c:v>43885</c:v>
                </c:pt>
                <c:pt idx="923">
                  <c:v>43886</c:v>
                </c:pt>
                <c:pt idx="924">
                  <c:v>43887</c:v>
                </c:pt>
                <c:pt idx="925">
                  <c:v>43888</c:v>
                </c:pt>
                <c:pt idx="926">
                  <c:v>43889</c:v>
                </c:pt>
                <c:pt idx="927">
                  <c:v>43890</c:v>
                </c:pt>
                <c:pt idx="928">
                  <c:v>43891</c:v>
                </c:pt>
                <c:pt idx="929">
                  <c:v>43892</c:v>
                </c:pt>
                <c:pt idx="930">
                  <c:v>43893</c:v>
                </c:pt>
                <c:pt idx="931">
                  <c:v>43894</c:v>
                </c:pt>
                <c:pt idx="932">
                  <c:v>43895</c:v>
                </c:pt>
                <c:pt idx="933">
                  <c:v>43896</c:v>
                </c:pt>
                <c:pt idx="934">
                  <c:v>43897</c:v>
                </c:pt>
                <c:pt idx="935">
                  <c:v>43898</c:v>
                </c:pt>
                <c:pt idx="936">
                  <c:v>43899</c:v>
                </c:pt>
                <c:pt idx="937">
                  <c:v>43900</c:v>
                </c:pt>
                <c:pt idx="938">
                  <c:v>43901</c:v>
                </c:pt>
                <c:pt idx="939">
                  <c:v>43902</c:v>
                </c:pt>
                <c:pt idx="940">
                  <c:v>43903</c:v>
                </c:pt>
                <c:pt idx="941">
                  <c:v>43904</c:v>
                </c:pt>
                <c:pt idx="942">
                  <c:v>43905</c:v>
                </c:pt>
                <c:pt idx="943">
                  <c:v>43906</c:v>
                </c:pt>
                <c:pt idx="944">
                  <c:v>43907</c:v>
                </c:pt>
                <c:pt idx="945">
                  <c:v>43908</c:v>
                </c:pt>
                <c:pt idx="946">
                  <c:v>43909</c:v>
                </c:pt>
                <c:pt idx="947">
                  <c:v>43910</c:v>
                </c:pt>
                <c:pt idx="948">
                  <c:v>43911</c:v>
                </c:pt>
                <c:pt idx="949">
                  <c:v>43912</c:v>
                </c:pt>
                <c:pt idx="950">
                  <c:v>43913</c:v>
                </c:pt>
                <c:pt idx="951">
                  <c:v>43914</c:v>
                </c:pt>
                <c:pt idx="952">
                  <c:v>43915</c:v>
                </c:pt>
                <c:pt idx="953">
                  <c:v>43916</c:v>
                </c:pt>
                <c:pt idx="954">
                  <c:v>43917</c:v>
                </c:pt>
                <c:pt idx="955">
                  <c:v>43918</c:v>
                </c:pt>
                <c:pt idx="956">
                  <c:v>43919</c:v>
                </c:pt>
                <c:pt idx="957">
                  <c:v>43920</c:v>
                </c:pt>
                <c:pt idx="958">
                  <c:v>43921</c:v>
                </c:pt>
                <c:pt idx="959">
                  <c:v>43922</c:v>
                </c:pt>
                <c:pt idx="960">
                  <c:v>43923</c:v>
                </c:pt>
                <c:pt idx="961">
                  <c:v>43924</c:v>
                </c:pt>
                <c:pt idx="962">
                  <c:v>43925</c:v>
                </c:pt>
                <c:pt idx="963">
                  <c:v>43926</c:v>
                </c:pt>
                <c:pt idx="964">
                  <c:v>43927</c:v>
                </c:pt>
                <c:pt idx="965">
                  <c:v>43928</c:v>
                </c:pt>
                <c:pt idx="966">
                  <c:v>43929</c:v>
                </c:pt>
                <c:pt idx="967">
                  <c:v>43930</c:v>
                </c:pt>
                <c:pt idx="968">
                  <c:v>43931</c:v>
                </c:pt>
                <c:pt idx="969">
                  <c:v>43932</c:v>
                </c:pt>
                <c:pt idx="970">
                  <c:v>43933</c:v>
                </c:pt>
                <c:pt idx="971">
                  <c:v>43934</c:v>
                </c:pt>
                <c:pt idx="972">
                  <c:v>43935</c:v>
                </c:pt>
                <c:pt idx="973">
                  <c:v>43936</c:v>
                </c:pt>
                <c:pt idx="974">
                  <c:v>43937</c:v>
                </c:pt>
                <c:pt idx="975">
                  <c:v>43938</c:v>
                </c:pt>
                <c:pt idx="976">
                  <c:v>43939</c:v>
                </c:pt>
                <c:pt idx="977">
                  <c:v>43940</c:v>
                </c:pt>
                <c:pt idx="978">
                  <c:v>43941</c:v>
                </c:pt>
                <c:pt idx="979">
                  <c:v>43942</c:v>
                </c:pt>
                <c:pt idx="980">
                  <c:v>43943</c:v>
                </c:pt>
                <c:pt idx="981">
                  <c:v>43944</c:v>
                </c:pt>
                <c:pt idx="982">
                  <c:v>43945</c:v>
                </c:pt>
                <c:pt idx="983">
                  <c:v>43946</c:v>
                </c:pt>
                <c:pt idx="984">
                  <c:v>43947</c:v>
                </c:pt>
                <c:pt idx="985">
                  <c:v>43948</c:v>
                </c:pt>
                <c:pt idx="986">
                  <c:v>43949</c:v>
                </c:pt>
                <c:pt idx="987">
                  <c:v>43950</c:v>
                </c:pt>
                <c:pt idx="988">
                  <c:v>43951</c:v>
                </c:pt>
                <c:pt idx="989">
                  <c:v>43952</c:v>
                </c:pt>
                <c:pt idx="990">
                  <c:v>43953</c:v>
                </c:pt>
                <c:pt idx="991">
                  <c:v>43954</c:v>
                </c:pt>
                <c:pt idx="992">
                  <c:v>43955</c:v>
                </c:pt>
                <c:pt idx="993">
                  <c:v>43956</c:v>
                </c:pt>
                <c:pt idx="994">
                  <c:v>43957</c:v>
                </c:pt>
                <c:pt idx="995">
                  <c:v>43958</c:v>
                </c:pt>
                <c:pt idx="996">
                  <c:v>43959</c:v>
                </c:pt>
                <c:pt idx="997">
                  <c:v>43960</c:v>
                </c:pt>
                <c:pt idx="998">
                  <c:v>43961</c:v>
                </c:pt>
                <c:pt idx="999">
                  <c:v>43962</c:v>
                </c:pt>
                <c:pt idx="1000">
                  <c:v>43963</c:v>
                </c:pt>
                <c:pt idx="1001">
                  <c:v>43964</c:v>
                </c:pt>
                <c:pt idx="1002">
                  <c:v>43965</c:v>
                </c:pt>
                <c:pt idx="1003">
                  <c:v>43966</c:v>
                </c:pt>
                <c:pt idx="1004">
                  <c:v>43967</c:v>
                </c:pt>
                <c:pt idx="1005">
                  <c:v>43968</c:v>
                </c:pt>
                <c:pt idx="1006">
                  <c:v>43969</c:v>
                </c:pt>
                <c:pt idx="1007">
                  <c:v>43970</c:v>
                </c:pt>
                <c:pt idx="1008">
                  <c:v>43971</c:v>
                </c:pt>
                <c:pt idx="1009">
                  <c:v>43972</c:v>
                </c:pt>
                <c:pt idx="1010">
                  <c:v>43973</c:v>
                </c:pt>
                <c:pt idx="1011">
                  <c:v>43974</c:v>
                </c:pt>
                <c:pt idx="1012">
                  <c:v>43975</c:v>
                </c:pt>
                <c:pt idx="1013">
                  <c:v>43976</c:v>
                </c:pt>
                <c:pt idx="1014">
                  <c:v>43977</c:v>
                </c:pt>
                <c:pt idx="1015">
                  <c:v>43978</c:v>
                </c:pt>
                <c:pt idx="1016">
                  <c:v>43979</c:v>
                </c:pt>
                <c:pt idx="1017">
                  <c:v>43980</c:v>
                </c:pt>
                <c:pt idx="1018">
                  <c:v>43981</c:v>
                </c:pt>
                <c:pt idx="1019">
                  <c:v>43982</c:v>
                </c:pt>
                <c:pt idx="1020">
                  <c:v>43983</c:v>
                </c:pt>
                <c:pt idx="1021">
                  <c:v>43984</c:v>
                </c:pt>
                <c:pt idx="1022">
                  <c:v>43985</c:v>
                </c:pt>
                <c:pt idx="1023">
                  <c:v>43986</c:v>
                </c:pt>
                <c:pt idx="1024">
                  <c:v>43987</c:v>
                </c:pt>
                <c:pt idx="1025">
                  <c:v>43988</c:v>
                </c:pt>
                <c:pt idx="1026">
                  <c:v>43989</c:v>
                </c:pt>
                <c:pt idx="1027">
                  <c:v>43990</c:v>
                </c:pt>
                <c:pt idx="1028">
                  <c:v>43991</c:v>
                </c:pt>
                <c:pt idx="1029">
                  <c:v>43992</c:v>
                </c:pt>
                <c:pt idx="1030">
                  <c:v>43993</c:v>
                </c:pt>
                <c:pt idx="1031">
                  <c:v>43994</c:v>
                </c:pt>
                <c:pt idx="1032">
                  <c:v>43995</c:v>
                </c:pt>
                <c:pt idx="1033">
                  <c:v>43996</c:v>
                </c:pt>
                <c:pt idx="1034">
                  <c:v>43997</c:v>
                </c:pt>
                <c:pt idx="1035">
                  <c:v>43998</c:v>
                </c:pt>
                <c:pt idx="1036">
                  <c:v>43999</c:v>
                </c:pt>
                <c:pt idx="1037">
                  <c:v>44000</c:v>
                </c:pt>
                <c:pt idx="1038">
                  <c:v>44001</c:v>
                </c:pt>
                <c:pt idx="1039">
                  <c:v>44002</c:v>
                </c:pt>
                <c:pt idx="1040">
                  <c:v>44003</c:v>
                </c:pt>
                <c:pt idx="1041">
                  <c:v>44004</c:v>
                </c:pt>
                <c:pt idx="1042">
                  <c:v>44005</c:v>
                </c:pt>
                <c:pt idx="1043">
                  <c:v>44006</c:v>
                </c:pt>
                <c:pt idx="1044">
                  <c:v>44007</c:v>
                </c:pt>
                <c:pt idx="1045">
                  <c:v>44008</c:v>
                </c:pt>
                <c:pt idx="1046">
                  <c:v>44009</c:v>
                </c:pt>
                <c:pt idx="1047">
                  <c:v>44010</c:v>
                </c:pt>
                <c:pt idx="1048">
                  <c:v>44011</c:v>
                </c:pt>
                <c:pt idx="1049">
                  <c:v>44012</c:v>
                </c:pt>
                <c:pt idx="1050">
                  <c:v>44013</c:v>
                </c:pt>
                <c:pt idx="1051">
                  <c:v>44014</c:v>
                </c:pt>
                <c:pt idx="1052">
                  <c:v>44015</c:v>
                </c:pt>
                <c:pt idx="1053">
                  <c:v>44016</c:v>
                </c:pt>
                <c:pt idx="1054">
                  <c:v>44017</c:v>
                </c:pt>
                <c:pt idx="1055">
                  <c:v>44018</c:v>
                </c:pt>
                <c:pt idx="1056">
                  <c:v>44019</c:v>
                </c:pt>
                <c:pt idx="1057">
                  <c:v>44020</c:v>
                </c:pt>
                <c:pt idx="1058">
                  <c:v>44021</c:v>
                </c:pt>
                <c:pt idx="1059">
                  <c:v>44022</c:v>
                </c:pt>
                <c:pt idx="1060">
                  <c:v>44023</c:v>
                </c:pt>
                <c:pt idx="1061">
                  <c:v>44024</c:v>
                </c:pt>
                <c:pt idx="1062">
                  <c:v>44025</c:v>
                </c:pt>
                <c:pt idx="1063">
                  <c:v>44026</c:v>
                </c:pt>
                <c:pt idx="1064">
                  <c:v>44027</c:v>
                </c:pt>
                <c:pt idx="1065">
                  <c:v>44028</c:v>
                </c:pt>
                <c:pt idx="1066">
                  <c:v>44029</c:v>
                </c:pt>
                <c:pt idx="1067">
                  <c:v>44030</c:v>
                </c:pt>
                <c:pt idx="1068">
                  <c:v>44031</c:v>
                </c:pt>
                <c:pt idx="1069">
                  <c:v>44032</c:v>
                </c:pt>
                <c:pt idx="1070">
                  <c:v>44033</c:v>
                </c:pt>
                <c:pt idx="1071">
                  <c:v>44034</c:v>
                </c:pt>
                <c:pt idx="1072">
                  <c:v>44035</c:v>
                </c:pt>
                <c:pt idx="1073">
                  <c:v>44036</c:v>
                </c:pt>
                <c:pt idx="1074">
                  <c:v>44037</c:v>
                </c:pt>
                <c:pt idx="1075">
                  <c:v>44038</c:v>
                </c:pt>
                <c:pt idx="1076">
                  <c:v>44039</c:v>
                </c:pt>
                <c:pt idx="1077">
                  <c:v>44040</c:v>
                </c:pt>
                <c:pt idx="1078">
                  <c:v>44041</c:v>
                </c:pt>
                <c:pt idx="1079">
                  <c:v>44042</c:v>
                </c:pt>
                <c:pt idx="1080">
                  <c:v>44043</c:v>
                </c:pt>
                <c:pt idx="1081">
                  <c:v>44044</c:v>
                </c:pt>
                <c:pt idx="1082">
                  <c:v>44045</c:v>
                </c:pt>
                <c:pt idx="1083">
                  <c:v>44046</c:v>
                </c:pt>
                <c:pt idx="1084">
                  <c:v>44047</c:v>
                </c:pt>
                <c:pt idx="1085">
                  <c:v>44048</c:v>
                </c:pt>
                <c:pt idx="1086">
                  <c:v>44049</c:v>
                </c:pt>
                <c:pt idx="1087">
                  <c:v>44050</c:v>
                </c:pt>
                <c:pt idx="1088">
                  <c:v>44051</c:v>
                </c:pt>
                <c:pt idx="1089">
                  <c:v>44052</c:v>
                </c:pt>
                <c:pt idx="1090">
                  <c:v>44053</c:v>
                </c:pt>
                <c:pt idx="1091">
                  <c:v>44054</c:v>
                </c:pt>
                <c:pt idx="1092">
                  <c:v>44055</c:v>
                </c:pt>
                <c:pt idx="1093">
                  <c:v>44056</c:v>
                </c:pt>
                <c:pt idx="1094">
                  <c:v>44057</c:v>
                </c:pt>
                <c:pt idx="1095">
                  <c:v>44058</c:v>
                </c:pt>
                <c:pt idx="1096">
                  <c:v>44059</c:v>
                </c:pt>
                <c:pt idx="1097">
                  <c:v>44060</c:v>
                </c:pt>
                <c:pt idx="1098">
                  <c:v>44061</c:v>
                </c:pt>
                <c:pt idx="1099">
                  <c:v>44062</c:v>
                </c:pt>
                <c:pt idx="1100">
                  <c:v>44063</c:v>
                </c:pt>
                <c:pt idx="1101">
                  <c:v>44064</c:v>
                </c:pt>
                <c:pt idx="1102">
                  <c:v>44065</c:v>
                </c:pt>
                <c:pt idx="1103">
                  <c:v>44066</c:v>
                </c:pt>
                <c:pt idx="1104">
                  <c:v>44067</c:v>
                </c:pt>
                <c:pt idx="1105">
                  <c:v>44068</c:v>
                </c:pt>
                <c:pt idx="1106">
                  <c:v>44069</c:v>
                </c:pt>
                <c:pt idx="1107">
                  <c:v>44070</c:v>
                </c:pt>
                <c:pt idx="1108">
                  <c:v>44071</c:v>
                </c:pt>
                <c:pt idx="1109">
                  <c:v>44072</c:v>
                </c:pt>
                <c:pt idx="1110">
                  <c:v>44073</c:v>
                </c:pt>
                <c:pt idx="1111">
                  <c:v>44074</c:v>
                </c:pt>
                <c:pt idx="1112">
                  <c:v>44075</c:v>
                </c:pt>
                <c:pt idx="1113">
                  <c:v>44076</c:v>
                </c:pt>
                <c:pt idx="1114">
                  <c:v>44077</c:v>
                </c:pt>
                <c:pt idx="1115">
                  <c:v>44078</c:v>
                </c:pt>
                <c:pt idx="1116">
                  <c:v>44079</c:v>
                </c:pt>
                <c:pt idx="1117">
                  <c:v>44080</c:v>
                </c:pt>
                <c:pt idx="1118">
                  <c:v>44081</c:v>
                </c:pt>
                <c:pt idx="1119">
                  <c:v>44082</c:v>
                </c:pt>
                <c:pt idx="1120">
                  <c:v>44083</c:v>
                </c:pt>
                <c:pt idx="1121">
                  <c:v>44084</c:v>
                </c:pt>
                <c:pt idx="1122">
                  <c:v>44085</c:v>
                </c:pt>
                <c:pt idx="1123">
                  <c:v>44086</c:v>
                </c:pt>
                <c:pt idx="1124">
                  <c:v>44087</c:v>
                </c:pt>
                <c:pt idx="1125">
                  <c:v>44088</c:v>
                </c:pt>
                <c:pt idx="1126">
                  <c:v>44089</c:v>
                </c:pt>
                <c:pt idx="1127">
                  <c:v>44090</c:v>
                </c:pt>
                <c:pt idx="1128">
                  <c:v>44091</c:v>
                </c:pt>
                <c:pt idx="1129">
                  <c:v>44092</c:v>
                </c:pt>
                <c:pt idx="1130">
                  <c:v>44093</c:v>
                </c:pt>
                <c:pt idx="1131">
                  <c:v>44094</c:v>
                </c:pt>
                <c:pt idx="1132">
                  <c:v>44095</c:v>
                </c:pt>
                <c:pt idx="1133">
                  <c:v>44096</c:v>
                </c:pt>
                <c:pt idx="1134">
                  <c:v>44097</c:v>
                </c:pt>
                <c:pt idx="1135">
                  <c:v>44098</c:v>
                </c:pt>
                <c:pt idx="1136">
                  <c:v>44099</c:v>
                </c:pt>
                <c:pt idx="1137">
                  <c:v>44100</c:v>
                </c:pt>
                <c:pt idx="1138">
                  <c:v>44101</c:v>
                </c:pt>
                <c:pt idx="1139">
                  <c:v>44102</c:v>
                </c:pt>
                <c:pt idx="1140">
                  <c:v>44103</c:v>
                </c:pt>
                <c:pt idx="1141">
                  <c:v>44104</c:v>
                </c:pt>
                <c:pt idx="1142">
                  <c:v>44105</c:v>
                </c:pt>
                <c:pt idx="1143">
                  <c:v>44106</c:v>
                </c:pt>
                <c:pt idx="1144">
                  <c:v>44107</c:v>
                </c:pt>
                <c:pt idx="1145">
                  <c:v>44108</c:v>
                </c:pt>
                <c:pt idx="1146">
                  <c:v>44109</c:v>
                </c:pt>
                <c:pt idx="1147">
                  <c:v>44110</c:v>
                </c:pt>
                <c:pt idx="1148">
                  <c:v>44111</c:v>
                </c:pt>
                <c:pt idx="1149">
                  <c:v>44112</c:v>
                </c:pt>
                <c:pt idx="1150">
                  <c:v>44113</c:v>
                </c:pt>
                <c:pt idx="1151">
                  <c:v>44114</c:v>
                </c:pt>
                <c:pt idx="1152">
                  <c:v>44115</c:v>
                </c:pt>
                <c:pt idx="1153">
                  <c:v>44116</c:v>
                </c:pt>
                <c:pt idx="1154">
                  <c:v>44117</c:v>
                </c:pt>
                <c:pt idx="1155">
                  <c:v>44118</c:v>
                </c:pt>
                <c:pt idx="1156">
                  <c:v>44119</c:v>
                </c:pt>
                <c:pt idx="1157">
                  <c:v>44120</c:v>
                </c:pt>
                <c:pt idx="1158">
                  <c:v>44121</c:v>
                </c:pt>
                <c:pt idx="1159">
                  <c:v>44122</c:v>
                </c:pt>
                <c:pt idx="1160">
                  <c:v>44123</c:v>
                </c:pt>
                <c:pt idx="1161">
                  <c:v>44124</c:v>
                </c:pt>
                <c:pt idx="1162">
                  <c:v>44125</c:v>
                </c:pt>
                <c:pt idx="1163">
                  <c:v>44126</c:v>
                </c:pt>
                <c:pt idx="1164">
                  <c:v>44127</c:v>
                </c:pt>
                <c:pt idx="1165">
                  <c:v>44128</c:v>
                </c:pt>
                <c:pt idx="1166">
                  <c:v>44129</c:v>
                </c:pt>
                <c:pt idx="1167">
                  <c:v>44130</c:v>
                </c:pt>
                <c:pt idx="1168">
                  <c:v>44131</c:v>
                </c:pt>
                <c:pt idx="1169">
                  <c:v>44132</c:v>
                </c:pt>
                <c:pt idx="1170">
                  <c:v>44133</c:v>
                </c:pt>
                <c:pt idx="1171">
                  <c:v>44134</c:v>
                </c:pt>
                <c:pt idx="1172">
                  <c:v>44135</c:v>
                </c:pt>
                <c:pt idx="1173">
                  <c:v>44136</c:v>
                </c:pt>
                <c:pt idx="1174">
                  <c:v>44137</c:v>
                </c:pt>
                <c:pt idx="1175">
                  <c:v>44138</c:v>
                </c:pt>
                <c:pt idx="1176">
                  <c:v>44139</c:v>
                </c:pt>
                <c:pt idx="1177">
                  <c:v>44140</c:v>
                </c:pt>
                <c:pt idx="1178">
                  <c:v>44141</c:v>
                </c:pt>
                <c:pt idx="1179">
                  <c:v>44142</c:v>
                </c:pt>
                <c:pt idx="1180">
                  <c:v>44143</c:v>
                </c:pt>
                <c:pt idx="1181">
                  <c:v>44144</c:v>
                </c:pt>
                <c:pt idx="1182">
                  <c:v>44145</c:v>
                </c:pt>
                <c:pt idx="1183">
                  <c:v>44146</c:v>
                </c:pt>
                <c:pt idx="1184">
                  <c:v>44147</c:v>
                </c:pt>
                <c:pt idx="1185">
                  <c:v>44148</c:v>
                </c:pt>
                <c:pt idx="1186">
                  <c:v>44149</c:v>
                </c:pt>
                <c:pt idx="1187">
                  <c:v>44150</c:v>
                </c:pt>
                <c:pt idx="1188">
                  <c:v>44151</c:v>
                </c:pt>
                <c:pt idx="1189">
                  <c:v>44152</c:v>
                </c:pt>
                <c:pt idx="1190">
                  <c:v>44153</c:v>
                </c:pt>
                <c:pt idx="1191">
                  <c:v>44154</c:v>
                </c:pt>
                <c:pt idx="1192">
                  <c:v>44155</c:v>
                </c:pt>
                <c:pt idx="1193">
                  <c:v>44156</c:v>
                </c:pt>
                <c:pt idx="1194">
                  <c:v>44157</c:v>
                </c:pt>
                <c:pt idx="1195">
                  <c:v>44158</c:v>
                </c:pt>
                <c:pt idx="1196">
                  <c:v>44159</c:v>
                </c:pt>
                <c:pt idx="1197">
                  <c:v>44160</c:v>
                </c:pt>
                <c:pt idx="1198">
                  <c:v>44161</c:v>
                </c:pt>
                <c:pt idx="1199">
                  <c:v>44162</c:v>
                </c:pt>
                <c:pt idx="1200">
                  <c:v>44163</c:v>
                </c:pt>
                <c:pt idx="1201">
                  <c:v>44164</c:v>
                </c:pt>
                <c:pt idx="1202">
                  <c:v>44165</c:v>
                </c:pt>
                <c:pt idx="1203">
                  <c:v>44166</c:v>
                </c:pt>
                <c:pt idx="1204">
                  <c:v>44167</c:v>
                </c:pt>
                <c:pt idx="1205">
                  <c:v>44168</c:v>
                </c:pt>
                <c:pt idx="1206">
                  <c:v>44169</c:v>
                </c:pt>
                <c:pt idx="1207">
                  <c:v>44170</c:v>
                </c:pt>
                <c:pt idx="1208">
                  <c:v>44171</c:v>
                </c:pt>
                <c:pt idx="1209">
                  <c:v>44172</c:v>
                </c:pt>
                <c:pt idx="1210">
                  <c:v>44173</c:v>
                </c:pt>
                <c:pt idx="1211">
                  <c:v>44174</c:v>
                </c:pt>
                <c:pt idx="1212">
                  <c:v>44175</c:v>
                </c:pt>
                <c:pt idx="1213">
                  <c:v>44176</c:v>
                </c:pt>
                <c:pt idx="1214">
                  <c:v>44177</c:v>
                </c:pt>
                <c:pt idx="1215">
                  <c:v>44178</c:v>
                </c:pt>
                <c:pt idx="1216">
                  <c:v>44179</c:v>
                </c:pt>
                <c:pt idx="1217">
                  <c:v>44180</c:v>
                </c:pt>
                <c:pt idx="1218">
                  <c:v>44181</c:v>
                </c:pt>
                <c:pt idx="1219">
                  <c:v>44182</c:v>
                </c:pt>
                <c:pt idx="1220">
                  <c:v>44183</c:v>
                </c:pt>
                <c:pt idx="1221">
                  <c:v>44184</c:v>
                </c:pt>
                <c:pt idx="1222">
                  <c:v>44185</c:v>
                </c:pt>
                <c:pt idx="1223">
                  <c:v>44186</c:v>
                </c:pt>
                <c:pt idx="1224">
                  <c:v>44187</c:v>
                </c:pt>
                <c:pt idx="1225">
                  <c:v>44188</c:v>
                </c:pt>
                <c:pt idx="1226">
                  <c:v>44189</c:v>
                </c:pt>
                <c:pt idx="1227">
                  <c:v>44190</c:v>
                </c:pt>
                <c:pt idx="1228">
                  <c:v>44191</c:v>
                </c:pt>
                <c:pt idx="1229">
                  <c:v>44192</c:v>
                </c:pt>
                <c:pt idx="1230">
                  <c:v>44193</c:v>
                </c:pt>
                <c:pt idx="1231">
                  <c:v>44194</c:v>
                </c:pt>
                <c:pt idx="1232">
                  <c:v>44195</c:v>
                </c:pt>
                <c:pt idx="1233">
                  <c:v>44196</c:v>
                </c:pt>
                <c:pt idx="1234">
                  <c:v>44197</c:v>
                </c:pt>
                <c:pt idx="1235">
                  <c:v>44198</c:v>
                </c:pt>
                <c:pt idx="1236">
                  <c:v>44199</c:v>
                </c:pt>
                <c:pt idx="1237">
                  <c:v>44200</c:v>
                </c:pt>
                <c:pt idx="1238">
                  <c:v>44201</c:v>
                </c:pt>
                <c:pt idx="1239">
                  <c:v>44202</c:v>
                </c:pt>
                <c:pt idx="1240">
                  <c:v>44203</c:v>
                </c:pt>
                <c:pt idx="1241">
                  <c:v>44204</c:v>
                </c:pt>
                <c:pt idx="1242">
                  <c:v>44205</c:v>
                </c:pt>
                <c:pt idx="1243">
                  <c:v>44206</c:v>
                </c:pt>
                <c:pt idx="1244">
                  <c:v>44207</c:v>
                </c:pt>
                <c:pt idx="1245">
                  <c:v>44208</c:v>
                </c:pt>
              </c:numCache>
            </c:numRef>
          </c:cat>
          <c:val>
            <c:numRef>
              <c:f>'SuperTrend(10,3) with Bitcoin'!$T$2:$T$1247</c:f>
              <c:numCache>
                <c:formatCode>_("$"* #,##0.0000_);_("$"* \(#,##0.0000\);_("$"* "-"??_);_(@_)</c:formatCode>
                <c:ptCount val="1246"/>
                <c:pt idx="9">
                  <c:v>3376.8649999999998</c:v>
                </c:pt>
                <c:pt idx="10">
                  <c:v>3486.8760000000002</c:v>
                </c:pt>
                <c:pt idx="11">
                  <c:v>3486.8760000000002</c:v>
                </c:pt>
                <c:pt idx="12">
                  <c:v>3608.4102600000006</c:v>
                </c:pt>
                <c:pt idx="13">
                  <c:v>3687.149234</c:v>
                </c:pt>
                <c:pt idx="14">
                  <c:v>3833.0463106000002</c:v>
                </c:pt>
                <c:pt idx="15">
                  <c:v>3965.5036795399997</c:v>
                </c:pt>
                <c:pt idx="16">
                  <c:v>3965.5036795399997</c:v>
                </c:pt>
                <c:pt idx="17">
                  <c:v>3965.5036795399997</c:v>
                </c:pt>
                <c:pt idx="18">
                  <c:v>3965.5036795399997</c:v>
                </c:pt>
                <c:pt idx="19">
                  <c:v>3965.5036795399997</c:v>
                </c:pt>
                <c:pt idx="20">
                  <c:v>3965.5036795399997</c:v>
                </c:pt>
                <c:pt idx="21">
                  <c:v>3965.5036795399997</c:v>
                </c:pt>
                <c:pt idx="22">
                  <c:v>3965.5036795399997</c:v>
                </c:pt>
                <c:pt idx="23">
                  <c:v>3965.5036795399997</c:v>
                </c:pt>
                <c:pt idx="24">
                  <c:v>3965.5036795399997</c:v>
                </c:pt>
                <c:pt idx="25">
                  <c:v>3965.5036795399997</c:v>
                </c:pt>
                <c:pt idx="26">
                  <c:v>3965.5036795399997</c:v>
                </c:pt>
                <c:pt idx="27">
                  <c:v>5115.0686000000005</c:v>
                </c:pt>
                <c:pt idx="28">
                  <c:v>4883.0247124851639</c:v>
                </c:pt>
                <c:pt idx="29">
                  <c:v>4821.7637412366475</c:v>
                </c:pt>
                <c:pt idx="30">
                  <c:v>4821.7637412366475</c:v>
                </c:pt>
                <c:pt idx="31">
                  <c:v>4821.7637412366475</c:v>
                </c:pt>
                <c:pt idx="32">
                  <c:v>4821.7637412366475</c:v>
                </c:pt>
                <c:pt idx="33">
                  <c:v>4821.7637412366475</c:v>
                </c:pt>
                <c:pt idx="34">
                  <c:v>4821.7637412366475</c:v>
                </c:pt>
                <c:pt idx="35">
                  <c:v>4821.7637412366475</c:v>
                </c:pt>
                <c:pt idx="36">
                  <c:v>4821.5432007278914</c:v>
                </c:pt>
                <c:pt idx="37">
                  <c:v>4821.5432007278914</c:v>
                </c:pt>
                <c:pt idx="38">
                  <c:v>4797.5518425895916</c:v>
                </c:pt>
                <c:pt idx="39">
                  <c:v>4797.5518425895916</c:v>
                </c:pt>
                <c:pt idx="40">
                  <c:v>4797.5518425895916</c:v>
                </c:pt>
                <c:pt idx="41">
                  <c:v>4797.5518425895916</c:v>
                </c:pt>
                <c:pt idx="42">
                  <c:v>4797.5518425895916</c:v>
                </c:pt>
                <c:pt idx="43">
                  <c:v>4797.5518425895916</c:v>
                </c:pt>
                <c:pt idx="44">
                  <c:v>4797.5518425895916</c:v>
                </c:pt>
                <c:pt idx="45">
                  <c:v>4797.5518425895916</c:v>
                </c:pt>
                <c:pt idx="46">
                  <c:v>4797.5518425895916</c:v>
                </c:pt>
                <c:pt idx="47">
                  <c:v>4797.5518425895916</c:v>
                </c:pt>
                <c:pt idx="48">
                  <c:v>4797.5518425895916</c:v>
                </c:pt>
                <c:pt idx="49">
                  <c:v>4797.5518425895916</c:v>
                </c:pt>
                <c:pt idx="50">
                  <c:v>4797.5518425895916</c:v>
                </c:pt>
                <c:pt idx="51">
                  <c:v>4797.5518425895916</c:v>
                </c:pt>
                <c:pt idx="52">
                  <c:v>4797.5518425895916</c:v>
                </c:pt>
                <c:pt idx="53">
                  <c:v>4797.5518425895916</c:v>
                </c:pt>
                <c:pt idx="54">
                  <c:v>4797.5518425895916</c:v>
                </c:pt>
                <c:pt idx="55">
                  <c:v>4031.6067132478915</c:v>
                </c:pt>
                <c:pt idx="56">
                  <c:v>4248.3475419231017</c:v>
                </c:pt>
                <c:pt idx="57">
                  <c:v>4684.051287730792</c:v>
                </c:pt>
                <c:pt idx="58">
                  <c:v>4807.9496589577129</c:v>
                </c:pt>
                <c:pt idx="59">
                  <c:v>4807.9496589577129</c:v>
                </c:pt>
                <c:pt idx="60">
                  <c:v>4807.9496589577129</c:v>
                </c:pt>
                <c:pt idx="61">
                  <c:v>4807.9496589577129</c:v>
                </c:pt>
                <c:pt idx="62">
                  <c:v>4807.9496589577129</c:v>
                </c:pt>
                <c:pt idx="63">
                  <c:v>4807.9496589577129</c:v>
                </c:pt>
                <c:pt idx="64">
                  <c:v>4820.8605682711459</c:v>
                </c:pt>
                <c:pt idx="65">
                  <c:v>4983.4985114440306</c:v>
                </c:pt>
                <c:pt idx="66">
                  <c:v>4983.4985114440306</c:v>
                </c:pt>
                <c:pt idx="67">
                  <c:v>4983.4985114440306</c:v>
                </c:pt>
                <c:pt idx="68">
                  <c:v>4983.4985114440306</c:v>
                </c:pt>
                <c:pt idx="69">
                  <c:v>4983.4985114440306</c:v>
                </c:pt>
                <c:pt idx="70">
                  <c:v>4983.4985114440306</c:v>
                </c:pt>
                <c:pt idx="71">
                  <c:v>4983.4985114440306</c:v>
                </c:pt>
                <c:pt idx="72">
                  <c:v>4983.4985114440306</c:v>
                </c:pt>
                <c:pt idx="73">
                  <c:v>4983.4985114440306</c:v>
                </c:pt>
                <c:pt idx="74">
                  <c:v>5087.1351508595735</c:v>
                </c:pt>
                <c:pt idx="75">
                  <c:v>5232.6176357736167</c:v>
                </c:pt>
                <c:pt idx="76">
                  <c:v>5465.6013721962554</c:v>
                </c:pt>
                <c:pt idx="77">
                  <c:v>5826.4107349766291</c:v>
                </c:pt>
                <c:pt idx="78">
                  <c:v>5958.1426614789661</c:v>
                </c:pt>
                <c:pt idx="79">
                  <c:v>5958.1426614789661</c:v>
                </c:pt>
                <c:pt idx="80">
                  <c:v>6231.6815557979635</c:v>
                </c:pt>
                <c:pt idx="81">
                  <c:v>6231.6815557979635</c:v>
                </c:pt>
                <c:pt idx="82">
                  <c:v>6231.6815557979635</c:v>
                </c:pt>
                <c:pt idx="83">
                  <c:v>6231.6815557979635</c:v>
                </c:pt>
                <c:pt idx="84">
                  <c:v>6231.6815557979635</c:v>
                </c:pt>
                <c:pt idx="85">
                  <c:v>6231.6815557979635</c:v>
                </c:pt>
                <c:pt idx="86">
                  <c:v>6231.6815557979635</c:v>
                </c:pt>
                <c:pt idx="87">
                  <c:v>7816.2012593361569</c:v>
                </c:pt>
                <c:pt idx="88">
                  <c:v>7816.2012593361569</c:v>
                </c:pt>
                <c:pt idx="89">
                  <c:v>7816.2012593361569</c:v>
                </c:pt>
                <c:pt idx="90">
                  <c:v>7816.2012593361569</c:v>
                </c:pt>
                <c:pt idx="91">
                  <c:v>5538.2096782495473</c:v>
                </c:pt>
                <c:pt idx="92">
                  <c:v>5785.7887104245929</c:v>
                </c:pt>
                <c:pt idx="93">
                  <c:v>5785.7887104245929</c:v>
                </c:pt>
                <c:pt idx="94">
                  <c:v>6070.7255554439198</c:v>
                </c:pt>
                <c:pt idx="95">
                  <c:v>6392.784999899528</c:v>
                </c:pt>
                <c:pt idx="96">
                  <c:v>6392.784999899528</c:v>
                </c:pt>
                <c:pt idx="97">
                  <c:v>6562.8678999186177</c:v>
                </c:pt>
                <c:pt idx="98">
                  <c:v>6572.3846099267557</c:v>
                </c:pt>
                <c:pt idx="99">
                  <c:v>6572.3846099267557</c:v>
                </c:pt>
                <c:pt idx="100">
                  <c:v>6817.1575340406716</c:v>
                </c:pt>
                <c:pt idx="101">
                  <c:v>7318.0667806366055</c:v>
                </c:pt>
                <c:pt idx="102">
                  <c:v>7727.1241025729441</c:v>
                </c:pt>
                <c:pt idx="103">
                  <c:v>8153.7676923156496</c:v>
                </c:pt>
                <c:pt idx="104">
                  <c:v>8153.7676923156496</c:v>
                </c:pt>
                <c:pt idx="105">
                  <c:v>8153.7676923156496</c:v>
                </c:pt>
                <c:pt idx="106">
                  <c:v>8153.7676923156496</c:v>
                </c:pt>
                <c:pt idx="107">
                  <c:v>8167.7873469282977</c:v>
                </c:pt>
                <c:pt idx="108">
                  <c:v>8301.5086122354678</c:v>
                </c:pt>
                <c:pt idx="109">
                  <c:v>8386.7077510119198</c:v>
                </c:pt>
                <c:pt idx="110">
                  <c:v>8995.880975910728</c:v>
                </c:pt>
                <c:pt idx="111">
                  <c:v>9666.4968783196546</c:v>
                </c:pt>
                <c:pt idx="112">
                  <c:v>11093.47469048769</c:v>
                </c:pt>
                <c:pt idx="113">
                  <c:v>11272.143221438921</c:v>
                </c:pt>
                <c:pt idx="114">
                  <c:v>11272.143221438921</c:v>
                </c:pt>
                <c:pt idx="115">
                  <c:v>11272.143221438921</c:v>
                </c:pt>
                <c:pt idx="116">
                  <c:v>11272.143221438921</c:v>
                </c:pt>
                <c:pt idx="117">
                  <c:v>11272.143221438921</c:v>
                </c:pt>
                <c:pt idx="118">
                  <c:v>11272.143221438921</c:v>
                </c:pt>
                <c:pt idx="119">
                  <c:v>11272.143221438921</c:v>
                </c:pt>
                <c:pt idx="120">
                  <c:v>11900.894830524747</c:v>
                </c:pt>
                <c:pt idx="121">
                  <c:v>12940.36084747227</c:v>
                </c:pt>
                <c:pt idx="122">
                  <c:v>13886.006262725045</c:v>
                </c:pt>
                <c:pt idx="123">
                  <c:v>13886.006262725045</c:v>
                </c:pt>
                <c:pt idx="124">
                  <c:v>13886.006262725045</c:v>
                </c:pt>
                <c:pt idx="125">
                  <c:v>13886.006262725045</c:v>
                </c:pt>
                <c:pt idx="126">
                  <c:v>13886.006262725045</c:v>
                </c:pt>
                <c:pt idx="127">
                  <c:v>19426.506600704972</c:v>
                </c:pt>
                <c:pt idx="128">
                  <c:v>19426.506600704972</c:v>
                </c:pt>
                <c:pt idx="129">
                  <c:v>19426.506600704972</c:v>
                </c:pt>
                <c:pt idx="130">
                  <c:v>19426.506600704972</c:v>
                </c:pt>
                <c:pt idx="131">
                  <c:v>19426.506600704972</c:v>
                </c:pt>
                <c:pt idx="132">
                  <c:v>19426.506600704972</c:v>
                </c:pt>
                <c:pt idx="133">
                  <c:v>19426.506600704972</c:v>
                </c:pt>
                <c:pt idx="134">
                  <c:v>19426.506600704972</c:v>
                </c:pt>
                <c:pt idx="135">
                  <c:v>19426.506600704972</c:v>
                </c:pt>
                <c:pt idx="136">
                  <c:v>19426.506600704972</c:v>
                </c:pt>
                <c:pt idx="137">
                  <c:v>19426.506600704972</c:v>
                </c:pt>
                <c:pt idx="138">
                  <c:v>19426.506600704972</c:v>
                </c:pt>
                <c:pt idx="139">
                  <c:v>19426.506600704972</c:v>
                </c:pt>
                <c:pt idx="140">
                  <c:v>19426.506600704972</c:v>
                </c:pt>
                <c:pt idx="141">
                  <c:v>19426.506600704972</c:v>
                </c:pt>
                <c:pt idx="142">
                  <c:v>19426.506600704972</c:v>
                </c:pt>
                <c:pt idx="143">
                  <c:v>19426.506600704972</c:v>
                </c:pt>
                <c:pt idx="144">
                  <c:v>19426.506600704972</c:v>
                </c:pt>
                <c:pt idx="145">
                  <c:v>19426.506600704972</c:v>
                </c:pt>
                <c:pt idx="146">
                  <c:v>19426.506600704972</c:v>
                </c:pt>
                <c:pt idx="147">
                  <c:v>19426.506600704972</c:v>
                </c:pt>
                <c:pt idx="148">
                  <c:v>19426.506600704972</c:v>
                </c:pt>
                <c:pt idx="149">
                  <c:v>19426.506600704972</c:v>
                </c:pt>
                <c:pt idx="150">
                  <c:v>19291.282007493792</c:v>
                </c:pt>
                <c:pt idx="151">
                  <c:v>19282.788806744415</c:v>
                </c:pt>
                <c:pt idx="152">
                  <c:v>17666.852926069972</c:v>
                </c:pt>
                <c:pt idx="153">
                  <c:v>16892.479133462974</c:v>
                </c:pt>
                <c:pt idx="154">
                  <c:v>16892.479133462974</c:v>
                </c:pt>
                <c:pt idx="155">
                  <c:v>16892.479133462974</c:v>
                </c:pt>
                <c:pt idx="156">
                  <c:v>16892.479133462974</c:v>
                </c:pt>
                <c:pt idx="157">
                  <c:v>16892.479133462974</c:v>
                </c:pt>
                <c:pt idx="158">
                  <c:v>16882.029602368551</c:v>
                </c:pt>
                <c:pt idx="159">
                  <c:v>16472.061142131697</c:v>
                </c:pt>
                <c:pt idx="160">
                  <c:v>16472.061142131697</c:v>
                </c:pt>
                <c:pt idx="161">
                  <c:v>16472.061142131697</c:v>
                </c:pt>
                <c:pt idx="162">
                  <c:v>16107.418012614007</c:v>
                </c:pt>
                <c:pt idx="163">
                  <c:v>16105.846711352608</c:v>
                </c:pt>
                <c:pt idx="164">
                  <c:v>16105.846711352608</c:v>
                </c:pt>
                <c:pt idx="165">
                  <c:v>15969.842386195611</c:v>
                </c:pt>
                <c:pt idx="166">
                  <c:v>14998.037647576049</c:v>
                </c:pt>
                <c:pt idx="167">
                  <c:v>14235.124882818443</c:v>
                </c:pt>
                <c:pt idx="168">
                  <c:v>13773.177894536599</c:v>
                </c:pt>
                <c:pt idx="169">
                  <c:v>12809.168605082941</c:v>
                </c:pt>
                <c:pt idx="170">
                  <c:v>12809.168605082941</c:v>
                </c:pt>
                <c:pt idx="171">
                  <c:v>12801.401170117182</c:v>
                </c:pt>
                <c:pt idx="172">
                  <c:v>11768.401053105463</c:v>
                </c:pt>
                <c:pt idx="173">
                  <c:v>11340.452947794918</c:v>
                </c:pt>
                <c:pt idx="174">
                  <c:v>11340.452947794918</c:v>
                </c:pt>
                <c:pt idx="175">
                  <c:v>11340.452947794918</c:v>
                </c:pt>
                <c:pt idx="176">
                  <c:v>11340.452947794918</c:v>
                </c:pt>
                <c:pt idx="177">
                  <c:v>11340.452947794918</c:v>
                </c:pt>
                <c:pt idx="178">
                  <c:v>11340.452947794918</c:v>
                </c:pt>
                <c:pt idx="179">
                  <c:v>11340.452947794918</c:v>
                </c:pt>
                <c:pt idx="180">
                  <c:v>11340.452947794918</c:v>
                </c:pt>
                <c:pt idx="181">
                  <c:v>11340.452947794918</c:v>
                </c:pt>
                <c:pt idx="182">
                  <c:v>11340.452947794918</c:v>
                </c:pt>
                <c:pt idx="183">
                  <c:v>11340.452947794918</c:v>
                </c:pt>
                <c:pt idx="184">
                  <c:v>11340.452947794918</c:v>
                </c:pt>
                <c:pt idx="185">
                  <c:v>11340.452947794918</c:v>
                </c:pt>
                <c:pt idx="186">
                  <c:v>11340.452947794918</c:v>
                </c:pt>
                <c:pt idx="187">
                  <c:v>11340.452947794918</c:v>
                </c:pt>
                <c:pt idx="188">
                  <c:v>11340.452947794918</c:v>
                </c:pt>
                <c:pt idx="189">
                  <c:v>11340.452947794918</c:v>
                </c:pt>
                <c:pt idx="190">
                  <c:v>11340.452947794918</c:v>
                </c:pt>
                <c:pt idx="191">
                  <c:v>11340.452947794918</c:v>
                </c:pt>
                <c:pt idx="192">
                  <c:v>11340.452947794918</c:v>
                </c:pt>
                <c:pt idx="193">
                  <c:v>11340.452947794918</c:v>
                </c:pt>
                <c:pt idx="194">
                  <c:v>11340.452947794918</c:v>
                </c:pt>
                <c:pt idx="195">
                  <c:v>11340.452947794918</c:v>
                </c:pt>
                <c:pt idx="196">
                  <c:v>11340.452947794918</c:v>
                </c:pt>
                <c:pt idx="197">
                  <c:v>11340.452947794918</c:v>
                </c:pt>
                <c:pt idx="198">
                  <c:v>8703.5590332214815</c:v>
                </c:pt>
                <c:pt idx="199">
                  <c:v>8834.6646298993328</c:v>
                </c:pt>
                <c:pt idx="200">
                  <c:v>9248.4471669094</c:v>
                </c:pt>
                <c:pt idx="201">
                  <c:v>9248.4471669094</c:v>
                </c:pt>
                <c:pt idx="202">
                  <c:v>9248.4471669094</c:v>
                </c:pt>
                <c:pt idx="203">
                  <c:v>9248.4471669094</c:v>
                </c:pt>
                <c:pt idx="204">
                  <c:v>11556.163038290742</c:v>
                </c:pt>
                <c:pt idx="205">
                  <c:v>11556.163038290742</c:v>
                </c:pt>
                <c:pt idx="206">
                  <c:v>11556.163038290742</c:v>
                </c:pt>
                <c:pt idx="207">
                  <c:v>11556.163038290742</c:v>
                </c:pt>
                <c:pt idx="208">
                  <c:v>11556.163038290742</c:v>
                </c:pt>
                <c:pt idx="209">
                  <c:v>11522.855809380302</c:v>
                </c:pt>
                <c:pt idx="210">
                  <c:v>10889.243228442272</c:v>
                </c:pt>
                <c:pt idx="211">
                  <c:v>10889.243228442272</c:v>
                </c:pt>
                <c:pt idx="212">
                  <c:v>10723.32381503824</c:v>
                </c:pt>
                <c:pt idx="213">
                  <c:v>10537.536933534415</c:v>
                </c:pt>
                <c:pt idx="214">
                  <c:v>10537.536933534415</c:v>
                </c:pt>
                <c:pt idx="215">
                  <c:v>10537.536933534415</c:v>
                </c:pt>
                <c:pt idx="216">
                  <c:v>10537.536933534415</c:v>
                </c:pt>
                <c:pt idx="217">
                  <c:v>10537.536933534415</c:v>
                </c:pt>
                <c:pt idx="218">
                  <c:v>10537.536933534415</c:v>
                </c:pt>
                <c:pt idx="219">
                  <c:v>10537.536933534415</c:v>
                </c:pt>
                <c:pt idx="220">
                  <c:v>10537.536933534415</c:v>
                </c:pt>
                <c:pt idx="221">
                  <c:v>10305.571985331615</c:v>
                </c:pt>
                <c:pt idx="222">
                  <c:v>10038.116286798453</c:v>
                </c:pt>
                <c:pt idx="223">
                  <c:v>9891.4316581186085</c:v>
                </c:pt>
                <c:pt idx="224">
                  <c:v>9543.8604923067469</c:v>
                </c:pt>
                <c:pt idx="225">
                  <c:v>9031.188943076073</c:v>
                </c:pt>
                <c:pt idx="226">
                  <c:v>9010.519548768465</c:v>
                </c:pt>
                <c:pt idx="227">
                  <c:v>8735.289593891619</c:v>
                </c:pt>
                <c:pt idx="228">
                  <c:v>8735.289593891619</c:v>
                </c:pt>
                <c:pt idx="229">
                  <c:v>8735.289593891619</c:v>
                </c:pt>
                <c:pt idx="230">
                  <c:v>8735.289593891619</c:v>
                </c:pt>
                <c:pt idx="231">
                  <c:v>8541.0110335522913</c:v>
                </c:pt>
                <c:pt idx="232">
                  <c:v>8405.9994301970619</c:v>
                </c:pt>
                <c:pt idx="233">
                  <c:v>8405.9994301970619</c:v>
                </c:pt>
                <c:pt idx="234">
                  <c:v>8405.9994301970619</c:v>
                </c:pt>
                <c:pt idx="235">
                  <c:v>8405.9994301970619</c:v>
                </c:pt>
                <c:pt idx="236">
                  <c:v>8295.3568801522924</c:v>
                </c:pt>
                <c:pt idx="237">
                  <c:v>8295.3568801522924</c:v>
                </c:pt>
                <c:pt idx="238">
                  <c:v>8295.3568801522924</c:v>
                </c:pt>
                <c:pt idx="239">
                  <c:v>8295.3568801522924</c:v>
                </c:pt>
                <c:pt idx="240">
                  <c:v>8295.3568801522924</c:v>
                </c:pt>
                <c:pt idx="241">
                  <c:v>6645.3333648388734</c:v>
                </c:pt>
                <c:pt idx="242">
                  <c:v>6645.3333648388734</c:v>
                </c:pt>
                <c:pt idx="243">
                  <c:v>6645.3333648388734</c:v>
                </c:pt>
                <c:pt idx="244">
                  <c:v>6645.3333648388734</c:v>
                </c:pt>
                <c:pt idx="245">
                  <c:v>6788.9787126707852</c:v>
                </c:pt>
                <c:pt idx="246">
                  <c:v>7068.5528414037062</c:v>
                </c:pt>
                <c:pt idx="247">
                  <c:v>7322.5070572633358</c:v>
                </c:pt>
                <c:pt idx="248">
                  <c:v>7456.5343515370014</c:v>
                </c:pt>
                <c:pt idx="249">
                  <c:v>7517.1234163833014</c:v>
                </c:pt>
                <c:pt idx="250">
                  <c:v>7870.7130747449728</c:v>
                </c:pt>
                <c:pt idx="251">
                  <c:v>7870.7130747449728</c:v>
                </c:pt>
                <c:pt idx="252">
                  <c:v>7870.7130747449728</c:v>
                </c:pt>
                <c:pt idx="253">
                  <c:v>7870.7130747449728</c:v>
                </c:pt>
                <c:pt idx="254">
                  <c:v>7870.7130747449728</c:v>
                </c:pt>
                <c:pt idx="255">
                  <c:v>7870.7130747449728</c:v>
                </c:pt>
                <c:pt idx="256">
                  <c:v>7870.7130747449728</c:v>
                </c:pt>
                <c:pt idx="257">
                  <c:v>7870.7130747449728</c:v>
                </c:pt>
                <c:pt idx="258">
                  <c:v>7870.7130747449728</c:v>
                </c:pt>
                <c:pt idx="259">
                  <c:v>7990.5625688645869</c:v>
                </c:pt>
                <c:pt idx="260">
                  <c:v>8218.6143119781264</c:v>
                </c:pt>
                <c:pt idx="261">
                  <c:v>8438.4523807803143</c:v>
                </c:pt>
                <c:pt idx="262">
                  <c:v>8438.4523807803143</c:v>
                </c:pt>
                <c:pt idx="263">
                  <c:v>8438.4523807803143</c:v>
                </c:pt>
                <c:pt idx="264">
                  <c:v>8438.4523807803143</c:v>
                </c:pt>
                <c:pt idx="265">
                  <c:v>8438.4523807803143</c:v>
                </c:pt>
                <c:pt idx="266">
                  <c:v>8438.4523807803143</c:v>
                </c:pt>
                <c:pt idx="267">
                  <c:v>10139.257103995729</c:v>
                </c:pt>
                <c:pt idx="268">
                  <c:v>9862.4253935961533</c:v>
                </c:pt>
                <c:pt idx="269">
                  <c:v>9862.4253935961533</c:v>
                </c:pt>
                <c:pt idx="270">
                  <c:v>9862.4253935961533</c:v>
                </c:pt>
                <c:pt idx="271">
                  <c:v>9862.4253935961533</c:v>
                </c:pt>
                <c:pt idx="272">
                  <c:v>9738.6857687384381</c:v>
                </c:pt>
                <c:pt idx="273">
                  <c:v>9674.8626918645932</c:v>
                </c:pt>
                <c:pt idx="274">
                  <c:v>9508.9744226781331</c:v>
                </c:pt>
                <c:pt idx="275">
                  <c:v>9508.9744226781331</c:v>
                </c:pt>
                <c:pt idx="276">
                  <c:v>9508.9744226781331</c:v>
                </c:pt>
                <c:pt idx="277">
                  <c:v>9508.9744226781331</c:v>
                </c:pt>
                <c:pt idx="278">
                  <c:v>9487.5535922191248</c:v>
                </c:pt>
                <c:pt idx="279">
                  <c:v>9098.4377329972122</c:v>
                </c:pt>
                <c:pt idx="280">
                  <c:v>8870.9709596974899</c:v>
                </c:pt>
                <c:pt idx="281">
                  <c:v>8816.1698637277423</c:v>
                </c:pt>
                <c:pt idx="282">
                  <c:v>8759.5878773549666</c:v>
                </c:pt>
                <c:pt idx="283">
                  <c:v>8535.8510896194712</c:v>
                </c:pt>
                <c:pt idx="284">
                  <c:v>8459.4704806575246</c:v>
                </c:pt>
                <c:pt idx="285">
                  <c:v>8459.4704806575246</c:v>
                </c:pt>
                <c:pt idx="286">
                  <c:v>8459.4704806575246</c:v>
                </c:pt>
                <c:pt idx="287">
                  <c:v>8459.4704806575246</c:v>
                </c:pt>
                <c:pt idx="288">
                  <c:v>8459.4704806575246</c:v>
                </c:pt>
                <c:pt idx="289">
                  <c:v>8459.4704806575246</c:v>
                </c:pt>
                <c:pt idx="290">
                  <c:v>8459.4704806575246</c:v>
                </c:pt>
                <c:pt idx="291">
                  <c:v>8459.4704806575246</c:v>
                </c:pt>
                <c:pt idx="292">
                  <c:v>8459.4704806575246</c:v>
                </c:pt>
                <c:pt idx="293">
                  <c:v>8459.4704806575246</c:v>
                </c:pt>
                <c:pt idx="294">
                  <c:v>8459.4704806575246</c:v>
                </c:pt>
                <c:pt idx="295">
                  <c:v>8459.4704806575246</c:v>
                </c:pt>
                <c:pt idx="296">
                  <c:v>8453.8964974391929</c:v>
                </c:pt>
                <c:pt idx="297">
                  <c:v>8116.1618476952735</c:v>
                </c:pt>
                <c:pt idx="298">
                  <c:v>7812.6026629257458</c:v>
                </c:pt>
                <c:pt idx="299">
                  <c:v>7741.3503966331718</c:v>
                </c:pt>
                <c:pt idx="300">
                  <c:v>7496.5518569698543</c:v>
                </c:pt>
                <c:pt idx="301">
                  <c:v>7496.5518569698543</c:v>
                </c:pt>
                <c:pt idx="302">
                  <c:v>7496.5518569698543</c:v>
                </c:pt>
                <c:pt idx="303">
                  <c:v>7496.5518569698543</c:v>
                </c:pt>
                <c:pt idx="304">
                  <c:v>7496.5518569698543</c:v>
                </c:pt>
                <c:pt idx="305">
                  <c:v>7496.5518569698543</c:v>
                </c:pt>
                <c:pt idx="306">
                  <c:v>7496.5518569698543</c:v>
                </c:pt>
                <c:pt idx="307">
                  <c:v>7496.5518569698543</c:v>
                </c:pt>
                <c:pt idx="308">
                  <c:v>7496.5518569698543</c:v>
                </c:pt>
                <c:pt idx="309">
                  <c:v>7397.3806614421592</c:v>
                </c:pt>
                <c:pt idx="310">
                  <c:v>7173.5290952979431</c:v>
                </c:pt>
                <c:pt idx="311">
                  <c:v>7093.200185768148</c:v>
                </c:pt>
                <c:pt idx="312">
                  <c:v>7093.200185768148</c:v>
                </c:pt>
                <c:pt idx="313">
                  <c:v>7093.200185768148</c:v>
                </c:pt>
                <c:pt idx="314">
                  <c:v>7074.0419254249809</c:v>
                </c:pt>
                <c:pt idx="315">
                  <c:v>6997.8022328824827</c:v>
                </c:pt>
                <c:pt idx="316">
                  <c:v>6997.8022328824827</c:v>
                </c:pt>
                <c:pt idx="317">
                  <c:v>6997.8022328824827</c:v>
                </c:pt>
                <c:pt idx="318">
                  <c:v>6997.8022328824827</c:v>
                </c:pt>
                <c:pt idx="319">
                  <c:v>6997.8022328824827</c:v>
                </c:pt>
                <c:pt idx="320">
                  <c:v>6997.8022328824827</c:v>
                </c:pt>
                <c:pt idx="321">
                  <c:v>6997.8022328824827</c:v>
                </c:pt>
                <c:pt idx="322">
                  <c:v>6997.8022328824827</c:v>
                </c:pt>
                <c:pt idx="323">
                  <c:v>6997.8022328824827</c:v>
                </c:pt>
                <c:pt idx="324">
                  <c:v>6997.8022328824827</c:v>
                </c:pt>
                <c:pt idx="325">
                  <c:v>6997.8022328824827</c:v>
                </c:pt>
                <c:pt idx="326">
                  <c:v>6997.8022328824827</c:v>
                </c:pt>
                <c:pt idx="327">
                  <c:v>6997.8022328824827</c:v>
                </c:pt>
                <c:pt idx="328">
                  <c:v>6997.8022328824827</c:v>
                </c:pt>
                <c:pt idx="329">
                  <c:v>6997.8022328824827</c:v>
                </c:pt>
                <c:pt idx="330">
                  <c:v>6997.8022328824827</c:v>
                </c:pt>
                <c:pt idx="331">
                  <c:v>6997.8022328824827</c:v>
                </c:pt>
                <c:pt idx="332">
                  <c:v>6997.8022328824827</c:v>
                </c:pt>
                <c:pt idx="333">
                  <c:v>6997.8022328824827</c:v>
                </c:pt>
                <c:pt idx="334">
                  <c:v>6079.4516509751147</c:v>
                </c:pt>
                <c:pt idx="335">
                  <c:v>6414.9629858776034</c:v>
                </c:pt>
                <c:pt idx="336">
                  <c:v>6438.6656872898429</c:v>
                </c:pt>
                <c:pt idx="337">
                  <c:v>6472.3731185608594</c:v>
                </c:pt>
                <c:pt idx="338">
                  <c:v>6472.3731185608594</c:v>
                </c:pt>
                <c:pt idx="339">
                  <c:v>6496.6203260342954</c:v>
                </c:pt>
                <c:pt idx="340">
                  <c:v>6600.5032934308665</c:v>
                </c:pt>
                <c:pt idx="341">
                  <c:v>6950.8529640877796</c:v>
                </c:pt>
                <c:pt idx="342">
                  <c:v>7112.2216676790022</c:v>
                </c:pt>
                <c:pt idx="343">
                  <c:v>7112.2216676790022</c:v>
                </c:pt>
                <c:pt idx="344">
                  <c:v>7112.2216676790022</c:v>
                </c:pt>
                <c:pt idx="345">
                  <c:v>7112.2216676790022</c:v>
                </c:pt>
                <c:pt idx="346">
                  <c:v>7123.7539066641939</c:v>
                </c:pt>
                <c:pt idx="347">
                  <c:v>7123.7539066641939</c:v>
                </c:pt>
                <c:pt idx="348">
                  <c:v>7123.7539066641939</c:v>
                </c:pt>
                <c:pt idx="349">
                  <c:v>7123.7539066641939</c:v>
                </c:pt>
                <c:pt idx="350">
                  <c:v>7123.7539066641939</c:v>
                </c:pt>
                <c:pt idx="351">
                  <c:v>7123.7539066641939</c:v>
                </c:pt>
                <c:pt idx="352">
                  <c:v>8336.4851610434762</c:v>
                </c:pt>
                <c:pt idx="353">
                  <c:v>8061.8261449391275</c:v>
                </c:pt>
                <c:pt idx="354">
                  <c:v>8060.3715304452144</c:v>
                </c:pt>
                <c:pt idx="355">
                  <c:v>8017.2523774006931</c:v>
                </c:pt>
                <c:pt idx="356">
                  <c:v>7598.152139660624</c:v>
                </c:pt>
                <c:pt idx="357">
                  <c:v>7592.2619256945618</c:v>
                </c:pt>
                <c:pt idx="358">
                  <c:v>7538.3832331251051</c:v>
                </c:pt>
                <c:pt idx="359">
                  <c:v>7498.1234098125942</c:v>
                </c:pt>
                <c:pt idx="360">
                  <c:v>7498.1234098125942</c:v>
                </c:pt>
                <c:pt idx="361">
                  <c:v>7498.1234098125942</c:v>
                </c:pt>
                <c:pt idx="362">
                  <c:v>7292.2585657533818</c:v>
                </c:pt>
                <c:pt idx="363">
                  <c:v>7292.2585657533818</c:v>
                </c:pt>
                <c:pt idx="364">
                  <c:v>7292.2585657533818</c:v>
                </c:pt>
                <c:pt idx="365">
                  <c:v>7292.2585657533818</c:v>
                </c:pt>
                <c:pt idx="366">
                  <c:v>7292.2585657533818</c:v>
                </c:pt>
                <c:pt idx="367">
                  <c:v>7292.2585657533818</c:v>
                </c:pt>
                <c:pt idx="368">
                  <c:v>7292.2585657533818</c:v>
                </c:pt>
                <c:pt idx="369">
                  <c:v>7292.2585657533818</c:v>
                </c:pt>
                <c:pt idx="370">
                  <c:v>7292.2585657533818</c:v>
                </c:pt>
                <c:pt idx="371">
                  <c:v>7292.2585657533818</c:v>
                </c:pt>
                <c:pt idx="372">
                  <c:v>7292.2585657533818</c:v>
                </c:pt>
                <c:pt idx="373">
                  <c:v>7292.2585657533818</c:v>
                </c:pt>
                <c:pt idx="374">
                  <c:v>7292.2585657533818</c:v>
                </c:pt>
                <c:pt idx="375">
                  <c:v>7292.2585657533818</c:v>
                </c:pt>
                <c:pt idx="376">
                  <c:v>7292.2585657533818</c:v>
                </c:pt>
                <c:pt idx="377">
                  <c:v>7292.2585657533818</c:v>
                </c:pt>
                <c:pt idx="378">
                  <c:v>7292.2585657533818</c:v>
                </c:pt>
                <c:pt idx="379">
                  <c:v>7292.2585657533818</c:v>
                </c:pt>
                <c:pt idx="380">
                  <c:v>7292.2585657533818</c:v>
                </c:pt>
                <c:pt idx="381">
                  <c:v>6386.1793355732125</c:v>
                </c:pt>
                <c:pt idx="382">
                  <c:v>6455.918902015891</c:v>
                </c:pt>
                <c:pt idx="383">
                  <c:v>6535.6035118143018</c:v>
                </c:pt>
                <c:pt idx="384">
                  <c:v>6535.6035118143018</c:v>
                </c:pt>
                <c:pt idx="385">
                  <c:v>7460.346005430416</c:v>
                </c:pt>
                <c:pt idx="386">
                  <c:v>7368.0114048873738</c:v>
                </c:pt>
                <c:pt idx="387">
                  <c:v>7247.0102643986365</c:v>
                </c:pt>
                <c:pt idx="388">
                  <c:v>7238.3652379587729</c:v>
                </c:pt>
                <c:pt idx="389">
                  <c:v>7195.7742141628951</c:v>
                </c:pt>
                <c:pt idx="390">
                  <c:v>7165.5917927466062</c:v>
                </c:pt>
                <c:pt idx="391">
                  <c:v>7117.3506134719455</c:v>
                </c:pt>
                <c:pt idx="392">
                  <c:v>7117.3506134719455</c:v>
                </c:pt>
                <c:pt idx="393">
                  <c:v>7117.3506134719455</c:v>
                </c:pt>
                <c:pt idx="394">
                  <c:v>7117.3506134719455</c:v>
                </c:pt>
                <c:pt idx="395">
                  <c:v>7117.3506134719455</c:v>
                </c:pt>
                <c:pt idx="396">
                  <c:v>7112.3498700990494</c:v>
                </c:pt>
                <c:pt idx="397">
                  <c:v>7027.4328830891445</c:v>
                </c:pt>
                <c:pt idx="398">
                  <c:v>7027.4328830891445</c:v>
                </c:pt>
                <c:pt idx="399">
                  <c:v>7027.4328830891445</c:v>
                </c:pt>
                <c:pt idx="400">
                  <c:v>7027.4328830891445</c:v>
                </c:pt>
                <c:pt idx="401">
                  <c:v>7027.4328830891445</c:v>
                </c:pt>
                <c:pt idx="402">
                  <c:v>7027.4328830891445</c:v>
                </c:pt>
                <c:pt idx="403">
                  <c:v>7027.4328830891445</c:v>
                </c:pt>
                <c:pt idx="404">
                  <c:v>7027.4328830891445</c:v>
                </c:pt>
                <c:pt idx="405">
                  <c:v>7027.4328830891445</c:v>
                </c:pt>
                <c:pt idx="406">
                  <c:v>7027.4328830891445</c:v>
                </c:pt>
                <c:pt idx="407">
                  <c:v>7027.4328830891445</c:v>
                </c:pt>
                <c:pt idx="408">
                  <c:v>7027.4328830891445</c:v>
                </c:pt>
                <c:pt idx="409">
                  <c:v>7027.4328830891445</c:v>
                </c:pt>
                <c:pt idx="410">
                  <c:v>7027.4328830891445</c:v>
                </c:pt>
                <c:pt idx="411">
                  <c:v>7027.4328830891445</c:v>
                </c:pt>
                <c:pt idx="412">
                  <c:v>7027.4328830891445</c:v>
                </c:pt>
                <c:pt idx="413">
                  <c:v>7027.4328830891445</c:v>
                </c:pt>
                <c:pt idx="414">
                  <c:v>7027.4328830891445</c:v>
                </c:pt>
                <c:pt idx="415">
                  <c:v>7027.4328830891445</c:v>
                </c:pt>
                <c:pt idx="416">
                  <c:v>7027.4328830891445</c:v>
                </c:pt>
                <c:pt idx="417">
                  <c:v>7027.4328830891445</c:v>
                </c:pt>
                <c:pt idx="418">
                  <c:v>7027.4328830891445</c:v>
                </c:pt>
                <c:pt idx="419">
                  <c:v>7027.4328830891445</c:v>
                </c:pt>
                <c:pt idx="420">
                  <c:v>6971.955679052855</c:v>
                </c:pt>
                <c:pt idx="421">
                  <c:v>6827.0461111475688</c:v>
                </c:pt>
                <c:pt idx="422">
                  <c:v>6821.3055000328122</c:v>
                </c:pt>
                <c:pt idx="423">
                  <c:v>6821.3055000328122</c:v>
                </c:pt>
                <c:pt idx="424">
                  <c:v>6821.3055000328122</c:v>
                </c:pt>
                <c:pt idx="425">
                  <c:v>6821.3055000328122</c:v>
                </c:pt>
                <c:pt idx="426">
                  <c:v>6821.3055000328122</c:v>
                </c:pt>
                <c:pt idx="427">
                  <c:v>6821.3055000328122</c:v>
                </c:pt>
                <c:pt idx="428">
                  <c:v>6821.3055000328122</c:v>
                </c:pt>
                <c:pt idx="429">
                  <c:v>6821.3055000328122</c:v>
                </c:pt>
                <c:pt idx="430">
                  <c:v>6821.3055000328122</c:v>
                </c:pt>
                <c:pt idx="431">
                  <c:v>6821.3055000328122</c:v>
                </c:pt>
                <c:pt idx="432">
                  <c:v>6821.3055000328122</c:v>
                </c:pt>
                <c:pt idx="433">
                  <c:v>6821.3055000328122</c:v>
                </c:pt>
                <c:pt idx="434">
                  <c:v>6821.3055000328122</c:v>
                </c:pt>
                <c:pt idx="435">
                  <c:v>6821.3055000328122</c:v>
                </c:pt>
                <c:pt idx="436">
                  <c:v>6821.3055000328122</c:v>
                </c:pt>
                <c:pt idx="437">
                  <c:v>6821.3055000328122</c:v>
                </c:pt>
                <c:pt idx="438">
                  <c:v>6821.3055000328122</c:v>
                </c:pt>
                <c:pt idx="439">
                  <c:v>6788.3302047780744</c:v>
                </c:pt>
                <c:pt idx="440">
                  <c:v>6780.4966843002676</c:v>
                </c:pt>
                <c:pt idx="441">
                  <c:v>6780.4966843002676</c:v>
                </c:pt>
                <c:pt idx="442">
                  <c:v>6780.4966843002676</c:v>
                </c:pt>
                <c:pt idx="443">
                  <c:v>6780.4966843002676</c:v>
                </c:pt>
                <c:pt idx="444">
                  <c:v>6780.4966843002676</c:v>
                </c:pt>
                <c:pt idx="445">
                  <c:v>6780.4966843002676</c:v>
                </c:pt>
                <c:pt idx="446">
                  <c:v>6780.4966843002676</c:v>
                </c:pt>
                <c:pt idx="447">
                  <c:v>6780.4966843002676</c:v>
                </c:pt>
                <c:pt idx="448">
                  <c:v>6780.4966843002676</c:v>
                </c:pt>
                <c:pt idx="449">
                  <c:v>6780.4966843002676</c:v>
                </c:pt>
                <c:pt idx="450">
                  <c:v>6780.4966843002676</c:v>
                </c:pt>
                <c:pt idx="451">
                  <c:v>6756.4112626158367</c:v>
                </c:pt>
                <c:pt idx="452">
                  <c:v>6756.4112626158367</c:v>
                </c:pt>
                <c:pt idx="453">
                  <c:v>6756.4112626158367</c:v>
                </c:pt>
                <c:pt idx="454">
                  <c:v>6618.5397804469449</c:v>
                </c:pt>
                <c:pt idx="455">
                  <c:v>6326.1323024022504</c:v>
                </c:pt>
                <c:pt idx="456">
                  <c:v>6325.3490721620255</c:v>
                </c:pt>
                <c:pt idx="457">
                  <c:v>6231.7171649458232</c:v>
                </c:pt>
                <c:pt idx="458">
                  <c:v>6231.7171649458232</c:v>
                </c:pt>
                <c:pt idx="459">
                  <c:v>6037.6846536061166</c:v>
                </c:pt>
                <c:pt idx="460">
                  <c:v>5604.1581882455048</c:v>
                </c:pt>
                <c:pt idx="461">
                  <c:v>5537.8643694209541</c:v>
                </c:pt>
                <c:pt idx="462">
                  <c:v>5488.0214324788594</c:v>
                </c:pt>
                <c:pt idx="463">
                  <c:v>5295.4607892309723</c:v>
                </c:pt>
                <c:pt idx="464">
                  <c:v>5234.3297103078767</c:v>
                </c:pt>
                <c:pt idx="465">
                  <c:v>5069.5682392770887</c:v>
                </c:pt>
                <c:pt idx="466">
                  <c:v>5069.5682392770887</c:v>
                </c:pt>
                <c:pt idx="467">
                  <c:v>4938.8319738144419</c:v>
                </c:pt>
                <c:pt idx="468">
                  <c:v>4938.8319738144419</c:v>
                </c:pt>
                <c:pt idx="469">
                  <c:v>4938.8319738144419</c:v>
                </c:pt>
                <c:pt idx="470">
                  <c:v>4938.8319738144419</c:v>
                </c:pt>
                <c:pt idx="471">
                  <c:v>4938.8319738144419</c:v>
                </c:pt>
                <c:pt idx="472">
                  <c:v>4938.8319738144419</c:v>
                </c:pt>
                <c:pt idx="473">
                  <c:v>4938.8319738144419</c:v>
                </c:pt>
                <c:pt idx="474">
                  <c:v>4938.8319738144419</c:v>
                </c:pt>
                <c:pt idx="475">
                  <c:v>4885.8058021620955</c:v>
                </c:pt>
                <c:pt idx="476">
                  <c:v>4745.4672219458862</c:v>
                </c:pt>
                <c:pt idx="477">
                  <c:v>4425.8369997512973</c:v>
                </c:pt>
                <c:pt idx="478">
                  <c:v>4375.0877997761672</c:v>
                </c:pt>
                <c:pt idx="479">
                  <c:v>4375.0877997761672</c:v>
                </c:pt>
                <c:pt idx="480">
                  <c:v>4375.0877997761672</c:v>
                </c:pt>
                <c:pt idx="481">
                  <c:v>4318.869086036826</c:v>
                </c:pt>
                <c:pt idx="482">
                  <c:v>4288.638177433143</c:v>
                </c:pt>
                <c:pt idx="483">
                  <c:v>4199.9743596898288</c:v>
                </c:pt>
                <c:pt idx="484">
                  <c:v>4061.7139237208457</c:v>
                </c:pt>
                <c:pt idx="485">
                  <c:v>3977.4190313487616</c:v>
                </c:pt>
                <c:pt idx="486">
                  <c:v>3957.3351282138856</c:v>
                </c:pt>
                <c:pt idx="487">
                  <c:v>3957.3351282138856</c:v>
                </c:pt>
                <c:pt idx="488">
                  <c:v>3957.3351282138856</c:v>
                </c:pt>
                <c:pt idx="489">
                  <c:v>3957.3351282138856</c:v>
                </c:pt>
                <c:pt idx="490">
                  <c:v>3040.5563623788698</c:v>
                </c:pt>
                <c:pt idx="491">
                  <c:v>3085.9487261409827</c:v>
                </c:pt>
                <c:pt idx="492">
                  <c:v>3085.9487261409827</c:v>
                </c:pt>
                <c:pt idx="493">
                  <c:v>3146.4285181741966</c:v>
                </c:pt>
                <c:pt idx="494">
                  <c:v>3260.0611663567765</c:v>
                </c:pt>
                <c:pt idx="495">
                  <c:v>3260.0611663567765</c:v>
                </c:pt>
                <c:pt idx="496">
                  <c:v>3260.0611663567765</c:v>
                </c:pt>
                <c:pt idx="497">
                  <c:v>3260.0611663567765</c:v>
                </c:pt>
                <c:pt idx="498">
                  <c:v>3260.0611663567765</c:v>
                </c:pt>
                <c:pt idx="499">
                  <c:v>3260.0611663567765</c:v>
                </c:pt>
                <c:pt idx="500">
                  <c:v>3260.0611663567765</c:v>
                </c:pt>
                <c:pt idx="501">
                  <c:v>3260.0611663567765</c:v>
                </c:pt>
                <c:pt idx="502">
                  <c:v>3260.0611663567765</c:v>
                </c:pt>
                <c:pt idx="503">
                  <c:v>3260.0611663567765</c:v>
                </c:pt>
                <c:pt idx="504">
                  <c:v>3260.0611663567765</c:v>
                </c:pt>
                <c:pt idx="505">
                  <c:v>3260.0611663567765</c:v>
                </c:pt>
                <c:pt idx="506">
                  <c:v>3260.0611663567765</c:v>
                </c:pt>
                <c:pt idx="507">
                  <c:v>3260.0611663567765</c:v>
                </c:pt>
                <c:pt idx="508">
                  <c:v>3365.7479598100499</c:v>
                </c:pt>
                <c:pt idx="509">
                  <c:v>3392.7896638290445</c:v>
                </c:pt>
                <c:pt idx="510">
                  <c:v>3411.1446974461405</c:v>
                </c:pt>
                <c:pt idx="511">
                  <c:v>3411.1446974461405</c:v>
                </c:pt>
                <c:pt idx="512">
                  <c:v>3411.1446974461405</c:v>
                </c:pt>
                <c:pt idx="513">
                  <c:v>3411.1446974461405</c:v>
                </c:pt>
                <c:pt idx="514">
                  <c:v>3411.1446974461405</c:v>
                </c:pt>
                <c:pt idx="515">
                  <c:v>3411.1446974461405</c:v>
                </c:pt>
                <c:pt idx="516">
                  <c:v>3411.1446974461405</c:v>
                </c:pt>
                <c:pt idx="517">
                  <c:v>3411.1446974461405</c:v>
                </c:pt>
                <c:pt idx="518">
                  <c:v>3411.1446974461405</c:v>
                </c:pt>
                <c:pt idx="519">
                  <c:v>3411.1446974461405</c:v>
                </c:pt>
                <c:pt idx="520">
                  <c:v>3411.1446974461405</c:v>
                </c:pt>
                <c:pt idx="521">
                  <c:v>3411.1446974461405</c:v>
                </c:pt>
                <c:pt idx="522">
                  <c:v>3411.1446974461405</c:v>
                </c:pt>
                <c:pt idx="523">
                  <c:v>3411.1446974461405</c:v>
                </c:pt>
                <c:pt idx="524">
                  <c:v>3411.1446974461405</c:v>
                </c:pt>
                <c:pt idx="525">
                  <c:v>3411.1446974461405</c:v>
                </c:pt>
                <c:pt idx="526">
                  <c:v>3411.1446974461405</c:v>
                </c:pt>
                <c:pt idx="527">
                  <c:v>3411.1446974461405</c:v>
                </c:pt>
                <c:pt idx="528">
                  <c:v>3411.1446974461405</c:v>
                </c:pt>
                <c:pt idx="529">
                  <c:v>3411.1446974461405</c:v>
                </c:pt>
                <c:pt idx="530">
                  <c:v>3785.7742765327689</c:v>
                </c:pt>
                <c:pt idx="531">
                  <c:v>3785.7742765327689</c:v>
                </c:pt>
                <c:pt idx="532">
                  <c:v>3785.7742765327689</c:v>
                </c:pt>
                <c:pt idx="533">
                  <c:v>3785.7742765327689</c:v>
                </c:pt>
                <c:pt idx="534">
                  <c:v>3785.7742765327689</c:v>
                </c:pt>
                <c:pt idx="535">
                  <c:v>3785.7742765327689</c:v>
                </c:pt>
                <c:pt idx="536">
                  <c:v>3774.1856785098516</c:v>
                </c:pt>
                <c:pt idx="537">
                  <c:v>3756.443610658866</c:v>
                </c:pt>
                <c:pt idx="538">
                  <c:v>3725.6452495929793</c:v>
                </c:pt>
                <c:pt idx="539">
                  <c:v>3684.0167246336814</c:v>
                </c:pt>
                <c:pt idx="540">
                  <c:v>3684.0167246336814</c:v>
                </c:pt>
                <c:pt idx="541">
                  <c:v>3684.0167246336814</c:v>
                </c:pt>
                <c:pt idx="542">
                  <c:v>3684.0167246336814</c:v>
                </c:pt>
                <c:pt idx="543">
                  <c:v>3684.0167246336814</c:v>
                </c:pt>
                <c:pt idx="544">
                  <c:v>3684.0167246336814</c:v>
                </c:pt>
                <c:pt idx="545">
                  <c:v>3684.0167246336814</c:v>
                </c:pt>
                <c:pt idx="546">
                  <c:v>3684.0167246336814</c:v>
                </c:pt>
                <c:pt idx="547">
                  <c:v>3684.0167246336814</c:v>
                </c:pt>
                <c:pt idx="548">
                  <c:v>3684.0167246336814</c:v>
                </c:pt>
                <c:pt idx="549">
                  <c:v>3684.0167246336814</c:v>
                </c:pt>
                <c:pt idx="550">
                  <c:v>3464.2592214810879</c:v>
                </c:pt>
                <c:pt idx="551">
                  <c:v>3590.5372993329793</c:v>
                </c:pt>
                <c:pt idx="552">
                  <c:v>3592.6735693996807</c:v>
                </c:pt>
                <c:pt idx="553">
                  <c:v>3621.5882124597133</c:v>
                </c:pt>
                <c:pt idx="554">
                  <c:v>3635.4698912137419</c:v>
                </c:pt>
                <c:pt idx="555">
                  <c:v>3689.2544020923679</c:v>
                </c:pt>
                <c:pt idx="556">
                  <c:v>3689.2544020923679</c:v>
                </c:pt>
                <c:pt idx="557">
                  <c:v>3689.2544020923679</c:v>
                </c:pt>
                <c:pt idx="558">
                  <c:v>3689.2544020923679</c:v>
                </c:pt>
                <c:pt idx="559">
                  <c:v>3689.2544020923679</c:v>
                </c:pt>
                <c:pt idx="560">
                  <c:v>3689.2544020923679</c:v>
                </c:pt>
                <c:pt idx="561">
                  <c:v>3689.2544020923679</c:v>
                </c:pt>
                <c:pt idx="562">
                  <c:v>3689.2544020923679</c:v>
                </c:pt>
                <c:pt idx="563">
                  <c:v>3689.2544020923679</c:v>
                </c:pt>
                <c:pt idx="564">
                  <c:v>3689.2544020923679</c:v>
                </c:pt>
                <c:pt idx="565">
                  <c:v>3689.2544020923679</c:v>
                </c:pt>
                <c:pt idx="566">
                  <c:v>3689.2544020923679</c:v>
                </c:pt>
                <c:pt idx="567">
                  <c:v>3689.2544020923679</c:v>
                </c:pt>
                <c:pt idx="568">
                  <c:v>3689.2544020923679</c:v>
                </c:pt>
                <c:pt idx="569">
                  <c:v>3689.2544020923679</c:v>
                </c:pt>
                <c:pt idx="570">
                  <c:v>3689.2544020923679</c:v>
                </c:pt>
                <c:pt idx="571">
                  <c:v>3689.2544020923679</c:v>
                </c:pt>
                <c:pt idx="572">
                  <c:v>3689.2544020923679</c:v>
                </c:pt>
                <c:pt idx="573">
                  <c:v>3689.2544020923679</c:v>
                </c:pt>
                <c:pt idx="574">
                  <c:v>3689.2544020923679</c:v>
                </c:pt>
                <c:pt idx="575">
                  <c:v>3689.2544020923679</c:v>
                </c:pt>
                <c:pt idx="576">
                  <c:v>3689.2544020923679</c:v>
                </c:pt>
                <c:pt idx="577">
                  <c:v>3689.2544020923679</c:v>
                </c:pt>
                <c:pt idx="578">
                  <c:v>3698.9168724309898</c:v>
                </c:pt>
                <c:pt idx="579">
                  <c:v>3715.5766851878907</c:v>
                </c:pt>
                <c:pt idx="580">
                  <c:v>3737.9690166691016</c:v>
                </c:pt>
                <c:pt idx="581">
                  <c:v>3737.9690166691016</c:v>
                </c:pt>
                <c:pt idx="582">
                  <c:v>3737.9690166691016</c:v>
                </c:pt>
                <c:pt idx="583">
                  <c:v>3737.9690166691016</c:v>
                </c:pt>
                <c:pt idx="584">
                  <c:v>3737.9690166691016</c:v>
                </c:pt>
                <c:pt idx="585">
                  <c:v>3737.9690166691016</c:v>
                </c:pt>
                <c:pt idx="586">
                  <c:v>3737.9690166691016</c:v>
                </c:pt>
                <c:pt idx="587">
                  <c:v>3737.9690166691016</c:v>
                </c:pt>
                <c:pt idx="588">
                  <c:v>3768.2450488127915</c:v>
                </c:pt>
                <c:pt idx="589">
                  <c:v>3816.6215439315124</c:v>
                </c:pt>
                <c:pt idx="590">
                  <c:v>3838.0763895383616</c:v>
                </c:pt>
                <c:pt idx="591">
                  <c:v>3857.1487505845257</c:v>
                </c:pt>
                <c:pt idx="592">
                  <c:v>3867.363375526073</c:v>
                </c:pt>
                <c:pt idx="593">
                  <c:v>4071.0920379734653</c:v>
                </c:pt>
                <c:pt idx="594">
                  <c:v>4454.4463341761193</c:v>
                </c:pt>
                <c:pt idx="595">
                  <c:v>4454.4463341761193</c:v>
                </c:pt>
                <c:pt idx="596">
                  <c:v>4454.4463341761193</c:v>
                </c:pt>
                <c:pt idx="597">
                  <c:v>4472.234042614391</c:v>
                </c:pt>
                <c:pt idx="598">
                  <c:v>4532.4951383529515</c:v>
                </c:pt>
                <c:pt idx="599">
                  <c:v>4554.4456245176561</c:v>
                </c:pt>
                <c:pt idx="600">
                  <c:v>4554.4456245176561</c:v>
                </c:pt>
                <c:pt idx="601">
                  <c:v>4648.5165558593017</c:v>
                </c:pt>
                <c:pt idx="602">
                  <c:v>4648.5165558593017</c:v>
                </c:pt>
                <c:pt idx="603">
                  <c:v>4648.5165558593017</c:v>
                </c:pt>
                <c:pt idx="604">
                  <c:v>4648.5165558593017</c:v>
                </c:pt>
                <c:pt idx="605">
                  <c:v>4648.5165558593017</c:v>
                </c:pt>
                <c:pt idx="606">
                  <c:v>4648.5165558593017</c:v>
                </c:pt>
                <c:pt idx="607">
                  <c:v>4648.5165558593017</c:v>
                </c:pt>
                <c:pt idx="608">
                  <c:v>4648.5165558593017</c:v>
                </c:pt>
                <c:pt idx="609">
                  <c:v>4687.9269713996628</c:v>
                </c:pt>
                <c:pt idx="610">
                  <c:v>4704.5242742596965</c:v>
                </c:pt>
                <c:pt idx="611">
                  <c:v>4762.0858468337274</c:v>
                </c:pt>
                <c:pt idx="612">
                  <c:v>4762.0858468337274</c:v>
                </c:pt>
                <c:pt idx="613">
                  <c:v>4785.4194359353196</c:v>
                </c:pt>
                <c:pt idx="614">
                  <c:v>4919.047992341787</c:v>
                </c:pt>
                <c:pt idx="615">
                  <c:v>4919.047992341787</c:v>
                </c:pt>
                <c:pt idx="616">
                  <c:v>4919.047992341787</c:v>
                </c:pt>
                <c:pt idx="617">
                  <c:v>4919.047992341787</c:v>
                </c:pt>
                <c:pt idx="618">
                  <c:v>4919.047992341787</c:v>
                </c:pt>
                <c:pt idx="619">
                  <c:v>4919.047992341787</c:v>
                </c:pt>
                <c:pt idx="620">
                  <c:v>4919.047992341787</c:v>
                </c:pt>
                <c:pt idx="621">
                  <c:v>4919.047992341787</c:v>
                </c:pt>
                <c:pt idx="622">
                  <c:v>4919.047992341787</c:v>
                </c:pt>
                <c:pt idx="623">
                  <c:v>4924.5331696379289</c:v>
                </c:pt>
                <c:pt idx="624">
                  <c:v>5074.3358526741358</c:v>
                </c:pt>
                <c:pt idx="625">
                  <c:v>5122.1557674067226</c:v>
                </c:pt>
                <c:pt idx="626">
                  <c:v>5165.3676906660494</c:v>
                </c:pt>
                <c:pt idx="627">
                  <c:v>5165.3676906660494</c:v>
                </c:pt>
                <c:pt idx="628">
                  <c:v>5265.6001294395001</c:v>
                </c:pt>
                <c:pt idx="629">
                  <c:v>5265.6001294395001</c:v>
                </c:pt>
                <c:pt idx="630">
                  <c:v>5462.1929548459957</c:v>
                </c:pt>
                <c:pt idx="631">
                  <c:v>5653.6406593613956</c:v>
                </c:pt>
                <c:pt idx="632">
                  <c:v>5966.9405934252563</c:v>
                </c:pt>
                <c:pt idx="633">
                  <c:v>6102.0245340827296</c:v>
                </c:pt>
                <c:pt idx="634">
                  <c:v>6185.5210806744581</c:v>
                </c:pt>
                <c:pt idx="635">
                  <c:v>6583.3169726070128</c:v>
                </c:pt>
                <c:pt idx="636">
                  <c:v>6670.2832753463108</c:v>
                </c:pt>
                <c:pt idx="637">
                  <c:v>6670.2832753463108</c:v>
                </c:pt>
                <c:pt idx="638">
                  <c:v>6670.2832753463108</c:v>
                </c:pt>
                <c:pt idx="639">
                  <c:v>6670.2832753463108</c:v>
                </c:pt>
                <c:pt idx="640">
                  <c:v>6670.2832753463108</c:v>
                </c:pt>
                <c:pt idx="641">
                  <c:v>6670.2832753463108</c:v>
                </c:pt>
                <c:pt idx="642">
                  <c:v>6670.2832753463108</c:v>
                </c:pt>
                <c:pt idx="643">
                  <c:v>6670.2832753463108</c:v>
                </c:pt>
                <c:pt idx="644">
                  <c:v>6670.2832753463108</c:v>
                </c:pt>
                <c:pt idx="645">
                  <c:v>6670.2832753463108</c:v>
                </c:pt>
                <c:pt idx="646">
                  <c:v>6670.2832753463108</c:v>
                </c:pt>
                <c:pt idx="647">
                  <c:v>6717.3502960740079</c:v>
                </c:pt>
                <c:pt idx="648">
                  <c:v>7240.4402664666068</c:v>
                </c:pt>
                <c:pt idx="649">
                  <c:v>7240.4402664666068</c:v>
                </c:pt>
                <c:pt idx="650">
                  <c:v>7240.4402664666068</c:v>
                </c:pt>
                <c:pt idx="651">
                  <c:v>7240.4402664666068</c:v>
                </c:pt>
                <c:pt idx="652">
                  <c:v>7240.4402664666068</c:v>
                </c:pt>
                <c:pt idx="653">
                  <c:v>7240.4402664666068</c:v>
                </c:pt>
                <c:pt idx="654">
                  <c:v>7260.6347771712799</c:v>
                </c:pt>
                <c:pt idx="655">
                  <c:v>7260.6347771712799</c:v>
                </c:pt>
                <c:pt idx="656">
                  <c:v>7260.6347771712799</c:v>
                </c:pt>
                <c:pt idx="657">
                  <c:v>7260.6347771712799</c:v>
                </c:pt>
                <c:pt idx="658">
                  <c:v>7260.6347771712799</c:v>
                </c:pt>
                <c:pt idx="659">
                  <c:v>7260.6347771712799</c:v>
                </c:pt>
                <c:pt idx="660">
                  <c:v>7260.6347771712799</c:v>
                </c:pt>
                <c:pt idx="661">
                  <c:v>7260.6347771712799</c:v>
                </c:pt>
                <c:pt idx="662">
                  <c:v>7260.6347771712799</c:v>
                </c:pt>
                <c:pt idx="663">
                  <c:v>7260.6347771712799</c:v>
                </c:pt>
                <c:pt idx="664">
                  <c:v>7260.6347771712799</c:v>
                </c:pt>
                <c:pt idx="665">
                  <c:v>7260.6347771712799</c:v>
                </c:pt>
                <c:pt idx="666">
                  <c:v>7260.6347771712799</c:v>
                </c:pt>
                <c:pt idx="667">
                  <c:v>7446.6079378261766</c:v>
                </c:pt>
                <c:pt idx="668">
                  <c:v>7731.8681440435594</c:v>
                </c:pt>
                <c:pt idx="669">
                  <c:v>7865.6313296392027</c:v>
                </c:pt>
                <c:pt idx="670">
                  <c:v>7865.6313296392027</c:v>
                </c:pt>
                <c:pt idx="671">
                  <c:v>7865.6313296392027</c:v>
                </c:pt>
                <c:pt idx="672">
                  <c:v>8100.8267593069795</c:v>
                </c:pt>
                <c:pt idx="673">
                  <c:v>8495.5680833762817</c:v>
                </c:pt>
                <c:pt idx="674">
                  <c:v>8953.5147750386532</c:v>
                </c:pt>
                <c:pt idx="675">
                  <c:v>9294.0612975347885</c:v>
                </c:pt>
                <c:pt idx="676">
                  <c:v>9294.0612975347885</c:v>
                </c:pt>
                <c:pt idx="677">
                  <c:v>9688.9584510031782</c:v>
                </c:pt>
                <c:pt idx="678">
                  <c:v>10612.66260590286</c:v>
                </c:pt>
                <c:pt idx="679">
                  <c:v>10612.66260590286</c:v>
                </c:pt>
                <c:pt idx="680">
                  <c:v>10612.66260590286</c:v>
                </c:pt>
                <c:pt idx="681">
                  <c:v>10612.66260590286</c:v>
                </c:pt>
                <c:pt idx="682">
                  <c:v>10612.66260590286</c:v>
                </c:pt>
                <c:pt idx="683">
                  <c:v>10612.66260590286</c:v>
                </c:pt>
                <c:pt idx="684">
                  <c:v>10612.66260590286</c:v>
                </c:pt>
                <c:pt idx="685">
                  <c:v>10612.66260590286</c:v>
                </c:pt>
                <c:pt idx="686">
                  <c:v>10612.66260590286</c:v>
                </c:pt>
                <c:pt idx="687">
                  <c:v>10612.66260590286</c:v>
                </c:pt>
                <c:pt idx="688">
                  <c:v>10612.66260590286</c:v>
                </c:pt>
                <c:pt idx="689">
                  <c:v>10612.66260590286</c:v>
                </c:pt>
                <c:pt idx="690">
                  <c:v>10612.66260590286</c:v>
                </c:pt>
                <c:pt idx="691">
                  <c:v>10612.66260590286</c:v>
                </c:pt>
                <c:pt idx="692">
                  <c:v>10612.66260590286</c:v>
                </c:pt>
                <c:pt idx="693">
                  <c:v>10612.66260590286</c:v>
                </c:pt>
                <c:pt idx="694">
                  <c:v>10612.66260590286</c:v>
                </c:pt>
                <c:pt idx="695">
                  <c:v>10612.66260590286</c:v>
                </c:pt>
                <c:pt idx="696">
                  <c:v>13599.206573336378</c:v>
                </c:pt>
                <c:pt idx="697">
                  <c:v>13599.206573336378</c:v>
                </c:pt>
                <c:pt idx="698">
                  <c:v>13521.52557828178</c:v>
                </c:pt>
                <c:pt idx="699">
                  <c:v>12776.868520453601</c:v>
                </c:pt>
                <c:pt idx="700">
                  <c:v>12776.868520453601</c:v>
                </c:pt>
                <c:pt idx="701">
                  <c:v>12776.868520453601</c:v>
                </c:pt>
                <c:pt idx="702">
                  <c:v>12776.868520453601</c:v>
                </c:pt>
                <c:pt idx="703">
                  <c:v>12776.868520453601</c:v>
                </c:pt>
                <c:pt idx="704">
                  <c:v>12776.868520453601</c:v>
                </c:pt>
                <c:pt idx="705">
                  <c:v>12776.868520453601</c:v>
                </c:pt>
                <c:pt idx="706">
                  <c:v>12317.554482780544</c:v>
                </c:pt>
                <c:pt idx="707">
                  <c:v>12317.554482780544</c:v>
                </c:pt>
                <c:pt idx="708">
                  <c:v>12057.33503105224</c:v>
                </c:pt>
                <c:pt idx="709">
                  <c:v>12057.33503105224</c:v>
                </c:pt>
                <c:pt idx="710">
                  <c:v>11598.034675152314</c:v>
                </c:pt>
                <c:pt idx="711">
                  <c:v>11598.034675152314</c:v>
                </c:pt>
                <c:pt idx="712">
                  <c:v>11538.616136873376</c:v>
                </c:pt>
                <c:pt idx="713">
                  <c:v>11538.616136873376</c:v>
                </c:pt>
                <c:pt idx="714">
                  <c:v>11538.616136873376</c:v>
                </c:pt>
                <c:pt idx="715">
                  <c:v>11538.616136873376</c:v>
                </c:pt>
                <c:pt idx="716">
                  <c:v>11538.616136873376</c:v>
                </c:pt>
                <c:pt idx="717">
                  <c:v>11538.616136873376</c:v>
                </c:pt>
                <c:pt idx="718">
                  <c:v>9544.3726987438749</c:v>
                </c:pt>
                <c:pt idx="719">
                  <c:v>9748.0414288694883</c:v>
                </c:pt>
                <c:pt idx="720">
                  <c:v>9748.0414288694883</c:v>
                </c:pt>
                <c:pt idx="721">
                  <c:v>9779.2174573842858</c:v>
                </c:pt>
                <c:pt idx="722">
                  <c:v>9958.9817116458562</c:v>
                </c:pt>
                <c:pt idx="723">
                  <c:v>9958.9817116458562</c:v>
                </c:pt>
                <c:pt idx="724">
                  <c:v>9958.9817116458562</c:v>
                </c:pt>
                <c:pt idx="725">
                  <c:v>9958.9817116458562</c:v>
                </c:pt>
                <c:pt idx="726">
                  <c:v>9958.9817116458562</c:v>
                </c:pt>
                <c:pt idx="727">
                  <c:v>9958.9817116458562</c:v>
                </c:pt>
                <c:pt idx="728">
                  <c:v>9958.9817116458562</c:v>
                </c:pt>
                <c:pt idx="729">
                  <c:v>9958.9817116458562</c:v>
                </c:pt>
                <c:pt idx="730">
                  <c:v>9958.9817116458562</c:v>
                </c:pt>
                <c:pt idx="731">
                  <c:v>9958.9817116458562</c:v>
                </c:pt>
                <c:pt idx="732">
                  <c:v>9958.9817116458562</c:v>
                </c:pt>
                <c:pt idx="733">
                  <c:v>9958.9817116458562</c:v>
                </c:pt>
                <c:pt idx="734">
                  <c:v>9958.9817116458562</c:v>
                </c:pt>
                <c:pt idx="735">
                  <c:v>9958.9817116458562</c:v>
                </c:pt>
                <c:pt idx="736">
                  <c:v>9958.9817116458562</c:v>
                </c:pt>
                <c:pt idx="737">
                  <c:v>9958.9817116458562</c:v>
                </c:pt>
                <c:pt idx="738">
                  <c:v>9958.9817116458562</c:v>
                </c:pt>
                <c:pt idx="739">
                  <c:v>9958.9817116458562</c:v>
                </c:pt>
                <c:pt idx="740">
                  <c:v>9958.9817116458562</c:v>
                </c:pt>
                <c:pt idx="741">
                  <c:v>11615.98225930602</c:v>
                </c:pt>
                <c:pt idx="742">
                  <c:v>11142.579533375416</c:v>
                </c:pt>
                <c:pt idx="743">
                  <c:v>11085.403580037875</c:v>
                </c:pt>
                <c:pt idx="744">
                  <c:v>11037.736722034089</c:v>
                </c:pt>
                <c:pt idx="745">
                  <c:v>11037.736722034089</c:v>
                </c:pt>
                <c:pt idx="746">
                  <c:v>11037.736722034089</c:v>
                </c:pt>
                <c:pt idx="747">
                  <c:v>11037.736722034089</c:v>
                </c:pt>
                <c:pt idx="748">
                  <c:v>11037.736722034089</c:v>
                </c:pt>
                <c:pt idx="749">
                  <c:v>11037.736722034089</c:v>
                </c:pt>
                <c:pt idx="750">
                  <c:v>11037.736722034089</c:v>
                </c:pt>
                <c:pt idx="751">
                  <c:v>11037.736722034089</c:v>
                </c:pt>
                <c:pt idx="752">
                  <c:v>11037.736722034089</c:v>
                </c:pt>
                <c:pt idx="753">
                  <c:v>11037.736722034089</c:v>
                </c:pt>
                <c:pt idx="754">
                  <c:v>11037.736722034089</c:v>
                </c:pt>
                <c:pt idx="755">
                  <c:v>11037.736722034089</c:v>
                </c:pt>
                <c:pt idx="756">
                  <c:v>11037.736722034089</c:v>
                </c:pt>
                <c:pt idx="757">
                  <c:v>11037.736722034089</c:v>
                </c:pt>
                <c:pt idx="758">
                  <c:v>11037.736722034089</c:v>
                </c:pt>
                <c:pt idx="759">
                  <c:v>11037.736722034089</c:v>
                </c:pt>
                <c:pt idx="760">
                  <c:v>11037.736722034089</c:v>
                </c:pt>
                <c:pt idx="761">
                  <c:v>11037.736722034089</c:v>
                </c:pt>
                <c:pt idx="762">
                  <c:v>11037.736722034089</c:v>
                </c:pt>
                <c:pt idx="763">
                  <c:v>11037.736722034089</c:v>
                </c:pt>
                <c:pt idx="764">
                  <c:v>11037.736722034089</c:v>
                </c:pt>
                <c:pt idx="765">
                  <c:v>11037.736722034089</c:v>
                </c:pt>
                <c:pt idx="766">
                  <c:v>10972.719611360269</c:v>
                </c:pt>
                <c:pt idx="767">
                  <c:v>10864.257150224243</c:v>
                </c:pt>
                <c:pt idx="768">
                  <c:v>10324.231435201815</c:v>
                </c:pt>
                <c:pt idx="769">
                  <c:v>10001.190791681634</c:v>
                </c:pt>
                <c:pt idx="770">
                  <c:v>9698.3257125134714</c:v>
                </c:pt>
                <c:pt idx="771">
                  <c:v>9613.727641262125</c:v>
                </c:pt>
                <c:pt idx="772">
                  <c:v>9613.727641262125</c:v>
                </c:pt>
                <c:pt idx="773">
                  <c:v>9505.7333394223206</c:v>
                </c:pt>
                <c:pt idx="774">
                  <c:v>9505.7333394223206</c:v>
                </c:pt>
                <c:pt idx="775">
                  <c:v>9505.7333394223206</c:v>
                </c:pt>
                <c:pt idx="776">
                  <c:v>9505.7333394223206</c:v>
                </c:pt>
                <c:pt idx="777">
                  <c:v>9505.7333394223206</c:v>
                </c:pt>
                <c:pt idx="778">
                  <c:v>9379.8671635454866</c:v>
                </c:pt>
                <c:pt idx="779">
                  <c:v>9284.3699471909367</c:v>
                </c:pt>
                <c:pt idx="780">
                  <c:v>9147.6534524718427</c:v>
                </c:pt>
                <c:pt idx="781">
                  <c:v>9147.6534524718427</c:v>
                </c:pt>
                <c:pt idx="782">
                  <c:v>9147.6534524718427</c:v>
                </c:pt>
                <c:pt idx="783">
                  <c:v>9147.6534524718427</c:v>
                </c:pt>
                <c:pt idx="784">
                  <c:v>9147.6534524718427</c:v>
                </c:pt>
                <c:pt idx="785">
                  <c:v>9147.6534524718427</c:v>
                </c:pt>
                <c:pt idx="786">
                  <c:v>9147.6534524718427</c:v>
                </c:pt>
                <c:pt idx="787">
                  <c:v>9147.6534524718427</c:v>
                </c:pt>
                <c:pt idx="788">
                  <c:v>9147.6534524718427</c:v>
                </c:pt>
                <c:pt idx="789">
                  <c:v>9147.6534524718427</c:v>
                </c:pt>
                <c:pt idx="790">
                  <c:v>9071.7841096105331</c:v>
                </c:pt>
                <c:pt idx="791">
                  <c:v>9006.1756986494802</c:v>
                </c:pt>
                <c:pt idx="792">
                  <c:v>8936.4826287845317</c:v>
                </c:pt>
                <c:pt idx="793">
                  <c:v>8925.743865906079</c:v>
                </c:pt>
                <c:pt idx="794">
                  <c:v>8925.743865906079</c:v>
                </c:pt>
                <c:pt idx="795">
                  <c:v>8925.743865906079</c:v>
                </c:pt>
                <c:pt idx="796">
                  <c:v>8925.743865906079</c:v>
                </c:pt>
                <c:pt idx="797">
                  <c:v>8737.1756494209785</c:v>
                </c:pt>
                <c:pt idx="798">
                  <c:v>8427.5845844788801</c:v>
                </c:pt>
                <c:pt idx="799">
                  <c:v>7362.485019333224</c:v>
                </c:pt>
                <c:pt idx="800">
                  <c:v>7646.5768365721051</c:v>
                </c:pt>
                <c:pt idx="801">
                  <c:v>7646.5768365721051</c:v>
                </c:pt>
                <c:pt idx="802">
                  <c:v>7677.2205376234051</c:v>
                </c:pt>
                <c:pt idx="803">
                  <c:v>7677.2205376234051</c:v>
                </c:pt>
                <c:pt idx="804">
                  <c:v>7677.2205376234051</c:v>
                </c:pt>
                <c:pt idx="805">
                  <c:v>7677.2205376234051</c:v>
                </c:pt>
                <c:pt idx="806">
                  <c:v>7677.2205376234051</c:v>
                </c:pt>
                <c:pt idx="807">
                  <c:v>7758.766379761244</c:v>
                </c:pt>
                <c:pt idx="808">
                  <c:v>7758.766379761244</c:v>
                </c:pt>
                <c:pt idx="809">
                  <c:v>7883.1929176066096</c:v>
                </c:pt>
                <c:pt idx="810">
                  <c:v>7943.187625845947</c:v>
                </c:pt>
                <c:pt idx="811">
                  <c:v>8053.2393632613521</c:v>
                </c:pt>
                <c:pt idx="812">
                  <c:v>8053.2393632613521</c:v>
                </c:pt>
                <c:pt idx="813">
                  <c:v>8053.2393632613521</c:v>
                </c:pt>
                <c:pt idx="814">
                  <c:v>8053.2393632613521</c:v>
                </c:pt>
                <c:pt idx="815">
                  <c:v>8053.2393632613521</c:v>
                </c:pt>
                <c:pt idx="816">
                  <c:v>8053.2393632613521</c:v>
                </c:pt>
                <c:pt idx="817">
                  <c:v>8053.2393632613521</c:v>
                </c:pt>
                <c:pt idx="818">
                  <c:v>8053.2393632613521</c:v>
                </c:pt>
                <c:pt idx="819">
                  <c:v>8053.2393632613521</c:v>
                </c:pt>
                <c:pt idx="820">
                  <c:v>8053.2393632613521</c:v>
                </c:pt>
                <c:pt idx="821">
                  <c:v>8053.2393632613521</c:v>
                </c:pt>
                <c:pt idx="822">
                  <c:v>8053.2393632613521</c:v>
                </c:pt>
                <c:pt idx="823">
                  <c:v>8053.2393632613521</c:v>
                </c:pt>
                <c:pt idx="824">
                  <c:v>8053.2393632613521</c:v>
                </c:pt>
                <c:pt idx="825">
                  <c:v>8053.2393632613521</c:v>
                </c:pt>
                <c:pt idx="826">
                  <c:v>8874.4770061084564</c:v>
                </c:pt>
                <c:pt idx="827">
                  <c:v>8509.4008054976111</c:v>
                </c:pt>
                <c:pt idx="828">
                  <c:v>8407.0467249478497</c:v>
                </c:pt>
                <c:pt idx="829">
                  <c:v>8311.8335524530648</c:v>
                </c:pt>
                <c:pt idx="830">
                  <c:v>8299.6766972077585</c:v>
                </c:pt>
                <c:pt idx="831">
                  <c:v>8299.6766972077585</c:v>
                </c:pt>
                <c:pt idx="832">
                  <c:v>8299.6766972077585</c:v>
                </c:pt>
                <c:pt idx="833">
                  <c:v>8299.6766972077585</c:v>
                </c:pt>
                <c:pt idx="834">
                  <c:v>8299.6766972077585</c:v>
                </c:pt>
                <c:pt idx="835">
                  <c:v>8299.6766972077585</c:v>
                </c:pt>
                <c:pt idx="836">
                  <c:v>8299.6766972077585</c:v>
                </c:pt>
                <c:pt idx="837">
                  <c:v>8299.6766972077585</c:v>
                </c:pt>
                <c:pt idx="838">
                  <c:v>8299.6766972077585</c:v>
                </c:pt>
                <c:pt idx="839">
                  <c:v>8299.6766972077585</c:v>
                </c:pt>
                <c:pt idx="840">
                  <c:v>8299.6766972077585</c:v>
                </c:pt>
                <c:pt idx="841">
                  <c:v>8299.6766972077585</c:v>
                </c:pt>
                <c:pt idx="842">
                  <c:v>8299.6766972077585</c:v>
                </c:pt>
                <c:pt idx="843">
                  <c:v>8299.6766972077585</c:v>
                </c:pt>
                <c:pt idx="844">
                  <c:v>8299.6766972077585</c:v>
                </c:pt>
                <c:pt idx="845">
                  <c:v>8299.6766972077585</c:v>
                </c:pt>
                <c:pt idx="846">
                  <c:v>8188.2610401106203</c:v>
                </c:pt>
                <c:pt idx="847">
                  <c:v>8140.972936099558</c:v>
                </c:pt>
                <c:pt idx="848">
                  <c:v>8140.972936099558</c:v>
                </c:pt>
                <c:pt idx="849">
                  <c:v>8023.9458782406427</c:v>
                </c:pt>
                <c:pt idx="850">
                  <c:v>7955.7647904165788</c:v>
                </c:pt>
                <c:pt idx="851">
                  <c:v>7853.4958113749199</c:v>
                </c:pt>
                <c:pt idx="852">
                  <c:v>7640.2142302374277</c:v>
                </c:pt>
                <c:pt idx="853">
                  <c:v>7640.2142302374277</c:v>
                </c:pt>
                <c:pt idx="854">
                  <c:v>7640.2142302374277</c:v>
                </c:pt>
                <c:pt idx="855">
                  <c:v>7640.2142302374277</c:v>
                </c:pt>
                <c:pt idx="856">
                  <c:v>7640.2142302374277</c:v>
                </c:pt>
                <c:pt idx="857">
                  <c:v>7640.2142302374277</c:v>
                </c:pt>
                <c:pt idx="858">
                  <c:v>7640.2142302374277</c:v>
                </c:pt>
                <c:pt idx="859">
                  <c:v>7640.2142302374277</c:v>
                </c:pt>
                <c:pt idx="860">
                  <c:v>7640.2142302374277</c:v>
                </c:pt>
                <c:pt idx="861">
                  <c:v>7640.2142302374277</c:v>
                </c:pt>
                <c:pt idx="862">
                  <c:v>7640.2142302374277</c:v>
                </c:pt>
                <c:pt idx="863">
                  <c:v>7640.2142302374277</c:v>
                </c:pt>
                <c:pt idx="864">
                  <c:v>7640.2142302374277</c:v>
                </c:pt>
                <c:pt idx="865">
                  <c:v>7640.2142302374277</c:v>
                </c:pt>
                <c:pt idx="866">
                  <c:v>7640.2142302374277</c:v>
                </c:pt>
                <c:pt idx="867">
                  <c:v>7640.2142302374277</c:v>
                </c:pt>
                <c:pt idx="868">
                  <c:v>7640.2142302374277</c:v>
                </c:pt>
                <c:pt idx="869">
                  <c:v>7640.2142302374277</c:v>
                </c:pt>
                <c:pt idx="870">
                  <c:v>7640.2142302374277</c:v>
                </c:pt>
                <c:pt idx="871">
                  <c:v>7640.2142302374277</c:v>
                </c:pt>
                <c:pt idx="872">
                  <c:v>6758.0589132184041</c:v>
                </c:pt>
                <c:pt idx="873">
                  <c:v>7088.8120218965632</c:v>
                </c:pt>
                <c:pt idx="874">
                  <c:v>7197.8053197069066</c:v>
                </c:pt>
                <c:pt idx="875">
                  <c:v>7197.8053197069066</c:v>
                </c:pt>
                <c:pt idx="876">
                  <c:v>7197.8053197069066</c:v>
                </c:pt>
                <c:pt idx="877">
                  <c:v>7197.8053197069066</c:v>
                </c:pt>
                <c:pt idx="878">
                  <c:v>7197.8053197069066</c:v>
                </c:pt>
                <c:pt idx="879">
                  <c:v>7205.9857548337313</c:v>
                </c:pt>
                <c:pt idx="880">
                  <c:v>7432.4686793503588</c:v>
                </c:pt>
                <c:pt idx="881">
                  <c:v>7680.2248114153226</c:v>
                </c:pt>
                <c:pt idx="882">
                  <c:v>7686.7483302737892</c:v>
                </c:pt>
                <c:pt idx="883">
                  <c:v>7813.740997246412</c:v>
                </c:pt>
                <c:pt idx="884">
                  <c:v>7903.9063975217696</c:v>
                </c:pt>
                <c:pt idx="885">
                  <c:v>7903.9063975217696</c:v>
                </c:pt>
                <c:pt idx="886">
                  <c:v>7903.9063975217696</c:v>
                </c:pt>
                <c:pt idx="887">
                  <c:v>7903.9063975217696</c:v>
                </c:pt>
                <c:pt idx="888">
                  <c:v>7903.9063975217696</c:v>
                </c:pt>
                <c:pt idx="889">
                  <c:v>7903.9063975217696</c:v>
                </c:pt>
                <c:pt idx="890">
                  <c:v>7903.9063975217696</c:v>
                </c:pt>
                <c:pt idx="891">
                  <c:v>7903.9063975217696</c:v>
                </c:pt>
                <c:pt idx="892">
                  <c:v>7903.9063975217696</c:v>
                </c:pt>
                <c:pt idx="893">
                  <c:v>7903.9063975217696</c:v>
                </c:pt>
                <c:pt idx="894">
                  <c:v>8056.8487873884433</c:v>
                </c:pt>
                <c:pt idx="895">
                  <c:v>8295.7319086495972</c:v>
                </c:pt>
                <c:pt idx="896">
                  <c:v>8345.9527177846394</c:v>
                </c:pt>
                <c:pt idx="897">
                  <c:v>8345.9527177846394</c:v>
                </c:pt>
                <c:pt idx="898">
                  <c:v>8384.5828014055569</c:v>
                </c:pt>
                <c:pt idx="899">
                  <c:v>8384.5828014055569</c:v>
                </c:pt>
                <c:pt idx="900">
                  <c:v>8414.1323191385018</c:v>
                </c:pt>
                <c:pt idx="901">
                  <c:v>8414.1323191385018</c:v>
                </c:pt>
                <c:pt idx="902">
                  <c:v>8414.1323191385018</c:v>
                </c:pt>
                <c:pt idx="903">
                  <c:v>8640.0538356519664</c:v>
                </c:pt>
                <c:pt idx="904">
                  <c:v>8812.0344520867711</c:v>
                </c:pt>
                <c:pt idx="905">
                  <c:v>8825.7690068780939</c:v>
                </c:pt>
                <c:pt idx="906">
                  <c:v>9057.7926061902835</c:v>
                </c:pt>
                <c:pt idx="907">
                  <c:v>9057.7926061902835</c:v>
                </c:pt>
                <c:pt idx="908">
                  <c:v>9057.7926061902835</c:v>
                </c:pt>
                <c:pt idx="909">
                  <c:v>9291.2091349127186</c:v>
                </c:pt>
                <c:pt idx="910">
                  <c:v>9291.2091349127186</c:v>
                </c:pt>
                <c:pt idx="911">
                  <c:v>9291.2091349127186</c:v>
                </c:pt>
                <c:pt idx="912">
                  <c:v>9291.2091349127186</c:v>
                </c:pt>
                <c:pt idx="913">
                  <c:v>9291.2091349127186</c:v>
                </c:pt>
                <c:pt idx="914">
                  <c:v>9291.2091349127186</c:v>
                </c:pt>
                <c:pt idx="915">
                  <c:v>9291.2091349127186</c:v>
                </c:pt>
                <c:pt idx="916">
                  <c:v>9291.2091349127186</c:v>
                </c:pt>
                <c:pt idx="917">
                  <c:v>9291.2091349127186</c:v>
                </c:pt>
                <c:pt idx="918">
                  <c:v>9291.2091349127186</c:v>
                </c:pt>
                <c:pt idx="919">
                  <c:v>9291.2091349127186</c:v>
                </c:pt>
                <c:pt idx="920">
                  <c:v>9291.2091349127186</c:v>
                </c:pt>
                <c:pt idx="921">
                  <c:v>9291.2091349127186</c:v>
                </c:pt>
                <c:pt idx="922">
                  <c:v>9291.2091349127186</c:v>
                </c:pt>
                <c:pt idx="923">
                  <c:v>10324.57886480432</c:v>
                </c:pt>
                <c:pt idx="924">
                  <c:v>10070.755478323888</c:v>
                </c:pt>
                <c:pt idx="925">
                  <c:v>9996.4334304914992</c:v>
                </c:pt>
                <c:pt idx="926">
                  <c:v>9928.2500874423495</c:v>
                </c:pt>
                <c:pt idx="927">
                  <c:v>9826.5275786981147</c:v>
                </c:pt>
                <c:pt idx="928">
                  <c:v>9826.5275786981147</c:v>
                </c:pt>
                <c:pt idx="929">
                  <c:v>9826.5275786981147</c:v>
                </c:pt>
                <c:pt idx="930">
                  <c:v>9826.5275786981147</c:v>
                </c:pt>
                <c:pt idx="931">
                  <c:v>9826.5275786981147</c:v>
                </c:pt>
                <c:pt idx="932">
                  <c:v>9826.5275786981147</c:v>
                </c:pt>
                <c:pt idx="933">
                  <c:v>9826.5275786981147</c:v>
                </c:pt>
                <c:pt idx="934">
                  <c:v>9695.0456047808148</c:v>
                </c:pt>
                <c:pt idx="935">
                  <c:v>9196.3490443027331</c:v>
                </c:pt>
                <c:pt idx="936">
                  <c:v>9196.3490443027331</c:v>
                </c:pt>
                <c:pt idx="937">
                  <c:v>9061.1254258852132</c:v>
                </c:pt>
                <c:pt idx="938">
                  <c:v>8403.4488832966927</c:v>
                </c:pt>
                <c:pt idx="939">
                  <c:v>7514.2534949670235</c:v>
                </c:pt>
                <c:pt idx="940">
                  <c:v>7514.2534949670235</c:v>
                </c:pt>
                <c:pt idx="941">
                  <c:v>7514.2534949670235</c:v>
                </c:pt>
                <c:pt idx="942">
                  <c:v>7480.3796828309596</c:v>
                </c:pt>
                <c:pt idx="943">
                  <c:v>7480.3796828309596</c:v>
                </c:pt>
                <c:pt idx="944">
                  <c:v>7480.3796828309596</c:v>
                </c:pt>
                <c:pt idx="945">
                  <c:v>7480.3796828309596</c:v>
                </c:pt>
                <c:pt idx="946">
                  <c:v>7480.3796828309596</c:v>
                </c:pt>
                <c:pt idx="947">
                  <c:v>7480.3796828309596</c:v>
                </c:pt>
                <c:pt idx="948">
                  <c:v>7480.3796828309596</c:v>
                </c:pt>
                <c:pt idx="949">
                  <c:v>7480.3796828309596</c:v>
                </c:pt>
                <c:pt idx="950">
                  <c:v>7480.3796828309596</c:v>
                </c:pt>
                <c:pt idx="951">
                  <c:v>7480.3796828309596</c:v>
                </c:pt>
                <c:pt idx="952">
                  <c:v>7480.3796828309596</c:v>
                </c:pt>
                <c:pt idx="953">
                  <c:v>7480.3796828309596</c:v>
                </c:pt>
                <c:pt idx="954">
                  <c:v>7480.3796828309596</c:v>
                </c:pt>
                <c:pt idx="955">
                  <c:v>7480.3796828309596</c:v>
                </c:pt>
                <c:pt idx="956">
                  <c:v>7480.3796828309596</c:v>
                </c:pt>
                <c:pt idx="957">
                  <c:v>7480.3796828309596</c:v>
                </c:pt>
                <c:pt idx="958">
                  <c:v>7480.3796828309596</c:v>
                </c:pt>
                <c:pt idx="959">
                  <c:v>7480.3796828309596</c:v>
                </c:pt>
                <c:pt idx="960">
                  <c:v>7480.3796828309596</c:v>
                </c:pt>
                <c:pt idx="961">
                  <c:v>7480.3796828309596</c:v>
                </c:pt>
                <c:pt idx="962">
                  <c:v>7480.3796828309596</c:v>
                </c:pt>
                <c:pt idx="963">
                  <c:v>7480.3796828309596</c:v>
                </c:pt>
                <c:pt idx="964">
                  <c:v>7480.3796828309596</c:v>
                </c:pt>
                <c:pt idx="965">
                  <c:v>7480.3796828309596</c:v>
                </c:pt>
                <c:pt idx="966">
                  <c:v>7480.3796828309596</c:v>
                </c:pt>
                <c:pt idx="967">
                  <c:v>7480.3796828309596</c:v>
                </c:pt>
                <c:pt idx="968">
                  <c:v>7480.3796828309596</c:v>
                </c:pt>
                <c:pt idx="969">
                  <c:v>7480.3796828309596</c:v>
                </c:pt>
                <c:pt idx="970">
                  <c:v>7480.3796828309596</c:v>
                </c:pt>
                <c:pt idx="971">
                  <c:v>7480.3796828309596</c:v>
                </c:pt>
                <c:pt idx="972">
                  <c:v>7480.3796828309596</c:v>
                </c:pt>
                <c:pt idx="973">
                  <c:v>7480.3796828309596</c:v>
                </c:pt>
                <c:pt idx="974">
                  <c:v>7480.3796828309596</c:v>
                </c:pt>
                <c:pt idx="975">
                  <c:v>7480.3796828309596</c:v>
                </c:pt>
                <c:pt idx="976">
                  <c:v>7480.3796828309596</c:v>
                </c:pt>
                <c:pt idx="977">
                  <c:v>7480.3796828309596</c:v>
                </c:pt>
                <c:pt idx="978">
                  <c:v>7480.3796828309596</c:v>
                </c:pt>
                <c:pt idx="979">
                  <c:v>7480.3796828309596</c:v>
                </c:pt>
                <c:pt idx="980">
                  <c:v>6182.6241650886041</c:v>
                </c:pt>
                <c:pt idx="981">
                  <c:v>6356.8537485797424</c:v>
                </c:pt>
                <c:pt idx="982">
                  <c:v>6455.2423737217687</c:v>
                </c:pt>
                <c:pt idx="983">
                  <c:v>6522.4866363495921</c:v>
                </c:pt>
                <c:pt idx="984">
                  <c:v>6682.4419727146333</c:v>
                </c:pt>
                <c:pt idx="985">
                  <c:v>6768.384775443169</c:v>
                </c:pt>
                <c:pt idx="986">
                  <c:v>7102.5602978988518</c:v>
                </c:pt>
                <c:pt idx="987">
                  <c:v>7506.7812681089672</c:v>
                </c:pt>
                <c:pt idx="988">
                  <c:v>7506.7812681089672</c:v>
                </c:pt>
                <c:pt idx="989">
                  <c:v>7530.8704271682636</c:v>
                </c:pt>
                <c:pt idx="990">
                  <c:v>7594.0333844514371</c:v>
                </c:pt>
                <c:pt idx="991">
                  <c:v>7594.0333844514371</c:v>
                </c:pt>
                <c:pt idx="992">
                  <c:v>7612.9630414056646</c:v>
                </c:pt>
                <c:pt idx="993">
                  <c:v>7810.2737372650972</c:v>
                </c:pt>
                <c:pt idx="994">
                  <c:v>8023.9018635385873</c:v>
                </c:pt>
                <c:pt idx="995">
                  <c:v>8403.1036771847284</c:v>
                </c:pt>
                <c:pt idx="996">
                  <c:v>8403.1036771847284</c:v>
                </c:pt>
                <c:pt idx="997">
                  <c:v>8403.1036771847284</c:v>
                </c:pt>
                <c:pt idx="998">
                  <c:v>8403.1036771847284</c:v>
                </c:pt>
                <c:pt idx="999">
                  <c:v>8403.1036771847284</c:v>
                </c:pt>
                <c:pt idx="1000">
                  <c:v>8403.1036771847284</c:v>
                </c:pt>
                <c:pt idx="1001">
                  <c:v>8403.1036771847284</c:v>
                </c:pt>
                <c:pt idx="1002">
                  <c:v>8403.1036771847284</c:v>
                </c:pt>
                <c:pt idx="1003">
                  <c:v>8403.1036771847284</c:v>
                </c:pt>
                <c:pt idx="1004">
                  <c:v>8403.1036771847284</c:v>
                </c:pt>
                <c:pt idx="1005">
                  <c:v>8403.1036771847284</c:v>
                </c:pt>
                <c:pt idx="1006">
                  <c:v>8403.1036771847284</c:v>
                </c:pt>
                <c:pt idx="1007">
                  <c:v>8403.1036771847284</c:v>
                </c:pt>
                <c:pt idx="1008">
                  <c:v>8403.1036771847284</c:v>
                </c:pt>
                <c:pt idx="1009">
                  <c:v>8403.1036771847284</c:v>
                </c:pt>
                <c:pt idx="1010">
                  <c:v>8403.1036771847284</c:v>
                </c:pt>
                <c:pt idx="1011">
                  <c:v>8403.1036771847284</c:v>
                </c:pt>
                <c:pt idx="1012">
                  <c:v>8403.1036771847284</c:v>
                </c:pt>
                <c:pt idx="1013">
                  <c:v>8403.1036771847284</c:v>
                </c:pt>
                <c:pt idx="1014">
                  <c:v>8403.1036771847284</c:v>
                </c:pt>
                <c:pt idx="1015">
                  <c:v>8403.1036771847284</c:v>
                </c:pt>
                <c:pt idx="1016">
                  <c:v>8403.1036771847284</c:v>
                </c:pt>
                <c:pt idx="1017">
                  <c:v>8403.1036771847284</c:v>
                </c:pt>
                <c:pt idx="1018">
                  <c:v>8403.1036771847284</c:v>
                </c:pt>
                <c:pt idx="1019">
                  <c:v>8408.5233995703456</c:v>
                </c:pt>
                <c:pt idx="1020">
                  <c:v>8408.5233995703456</c:v>
                </c:pt>
                <c:pt idx="1021">
                  <c:v>8408.5233995703456</c:v>
                </c:pt>
                <c:pt idx="1022">
                  <c:v>8408.5233995703456</c:v>
                </c:pt>
                <c:pt idx="1023">
                  <c:v>8408.5233995703456</c:v>
                </c:pt>
                <c:pt idx="1024">
                  <c:v>8408.5233995703456</c:v>
                </c:pt>
                <c:pt idx="1025">
                  <c:v>8408.5233995703456</c:v>
                </c:pt>
                <c:pt idx="1026">
                  <c:v>8431.2021950734579</c:v>
                </c:pt>
                <c:pt idx="1027">
                  <c:v>8474.6319755661116</c:v>
                </c:pt>
                <c:pt idx="1028">
                  <c:v>8637.9067780095011</c:v>
                </c:pt>
                <c:pt idx="1029">
                  <c:v>8637.9067780095011</c:v>
                </c:pt>
                <c:pt idx="1030">
                  <c:v>8637.9067780095011</c:v>
                </c:pt>
                <c:pt idx="1031">
                  <c:v>8637.9067780095011</c:v>
                </c:pt>
                <c:pt idx="1032">
                  <c:v>8637.9067780095011</c:v>
                </c:pt>
                <c:pt idx="1033">
                  <c:v>8637.9067780095011</c:v>
                </c:pt>
                <c:pt idx="1034">
                  <c:v>8637.9067780095011</c:v>
                </c:pt>
                <c:pt idx="1035">
                  <c:v>8637.9067780095011</c:v>
                </c:pt>
                <c:pt idx="1036">
                  <c:v>8637.9067780095011</c:v>
                </c:pt>
                <c:pt idx="1037">
                  <c:v>8637.9067780095011</c:v>
                </c:pt>
                <c:pt idx="1038">
                  <c:v>8637.9067780095011</c:v>
                </c:pt>
                <c:pt idx="1039">
                  <c:v>8637.9067780095011</c:v>
                </c:pt>
                <c:pt idx="1040">
                  <c:v>8637.9067780095011</c:v>
                </c:pt>
                <c:pt idx="1041">
                  <c:v>8694.2300413873199</c:v>
                </c:pt>
                <c:pt idx="1042">
                  <c:v>8694.2300413873199</c:v>
                </c:pt>
                <c:pt idx="1043">
                  <c:v>8694.2300413873199</c:v>
                </c:pt>
                <c:pt idx="1044">
                  <c:v>8694.2300413873199</c:v>
                </c:pt>
                <c:pt idx="1045">
                  <c:v>8694.2300413873199</c:v>
                </c:pt>
                <c:pt idx="1046">
                  <c:v>8694.2300413873199</c:v>
                </c:pt>
                <c:pt idx="1047">
                  <c:v>8694.2300413873199</c:v>
                </c:pt>
                <c:pt idx="1048">
                  <c:v>8694.2300413873199</c:v>
                </c:pt>
                <c:pt idx="1049">
                  <c:v>8694.2300413873199</c:v>
                </c:pt>
                <c:pt idx="1050">
                  <c:v>8694.2300413873199</c:v>
                </c:pt>
                <c:pt idx="1051">
                  <c:v>8694.2300413873199</c:v>
                </c:pt>
                <c:pt idx="1052">
                  <c:v>8694.2300413873199</c:v>
                </c:pt>
                <c:pt idx="1053">
                  <c:v>8694.2300413873199</c:v>
                </c:pt>
                <c:pt idx="1054">
                  <c:v>8694.2300413873199</c:v>
                </c:pt>
                <c:pt idx="1055">
                  <c:v>8694.2300413873199</c:v>
                </c:pt>
                <c:pt idx="1056">
                  <c:v>8694.2300413873199</c:v>
                </c:pt>
                <c:pt idx="1057">
                  <c:v>8694.2300413873199</c:v>
                </c:pt>
                <c:pt idx="1058">
                  <c:v>8694.2300413873199</c:v>
                </c:pt>
                <c:pt idx="1059">
                  <c:v>8694.2300413873199</c:v>
                </c:pt>
                <c:pt idx="1060">
                  <c:v>8694.2300413873199</c:v>
                </c:pt>
                <c:pt idx="1061">
                  <c:v>8694.2300413873199</c:v>
                </c:pt>
                <c:pt idx="1062">
                  <c:v>8694.2300413873199</c:v>
                </c:pt>
                <c:pt idx="1063">
                  <c:v>8694.2300413873199</c:v>
                </c:pt>
                <c:pt idx="1064">
                  <c:v>8694.2300413873199</c:v>
                </c:pt>
                <c:pt idx="1065">
                  <c:v>8694.2300413873199</c:v>
                </c:pt>
                <c:pt idx="1066">
                  <c:v>8694.2300413873199</c:v>
                </c:pt>
                <c:pt idx="1067">
                  <c:v>8694.2300413873199</c:v>
                </c:pt>
                <c:pt idx="1068">
                  <c:v>8694.2300413873199</c:v>
                </c:pt>
                <c:pt idx="1069">
                  <c:v>8751.8879431503319</c:v>
                </c:pt>
                <c:pt idx="1070">
                  <c:v>8828.5606488352987</c:v>
                </c:pt>
                <c:pt idx="1071">
                  <c:v>8968.5185839517708</c:v>
                </c:pt>
                <c:pt idx="1072">
                  <c:v>8972.8702255565931</c:v>
                </c:pt>
                <c:pt idx="1073">
                  <c:v>9037.3652030009343</c:v>
                </c:pt>
                <c:pt idx="1074">
                  <c:v>9215.173682700839</c:v>
                </c:pt>
                <c:pt idx="1075">
                  <c:v>9613.9463144307556</c:v>
                </c:pt>
                <c:pt idx="1076">
                  <c:v>9762.5661829876808</c:v>
                </c:pt>
                <c:pt idx="1077">
                  <c:v>9891.2200646889123</c:v>
                </c:pt>
                <c:pt idx="1078">
                  <c:v>9891.2200646889123</c:v>
                </c:pt>
                <c:pt idx="1079">
                  <c:v>10004.456152398019</c:v>
                </c:pt>
                <c:pt idx="1080">
                  <c:v>10270.410537158217</c:v>
                </c:pt>
                <c:pt idx="1081">
                  <c:v>10270.410537158217</c:v>
                </c:pt>
                <c:pt idx="1082">
                  <c:v>10270.410537158217</c:v>
                </c:pt>
                <c:pt idx="1083">
                  <c:v>10270.410537158217</c:v>
                </c:pt>
                <c:pt idx="1084">
                  <c:v>10270.410537158217</c:v>
                </c:pt>
                <c:pt idx="1085">
                  <c:v>10270.410537158217</c:v>
                </c:pt>
                <c:pt idx="1086">
                  <c:v>10270.410537158217</c:v>
                </c:pt>
                <c:pt idx="1087">
                  <c:v>10270.410537158217</c:v>
                </c:pt>
                <c:pt idx="1088">
                  <c:v>10270.410537158217</c:v>
                </c:pt>
                <c:pt idx="1089">
                  <c:v>10270.410537158217</c:v>
                </c:pt>
                <c:pt idx="1090">
                  <c:v>10270.410537158217</c:v>
                </c:pt>
                <c:pt idx="1091">
                  <c:v>10270.410537158217</c:v>
                </c:pt>
                <c:pt idx="1092">
                  <c:v>10270.410537158217</c:v>
                </c:pt>
                <c:pt idx="1093">
                  <c:v>10270.410537158217</c:v>
                </c:pt>
                <c:pt idx="1094">
                  <c:v>10412.654611545824</c:v>
                </c:pt>
                <c:pt idx="1095">
                  <c:v>10459.533150391242</c:v>
                </c:pt>
                <c:pt idx="1096">
                  <c:v>10695.029835352118</c:v>
                </c:pt>
                <c:pt idx="1097">
                  <c:v>10695.029835352118</c:v>
                </c:pt>
                <c:pt idx="1098">
                  <c:v>10695.029835352118</c:v>
                </c:pt>
                <c:pt idx="1099">
                  <c:v>10695.029835352118</c:v>
                </c:pt>
                <c:pt idx="1100">
                  <c:v>10695.029835352118</c:v>
                </c:pt>
                <c:pt idx="1101">
                  <c:v>10695.029835352118</c:v>
                </c:pt>
                <c:pt idx="1102">
                  <c:v>10695.029835352118</c:v>
                </c:pt>
                <c:pt idx="1103">
                  <c:v>10695.029835352118</c:v>
                </c:pt>
                <c:pt idx="1104">
                  <c:v>10695.029835352118</c:v>
                </c:pt>
                <c:pt idx="1105">
                  <c:v>10695.029835352118</c:v>
                </c:pt>
                <c:pt idx="1106">
                  <c:v>10695.029835352118</c:v>
                </c:pt>
                <c:pt idx="1107">
                  <c:v>10695.029835352118</c:v>
                </c:pt>
                <c:pt idx="1108">
                  <c:v>10695.029835352118</c:v>
                </c:pt>
                <c:pt idx="1109">
                  <c:v>10695.029835352118</c:v>
                </c:pt>
                <c:pt idx="1110">
                  <c:v>10695.029835352118</c:v>
                </c:pt>
                <c:pt idx="1111">
                  <c:v>10695.029835352118</c:v>
                </c:pt>
                <c:pt idx="1112">
                  <c:v>10695.029835352118</c:v>
                </c:pt>
                <c:pt idx="1113">
                  <c:v>12273.770805429636</c:v>
                </c:pt>
                <c:pt idx="1114">
                  <c:v>11882.603724886671</c:v>
                </c:pt>
                <c:pt idx="1115">
                  <c:v>11882.603724886671</c:v>
                </c:pt>
                <c:pt idx="1116">
                  <c:v>11798.043867158203</c:v>
                </c:pt>
                <c:pt idx="1117">
                  <c:v>11767.939480442383</c:v>
                </c:pt>
                <c:pt idx="1118">
                  <c:v>11767.939480442383</c:v>
                </c:pt>
                <c:pt idx="1119">
                  <c:v>11745.664229158332</c:v>
                </c:pt>
                <c:pt idx="1120">
                  <c:v>11745.664229158332</c:v>
                </c:pt>
                <c:pt idx="1121">
                  <c:v>11745.664229158332</c:v>
                </c:pt>
                <c:pt idx="1122">
                  <c:v>11744.307938056423</c:v>
                </c:pt>
                <c:pt idx="1123">
                  <c:v>11737.71614425078</c:v>
                </c:pt>
                <c:pt idx="1124">
                  <c:v>11737.71614425078</c:v>
                </c:pt>
                <c:pt idx="1125">
                  <c:v>11737.71614425078</c:v>
                </c:pt>
                <c:pt idx="1126">
                  <c:v>11737.71614425078</c:v>
                </c:pt>
                <c:pt idx="1127">
                  <c:v>11737.71614425078</c:v>
                </c:pt>
                <c:pt idx="1128">
                  <c:v>11737.71614425078</c:v>
                </c:pt>
                <c:pt idx="1129">
                  <c:v>11737.71614425078</c:v>
                </c:pt>
                <c:pt idx="1130">
                  <c:v>11737.71614425078</c:v>
                </c:pt>
                <c:pt idx="1131">
                  <c:v>11737.71614425078</c:v>
                </c:pt>
                <c:pt idx="1132">
                  <c:v>11670.821648843717</c:v>
                </c:pt>
                <c:pt idx="1133">
                  <c:v>11544.253983959346</c:v>
                </c:pt>
                <c:pt idx="1134">
                  <c:v>11544.253983959346</c:v>
                </c:pt>
                <c:pt idx="1135">
                  <c:v>11544.253983959346</c:v>
                </c:pt>
                <c:pt idx="1136">
                  <c:v>11544.253983959346</c:v>
                </c:pt>
                <c:pt idx="1137">
                  <c:v>11544.253983959346</c:v>
                </c:pt>
                <c:pt idx="1138">
                  <c:v>11544.253983959346</c:v>
                </c:pt>
                <c:pt idx="1139">
                  <c:v>11544.253983959346</c:v>
                </c:pt>
                <c:pt idx="1140">
                  <c:v>11544.253983959346</c:v>
                </c:pt>
                <c:pt idx="1141">
                  <c:v>11544.253983959346</c:v>
                </c:pt>
                <c:pt idx="1142">
                  <c:v>11535.470404790893</c:v>
                </c:pt>
                <c:pt idx="1143">
                  <c:v>11496.675364311803</c:v>
                </c:pt>
                <c:pt idx="1144">
                  <c:v>11496.675364311803</c:v>
                </c:pt>
                <c:pt idx="1145">
                  <c:v>11496.675364311803</c:v>
                </c:pt>
                <c:pt idx="1146">
                  <c:v>11496.675364311803</c:v>
                </c:pt>
                <c:pt idx="1147">
                  <c:v>11433.547925524976</c:v>
                </c:pt>
                <c:pt idx="1148">
                  <c:v>11433.547925524976</c:v>
                </c:pt>
                <c:pt idx="1149">
                  <c:v>11433.547925524976</c:v>
                </c:pt>
                <c:pt idx="1150">
                  <c:v>11433.547925524976</c:v>
                </c:pt>
                <c:pt idx="1151">
                  <c:v>11433.547925524976</c:v>
                </c:pt>
                <c:pt idx="1152">
                  <c:v>10487.289517556759</c:v>
                </c:pt>
                <c:pt idx="1153">
                  <c:v>10488.556065801082</c:v>
                </c:pt>
                <c:pt idx="1154">
                  <c:v>10488.556065801082</c:v>
                </c:pt>
                <c:pt idx="1155">
                  <c:v>10490.422813298876</c:v>
                </c:pt>
                <c:pt idx="1156">
                  <c:v>10490.422813298876</c:v>
                </c:pt>
                <c:pt idx="1157">
                  <c:v>10490.422813298876</c:v>
                </c:pt>
                <c:pt idx="1158">
                  <c:v>10567.34341589488</c:v>
                </c:pt>
                <c:pt idx="1159">
                  <c:v>10718.72607430539</c:v>
                </c:pt>
                <c:pt idx="1160">
                  <c:v>10942.223966874853</c:v>
                </c:pt>
                <c:pt idx="1161">
                  <c:v>11328.911070187369</c:v>
                </c:pt>
                <c:pt idx="1162">
                  <c:v>11678.400463168633</c:v>
                </c:pt>
                <c:pt idx="1163">
                  <c:v>11678.400463168633</c:v>
                </c:pt>
                <c:pt idx="1164">
                  <c:v>11831.248275166592</c:v>
                </c:pt>
                <c:pt idx="1165">
                  <c:v>11911.994947649931</c:v>
                </c:pt>
                <c:pt idx="1166">
                  <c:v>11911.994947649931</c:v>
                </c:pt>
                <c:pt idx="1167">
                  <c:v>12068.151207596447</c:v>
                </c:pt>
                <c:pt idx="1168">
                  <c:v>12068.151207596447</c:v>
                </c:pt>
                <c:pt idx="1169">
                  <c:v>12068.151207596447</c:v>
                </c:pt>
                <c:pt idx="1170">
                  <c:v>12068.151207596447</c:v>
                </c:pt>
                <c:pt idx="1171">
                  <c:v>12134.581773304028</c:v>
                </c:pt>
                <c:pt idx="1172">
                  <c:v>12202.348595973624</c:v>
                </c:pt>
                <c:pt idx="1173">
                  <c:v>12202.348595973624</c:v>
                </c:pt>
                <c:pt idx="1174">
                  <c:v>12202.348595973624</c:v>
                </c:pt>
                <c:pt idx="1175">
                  <c:v>12202.348595973624</c:v>
                </c:pt>
                <c:pt idx="1176">
                  <c:v>12883.234288818294</c:v>
                </c:pt>
                <c:pt idx="1177">
                  <c:v>13490.108859936467</c:v>
                </c:pt>
                <c:pt idx="1178">
                  <c:v>13490.108859936467</c:v>
                </c:pt>
                <c:pt idx="1179">
                  <c:v>13490.108859936467</c:v>
                </c:pt>
                <c:pt idx="1180">
                  <c:v>13490.108859936467</c:v>
                </c:pt>
                <c:pt idx="1181">
                  <c:v>13490.108859936467</c:v>
                </c:pt>
                <c:pt idx="1182">
                  <c:v>13490.108859936467</c:v>
                </c:pt>
                <c:pt idx="1183">
                  <c:v>13575.819570933494</c:v>
                </c:pt>
                <c:pt idx="1184">
                  <c:v>13974.514613840143</c:v>
                </c:pt>
                <c:pt idx="1185">
                  <c:v>13974.514613840143</c:v>
                </c:pt>
                <c:pt idx="1186">
                  <c:v>13974.514613840143</c:v>
                </c:pt>
                <c:pt idx="1187">
                  <c:v>14163.955408489466</c:v>
                </c:pt>
                <c:pt idx="1188">
                  <c:v>14814.923867640518</c:v>
                </c:pt>
                <c:pt idx="1189">
                  <c:v>15321.808480876469</c:v>
                </c:pt>
                <c:pt idx="1190">
                  <c:v>15321.808480876469</c:v>
                </c:pt>
                <c:pt idx="1191">
                  <c:v>15682.811469509941</c:v>
                </c:pt>
                <c:pt idx="1192">
                  <c:v>16104.707322558948</c:v>
                </c:pt>
                <c:pt idx="1193">
                  <c:v>16104.707322558948</c:v>
                </c:pt>
                <c:pt idx="1194">
                  <c:v>16104.707322558948</c:v>
                </c:pt>
                <c:pt idx="1195">
                  <c:v>16104.707322558948</c:v>
                </c:pt>
                <c:pt idx="1196">
                  <c:v>16221.933492330922</c:v>
                </c:pt>
                <c:pt idx="1197">
                  <c:v>16221.933492330922</c:v>
                </c:pt>
                <c:pt idx="1198">
                  <c:v>16221.933492330922</c:v>
                </c:pt>
                <c:pt idx="1199">
                  <c:v>16221.933492330922</c:v>
                </c:pt>
                <c:pt idx="1200">
                  <c:v>16221.933492330922</c:v>
                </c:pt>
                <c:pt idx="1201">
                  <c:v>16221.933492330922</c:v>
                </c:pt>
                <c:pt idx="1202">
                  <c:v>16221.933492330922</c:v>
                </c:pt>
                <c:pt idx="1203">
                  <c:v>16221.933492330922</c:v>
                </c:pt>
                <c:pt idx="1204">
                  <c:v>16221.933492330922</c:v>
                </c:pt>
                <c:pt idx="1205">
                  <c:v>16221.933492330922</c:v>
                </c:pt>
                <c:pt idx="1206">
                  <c:v>16221.933492330922</c:v>
                </c:pt>
                <c:pt idx="1207">
                  <c:v>16221.933492330922</c:v>
                </c:pt>
                <c:pt idx="1208">
                  <c:v>16242.270439812986</c:v>
                </c:pt>
                <c:pt idx="1209">
                  <c:v>16242.270439812986</c:v>
                </c:pt>
                <c:pt idx="1210">
                  <c:v>16242.270439812986</c:v>
                </c:pt>
                <c:pt idx="1211">
                  <c:v>16242.270439812986</c:v>
                </c:pt>
                <c:pt idx="1212">
                  <c:v>16242.270439812986</c:v>
                </c:pt>
                <c:pt idx="1213">
                  <c:v>16242.270439812986</c:v>
                </c:pt>
                <c:pt idx="1214">
                  <c:v>16343.83277952965</c:v>
                </c:pt>
                <c:pt idx="1215">
                  <c:v>16624.295501576686</c:v>
                </c:pt>
                <c:pt idx="1216">
                  <c:v>16858.815951419019</c:v>
                </c:pt>
                <c:pt idx="1217">
                  <c:v>17528.814356277115</c:v>
                </c:pt>
                <c:pt idx="1218">
                  <c:v>19142.562920649405</c:v>
                </c:pt>
                <c:pt idx="1219">
                  <c:v>19501.842628584465</c:v>
                </c:pt>
                <c:pt idx="1220">
                  <c:v>20050.12136572602</c:v>
                </c:pt>
                <c:pt idx="1221">
                  <c:v>20237.447729153417</c:v>
                </c:pt>
                <c:pt idx="1222">
                  <c:v>20237.447729153417</c:v>
                </c:pt>
                <c:pt idx="1223">
                  <c:v>20237.447729153417</c:v>
                </c:pt>
                <c:pt idx="1224">
                  <c:v>20237.447729153417</c:v>
                </c:pt>
                <c:pt idx="1225">
                  <c:v>20237.447729153417</c:v>
                </c:pt>
                <c:pt idx="1226">
                  <c:v>20239.675875487799</c:v>
                </c:pt>
                <c:pt idx="1227">
                  <c:v>21488.55728793902</c:v>
                </c:pt>
                <c:pt idx="1228">
                  <c:v>22468.938059145119</c:v>
                </c:pt>
                <c:pt idx="1229">
                  <c:v>22468.938059145119</c:v>
                </c:pt>
                <c:pt idx="1230">
                  <c:v>22468.938059145119</c:v>
                </c:pt>
                <c:pt idx="1231">
                  <c:v>23554.529845116791</c:v>
                </c:pt>
                <c:pt idx="1232">
                  <c:v>23996.876860605113</c:v>
                </c:pt>
                <c:pt idx="1233">
                  <c:v>24699.3451745446</c:v>
                </c:pt>
                <c:pt idx="1234">
                  <c:v>25845.578157090138</c:v>
                </c:pt>
                <c:pt idx="1235">
                  <c:v>27776.095841381131</c:v>
                </c:pt>
                <c:pt idx="1236">
                  <c:v>27776.095841381131</c:v>
                </c:pt>
                <c:pt idx="1237">
                  <c:v>27776.095841381131</c:v>
                </c:pt>
                <c:pt idx="1238">
                  <c:v>27776.095841381131</c:v>
                </c:pt>
                <c:pt idx="1239">
                  <c:v>30176.582926530158</c:v>
                </c:pt>
                <c:pt idx="1240">
                  <c:v>30249.674633877141</c:v>
                </c:pt>
                <c:pt idx="1241">
                  <c:v>31174.207170489426</c:v>
                </c:pt>
                <c:pt idx="1242">
                  <c:v>31174.207170489426</c:v>
                </c:pt>
                <c:pt idx="1243">
                  <c:v>31174.207170489426</c:v>
                </c:pt>
                <c:pt idx="1244">
                  <c:v>31174.207170489426</c:v>
                </c:pt>
                <c:pt idx="1245">
                  <c:v>31174.207170489426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BD-4D98-9CE9-8A61D3A9CBE0}"/>
            </c:ext>
          </c:extLst>
        </c:ser>
        <c:ser>
          <c:idx val="7"/>
          <c:order val="5"/>
          <c:tx>
            <c:strRef>
              <c:f>'SuperTrend(10,3) with Bitcoin'!$S$1</c:f>
              <c:strCache>
                <c:ptCount val="1"/>
                <c:pt idx="0">
                  <c:v> LowerST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'SuperTrend(10,3) with Bitcoin'!$B$2:$B$1247</c:f>
              <c:numCache>
                <c:formatCode>mm/dd/yy;@</c:formatCode>
                <c:ptCount val="1246"/>
                <c:pt idx="0">
                  <c:v>42963</c:v>
                </c:pt>
                <c:pt idx="1">
                  <c:v>42964</c:v>
                </c:pt>
                <c:pt idx="2">
                  <c:v>42965</c:v>
                </c:pt>
                <c:pt idx="3">
                  <c:v>42966</c:v>
                </c:pt>
                <c:pt idx="4">
                  <c:v>42967</c:v>
                </c:pt>
                <c:pt idx="5">
                  <c:v>42968</c:v>
                </c:pt>
                <c:pt idx="6">
                  <c:v>42969</c:v>
                </c:pt>
                <c:pt idx="7">
                  <c:v>42970</c:v>
                </c:pt>
                <c:pt idx="8">
                  <c:v>42971</c:v>
                </c:pt>
                <c:pt idx="9">
                  <c:v>42972</c:v>
                </c:pt>
                <c:pt idx="10">
                  <c:v>42973</c:v>
                </c:pt>
                <c:pt idx="11">
                  <c:v>42974</c:v>
                </c:pt>
                <c:pt idx="12">
                  <c:v>42975</c:v>
                </c:pt>
                <c:pt idx="13">
                  <c:v>42976</c:v>
                </c:pt>
                <c:pt idx="14">
                  <c:v>42977</c:v>
                </c:pt>
                <c:pt idx="15">
                  <c:v>42978</c:v>
                </c:pt>
                <c:pt idx="16">
                  <c:v>42979</c:v>
                </c:pt>
                <c:pt idx="17">
                  <c:v>42980</c:v>
                </c:pt>
                <c:pt idx="18">
                  <c:v>42981</c:v>
                </c:pt>
                <c:pt idx="19">
                  <c:v>42982</c:v>
                </c:pt>
                <c:pt idx="20">
                  <c:v>42983</c:v>
                </c:pt>
                <c:pt idx="21">
                  <c:v>42984</c:v>
                </c:pt>
                <c:pt idx="22">
                  <c:v>42985</c:v>
                </c:pt>
                <c:pt idx="23">
                  <c:v>42986</c:v>
                </c:pt>
                <c:pt idx="24">
                  <c:v>42987</c:v>
                </c:pt>
                <c:pt idx="25">
                  <c:v>42988</c:v>
                </c:pt>
                <c:pt idx="26">
                  <c:v>42989</c:v>
                </c:pt>
                <c:pt idx="27">
                  <c:v>42990</c:v>
                </c:pt>
                <c:pt idx="28">
                  <c:v>42991</c:v>
                </c:pt>
                <c:pt idx="29">
                  <c:v>42992</c:v>
                </c:pt>
                <c:pt idx="30">
                  <c:v>42993</c:v>
                </c:pt>
                <c:pt idx="31">
                  <c:v>42994</c:v>
                </c:pt>
                <c:pt idx="32">
                  <c:v>42995</c:v>
                </c:pt>
                <c:pt idx="33">
                  <c:v>42996</c:v>
                </c:pt>
                <c:pt idx="34">
                  <c:v>42997</c:v>
                </c:pt>
                <c:pt idx="35">
                  <c:v>42998</c:v>
                </c:pt>
                <c:pt idx="36">
                  <c:v>42999</c:v>
                </c:pt>
                <c:pt idx="37">
                  <c:v>43000</c:v>
                </c:pt>
                <c:pt idx="38">
                  <c:v>43001</c:v>
                </c:pt>
                <c:pt idx="39">
                  <c:v>43002</c:v>
                </c:pt>
                <c:pt idx="40">
                  <c:v>43003</c:v>
                </c:pt>
                <c:pt idx="41">
                  <c:v>43004</c:v>
                </c:pt>
                <c:pt idx="42">
                  <c:v>43005</c:v>
                </c:pt>
                <c:pt idx="43">
                  <c:v>43006</c:v>
                </c:pt>
                <c:pt idx="44">
                  <c:v>43007</c:v>
                </c:pt>
                <c:pt idx="45">
                  <c:v>43008</c:v>
                </c:pt>
                <c:pt idx="46">
                  <c:v>43009</c:v>
                </c:pt>
                <c:pt idx="47">
                  <c:v>43010</c:v>
                </c:pt>
                <c:pt idx="48">
                  <c:v>43011</c:v>
                </c:pt>
                <c:pt idx="49">
                  <c:v>43012</c:v>
                </c:pt>
                <c:pt idx="50">
                  <c:v>43013</c:v>
                </c:pt>
                <c:pt idx="51">
                  <c:v>43014</c:v>
                </c:pt>
                <c:pt idx="52">
                  <c:v>43015</c:v>
                </c:pt>
                <c:pt idx="53">
                  <c:v>43016</c:v>
                </c:pt>
                <c:pt idx="54">
                  <c:v>43017</c:v>
                </c:pt>
                <c:pt idx="55">
                  <c:v>43018</c:v>
                </c:pt>
                <c:pt idx="56">
                  <c:v>43019</c:v>
                </c:pt>
                <c:pt idx="57">
                  <c:v>43020</c:v>
                </c:pt>
                <c:pt idx="58">
                  <c:v>43021</c:v>
                </c:pt>
                <c:pt idx="59">
                  <c:v>43022</c:v>
                </c:pt>
                <c:pt idx="60">
                  <c:v>43023</c:v>
                </c:pt>
                <c:pt idx="61">
                  <c:v>43024</c:v>
                </c:pt>
                <c:pt idx="62">
                  <c:v>43025</c:v>
                </c:pt>
                <c:pt idx="63">
                  <c:v>43026</c:v>
                </c:pt>
                <c:pt idx="64">
                  <c:v>43027</c:v>
                </c:pt>
                <c:pt idx="65">
                  <c:v>43028</c:v>
                </c:pt>
                <c:pt idx="66">
                  <c:v>43029</c:v>
                </c:pt>
                <c:pt idx="67">
                  <c:v>43030</c:v>
                </c:pt>
                <c:pt idx="68">
                  <c:v>43031</c:v>
                </c:pt>
                <c:pt idx="69">
                  <c:v>43032</c:v>
                </c:pt>
                <c:pt idx="70">
                  <c:v>43033</c:v>
                </c:pt>
                <c:pt idx="71">
                  <c:v>43034</c:v>
                </c:pt>
                <c:pt idx="72">
                  <c:v>43035</c:v>
                </c:pt>
                <c:pt idx="73">
                  <c:v>43036</c:v>
                </c:pt>
                <c:pt idx="74">
                  <c:v>43037</c:v>
                </c:pt>
                <c:pt idx="75">
                  <c:v>43038</c:v>
                </c:pt>
                <c:pt idx="76">
                  <c:v>43039</c:v>
                </c:pt>
                <c:pt idx="77">
                  <c:v>43040</c:v>
                </c:pt>
                <c:pt idx="78">
                  <c:v>43041</c:v>
                </c:pt>
                <c:pt idx="79">
                  <c:v>43042</c:v>
                </c:pt>
                <c:pt idx="80">
                  <c:v>43043</c:v>
                </c:pt>
                <c:pt idx="81">
                  <c:v>43044</c:v>
                </c:pt>
                <c:pt idx="82">
                  <c:v>43045</c:v>
                </c:pt>
                <c:pt idx="83">
                  <c:v>43046</c:v>
                </c:pt>
                <c:pt idx="84">
                  <c:v>43047</c:v>
                </c:pt>
                <c:pt idx="85">
                  <c:v>43048</c:v>
                </c:pt>
                <c:pt idx="86">
                  <c:v>43049</c:v>
                </c:pt>
                <c:pt idx="87">
                  <c:v>43050</c:v>
                </c:pt>
                <c:pt idx="88">
                  <c:v>43051</c:v>
                </c:pt>
                <c:pt idx="89">
                  <c:v>43052</c:v>
                </c:pt>
                <c:pt idx="90">
                  <c:v>43053</c:v>
                </c:pt>
                <c:pt idx="91">
                  <c:v>43054</c:v>
                </c:pt>
                <c:pt idx="92">
                  <c:v>43055</c:v>
                </c:pt>
                <c:pt idx="93">
                  <c:v>43056</c:v>
                </c:pt>
                <c:pt idx="94">
                  <c:v>43057</c:v>
                </c:pt>
                <c:pt idx="95">
                  <c:v>43058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43064</c:v>
                </c:pt>
                <c:pt idx="102">
                  <c:v>43065</c:v>
                </c:pt>
                <c:pt idx="103">
                  <c:v>43066</c:v>
                </c:pt>
                <c:pt idx="104">
                  <c:v>43067</c:v>
                </c:pt>
                <c:pt idx="105">
                  <c:v>43068</c:v>
                </c:pt>
                <c:pt idx="106">
                  <c:v>43069</c:v>
                </c:pt>
                <c:pt idx="107">
                  <c:v>43070</c:v>
                </c:pt>
                <c:pt idx="108">
                  <c:v>43071</c:v>
                </c:pt>
                <c:pt idx="109">
                  <c:v>43072</c:v>
                </c:pt>
                <c:pt idx="110">
                  <c:v>43073</c:v>
                </c:pt>
                <c:pt idx="111">
                  <c:v>43074</c:v>
                </c:pt>
                <c:pt idx="112">
                  <c:v>43075</c:v>
                </c:pt>
                <c:pt idx="113">
                  <c:v>43076</c:v>
                </c:pt>
                <c:pt idx="114">
                  <c:v>43077</c:v>
                </c:pt>
                <c:pt idx="115">
                  <c:v>43078</c:v>
                </c:pt>
                <c:pt idx="116">
                  <c:v>43079</c:v>
                </c:pt>
                <c:pt idx="117">
                  <c:v>43080</c:v>
                </c:pt>
                <c:pt idx="118">
                  <c:v>43081</c:v>
                </c:pt>
                <c:pt idx="119">
                  <c:v>43082</c:v>
                </c:pt>
                <c:pt idx="120">
                  <c:v>43083</c:v>
                </c:pt>
                <c:pt idx="121">
                  <c:v>43084</c:v>
                </c:pt>
                <c:pt idx="122">
                  <c:v>43085</c:v>
                </c:pt>
                <c:pt idx="123">
                  <c:v>43086</c:v>
                </c:pt>
                <c:pt idx="124">
                  <c:v>43087</c:v>
                </c:pt>
                <c:pt idx="125">
                  <c:v>43088</c:v>
                </c:pt>
                <c:pt idx="126">
                  <c:v>43089</c:v>
                </c:pt>
                <c:pt idx="127">
                  <c:v>43090</c:v>
                </c:pt>
                <c:pt idx="128">
                  <c:v>43091</c:v>
                </c:pt>
                <c:pt idx="129">
                  <c:v>43092</c:v>
                </c:pt>
                <c:pt idx="130">
                  <c:v>43093</c:v>
                </c:pt>
                <c:pt idx="131">
                  <c:v>43094</c:v>
                </c:pt>
                <c:pt idx="132">
                  <c:v>43095</c:v>
                </c:pt>
                <c:pt idx="133">
                  <c:v>43096</c:v>
                </c:pt>
                <c:pt idx="134">
                  <c:v>43097</c:v>
                </c:pt>
                <c:pt idx="135">
                  <c:v>43098</c:v>
                </c:pt>
                <c:pt idx="136">
                  <c:v>43099</c:v>
                </c:pt>
                <c:pt idx="137">
                  <c:v>43100</c:v>
                </c:pt>
                <c:pt idx="138">
                  <c:v>43101</c:v>
                </c:pt>
                <c:pt idx="139">
                  <c:v>43102</c:v>
                </c:pt>
                <c:pt idx="140">
                  <c:v>43103</c:v>
                </c:pt>
                <c:pt idx="141">
                  <c:v>43104</c:v>
                </c:pt>
                <c:pt idx="142">
                  <c:v>43105</c:v>
                </c:pt>
                <c:pt idx="143">
                  <c:v>43106</c:v>
                </c:pt>
                <c:pt idx="144">
                  <c:v>43107</c:v>
                </c:pt>
                <c:pt idx="145">
                  <c:v>43108</c:v>
                </c:pt>
                <c:pt idx="146">
                  <c:v>43109</c:v>
                </c:pt>
                <c:pt idx="147">
                  <c:v>43110</c:v>
                </c:pt>
                <c:pt idx="148">
                  <c:v>43111</c:v>
                </c:pt>
                <c:pt idx="149">
                  <c:v>43112</c:v>
                </c:pt>
                <c:pt idx="150">
                  <c:v>43113</c:v>
                </c:pt>
                <c:pt idx="151">
                  <c:v>43114</c:v>
                </c:pt>
                <c:pt idx="152">
                  <c:v>43115</c:v>
                </c:pt>
                <c:pt idx="153">
                  <c:v>43116</c:v>
                </c:pt>
                <c:pt idx="154">
                  <c:v>43117</c:v>
                </c:pt>
                <c:pt idx="155">
                  <c:v>43118</c:v>
                </c:pt>
                <c:pt idx="156">
                  <c:v>43119</c:v>
                </c:pt>
                <c:pt idx="157">
                  <c:v>43120</c:v>
                </c:pt>
                <c:pt idx="158">
                  <c:v>43121</c:v>
                </c:pt>
                <c:pt idx="159">
                  <c:v>43122</c:v>
                </c:pt>
                <c:pt idx="160">
                  <c:v>43123</c:v>
                </c:pt>
                <c:pt idx="161">
                  <c:v>43124</c:v>
                </c:pt>
                <c:pt idx="162">
                  <c:v>43125</c:v>
                </c:pt>
                <c:pt idx="163">
                  <c:v>43126</c:v>
                </c:pt>
                <c:pt idx="164">
                  <c:v>43127</c:v>
                </c:pt>
                <c:pt idx="165">
                  <c:v>43128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43134</c:v>
                </c:pt>
                <c:pt idx="172">
                  <c:v>43135</c:v>
                </c:pt>
                <c:pt idx="173">
                  <c:v>43136</c:v>
                </c:pt>
                <c:pt idx="174">
                  <c:v>43137</c:v>
                </c:pt>
                <c:pt idx="175">
                  <c:v>43138</c:v>
                </c:pt>
                <c:pt idx="176">
                  <c:v>43139</c:v>
                </c:pt>
                <c:pt idx="177">
                  <c:v>43140</c:v>
                </c:pt>
                <c:pt idx="178">
                  <c:v>43141</c:v>
                </c:pt>
                <c:pt idx="179">
                  <c:v>43142</c:v>
                </c:pt>
                <c:pt idx="180">
                  <c:v>43143</c:v>
                </c:pt>
                <c:pt idx="181">
                  <c:v>43144</c:v>
                </c:pt>
                <c:pt idx="182">
                  <c:v>43145</c:v>
                </c:pt>
                <c:pt idx="183">
                  <c:v>43146</c:v>
                </c:pt>
                <c:pt idx="184">
                  <c:v>43147</c:v>
                </c:pt>
                <c:pt idx="185">
                  <c:v>43148</c:v>
                </c:pt>
                <c:pt idx="186">
                  <c:v>43149</c:v>
                </c:pt>
                <c:pt idx="187">
                  <c:v>43150</c:v>
                </c:pt>
                <c:pt idx="188">
                  <c:v>43151</c:v>
                </c:pt>
                <c:pt idx="189">
                  <c:v>43152</c:v>
                </c:pt>
                <c:pt idx="190">
                  <c:v>43153</c:v>
                </c:pt>
                <c:pt idx="191">
                  <c:v>43154</c:v>
                </c:pt>
                <c:pt idx="192">
                  <c:v>43155</c:v>
                </c:pt>
                <c:pt idx="193">
                  <c:v>43156</c:v>
                </c:pt>
                <c:pt idx="194">
                  <c:v>43157</c:v>
                </c:pt>
                <c:pt idx="195">
                  <c:v>43158</c:v>
                </c:pt>
                <c:pt idx="196">
                  <c:v>43159</c:v>
                </c:pt>
                <c:pt idx="197">
                  <c:v>43160</c:v>
                </c:pt>
                <c:pt idx="198">
                  <c:v>43161</c:v>
                </c:pt>
                <c:pt idx="199">
                  <c:v>43162</c:v>
                </c:pt>
                <c:pt idx="200">
                  <c:v>43163</c:v>
                </c:pt>
                <c:pt idx="201">
                  <c:v>43164</c:v>
                </c:pt>
                <c:pt idx="202">
                  <c:v>43165</c:v>
                </c:pt>
                <c:pt idx="203">
                  <c:v>43166</c:v>
                </c:pt>
                <c:pt idx="204">
                  <c:v>43167</c:v>
                </c:pt>
                <c:pt idx="205">
                  <c:v>43168</c:v>
                </c:pt>
                <c:pt idx="206">
                  <c:v>43169</c:v>
                </c:pt>
                <c:pt idx="207">
                  <c:v>43170</c:v>
                </c:pt>
                <c:pt idx="208">
                  <c:v>43171</c:v>
                </c:pt>
                <c:pt idx="209">
                  <c:v>43172</c:v>
                </c:pt>
                <c:pt idx="210">
                  <c:v>43173</c:v>
                </c:pt>
                <c:pt idx="211">
                  <c:v>43174</c:v>
                </c:pt>
                <c:pt idx="212">
                  <c:v>43175</c:v>
                </c:pt>
                <c:pt idx="213">
                  <c:v>43176</c:v>
                </c:pt>
                <c:pt idx="214">
                  <c:v>43177</c:v>
                </c:pt>
                <c:pt idx="215">
                  <c:v>43178</c:v>
                </c:pt>
                <c:pt idx="216">
                  <c:v>43179</c:v>
                </c:pt>
                <c:pt idx="217">
                  <c:v>43180</c:v>
                </c:pt>
                <c:pt idx="218">
                  <c:v>43181</c:v>
                </c:pt>
                <c:pt idx="219">
                  <c:v>43182</c:v>
                </c:pt>
                <c:pt idx="220">
                  <c:v>43183</c:v>
                </c:pt>
                <c:pt idx="221">
                  <c:v>43184</c:v>
                </c:pt>
                <c:pt idx="222">
                  <c:v>43185</c:v>
                </c:pt>
                <c:pt idx="223">
                  <c:v>43186</c:v>
                </c:pt>
                <c:pt idx="224">
                  <c:v>43187</c:v>
                </c:pt>
                <c:pt idx="225">
                  <c:v>43188</c:v>
                </c:pt>
                <c:pt idx="226">
                  <c:v>43189</c:v>
                </c:pt>
                <c:pt idx="227">
                  <c:v>43190</c:v>
                </c:pt>
                <c:pt idx="228">
                  <c:v>43191</c:v>
                </c:pt>
                <c:pt idx="229">
                  <c:v>43192</c:v>
                </c:pt>
                <c:pt idx="230">
                  <c:v>43193</c:v>
                </c:pt>
                <c:pt idx="231">
                  <c:v>43194</c:v>
                </c:pt>
                <c:pt idx="232">
                  <c:v>43195</c:v>
                </c:pt>
                <c:pt idx="233">
                  <c:v>43196</c:v>
                </c:pt>
                <c:pt idx="234">
                  <c:v>43197</c:v>
                </c:pt>
                <c:pt idx="235">
                  <c:v>43198</c:v>
                </c:pt>
                <c:pt idx="236">
                  <c:v>43199</c:v>
                </c:pt>
                <c:pt idx="237">
                  <c:v>43200</c:v>
                </c:pt>
                <c:pt idx="238">
                  <c:v>43201</c:v>
                </c:pt>
                <c:pt idx="239">
                  <c:v>43202</c:v>
                </c:pt>
                <c:pt idx="240">
                  <c:v>43203</c:v>
                </c:pt>
                <c:pt idx="241">
                  <c:v>43204</c:v>
                </c:pt>
                <c:pt idx="242">
                  <c:v>43205</c:v>
                </c:pt>
                <c:pt idx="243">
                  <c:v>43206</c:v>
                </c:pt>
                <c:pt idx="244">
                  <c:v>43207</c:v>
                </c:pt>
                <c:pt idx="245">
                  <c:v>43208</c:v>
                </c:pt>
                <c:pt idx="246">
                  <c:v>43209</c:v>
                </c:pt>
                <c:pt idx="247">
                  <c:v>43210</c:v>
                </c:pt>
                <c:pt idx="248">
                  <c:v>43211</c:v>
                </c:pt>
                <c:pt idx="249">
                  <c:v>43212</c:v>
                </c:pt>
                <c:pt idx="250">
                  <c:v>43213</c:v>
                </c:pt>
                <c:pt idx="251">
                  <c:v>43214</c:v>
                </c:pt>
                <c:pt idx="252">
                  <c:v>43215</c:v>
                </c:pt>
                <c:pt idx="253">
                  <c:v>43216</c:v>
                </c:pt>
                <c:pt idx="254">
                  <c:v>43217</c:v>
                </c:pt>
                <c:pt idx="255">
                  <c:v>43218</c:v>
                </c:pt>
                <c:pt idx="256">
                  <c:v>43219</c:v>
                </c:pt>
                <c:pt idx="257">
                  <c:v>43220</c:v>
                </c:pt>
                <c:pt idx="258">
                  <c:v>43221</c:v>
                </c:pt>
                <c:pt idx="259">
                  <c:v>43222</c:v>
                </c:pt>
                <c:pt idx="260">
                  <c:v>43223</c:v>
                </c:pt>
                <c:pt idx="261">
                  <c:v>43224</c:v>
                </c:pt>
                <c:pt idx="262">
                  <c:v>43225</c:v>
                </c:pt>
                <c:pt idx="263">
                  <c:v>43226</c:v>
                </c:pt>
                <c:pt idx="264">
                  <c:v>43227</c:v>
                </c:pt>
                <c:pt idx="265">
                  <c:v>43228</c:v>
                </c:pt>
                <c:pt idx="266">
                  <c:v>43229</c:v>
                </c:pt>
                <c:pt idx="267">
                  <c:v>43230</c:v>
                </c:pt>
                <c:pt idx="268">
                  <c:v>43231</c:v>
                </c:pt>
                <c:pt idx="269">
                  <c:v>43232</c:v>
                </c:pt>
                <c:pt idx="270">
                  <c:v>43233</c:v>
                </c:pt>
                <c:pt idx="271">
                  <c:v>43234</c:v>
                </c:pt>
                <c:pt idx="272">
                  <c:v>43235</c:v>
                </c:pt>
                <c:pt idx="273">
                  <c:v>43236</c:v>
                </c:pt>
                <c:pt idx="274">
                  <c:v>43237</c:v>
                </c:pt>
                <c:pt idx="275">
                  <c:v>43238</c:v>
                </c:pt>
                <c:pt idx="276">
                  <c:v>43239</c:v>
                </c:pt>
                <c:pt idx="277">
                  <c:v>43240</c:v>
                </c:pt>
                <c:pt idx="278">
                  <c:v>43241</c:v>
                </c:pt>
                <c:pt idx="279">
                  <c:v>43242</c:v>
                </c:pt>
                <c:pt idx="280">
                  <c:v>43243</c:v>
                </c:pt>
                <c:pt idx="281">
                  <c:v>43244</c:v>
                </c:pt>
                <c:pt idx="282">
                  <c:v>43245</c:v>
                </c:pt>
                <c:pt idx="283">
                  <c:v>43246</c:v>
                </c:pt>
                <c:pt idx="284">
                  <c:v>43247</c:v>
                </c:pt>
                <c:pt idx="285">
                  <c:v>43248</c:v>
                </c:pt>
                <c:pt idx="286">
                  <c:v>43249</c:v>
                </c:pt>
                <c:pt idx="287">
                  <c:v>43250</c:v>
                </c:pt>
                <c:pt idx="288">
                  <c:v>43251</c:v>
                </c:pt>
                <c:pt idx="289">
                  <c:v>43252</c:v>
                </c:pt>
                <c:pt idx="290">
                  <c:v>43253</c:v>
                </c:pt>
                <c:pt idx="291">
                  <c:v>43254</c:v>
                </c:pt>
                <c:pt idx="292">
                  <c:v>43255</c:v>
                </c:pt>
                <c:pt idx="293">
                  <c:v>43256</c:v>
                </c:pt>
                <c:pt idx="294">
                  <c:v>43257</c:v>
                </c:pt>
                <c:pt idx="295">
                  <c:v>43258</c:v>
                </c:pt>
                <c:pt idx="296">
                  <c:v>43259</c:v>
                </c:pt>
                <c:pt idx="297">
                  <c:v>43260</c:v>
                </c:pt>
                <c:pt idx="298">
                  <c:v>43261</c:v>
                </c:pt>
                <c:pt idx="299">
                  <c:v>43262</c:v>
                </c:pt>
                <c:pt idx="300">
                  <c:v>43263</c:v>
                </c:pt>
                <c:pt idx="301">
                  <c:v>43264</c:v>
                </c:pt>
                <c:pt idx="302">
                  <c:v>43265</c:v>
                </c:pt>
                <c:pt idx="303">
                  <c:v>43266</c:v>
                </c:pt>
                <c:pt idx="304">
                  <c:v>43267</c:v>
                </c:pt>
                <c:pt idx="305">
                  <c:v>43268</c:v>
                </c:pt>
                <c:pt idx="306">
                  <c:v>43269</c:v>
                </c:pt>
                <c:pt idx="307">
                  <c:v>43270</c:v>
                </c:pt>
                <c:pt idx="308">
                  <c:v>43271</c:v>
                </c:pt>
                <c:pt idx="309">
                  <c:v>43272</c:v>
                </c:pt>
                <c:pt idx="310">
                  <c:v>43273</c:v>
                </c:pt>
                <c:pt idx="311">
                  <c:v>43274</c:v>
                </c:pt>
                <c:pt idx="312">
                  <c:v>43275</c:v>
                </c:pt>
                <c:pt idx="313">
                  <c:v>43276</c:v>
                </c:pt>
                <c:pt idx="314">
                  <c:v>43277</c:v>
                </c:pt>
                <c:pt idx="315">
                  <c:v>43278</c:v>
                </c:pt>
                <c:pt idx="316">
                  <c:v>43279</c:v>
                </c:pt>
                <c:pt idx="317">
                  <c:v>43280</c:v>
                </c:pt>
                <c:pt idx="318">
                  <c:v>43281</c:v>
                </c:pt>
                <c:pt idx="319">
                  <c:v>43282</c:v>
                </c:pt>
                <c:pt idx="320">
                  <c:v>43283</c:v>
                </c:pt>
                <c:pt idx="321">
                  <c:v>43284</c:v>
                </c:pt>
                <c:pt idx="322">
                  <c:v>43285</c:v>
                </c:pt>
                <c:pt idx="323">
                  <c:v>43286</c:v>
                </c:pt>
                <c:pt idx="324">
                  <c:v>43287</c:v>
                </c:pt>
                <c:pt idx="325">
                  <c:v>43288</c:v>
                </c:pt>
                <c:pt idx="326">
                  <c:v>43289</c:v>
                </c:pt>
                <c:pt idx="327">
                  <c:v>43290</c:v>
                </c:pt>
                <c:pt idx="328">
                  <c:v>43291</c:v>
                </c:pt>
                <c:pt idx="329">
                  <c:v>43292</c:v>
                </c:pt>
                <c:pt idx="330">
                  <c:v>43293</c:v>
                </c:pt>
                <c:pt idx="331">
                  <c:v>43294</c:v>
                </c:pt>
                <c:pt idx="332">
                  <c:v>43295</c:v>
                </c:pt>
                <c:pt idx="333">
                  <c:v>43296</c:v>
                </c:pt>
                <c:pt idx="334">
                  <c:v>43297</c:v>
                </c:pt>
                <c:pt idx="335">
                  <c:v>43298</c:v>
                </c:pt>
                <c:pt idx="336">
                  <c:v>43299</c:v>
                </c:pt>
                <c:pt idx="337">
                  <c:v>43300</c:v>
                </c:pt>
                <c:pt idx="338">
                  <c:v>43301</c:v>
                </c:pt>
                <c:pt idx="339">
                  <c:v>43302</c:v>
                </c:pt>
                <c:pt idx="340">
                  <c:v>43303</c:v>
                </c:pt>
                <c:pt idx="341">
                  <c:v>43304</c:v>
                </c:pt>
                <c:pt idx="342">
                  <c:v>43305</c:v>
                </c:pt>
                <c:pt idx="343">
                  <c:v>43306</c:v>
                </c:pt>
                <c:pt idx="344">
                  <c:v>43307</c:v>
                </c:pt>
                <c:pt idx="345">
                  <c:v>43308</c:v>
                </c:pt>
                <c:pt idx="346">
                  <c:v>43309</c:v>
                </c:pt>
                <c:pt idx="347">
                  <c:v>43310</c:v>
                </c:pt>
                <c:pt idx="348">
                  <c:v>43311</c:v>
                </c:pt>
                <c:pt idx="349">
                  <c:v>43312</c:v>
                </c:pt>
                <c:pt idx="350">
                  <c:v>43313</c:v>
                </c:pt>
                <c:pt idx="351">
                  <c:v>43314</c:v>
                </c:pt>
                <c:pt idx="352">
                  <c:v>43315</c:v>
                </c:pt>
                <c:pt idx="353">
                  <c:v>43316</c:v>
                </c:pt>
                <c:pt idx="354">
                  <c:v>43317</c:v>
                </c:pt>
                <c:pt idx="355">
                  <c:v>43318</c:v>
                </c:pt>
                <c:pt idx="356">
                  <c:v>43319</c:v>
                </c:pt>
                <c:pt idx="357">
                  <c:v>43320</c:v>
                </c:pt>
                <c:pt idx="358">
                  <c:v>43321</c:v>
                </c:pt>
                <c:pt idx="359">
                  <c:v>43322</c:v>
                </c:pt>
                <c:pt idx="360">
                  <c:v>43323</c:v>
                </c:pt>
                <c:pt idx="361">
                  <c:v>43324</c:v>
                </c:pt>
                <c:pt idx="362">
                  <c:v>43325</c:v>
                </c:pt>
                <c:pt idx="363">
                  <c:v>43326</c:v>
                </c:pt>
                <c:pt idx="364">
                  <c:v>43327</c:v>
                </c:pt>
                <c:pt idx="365">
                  <c:v>43328</c:v>
                </c:pt>
                <c:pt idx="366">
                  <c:v>43329</c:v>
                </c:pt>
                <c:pt idx="367">
                  <c:v>43330</c:v>
                </c:pt>
                <c:pt idx="368">
                  <c:v>43331</c:v>
                </c:pt>
                <c:pt idx="369">
                  <c:v>43332</c:v>
                </c:pt>
                <c:pt idx="370">
                  <c:v>43333</c:v>
                </c:pt>
                <c:pt idx="371">
                  <c:v>43334</c:v>
                </c:pt>
                <c:pt idx="372">
                  <c:v>43335</c:v>
                </c:pt>
                <c:pt idx="373">
                  <c:v>43336</c:v>
                </c:pt>
                <c:pt idx="374">
                  <c:v>43337</c:v>
                </c:pt>
                <c:pt idx="375">
                  <c:v>43338</c:v>
                </c:pt>
                <c:pt idx="376">
                  <c:v>43339</c:v>
                </c:pt>
                <c:pt idx="377">
                  <c:v>43340</c:v>
                </c:pt>
                <c:pt idx="378">
                  <c:v>43341</c:v>
                </c:pt>
                <c:pt idx="379">
                  <c:v>43342</c:v>
                </c:pt>
                <c:pt idx="380">
                  <c:v>43343</c:v>
                </c:pt>
                <c:pt idx="381">
                  <c:v>43344</c:v>
                </c:pt>
                <c:pt idx="382">
                  <c:v>43345</c:v>
                </c:pt>
                <c:pt idx="383">
                  <c:v>43346</c:v>
                </c:pt>
                <c:pt idx="384">
                  <c:v>43347</c:v>
                </c:pt>
                <c:pt idx="385">
                  <c:v>43348</c:v>
                </c:pt>
                <c:pt idx="386">
                  <c:v>43349</c:v>
                </c:pt>
                <c:pt idx="387">
                  <c:v>43350</c:v>
                </c:pt>
                <c:pt idx="388">
                  <c:v>43351</c:v>
                </c:pt>
                <c:pt idx="389">
                  <c:v>43352</c:v>
                </c:pt>
                <c:pt idx="390">
                  <c:v>43353</c:v>
                </c:pt>
                <c:pt idx="391">
                  <c:v>43354</c:v>
                </c:pt>
                <c:pt idx="392">
                  <c:v>43355</c:v>
                </c:pt>
                <c:pt idx="393">
                  <c:v>43356</c:v>
                </c:pt>
                <c:pt idx="394">
                  <c:v>43357</c:v>
                </c:pt>
                <c:pt idx="395">
                  <c:v>43358</c:v>
                </c:pt>
                <c:pt idx="396">
                  <c:v>43359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43365</c:v>
                </c:pt>
                <c:pt idx="403">
                  <c:v>43366</c:v>
                </c:pt>
                <c:pt idx="404">
                  <c:v>43367</c:v>
                </c:pt>
                <c:pt idx="405">
                  <c:v>43368</c:v>
                </c:pt>
                <c:pt idx="406">
                  <c:v>43369</c:v>
                </c:pt>
                <c:pt idx="407">
                  <c:v>43370</c:v>
                </c:pt>
                <c:pt idx="408">
                  <c:v>43371</c:v>
                </c:pt>
                <c:pt idx="409">
                  <c:v>43372</c:v>
                </c:pt>
                <c:pt idx="410">
                  <c:v>43373</c:v>
                </c:pt>
                <c:pt idx="411">
                  <c:v>43374</c:v>
                </c:pt>
                <c:pt idx="412">
                  <c:v>43375</c:v>
                </c:pt>
                <c:pt idx="413">
                  <c:v>43376</c:v>
                </c:pt>
                <c:pt idx="414">
                  <c:v>43377</c:v>
                </c:pt>
                <c:pt idx="415">
                  <c:v>43378</c:v>
                </c:pt>
                <c:pt idx="416">
                  <c:v>43379</c:v>
                </c:pt>
                <c:pt idx="417">
                  <c:v>43380</c:v>
                </c:pt>
                <c:pt idx="418">
                  <c:v>43381</c:v>
                </c:pt>
                <c:pt idx="419">
                  <c:v>43382</c:v>
                </c:pt>
                <c:pt idx="420">
                  <c:v>43383</c:v>
                </c:pt>
                <c:pt idx="421">
                  <c:v>43384</c:v>
                </c:pt>
                <c:pt idx="422">
                  <c:v>43385</c:v>
                </c:pt>
                <c:pt idx="423">
                  <c:v>43386</c:v>
                </c:pt>
                <c:pt idx="424">
                  <c:v>43387</c:v>
                </c:pt>
                <c:pt idx="425">
                  <c:v>43388</c:v>
                </c:pt>
                <c:pt idx="426">
                  <c:v>43389</c:v>
                </c:pt>
                <c:pt idx="427">
                  <c:v>43390</c:v>
                </c:pt>
                <c:pt idx="428">
                  <c:v>43391</c:v>
                </c:pt>
                <c:pt idx="429">
                  <c:v>43392</c:v>
                </c:pt>
                <c:pt idx="430">
                  <c:v>43393</c:v>
                </c:pt>
                <c:pt idx="431">
                  <c:v>43394</c:v>
                </c:pt>
                <c:pt idx="432">
                  <c:v>43395</c:v>
                </c:pt>
                <c:pt idx="433">
                  <c:v>43396</c:v>
                </c:pt>
                <c:pt idx="434">
                  <c:v>43397</c:v>
                </c:pt>
                <c:pt idx="435">
                  <c:v>43398</c:v>
                </c:pt>
                <c:pt idx="436">
                  <c:v>43399</c:v>
                </c:pt>
                <c:pt idx="437">
                  <c:v>43400</c:v>
                </c:pt>
                <c:pt idx="438">
                  <c:v>43401</c:v>
                </c:pt>
                <c:pt idx="439">
                  <c:v>43402</c:v>
                </c:pt>
                <c:pt idx="440">
                  <c:v>43403</c:v>
                </c:pt>
                <c:pt idx="441">
                  <c:v>43404</c:v>
                </c:pt>
                <c:pt idx="442">
                  <c:v>43405</c:v>
                </c:pt>
                <c:pt idx="443">
                  <c:v>43406</c:v>
                </c:pt>
                <c:pt idx="444">
                  <c:v>43407</c:v>
                </c:pt>
                <c:pt idx="445">
                  <c:v>43408</c:v>
                </c:pt>
                <c:pt idx="446">
                  <c:v>43409</c:v>
                </c:pt>
                <c:pt idx="447">
                  <c:v>43410</c:v>
                </c:pt>
                <c:pt idx="448">
                  <c:v>43411</c:v>
                </c:pt>
                <c:pt idx="449">
                  <c:v>43412</c:v>
                </c:pt>
                <c:pt idx="450">
                  <c:v>43413</c:v>
                </c:pt>
                <c:pt idx="451">
                  <c:v>43414</c:v>
                </c:pt>
                <c:pt idx="452">
                  <c:v>43415</c:v>
                </c:pt>
                <c:pt idx="453">
                  <c:v>43416</c:v>
                </c:pt>
                <c:pt idx="454">
                  <c:v>43417</c:v>
                </c:pt>
                <c:pt idx="455">
                  <c:v>43418</c:v>
                </c:pt>
                <c:pt idx="456">
                  <c:v>43419</c:v>
                </c:pt>
                <c:pt idx="457">
                  <c:v>43420</c:v>
                </c:pt>
                <c:pt idx="458">
                  <c:v>43421</c:v>
                </c:pt>
                <c:pt idx="459">
                  <c:v>43422</c:v>
                </c:pt>
                <c:pt idx="460">
                  <c:v>43423</c:v>
                </c:pt>
                <c:pt idx="461">
                  <c:v>43424</c:v>
                </c:pt>
                <c:pt idx="462">
                  <c:v>43425</c:v>
                </c:pt>
                <c:pt idx="463">
                  <c:v>43426</c:v>
                </c:pt>
                <c:pt idx="464">
                  <c:v>43427</c:v>
                </c:pt>
                <c:pt idx="465">
                  <c:v>43428</c:v>
                </c:pt>
                <c:pt idx="466">
                  <c:v>43429</c:v>
                </c:pt>
                <c:pt idx="467">
                  <c:v>43430</c:v>
                </c:pt>
                <c:pt idx="468">
                  <c:v>43431</c:v>
                </c:pt>
                <c:pt idx="469">
                  <c:v>43432</c:v>
                </c:pt>
                <c:pt idx="470">
                  <c:v>43433</c:v>
                </c:pt>
                <c:pt idx="471">
                  <c:v>43434</c:v>
                </c:pt>
                <c:pt idx="472">
                  <c:v>43435</c:v>
                </c:pt>
                <c:pt idx="473">
                  <c:v>43436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43442</c:v>
                </c:pt>
                <c:pt idx="480">
                  <c:v>43443</c:v>
                </c:pt>
                <c:pt idx="481">
                  <c:v>43444</c:v>
                </c:pt>
                <c:pt idx="482">
                  <c:v>43445</c:v>
                </c:pt>
                <c:pt idx="483">
                  <c:v>43446</c:v>
                </c:pt>
                <c:pt idx="484">
                  <c:v>43447</c:v>
                </c:pt>
                <c:pt idx="485">
                  <c:v>43448</c:v>
                </c:pt>
                <c:pt idx="486">
                  <c:v>43449</c:v>
                </c:pt>
                <c:pt idx="487">
                  <c:v>43450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43456</c:v>
                </c:pt>
                <c:pt idx="494">
                  <c:v>43457</c:v>
                </c:pt>
                <c:pt idx="495">
                  <c:v>43458</c:v>
                </c:pt>
                <c:pt idx="496">
                  <c:v>43459</c:v>
                </c:pt>
                <c:pt idx="497">
                  <c:v>43460</c:v>
                </c:pt>
                <c:pt idx="498">
                  <c:v>43461</c:v>
                </c:pt>
                <c:pt idx="499">
                  <c:v>43462</c:v>
                </c:pt>
                <c:pt idx="500">
                  <c:v>43463</c:v>
                </c:pt>
                <c:pt idx="501">
                  <c:v>43464</c:v>
                </c:pt>
                <c:pt idx="502">
                  <c:v>43465</c:v>
                </c:pt>
                <c:pt idx="503">
                  <c:v>43466</c:v>
                </c:pt>
                <c:pt idx="504">
                  <c:v>43467</c:v>
                </c:pt>
                <c:pt idx="505">
                  <c:v>43468</c:v>
                </c:pt>
                <c:pt idx="506">
                  <c:v>43469</c:v>
                </c:pt>
                <c:pt idx="507">
                  <c:v>43470</c:v>
                </c:pt>
                <c:pt idx="508">
                  <c:v>43471</c:v>
                </c:pt>
                <c:pt idx="509">
                  <c:v>43472</c:v>
                </c:pt>
                <c:pt idx="510">
                  <c:v>43473</c:v>
                </c:pt>
                <c:pt idx="511">
                  <c:v>43474</c:v>
                </c:pt>
                <c:pt idx="512">
                  <c:v>43475</c:v>
                </c:pt>
                <c:pt idx="513">
                  <c:v>43476</c:v>
                </c:pt>
                <c:pt idx="514">
                  <c:v>43477</c:v>
                </c:pt>
                <c:pt idx="515">
                  <c:v>43478</c:v>
                </c:pt>
                <c:pt idx="516">
                  <c:v>43479</c:v>
                </c:pt>
                <c:pt idx="517">
                  <c:v>43480</c:v>
                </c:pt>
                <c:pt idx="518">
                  <c:v>43481</c:v>
                </c:pt>
                <c:pt idx="519">
                  <c:v>43482</c:v>
                </c:pt>
                <c:pt idx="520">
                  <c:v>43483</c:v>
                </c:pt>
                <c:pt idx="521">
                  <c:v>43484</c:v>
                </c:pt>
                <c:pt idx="522">
                  <c:v>43485</c:v>
                </c:pt>
                <c:pt idx="523">
                  <c:v>43486</c:v>
                </c:pt>
                <c:pt idx="524">
                  <c:v>43487</c:v>
                </c:pt>
                <c:pt idx="525">
                  <c:v>43488</c:v>
                </c:pt>
                <c:pt idx="526">
                  <c:v>43489</c:v>
                </c:pt>
                <c:pt idx="527">
                  <c:v>43490</c:v>
                </c:pt>
                <c:pt idx="528">
                  <c:v>43491</c:v>
                </c:pt>
                <c:pt idx="529">
                  <c:v>43492</c:v>
                </c:pt>
                <c:pt idx="530">
                  <c:v>43493</c:v>
                </c:pt>
                <c:pt idx="531">
                  <c:v>43494</c:v>
                </c:pt>
                <c:pt idx="532">
                  <c:v>43495</c:v>
                </c:pt>
                <c:pt idx="533">
                  <c:v>43496</c:v>
                </c:pt>
                <c:pt idx="534">
                  <c:v>43497</c:v>
                </c:pt>
                <c:pt idx="535">
                  <c:v>43498</c:v>
                </c:pt>
                <c:pt idx="536">
                  <c:v>43499</c:v>
                </c:pt>
                <c:pt idx="537">
                  <c:v>43500</c:v>
                </c:pt>
                <c:pt idx="538">
                  <c:v>43501</c:v>
                </c:pt>
                <c:pt idx="539">
                  <c:v>43502</c:v>
                </c:pt>
                <c:pt idx="540">
                  <c:v>43503</c:v>
                </c:pt>
                <c:pt idx="541">
                  <c:v>43504</c:v>
                </c:pt>
                <c:pt idx="542">
                  <c:v>43505</c:v>
                </c:pt>
                <c:pt idx="543">
                  <c:v>43506</c:v>
                </c:pt>
                <c:pt idx="544">
                  <c:v>43507</c:v>
                </c:pt>
                <c:pt idx="545">
                  <c:v>43508</c:v>
                </c:pt>
                <c:pt idx="546">
                  <c:v>43509</c:v>
                </c:pt>
                <c:pt idx="547">
                  <c:v>43510</c:v>
                </c:pt>
                <c:pt idx="548">
                  <c:v>43511</c:v>
                </c:pt>
                <c:pt idx="549">
                  <c:v>43512</c:v>
                </c:pt>
                <c:pt idx="550">
                  <c:v>43513</c:v>
                </c:pt>
                <c:pt idx="551">
                  <c:v>43514</c:v>
                </c:pt>
                <c:pt idx="552">
                  <c:v>43515</c:v>
                </c:pt>
                <c:pt idx="553">
                  <c:v>43516</c:v>
                </c:pt>
                <c:pt idx="554">
                  <c:v>43517</c:v>
                </c:pt>
                <c:pt idx="555">
                  <c:v>43518</c:v>
                </c:pt>
                <c:pt idx="556">
                  <c:v>43519</c:v>
                </c:pt>
                <c:pt idx="557">
                  <c:v>43520</c:v>
                </c:pt>
                <c:pt idx="558">
                  <c:v>43521</c:v>
                </c:pt>
                <c:pt idx="559">
                  <c:v>43522</c:v>
                </c:pt>
                <c:pt idx="560">
                  <c:v>43523</c:v>
                </c:pt>
                <c:pt idx="561">
                  <c:v>43524</c:v>
                </c:pt>
                <c:pt idx="562">
                  <c:v>43525</c:v>
                </c:pt>
                <c:pt idx="563">
                  <c:v>43526</c:v>
                </c:pt>
                <c:pt idx="564">
                  <c:v>43527</c:v>
                </c:pt>
                <c:pt idx="565">
                  <c:v>43528</c:v>
                </c:pt>
                <c:pt idx="566">
                  <c:v>43529</c:v>
                </c:pt>
                <c:pt idx="567">
                  <c:v>43530</c:v>
                </c:pt>
                <c:pt idx="568">
                  <c:v>43531</c:v>
                </c:pt>
                <c:pt idx="569">
                  <c:v>43532</c:v>
                </c:pt>
                <c:pt idx="570">
                  <c:v>43533</c:v>
                </c:pt>
                <c:pt idx="571">
                  <c:v>43534</c:v>
                </c:pt>
                <c:pt idx="572">
                  <c:v>43535</c:v>
                </c:pt>
                <c:pt idx="573">
                  <c:v>43536</c:v>
                </c:pt>
                <c:pt idx="574">
                  <c:v>43537</c:v>
                </c:pt>
                <c:pt idx="575">
                  <c:v>43538</c:v>
                </c:pt>
                <c:pt idx="576">
                  <c:v>43539</c:v>
                </c:pt>
                <c:pt idx="577">
                  <c:v>43540</c:v>
                </c:pt>
                <c:pt idx="578">
                  <c:v>43541</c:v>
                </c:pt>
                <c:pt idx="579">
                  <c:v>43542</c:v>
                </c:pt>
                <c:pt idx="580">
                  <c:v>43543</c:v>
                </c:pt>
                <c:pt idx="581">
                  <c:v>43544</c:v>
                </c:pt>
                <c:pt idx="582">
                  <c:v>43545</c:v>
                </c:pt>
                <c:pt idx="583">
                  <c:v>43546</c:v>
                </c:pt>
                <c:pt idx="584">
                  <c:v>43547</c:v>
                </c:pt>
                <c:pt idx="585">
                  <c:v>43548</c:v>
                </c:pt>
                <c:pt idx="586">
                  <c:v>43549</c:v>
                </c:pt>
                <c:pt idx="587">
                  <c:v>43550</c:v>
                </c:pt>
                <c:pt idx="588">
                  <c:v>43551</c:v>
                </c:pt>
                <c:pt idx="589">
                  <c:v>43552</c:v>
                </c:pt>
                <c:pt idx="590">
                  <c:v>43553</c:v>
                </c:pt>
                <c:pt idx="591">
                  <c:v>43554</c:v>
                </c:pt>
                <c:pt idx="592">
                  <c:v>43555</c:v>
                </c:pt>
                <c:pt idx="593">
                  <c:v>43556</c:v>
                </c:pt>
                <c:pt idx="594">
                  <c:v>43557</c:v>
                </c:pt>
                <c:pt idx="595">
                  <c:v>43558</c:v>
                </c:pt>
                <c:pt idx="596">
                  <c:v>43559</c:v>
                </c:pt>
                <c:pt idx="597">
                  <c:v>43560</c:v>
                </c:pt>
                <c:pt idx="598">
                  <c:v>43561</c:v>
                </c:pt>
                <c:pt idx="599">
                  <c:v>43562</c:v>
                </c:pt>
                <c:pt idx="600">
                  <c:v>43563</c:v>
                </c:pt>
                <c:pt idx="601">
                  <c:v>43564</c:v>
                </c:pt>
                <c:pt idx="602">
                  <c:v>43565</c:v>
                </c:pt>
                <c:pt idx="603">
                  <c:v>43566</c:v>
                </c:pt>
                <c:pt idx="604">
                  <c:v>43567</c:v>
                </c:pt>
                <c:pt idx="605">
                  <c:v>43568</c:v>
                </c:pt>
                <c:pt idx="606">
                  <c:v>43569</c:v>
                </c:pt>
                <c:pt idx="607">
                  <c:v>43570</c:v>
                </c:pt>
                <c:pt idx="608">
                  <c:v>43571</c:v>
                </c:pt>
                <c:pt idx="609">
                  <c:v>43572</c:v>
                </c:pt>
                <c:pt idx="610">
                  <c:v>43573</c:v>
                </c:pt>
                <c:pt idx="611">
                  <c:v>43574</c:v>
                </c:pt>
                <c:pt idx="612">
                  <c:v>43575</c:v>
                </c:pt>
                <c:pt idx="613">
                  <c:v>43576</c:v>
                </c:pt>
                <c:pt idx="614">
                  <c:v>43577</c:v>
                </c:pt>
                <c:pt idx="615">
                  <c:v>43578</c:v>
                </c:pt>
                <c:pt idx="616">
                  <c:v>43579</c:v>
                </c:pt>
                <c:pt idx="617">
                  <c:v>43580</c:v>
                </c:pt>
                <c:pt idx="618">
                  <c:v>43581</c:v>
                </c:pt>
                <c:pt idx="619">
                  <c:v>43582</c:v>
                </c:pt>
                <c:pt idx="620">
                  <c:v>43583</c:v>
                </c:pt>
                <c:pt idx="621">
                  <c:v>43584</c:v>
                </c:pt>
                <c:pt idx="622">
                  <c:v>43585</c:v>
                </c:pt>
                <c:pt idx="623">
                  <c:v>43586</c:v>
                </c:pt>
                <c:pt idx="624">
                  <c:v>43587</c:v>
                </c:pt>
                <c:pt idx="625">
                  <c:v>43588</c:v>
                </c:pt>
                <c:pt idx="626">
                  <c:v>43589</c:v>
                </c:pt>
                <c:pt idx="627">
                  <c:v>43590</c:v>
                </c:pt>
                <c:pt idx="628">
                  <c:v>43591</c:v>
                </c:pt>
                <c:pt idx="629">
                  <c:v>43592</c:v>
                </c:pt>
                <c:pt idx="630">
                  <c:v>43593</c:v>
                </c:pt>
                <c:pt idx="631">
                  <c:v>43594</c:v>
                </c:pt>
                <c:pt idx="632">
                  <c:v>43595</c:v>
                </c:pt>
                <c:pt idx="633">
                  <c:v>43596</c:v>
                </c:pt>
                <c:pt idx="634">
                  <c:v>43597</c:v>
                </c:pt>
                <c:pt idx="635">
                  <c:v>43598</c:v>
                </c:pt>
                <c:pt idx="636">
                  <c:v>43599</c:v>
                </c:pt>
                <c:pt idx="637">
                  <c:v>43600</c:v>
                </c:pt>
                <c:pt idx="638">
                  <c:v>43601</c:v>
                </c:pt>
                <c:pt idx="639">
                  <c:v>43602</c:v>
                </c:pt>
                <c:pt idx="640">
                  <c:v>43603</c:v>
                </c:pt>
                <c:pt idx="641">
                  <c:v>43604</c:v>
                </c:pt>
                <c:pt idx="642">
                  <c:v>43605</c:v>
                </c:pt>
                <c:pt idx="643">
                  <c:v>43606</c:v>
                </c:pt>
                <c:pt idx="644">
                  <c:v>43607</c:v>
                </c:pt>
                <c:pt idx="645">
                  <c:v>43608</c:v>
                </c:pt>
                <c:pt idx="646">
                  <c:v>43609</c:v>
                </c:pt>
                <c:pt idx="647">
                  <c:v>43610</c:v>
                </c:pt>
                <c:pt idx="648">
                  <c:v>43611</c:v>
                </c:pt>
                <c:pt idx="649">
                  <c:v>43612</c:v>
                </c:pt>
                <c:pt idx="650">
                  <c:v>43613</c:v>
                </c:pt>
                <c:pt idx="651">
                  <c:v>43614</c:v>
                </c:pt>
                <c:pt idx="652">
                  <c:v>43615</c:v>
                </c:pt>
                <c:pt idx="653">
                  <c:v>43616</c:v>
                </c:pt>
                <c:pt idx="654">
                  <c:v>43617</c:v>
                </c:pt>
                <c:pt idx="655">
                  <c:v>43618</c:v>
                </c:pt>
                <c:pt idx="656">
                  <c:v>43619</c:v>
                </c:pt>
                <c:pt idx="657">
                  <c:v>43620</c:v>
                </c:pt>
                <c:pt idx="658">
                  <c:v>43621</c:v>
                </c:pt>
                <c:pt idx="659">
                  <c:v>43622</c:v>
                </c:pt>
                <c:pt idx="660">
                  <c:v>43623</c:v>
                </c:pt>
                <c:pt idx="661">
                  <c:v>43624</c:v>
                </c:pt>
                <c:pt idx="662">
                  <c:v>43625</c:v>
                </c:pt>
                <c:pt idx="663">
                  <c:v>43626</c:v>
                </c:pt>
                <c:pt idx="664">
                  <c:v>43627</c:v>
                </c:pt>
                <c:pt idx="665">
                  <c:v>43628</c:v>
                </c:pt>
                <c:pt idx="666">
                  <c:v>43629</c:v>
                </c:pt>
                <c:pt idx="667">
                  <c:v>43630</c:v>
                </c:pt>
                <c:pt idx="668">
                  <c:v>43631</c:v>
                </c:pt>
                <c:pt idx="669">
                  <c:v>43632</c:v>
                </c:pt>
                <c:pt idx="670">
                  <c:v>43633</c:v>
                </c:pt>
                <c:pt idx="671">
                  <c:v>43634</c:v>
                </c:pt>
                <c:pt idx="672">
                  <c:v>43635</c:v>
                </c:pt>
                <c:pt idx="673">
                  <c:v>43636</c:v>
                </c:pt>
                <c:pt idx="674">
                  <c:v>43637</c:v>
                </c:pt>
                <c:pt idx="675">
                  <c:v>43638</c:v>
                </c:pt>
                <c:pt idx="676">
                  <c:v>43639</c:v>
                </c:pt>
                <c:pt idx="677">
                  <c:v>43640</c:v>
                </c:pt>
                <c:pt idx="678">
                  <c:v>43641</c:v>
                </c:pt>
                <c:pt idx="679">
                  <c:v>43642</c:v>
                </c:pt>
                <c:pt idx="680">
                  <c:v>43643</c:v>
                </c:pt>
                <c:pt idx="681">
                  <c:v>43644</c:v>
                </c:pt>
                <c:pt idx="682">
                  <c:v>43645</c:v>
                </c:pt>
                <c:pt idx="683">
                  <c:v>43646</c:v>
                </c:pt>
                <c:pt idx="684">
                  <c:v>43647</c:v>
                </c:pt>
                <c:pt idx="685">
                  <c:v>43648</c:v>
                </c:pt>
                <c:pt idx="686">
                  <c:v>43649</c:v>
                </c:pt>
                <c:pt idx="687">
                  <c:v>43650</c:v>
                </c:pt>
                <c:pt idx="688">
                  <c:v>43651</c:v>
                </c:pt>
                <c:pt idx="689">
                  <c:v>43652</c:v>
                </c:pt>
                <c:pt idx="690">
                  <c:v>43653</c:v>
                </c:pt>
                <c:pt idx="691">
                  <c:v>43654</c:v>
                </c:pt>
                <c:pt idx="692">
                  <c:v>43655</c:v>
                </c:pt>
                <c:pt idx="693">
                  <c:v>43656</c:v>
                </c:pt>
                <c:pt idx="694">
                  <c:v>43657</c:v>
                </c:pt>
                <c:pt idx="695">
                  <c:v>43658</c:v>
                </c:pt>
                <c:pt idx="696">
                  <c:v>43659</c:v>
                </c:pt>
                <c:pt idx="697">
                  <c:v>43660</c:v>
                </c:pt>
                <c:pt idx="698">
                  <c:v>43661</c:v>
                </c:pt>
                <c:pt idx="699">
                  <c:v>43662</c:v>
                </c:pt>
                <c:pt idx="700">
                  <c:v>43663</c:v>
                </c:pt>
                <c:pt idx="701">
                  <c:v>43664</c:v>
                </c:pt>
                <c:pt idx="702">
                  <c:v>43665</c:v>
                </c:pt>
                <c:pt idx="703">
                  <c:v>43666</c:v>
                </c:pt>
                <c:pt idx="704">
                  <c:v>43667</c:v>
                </c:pt>
                <c:pt idx="705">
                  <c:v>43668</c:v>
                </c:pt>
                <c:pt idx="706">
                  <c:v>43669</c:v>
                </c:pt>
                <c:pt idx="707">
                  <c:v>43670</c:v>
                </c:pt>
                <c:pt idx="708">
                  <c:v>43671</c:v>
                </c:pt>
                <c:pt idx="709">
                  <c:v>43672</c:v>
                </c:pt>
                <c:pt idx="710">
                  <c:v>43673</c:v>
                </c:pt>
                <c:pt idx="711">
                  <c:v>43674</c:v>
                </c:pt>
                <c:pt idx="712">
                  <c:v>43675</c:v>
                </c:pt>
                <c:pt idx="713">
                  <c:v>43676</c:v>
                </c:pt>
                <c:pt idx="714">
                  <c:v>43677</c:v>
                </c:pt>
                <c:pt idx="715">
                  <c:v>43678</c:v>
                </c:pt>
                <c:pt idx="716">
                  <c:v>43679</c:v>
                </c:pt>
                <c:pt idx="717">
                  <c:v>43680</c:v>
                </c:pt>
                <c:pt idx="718">
                  <c:v>43681</c:v>
                </c:pt>
                <c:pt idx="719">
                  <c:v>43682</c:v>
                </c:pt>
                <c:pt idx="720">
                  <c:v>43683</c:v>
                </c:pt>
                <c:pt idx="721">
                  <c:v>43684</c:v>
                </c:pt>
                <c:pt idx="722">
                  <c:v>43685</c:v>
                </c:pt>
                <c:pt idx="723">
                  <c:v>43686</c:v>
                </c:pt>
                <c:pt idx="724">
                  <c:v>43687</c:v>
                </c:pt>
                <c:pt idx="725">
                  <c:v>43688</c:v>
                </c:pt>
                <c:pt idx="726">
                  <c:v>43689</c:v>
                </c:pt>
                <c:pt idx="727">
                  <c:v>43690</c:v>
                </c:pt>
                <c:pt idx="728">
                  <c:v>43691</c:v>
                </c:pt>
                <c:pt idx="729">
                  <c:v>43692</c:v>
                </c:pt>
                <c:pt idx="730">
                  <c:v>43693</c:v>
                </c:pt>
                <c:pt idx="731">
                  <c:v>43694</c:v>
                </c:pt>
                <c:pt idx="732">
                  <c:v>43695</c:v>
                </c:pt>
                <c:pt idx="733">
                  <c:v>43696</c:v>
                </c:pt>
                <c:pt idx="734">
                  <c:v>43697</c:v>
                </c:pt>
                <c:pt idx="735">
                  <c:v>43698</c:v>
                </c:pt>
                <c:pt idx="736">
                  <c:v>43699</c:v>
                </c:pt>
                <c:pt idx="737">
                  <c:v>43700</c:v>
                </c:pt>
                <c:pt idx="738">
                  <c:v>43701</c:v>
                </c:pt>
                <c:pt idx="739">
                  <c:v>43702</c:v>
                </c:pt>
                <c:pt idx="740">
                  <c:v>43703</c:v>
                </c:pt>
                <c:pt idx="741">
                  <c:v>43704</c:v>
                </c:pt>
                <c:pt idx="742">
                  <c:v>43705</c:v>
                </c:pt>
                <c:pt idx="743">
                  <c:v>43706</c:v>
                </c:pt>
                <c:pt idx="744">
                  <c:v>43707</c:v>
                </c:pt>
                <c:pt idx="745">
                  <c:v>43708</c:v>
                </c:pt>
                <c:pt idx="746">
                  <c:v>43709</c:v>
                </c:pt>
                <c:pt idx="747">
                  <c:v>43710</c:v>
                </c:pt>
                <c:pt idx="748">
                  <c:v>43711</c:v>
                </c:pt>
                <c:pt idx="749">
                  <c:v>43712</c:v>
                </c:pt>
                <c:pt idx="750">
                  <c:v>43713</c:v>
                </c:pt>
                <c:pt idx="751">
                  <c:v>43714</c:v>
                </c:pt>
                <c:pt idx="752">
                  <c:v>43715</c:v>
                </c:pt>
                <c:pt idx="753">
                  <c:v>43716</c:v>
                </c:pt>
                <c:pt idx="754">
                  <c:v>43717</c:v>
                </c:pt>
                <c:pt idx="755">
                  <c:v>43718</c:v>
                </c:pt>
                <c:pt idx="756">
                  <c:v>43719</c:v>
                </c:pt>
                <c:pt idx="757">
                  <c:v>43720</c:v>
                </c:pt>
                <c:pt idx="758">
                  <c:v>43721</c:v>
                </c:pt>
                <c:pt idx="759">
                  <c:v>43722</c:v>
                </c:pt>
                <c:pt idx="760">
                  <c:v>43723</c:v>
                </c:pt>
                <c:pt idx="761">
                  <c:v>43724</c:v>
                </c:pt>
                <c:pt idx="762">
                  <c:v>43725</c:v>
                </c:pt>
                <c:pt idx="763">
                  <c:v>43726</c:v>
                </c:pt>
                <c:pt idx="764">
                  <c:v>43727</c:v>
                </c:pt>
                <c:pt idx="765">
                  <c:v>43728</c:v>
                </c:pt>
                <c:pt idx="766">
                  <c:v>43729</c:v>
                </c:pt>
                <c:pt idx="767">
                  <c:v>43730</c:v>
                </c:pt>
                <c:pt idx="768">
                  <c:v>43731</c:v>
                </c:pt>
                <c:pt idx="769">
                  <c:v>43732</c:v>
                </c:pt>
                <c:pt idx="770">
                  <c:v>43733</c:v>
                </c:pt>
                <c:pt idx="771">
                  <c:v>43734</c:v>
                </c:pt>
                <c:pt idx="772">
                  <c:v>43735</c:v>
                </c:pt>
                <c:pt idx="773">
                  <c:v>43736</c:v>
                </c:pt>
                <c:pt idx="774">
                  <c:v>43737</c:v>
                </c:pt>
                <c:pt idx="775">
                  <c:v>43738</c:v>
                </c:pt>
                <c:pt idx="776">
                  <c:v>43739</c:v>
                </c:pt>
                <c:pt idx="777">
                  <c:v>43740</c:v>
                </c:pt>
                <c:pt idx="778">
                  <c:v>43741</c:v>
                </c:pt>
                <c:pt idx="779">
                  <c:v>43742</c:v>
                </c:pt>
                <c:pt idx="780">
                  <c:v>43743</c:v>
                </c:pt>
                <c:pt idx="781">
                  <c:v>43744</c:v>
                </c:pt>
                <c:pt idx="782">
                  <c:v>43745</c:v>
                </c:pt>
                <c:pt idx="783">
                  <c:v>43746</c:v>
                </c:pt>
                <c:pt idx="784">
                  <c:v>43747</c:v>
                </c:pt>
                <c:pt idx="785">
                  <c:v>43748</c:v>
                </c:pt>
                <c:pt idx="786">
                  <c:v>43749</c:v>
                </c:pt>
                <c:pt idx="787">
                  <c:v>43750</c:v>
                </c:pt>
                <c:pt idx="788">
                  <c:v>43751</c:v>
                </c:pt>
                <c:pt idx="789">
                  <c:v>43752</c:v>
                </c:pt>
                <c:pt idx="790">
                  <c:v>43753</c:v>
                </c:pt>
                <c:pt idx="791">
                  <c:v>43754</c:v>
                </c:pt>
                <c:pt idx="792">
                  <c:v>43755</c:v>
                </c:pt>
                <c:pt idx="793">
                  <c:v>43756</c:v>
                </c:pt>
                <c:pt idx="794">
                  <c:v>43757</c:v>
                </c:pt>
                <c:pt idx="795">
                  <c:v>43758</c:v>
                </c:pt>
                <c:pt idx="796">
                  <c:v>43759</c:v>
                </c:pt>
                <c:pt idx="797">
                  <c:v>43760</c:v>
                </c:pt>
                <c:pt idx="798">
                  <c:v>43761</c:v>
                </c:pt>
                <c:pt idx="799">
                  <c:v>43762</c:v>
                </c:pt>
                <c:pt idx="800">
                  <c:v>43763</c:v>
                </c:pt>
                <c:pt idx="801">
                  <c:v>43764</c:v>
                </c:pt>
                <c:pt idx="802">
                  <c:v>43765</c:v>
                </c:pt>
                <c:pt idx="803">
                  <c:v>43766</c:v>
                </c:pt>
                <c:pt idx="804">
                  <c:v>43767</c:v>
                </c:pt>
                <c:pt idx="805">
                  <c:v>43768</c:v>
                </c:pt>
                <c:pt idx="806">
                  <c:v>43769</c:v>
                </c:pt>
                <c:pt idx="807">
                  <c:v>43770</c:v>
                </c:pt>
                <c:pt idx="808">
                  <c:v>43771</c:v>
                </c:pt>
                <c:pt idx="809">
                  <c:v>43772</c:v>
                </c:pt>
                <c:pt idx="810">
                  <c:v>43773</c:v>
                </c:pt>
                <c:pt idx="811">
                  <c:v>43774</c:v>
                </c:pt>
                <c:pt idx="812">
                  <c:v>43775</c:v>
                </c:pt>
                <c:pt idx="813">
                  <c:v>43776</c:v>
                </c:pt>
                <c:pt idx="814">
                  <c:v>43777</c:v>
                </c:pt>
                <c:pt idx="815">
                  <c:v>43778</c:v>
                </c:pt>
                <c:pt idx="816">
                  <c:v>43779</c:v>
                </c:pt>
                <c:pt idx="817">
                  <c:v>43780</c:v>
                </c:pt>
                <c:pt idx="818">
                  <c:v>43781</c:v>
                </c:pt>
                <c:pt idx="819">
                  <c:v>43782</c:v>
                </c:pt>
                <c:pt idx="820">
                  <c:v>43783</c:v>
                </c:pt>
                <c:pt idx="821">
                  <c:v>43784</c:v>
                </c:pt>
                <c:pt idx="822">
                  <c:v>43785</c:v>
                </c:pt>
                <c:pt idx="823">
                  <c:v>43786</c:v>
                </c:pt>
                <c:pt idx="824">
                  <c:v>43787</c:v>
                </c:pt>
                <c:pt idx="825">
                  <c:v>43788</c:v>
                </c:pt>
                <c:pt idx="826">
                  <c:v>43789</c:v>
                </c:pt>
                <c:pt idx="827">
                  <c:v>43790</c:v>
                </c:pt>
                <c:pt idx="828">
                  <c:v>43791</c:v>
                </c:pt>
                <c:pt idx="829">
                  <c:v>43792</c:v>
                </c:pt>
                <c:pt idx="830">
                  <c:v>43793</c:v>
                </c:pt>
                <c:pt idx="831">
                  <c:v>43794</c:v>
                </c:pt>
                <c:pt idx="832">
                  <c:v>43795</c:v>
                </c:pt>
                <c:pt idx="833">
                  <c:v>43796</c:v>
                </c:pt>
                <c:pt idx="834">
                  <c:v>43797</c:v>
                </c:pt>
                <c:pt idx="835">
                  <c:v>43798</c:v>
                </c:pt>
                <c:pt idx="836">
                  <c:v>43799</c:v>
                </c:pt>
                <c:pt idx="837">
                  <c:v>43800</c:v>
                </c:pt>
                <c:pt idx="838">
                  <c:v>43801</c:v>
                </c:pt>
                <c:pt idx="839">
                  <c:v>43802</c:v>
                </c:pt>
                <c:pt idx="840">
                  <c:v>43803</c:v>
                </c:pt>
                <c:pt idx="841">
                  <c:v>43804</c:v>
                </c:pt>
                <c:pt idx="842">
                  <c:v>43805</c:v>
                </c:pt>
                <c:pt idx="843">
                  <c:v>43806</c:v>
                </c:pt>
                <c:pt idx="844">
                  <c:v>43807</c:v>
                </c:pt>
                <c:pt idx="845">
                  <c:v>43808</c:v>
                </c:pt>
                <c:pt idx="846">
                  <c:v>43809</c:v>
                </c:pt>
                <c:pt idx="847">
                  <c:v>43810</c:v>
                </c:pt>
                <c:pt idx="848">
                  <c:v>43811</c:v>
                </c:pt>
                <c:pt idx="849">
                  <c:v>43812</c:v>
                </c:pt>
                <c:pt idx="850">
                  <c:v>43813</c:v>
                </c:pt>
                <c:pt idx="851">
                  <c:v>43814</c:v>
                </c:pt>
                <c:pt idx="852">
                  <c:v>43815</c:v>
                </c:pt>
                <c:pt idx="853">
                  <c:v>43816</c:v>
                </c:pt>
                <c:pt idx="854">
                  <c:v>43817</c:v>
                </c:pt>
                <c:pt idx="855">
                  <c:v>43818</c:v>
                </c:pt>
                <c:pt idx="856">
                  <c:v>43819</c:v>
                </c:pt>
                <c:pt idx="857">
                  <c:v>43820</c:v>
                </c:pt>
                <c:pt idx="858">
                  <c:v>43821</c:v>
                </c:pt>
                <c:pt idx="859">
                  <c:v>43822</c:v>
                </c:pt>
                <c:pt idx="860">
                  <c:v>43823</c:v>
                </c:pt>
                <c:pt idx="861">
                  <c:v>43824</c:v>
                </c:pt>
                <c:pt idx="862">
                  <c:v>43825</c:v>
                </c:pt>
                <c:pt idx="863">
                  <c:v>43826</c:v>
                </c:pt>
                <c:pt idx="864">
                  <c:v>43827</c:v>
                </c:pt>
                <c:pt idx="865">
                  <c:v>43828</c:v>
                </c:pt>
                <c:pt idx="866">
                  <c:v>43829</c:v>
                </c:pt>
                <c:pt idx="867">
                  <c:v>43830</c:v>
                </c:pt>
                <c:pt idx="868">
                  <c:v>43831</c:v>
                </c:pt>
                <c:pt idx="869">
                  <c:v>43832</c:v>
                </c:pt>
                <c:pt idx="870">
                  <c:v>43833</c:v>
                </c:pt>
                <c:pt idx="871">
                  <c:v>43834</c:v>
                </c:pt>
                <c:pt idx="872">
                  <c:v>43835</c:v>
                </c:pt>
                <c:pt idx="873">
                  <c:v>43836</c:v>
                </c:pt>
                <c:pt idx="874">
                  <c:v>43837</c:v>
                </c:pt>
                <c:pt idx="875">
                  <c:v>43838</c:v>
                </c:pt>
                <c:pt idx="876">
                  <c:v>43839</c:v>
                </c:pt>
                <c:pt idx="877">
                  <c:v>43840</c:v>
                </c:pt>
                <c:pt idx="878">
                  <c:v>43841</c:v>
                </c:pt>
                <c:pt idx="879">
                  <c:v>43842</c:v>
                </c:pt>
                <c:pt idx="880">
                  <c:v>43843</c:v>
                </c:pt>
                <c:pt idx="881">
                  <c:v>43844</c:v>
                </c:pt>
                <c:pt idx="882">
                  <c:v>43845</c:v>
                </c:pt>
                <c:pt idx="883">
                  <c:v>43846</c:v>
                </c:pt>
                <c:pt idx="884">
                  <c:v>43847</c:v>
                </c:pt>
                <c:pt idx="885">
                  <c:v>43848</c:v>
                </c:pt>
                <c:pt idx="886">
                  <c:v>43849</c:v>
                </c:pt>
                <c:pt idx="887">
                  <c:v>43850</c:v>
                </c:pt>
                <c:pt idx="888">
                  <c:v>43851</c:v>
                </c:pt>
                <c:pt idx="889">
                  <c:v>43852</c:v>
                </c:pt>
                <c:pt idx="890">
                  <c:v>43853</c:v>
                </c:pt>
                <c:pt idx="891">
                  <c:v>43854</c:v>
                </c:pt>
                <c:pt idx="892">
                  <c:v>43855</c:v>
                </c:pt>
                <c:pt idx="893">
                  <c:v>43856</c:v>
                </c:pt>
                <c:pt idx="894">
                  <c:v>43857</c:v>
                </c:pt>
                <c:pt idx="895">
                  <c:v>43858</c:v>
                </c:pt>
                <c:pt idx="896">
                  <c:v>43859</c:v>
                </c:pt>
                <c:pt idx="897">
                  <c:v>43860</c:v>
                </c:pt>
                <c:pt idx="898">
                  <c:v>43861</c:v>
                </c:pt>
                <c:pt idx="899">
                  <c:v>43862</c:v>
                </c:pt>
                <c:pt idx="900">
                  <c:v>43863</c:v>
                </c:pt>
                <c:pt idx="901">
                  <c:v>43864</c:v>
                </c:pt>
                <c:pt idx="902">
                  <c:v>43865</c:v>
                </c:pt>
                <c:pt idx="903">
                  <c:v>43866</c:v>
                </c:pt>
                <c:pt idx="904">
                  <c:v>43867</c:v>
                </c:pt>
                <c:pt idx="905">
                  <c:v>43868</c:v>
                </c:pt>
                <c:pt idx="906">
                  <c:v>43869</c:v>
                </c:pt>
                <c:pt idx="907">
                  <c:v>43870</c:v>
                </c:pt>
                <c:pt idx="908">
                  <c:v>43871</c:v>
                </c:pt>
                <c:pt idx="909">
                  <c:v>43872</c:v>
                </c:pt>
                <c:pt idx="910">
                  <c:v>43873</c:v>
                </c:pt>
                <c:pt idx="911">
                  <c:v>43874</c:v>
                </c:pt>
                <c:pt idx="912">
                  <c:v>43875</c:v>
                </c:pt>
                <c:pt idx="913">
                  <c:v>43876</c:v>
                </c:pt>
                <c:pt idx="914">
                  <c:v>43877</c:v>
                </c:pt>
                <c:pt idx="915">
                  <c:v>43878</c:v>
                </c:pt>
                <c:pt idx="916">
                  <c:v>43879</c:v>
                </c:pt>
                <c:pt idx="917">
                  <c:v>43880</c:v>
                </c:pt>
                <c:pt idx="918">
                  <c:v>43881</c:v>
                </c:pt>
                <c:pt idx="919">
                  <c:v>43882</c:v>
                </c:pt>
                <c:pt idx="920">
                  <c:v>43883</c:v>
                </c:pt>
                <c:pt idx="921">
                  <c:v>43884</c:v>
                </c:pt>
                <c:pt idx="922">
                  <c:v>43885</c:v>
                </c:pt>
                <c:pt idx="923">
                  <c:v>43886</c:v>
                </c:pt>
                <c:pt idx="924">
                  <c:v>43887</c:v>
                </c:pt>
                <c:pt idx="925">
                  <c:v>43888</c:v>
                </c:pt>
                <c:pt idx="926">
                  <c:v>43889</c:v>
                </c:pt>
                <c:pt idx="927">
                  <c:v>43890</c:v>
                </c:pt>
                <c:pt idx="928">
                  <c:v>43891</c:v>
                </c:pt>
                <c:pt idx="929">
                  <c:v>43892</c:v>
                </c:pt>
                <c:pt idx="930">
                  <c:v>43893</c:v>
                </c:pt>
                <c:pt idx="931">
                  <c:v>43894</c:v>
                </c:pt>
                <c:pt idx="932">
                  <c:v>43895</c:v>
                </c:pt>
                <c:pt idx="933">
                  <c:v>43896</c:v>
                </c:pt>
                <c:pt idx="934">
                  <c:v>43897</c:v>
                </c:pt>
                <c:pt idx="935">
                  <c:v>43898</c:v>
                </c:pt>
                <c:pt idx="936">
                  <c:v>43899</c:v>
                </c:pt>
                <c:pt idx="937">
                  <c:v>43900</c:v>
                </c:pt>
                <c:pt idx="938">
                  <c:v>43901</c:v>
                </c:pt>
                <c:pt idx="939">
                  <c:v>43902</c:v>
                </c:pt>
                <c:pt idx="940">
                  <c:v>43903</c:v>
                </c:pt>
                <c:pt idx="941">
                  <c:v>43904</c:v>
                </c:pt>
                <c:pt idx="942">
                  <c:v>43905</c:v>
                </c:pt>
                <c:pt idx="943">
                  <c:v>43906</c:v>
                </c:pt>
                <c:pt idx="944">
                  <c:v>43907</c:v>
                </c:pt>
                <c:pt idx="945">
                  <c:v>43908</c:v>
                </c:pt>
                <c:pt idx="946">
                  <c:v>43909</c:v>
                </c:pt>
                <c:pt idx="947">
                  <c:v>43910</c:v>
                </c:pt>
                <c:pt idx="948">
                  <c:v>43911</c:v>
                </c:pt>
                <c:pt idx="949">
                  <c:v>43912</c:v>
                </c:pt>
                <c:pt idx="950">
                  <c:v>43913</c:v>
                </c:pt>
                <c:pt idx="951">
                  <c:v>43914</c:v>
                </c:pt>
                <c:pt idx="952">
                  <c:v>43915</c:v>
                </c:pt>
                <c:pt idx="953">
                  <c:v>43916</c:v>
                </c:pt>
                <c:pt idx="954">
                  <c:v>43917</c:v>
                </c:pt>
                <c:pt idx="955">
                  <c:v>43918</c:v>
                </c:pt>
                <c:pt idx="956">
                  <c:v>43919</c:v>
                </c:pt>
                <c:pt idx="957">
                  <c:v>43920</c:v>
                </c:pt>
                <c:pt idx="958">
                  <c:v>43921</c:v>
                </c:pt>
                <c:pt idx="959">
                  <c:v>43922</c:v>
                </c:pt>
                <c:pt idx="960">
                  <c:v>43923</c:v>
                </c:pt>
                <c:pt idx="961">
                  <c:v>43924</c:v>
                </c:pt>
                <c:pt idx="962">
                  <c:v>43925</c:v>
                </c:pt>
                <c:pt idx="963">
                  <c:v>43926</c:v>
                </c:pt>
                <c:pt idx="964">
                  <c:v>43927</c:v>
                </c:pt>
                <c:pt idx="965">
                  <c:v>43928</c:v>
                </c:pt>
                <c:pt idx="966">
                  <c:v>43929</c:v>
                </c:pt>
                <c:pt idx="967">
                  <c:v>43930</c:v>
                </c:pt>
                <c:pt idx="968">
                  <c:v>43931</c:v>
                </c:pt>
                <c:pt idx="969">
                  <c:v>43932</c:v>
                </c:pt>
                <c:pt idx="970">
                  <c:v>43933</c:v>
                </c:pt>
                <c:pt idx="971">
                  <c:v>43934</c:v>
                </c:pt>
                <c:pt idx="972">
                  <c:v>43935</c:v>
                </c:pt>
                <c:pt idx="973">
                  <c:v>43936</c:v>
                </c:pt>
                <c:pt idx="974">
                  <c:v>43937</c:v>
                </c:pt>
                <c:pt idx="975">
                  <c:v>43938</c:v>
                </c:pt>
                <c:pt idx="976">
                  <c:v>43939</c:v>
                </c:pt>
                <c:pt idx="977">
                  <c:v>43940</c:v>
                </c:pt>
                <c:pt idx="978">
                  <c:v>43941</c:v>
                </c:pt>
                <c:pt idx="979">
                  <c:v>43942</c:v>
                </c:pt>
                <c:pt idx="980">
                  <c:v>43943</c:v>
                </c:pt>
                <c:pt idx="981">
                  <c:v>43944</c:v>
                </c:pt>
                <c:pt idx="982">
                  <c:v>43945</c:v>
                </c:pt>
                <c:pt idx="983">
                  <c:v>43946</c:v>
                </c:pt>
                <c:pt idx="984">
                  <c:v>43947</c:v>
                </c:pt>
                <c:pt idx="985">
                  <c:v>43948</c:v>
                </c:pt>
                <c:pt idx="986">
                  <c:v>43949</c:v>
                </c:pt>
                <c:pt idx="987">
                  <c:v>43950</c:v>
                </c:pt>
                <c:pt idx="988">
                  <c:v>43951</c:v>
                </c:pt>
                <c:pt idx="989">
                  <c:v>43952</c:v>
                </c:pt>
                <c:pt idx="990">
                  <c:v>43953</c:v>
                </c:pt>
                <c:pt idx="991">
                  <c:v>43954</c:v>
                </c:pt>
                <c:pt idx="992">
                  <c:v>43955</c:v>
                </c:pt>
                <c:pt idx="993">
                  <c:v>43956</c:v>
                </c:pt>
                <c:pt idx="994">
                  <c:v>43957</c:v>
                </c:pt>
                <c:pt idx="995">
                  <c:v>43958</c:v>
                </c:pt>
                <c:pt idx="996">
                  <c:v>43959</c:v>
                </c:pt>
                <c:pt idx="997">
                  <c:v>43960</c:v>
                </c:pt>
                <c:pt idx="998">
                  <c:v>43961</c:v>
                </c:pt>
                <c:pt idx="999">
                  <c:v>43962</c:v>
                </c:pt>
                <c:pt idx="1000">
                  <c:v>43963</c:v>
                </c:pt>
                <c:pt idx="1001">
                  <c:v>43964</c:v>
                </c:pt>
                <c:pt idx="1002">
                  <c:v>43965</c:v>
                </c:pt>
                <c:pt idx="1003">
                  <c:v>43966</c:v>
                </c:pt>
                <c:pt idx="1004">
                  <c:v>43967</c:v>
                </c:pt>
                <c:pt idx="1005">
                  <c:v>43968</c:v>
                </c:pt>
                <c:pt idx="1006">
                  <c:v>43969</c:v>
                </c:pt>
                <c:pt idx="1007">
                  <c:v>43970</c:v>
                </c:pt>
                <c:pt idx="1008">
                  <c:v>43971</c:v>
                </c:pt>
                <c:pt idx="1009">
                  <c:v>43972</c:v>
                </c:pt>
                <c:pt idx="1010">
                  <c:v>43973</c:v>
                </c:pt>
                <c:pt idx="1011">
                  <c:v>43974</c:v>
                </c:pt>
                <c:pt idx="1012">
                  <c:v>43975</c:v>
                </c:pt>
                <c:pt idx="1013">
                  <c:v>43976</c:v>
                </c:pt>
                <c:pt idx="1014">
                  <c:v>43977</c:v>
                </c:pt>
                <c:pt idx="1015">
                  <c:v>43978</c:v>
                </c:pt>
                <c:pt idx="1016">
                  <c:v>43979</c:v>
                </c:pt>
                <c:pt idx="1017">
                  <c:v>43980</c:v>
                </c:pt>
                <c:pt idx="1018">
                  <c:v>43981</c:v>
                </c:pt>
                <c:pt idx="1019">
                  <c:v>43982</c:v>
                </c:pt>
                <c:pt idx="1020">
                  <c:v>43983</c:v>
                </c:pt>
                <c:pt idx="1021">
                  <c:v>43984</c:v>
                </c:pt>
                <c:pt idx="1022">
                  <c:v>43985</c:v>
                </c:pt>
                <c:pt idx="1023">
                  <c:v>43986</c:v>
                </c:pt>
                <c:pt idx="1024">
                  <c:v>43987</c:v>
                </c:pt>
                <c:pt idx="1025">
                  <c:v>43988</c:v>
                </c:pt>
                <c:pt idx="1026">
                  <c:v>43989</c:v>
                </c:pt>
                <c:pt idx="1027">
                  <c:v>43990</c:v>
                </c:pt>
                <c:pt idx="1028">
                  <c:v>43991</c:v>
                </c:pt>
                <c:pt idx="1029">
                  <c:v>43992</c:v>
                </c:pt>
                <c:pt idx="1030">
                  <c:v>43993</c:v>
                </c:pt>
                <c:pt idx="1031">
                  <c:v>43994</c:v>
                </c:pt>
                <c:pt idx="1032">
                  <c:v>43995</c:v>
                </c:pt>
                <c:pt idx="1033">
                  <c:v>43996</c:v>
                </c:pt>
                <c:pt idx="1034">
                  <c:v>43997</c:v>
                </c:pt>
                <c:pt idx="1035">
                  <c:v>43998</c:v>
                </c:pt>
                <c:pt idx="1036">
                  <c:v>43999</c:v>
                </c:pt>
                <c:pt idx="1037">
                  <c:v>44000</c:v>
                </c:pt>
                <c:pt idx="1038">
                  <c:v>44001</c:v>
                </c:pt>
                <c:pt idx="1039">
                  <c:v>44002</c:v>
                </c:pt>
                <c:pt idx="1040">
                  <c:v>44003</c:v>
                </c:pt>
                <c:pt idx="1041">
                  <c:v>44004</c:v>
                </c:pt>
                <c:pt idx="1042">
                  <c:v>44005</c:v>
                </c:pt>
                <c:pt idx="1043">
                  <c:v>44006</c:v>
                </c:pt>
                <c:pt idx="1044">
                  <c:v>44007</c:v>
                </c:pt>
                <c:pt idx="1045">
                  <c:v>44008</c:v>
                </c:pt>
                <c:pt idx="1046">
                  <c:v>44009</c:v>
                </c:pt>
                <c:pt idx="1047">
                  <c:v>44010</c:v>
                </c:pt>
                <c:pt idx="1048">
                  <c:v>44011</c:v>
                </c:pt>
                <c:pt idx="1049">
                  <c:v>44012</c:v>
                </c:pt>
                <c:pt idx="1050">
                  <c:v>44013</c:v>
                </c:pt>
                <c:pt idx="1051">
                  <c:v>44014</c:v>
                </c:pt>
                <c:pt idx="1052">
                  <c:v>44015</c:v>
                </c:pt>
                <c:pt idx="1053">
                  <c:v>44016</c:v>
                </c:pt>
                <c:pt idx="1054">
                  <c:v>44017</c:v>
                </c:pt>
                <c:pt idx="1055">
                  <c:v>44018</c:v>
                </c:pt>
                <c:pt idx="1056">
                  <c:v>44019</c:v>
                </c:pt>
                <c:pt idx="1057">
                  <c:v>44020</c:v>
                </c:pt>
                <c:pt idx="1058">
                  <c:v>44021</c:v>
                </c:pt>
                <c:pt idx="1059">
                  <c:v>44022</c:v>
                </c:pt>
                <c:pt idx="1060">
                  <c:v>44023</c:v>
                </c:pt>
                <c:pt idx="1061">
                  <c:v>44024</c:v>
                </c:pt>
                <c:pt idx="1062">
                  <c:v>44025</c:v>
                </c:pt>
                <c:pt idx="1063">
                  <c:v>44026</c:v>
                </c:pt>
                <c:pt idx="1064">
                  <c:v>44027</c:v>
                </c:pt>
                <c:pt idx="1065">
                  <c:v>44028</c:v>
                </c:pt>
                <c:pt idx="1066">
                  <c:v>44029</c:v>
                </c:pt>
                <c:pt idx="1067">
                  <c:v>44030</c:v>
                </c:pt>
                <c:pt idx="1068">
                  <c:v>44031</c:v>
                </c:pt>
                <c:pt idx="1069">
                  <c:v>44032</c:v>
                </c:pt>
                <c:pt idx="1070">
                  <c:v>44033</c:v>
                </c:pt>
                <c:pt idx="1071">
                  <c:v>44034</c:v>
                </c:pt>
                <c:pt idx="1072">
                  <c:v>44035</c:v>
                </c:pt>
                <c:pt idx="1073">
                  <c:v>44036</c:v>
                </c:pt>
                <c:pt idx="1074">
                  <c:v>44037</c:v>
                </c:pt>
                <c:pt idx="1075">
                  <c:v>44038</c:v>
                </c:pt>
                <c:pt idx="1076">
                  <c:v>44039</c:v>
                </c:pt>
                <c:pt idx="1077">
                  <c:v>44040</c:v>
                </c:pt>
                <c:pt idx="1078">
                  <c:v>44041</c:v>
                </c:pt>
                <c:pt idx="1079">
                  <c:v>44042</c:v>
                </c:pt>
                <c:pt idx="1080">
                  <c:v>44043</c:v>
                </c:pt>
                <c:pt idx="1081">
                  <c:v>44044</c:v>
                </c:pt>
                <c:pt idx="1082">
                  <c:v>44045</c:v>
                </c:pt>
                <c:pt idx="1083">
                  <c:v>44046</c:v>
                </c:pt>
                <c:pt idx="1084">
                  <c:v>44047</c:v>
                </c:pt>
                <c:pt idx="1085">
                  <c:v>44048</c:v>
                </c:pt>
                <c:pt idx="1086">
                  <c:v>44049</c:v>
                </c:pt>
                <c:pt idx="1087">
                  <c:v>44050</c:v>
                </c:pt>
                <c:pt idx="1088">
                  <c:v>44051</c:v>
                </c:pt>
                <c:pt idx="1089">
                  <c:v>44052</c:v>
                </c:pt>
                <c:pt idx="1090">
                  <c:v>44053</c:v>
                </c:pt>
                <c:pt idx="1091">
                  <c:v>44054</c:v>
                </c:pt>
                <c:pt idx="1092">
                  <c:v>44055</c:v>
                </c:pt>
                <c:pt idx="1093">
                  <c:v>44056</c:v>
                </c:pt>
                <c:pt idx="1094">
                  <c:v>44057</c:v>
                </c:pt>
                <c:pt idx="1095">
                  <c:v>44058</c:v>
                </c:pt>
                <c:pt idx="1096">
                  <c:v>44059</c:v>
                </c:pt>
                <c:pt idx="1097">
                  <c:v>44060</c:v>
                </c:pt>
                <c:pt idx="1098">
                  <c:v>44061</c:v>
                </c:pt>
                <c:pt idx="1099">
                  <c:v>44062</c:v>
                </c:pt>
                <c:pt idx="1100">
                  <c:v>44063</c:v>
                </c:pt>
                <c:pt idx="1101">
                  <c:v>44064</c:v>
                </c:pt>
                <c:pt idx="1102">
                  <c:v>44065</c:v>
                </c:pt>
                <c:pt idx="1103">
                  <c:v>44066</c:v>
                </c:pt>
                <c:pt idx="1104">
                  <c:v>44067</c:v>
                </c:pt>
                <c:pt idx="1105">
                  <c:v>44068</c:v>
                </c:pt>
                <c:pt idx="1106">
                  <c:v>44069</c:v>
                </c:pt>
                <c:pt idx="1107">
                  <c:v>44070</c:v>
                </c:pt>
                <c:pt idx="1108">
                  <c:v>44071</c:v>
                </c:pt>
                <c:pt idx="1109">
                  <c:v>44072</c:v>
                </c:pt>
                <c:pt idx="1110">
                  <c:v>44073</c:v>
                </c:pt>
                <c:pt idx="1111">
                  <c:v>44074</c:v>
                </c:pt>
                <c:pt idx="1112">
                  <c:v>44075</c:v>
                </c:pt>
                <c:pt idx="1113">
                  <c:v>44076</c:v>
                </c:pt>
                <c:pt idx="1114">
                  <c:v>44077</c:v>
                </c:pt>
                <c:pt idx="1115">
                  <c:v>44078</c:v>
                </c:pt>
                <c:pt idx="1116">
                  <c:v>44079</c:v>
                </c:pt>
                <c:pt idx="1117">
                  <c:v>44080</c:v>
                </c:pt>
                <c:pt idx="1118">
                  <c:v>44081</c:v>
                </c:pt>
                <c:pt idx="1119">
                  <c:v>44082</c:v>
                </c:pt>
                <c:pt idx="1120">
                  <c:v>44083</c:v>
                </c:pt>
                <c:pt idx="1121">
                  <c:v>44084</c:v>
                </c:pt>
                <c:pt idx="1122">
                  <c:v>44085</c:v>
                </c:pt>
                <c:pt idx="1123">
                  <c:v>44086</c:v>
                </c:pt>
                <c:pt idx="1124">
                  <c:v>44087</c:v>
                </c:pt>
                <c:pt idx="1125">
                  <c:v>44088</c:v>
                </c:pt>
                <c:pt idx="1126">
                  <c:v>44089</c:v>
                </c:pt>
                <c:pt idx="1127">
                  <c:v>44090</c:v>
                </c:pt>
                <c:pt idx="1128">
                  <c:v>44091</c:v>
                </c:pt>
                <c:pt idx="1129">
                  <c:v>44092</c:v>
                </c:pt>
                <c:pt idx="1130">
                  <c:v>44093</c:v>
                </c:pt>
                <c:pt idx="1131">
                  <c:v>44094</c:v>
                </c:pt>
                <c:pt idx="1132">
                  <c:v>44095</c:v>
                </c:pt>
                <c:pt idx="1133">
                  <c:v>44096</c:v>
                </c:pt>
                <c:pt idx="1134">
                  <c:v>44097</c:v>
                </c:pt>
                <c:pt idx="1135">
                  <c:v>44098</c:v>
                </c:pt>
                <c:pt idx="1136">
                  <c:v>44099</c:v>
                </c:pt>
                <c:pt idx="1137">
                  <c:v>44100</c:v>
                </c:pt>
                <c:pt idx="1138">
                  <c:v>44101</c:v>
                </c:pt>
                <c:pt idx="1139">
                  <c:v>44102</c:v>
                </c:pt>
                <c:pt idx="1140">
                  <c:v>44103</c:v>
                </c:pt>
                <c:pt idx="1141">
                  <c:v>44104</c:v>
                </c:pt>
                <c:pt idx="1142">
                  <c:v>44105</c:v>
                </c:pt>
                <c:pt idx="1143">
                  <c:v>44106</c:v>
                </c:pt>
                <c:pt idx="1144">
                  <c:v>44107</c:v>
                </c:pt>
                <c:pt idx="1145">
                  <c:v>44108</c:v>
                </c:pt>
                <c:pt idx="1146">
                  <c:v>44109</c:v>
                </c:pt>
                <c:pt idx="1147">
                  <c:v>44110</c:v>
                </c:pt>
                <c:pt idx="1148">
                  <c:v>44111</c:v>
                </c:pt>
                <c:pt idx="1149">
                  <c:v>44112</c:v>
                </c:pt>
                <c:pt idx="1150">
                  <c:v>44113</c:v>
                </c:pt>
                <c:pt idx="1151">
                  <c:v>44114</c:v>
                </c:pt>
                <c:pt idx="1152">
                  <c:v>44115</c:v>
                </c:pt>
                <c:pt idx="1153">
                  <c:v>44116</c:v>
                </c:pt>
                <c:pt idx="1154">
                  <c:v>44117</c:v>
                </c:pt>
                <c:pt idx="1155">
                  <c:v>44118</c:v>
                </c:pt>
                <c:pt idx="1156">
                  <c:v>44119</c:v>
                </c:pt>
                <c:pt idx="1157">
                  <c:v>44120</c:v>
                </c:pt>
                <c:pt idx="1158">
                  <c:v>44121</c:v>
                </c:pt>
                <c:pt idx="1159">
                  <c:v>44122</c:v>
                </c:pt>
                <c:pt idx="1160">
                  <c:v>44123</c:v>
                </c:pt>
                <c:pt idx="1161">
                  <c:v>44124</c:v>
                </c:pt>
                <c:pt idx="1162">
                  <c:v>44125</c:v>
                </c:pt>
                <c:pt idx="1163">
                  <c:v>44126</c:v>
                </c:pt>
                <c:pt idx="1164">
                  <c:v>44127</c:v>
                </c:pt>
                <c:pt idx="1165">
                  <c:v>44128</c:v>
                </c:pt>
                <c:pt idx="1166">
                  <c:v>44129</c:v>
                </c:pt>
                <c:pt idx="1167">
                  <c:v>44130</c:v>
                </c:pt>
                <c:pt idx="1168">
                  <c:v>44131</c:v>
                </c:pt>
                <c:pt idx="1169">
                  <c:v>44132</c:v>
                </c:pt>
                <c:pt idx="1170">
                  <c:v>44133</c:v>
                </c:pt>
                <c:pt idx="1171">
                  <c:v>44134</c:v>
                </c:pt>
                <c:pt idx="1172">
                  <c:v>44135</c:v>
                </c:pt>
                <c:pt idx="1173">
                  <c:v>44136</c:v>
                </c:pt>
                <c:pt idx="1174">
                  <c:v>44137</c:v>
                </c:pt>
                <c:pt idx="1175">
                  <c:v>44138</c:v>
                </c:pt>
                <c:pt idx="1176">
                  <c:v>44139</c:v>
                </c:pt>
                <c:pt idx="1177">
                  <c:v>44140</c:v>
                </c:pt>
                <c:pt idx="1178">
                  <c:v>44141</c:v>
                </c:pt>
                <c:pt idx="1179">
                  <c:v>44142</c:v>
                </c:pt>
                <c:pt idx="1180">
                  <c:v>44143</c:v>
                </c:pt>
                <c:pt idx="1181">
                  <c:v>44144</c:v>
                </c:pt>
                <c:pt idx="1182">
                  <c:v>44145</c:v>
                </c:pt>
                <c:pt idx="1183">
                  <c:v>44146</c:v>
                </c:pt>
                <c:pt idx="1184">
                  <c:v>44147</c:v>
                </c:pt>
                <c:pt idx="1185">
                  <c:v>44148</c:v>
                </c:pt>
                <c:pt idx="1186">
                  <c:v>44149</c:v>
                </c:pt>
                <c:pt idx="1187">
                  <c:v>44150</c:v>
                </c:pt>
                <c:pt idx="1188">
                  <c:v>44151</c:v>
                </c:pt>
                <c:pt idx="1189">
                  <c:v>44152</c:v>
                </c:pt>
                <c:pt idx="1190">
                  <c:v>44153</c:v>
                </c:pt>
                <c:pt idx="1191">
                  <c:v>44154</c:v>
                </c:pt>
                <c:pt idx="1192">
                  <c:v>44155</c:v>
                </c:pt>
                <c:pt idx="1193">
                  <c:v>44156</c:v>
                </c:pt>
                <c:pt idx="1194">
                  <c:v>44157</c:v>
                </c:pt>
                <c:pt idx="1195">
                  <c:v>44158</c:v>
                </c:pt>
                <c:pt idx="1196">
                  <c:v>44159</c:v>
                </c:pt>
                <c:pt idx="1197">
                  <c:v>44160</c:v>
                </c:pt>
                <c:pt idx="1198">
                  <c:v>44161</c:v>
                </c:pt>
                <c:pt idx="1199">
                  <c:v>44162</c:v>
                </c:pt>
                <c:pt idx="1200">
                  <c:v>44163</c:v>
                </c:pt>
                <c:pt idx="1201">
                  <c:v>44164</c:v>
                </c:pt>
                <c:pt idx="1202">
                  <c:v>44165</c:v>
                </c:pt>
                <c:pt idx="1203">
                  <c:v>44166</c:v>
                </c:pt>
                <c:pt idx="1204">
                  <c:v>44167</c:v>
                </c:pt>
                <c:pt idx="1205">
                  <c:v>44168</c:v>
                </c:pt>
                <c:pt idx="1206">
                  <c:v>44169</c:v>
                </c:pt>
                <c:pt idx="1207">
                  <c:v>44170</c:v>
                </c:pt>
                <c:pt idx="1208">
                  <c:v>44171</c:v>
                </c:pt>
                <c:pt idx="1209">
                  <c:v>44172</c:v>
                </c:pt>
                <c:pt idx="1210">
                  <c:v>44173</c:v>
                </c:pt>
                <c:pt idx="1211">
                  <c:v>44174</c:v>
                </c:pt>
                <c:pt idx="1212">
                  <c:v>44175</c:v>
                </c:pt>
                <c:pt idx="1213">
                  <c:v>44176</c:v>
                </c:pt>
                <c:pt idx="1214">
                  <c:v>44177</c:v>
                </c:pt>
                <c:pt idx="1215">
                  <c:v>44178</c:v>
                </c:pt>
                <c:pt idx="1216">
                  <c:v>44179</c:v>
                </c:pt>
                <c:pt idx="1217">
                  <c:v>44180</c:v>
                </c:pt>
                <c:pt idx="1218">
                  <c:v>44181</c:v>
                </c:pt>
                <c:pt idx="1219">
                  <c:v>44182</c:v>
                </c:pt>
                <c:pt idx="1220">
                  <c:v>44183</c:v>
                </c:pt>
                <c:pt idx="1221">
                  <c:v>44184</c:v>
                </c:pt>
                <c:pt idx="1222">
                  <c:v>44185</c:v>
                </c:pt>
                <c:pt idx="1223">
                  <c:v>44186</c:v>
                </c:pt>
                <c:pt idx="1224">
                  <c:v>44187</c:v>
                </c:pt>
                <c:pt idx="1225">
                  <c:v>44188</c:v>
                </c:pt>
                <c:pt idx="1226">
                  <c:v>44189</c:v>
                </c:pt>
                <c:pt idx="1227">
                  <c:v>44190</c:v>
                </c:pt>
                <c:pt idx="1228">
                  <c:v>44191</c:v>
                </c:pt>
                <c:pt idx="1229">
                  <c:v>44192</c:v>
                </c:pt>
                <c:pt idx="1230">
                  <c:v>44193</c:v>
                </c:pt>
                <c:pt idx="1231">
                  <c:v>44194</c:v>
                </c:pt>
                <c:pt idx="1232">
                  <c:v>44195</c:v>
                </c:pt>
                <c:pt idx="1233">
                  <c:v>44196</c:v>
                </c:pt>
                <c:pt idx="1234">
                  <c:v>44197</c:v>
                </c:pt>
                <c:pt idx="1235">
                  <c:v>44198</c:v>
                </c:pt>
                <c:pt idx="1236">
                  <c:v>44199</c:v>
                </c:pt>
                <c:pt idx="1237">
                  <c:v>44200</c:v>
                </c:pt>
                <c:pt idx="1238">
                  <c:v>44201</c:v>
                </c:pt>
                <c:pt idx="1239">
                  <c:v>44202</c:v>
                </c:pt>
                <c:pt idx="1240">
                  <c:v>44203</c:v>
                </c:pt>
                <c:pt idx="1241">
                  <c:v>44204</c:v>
                </c:pt>
                <c:pt idx="1242">
                  <c:v>44205</c:v>
                </c:pt>
                <c:pt idx="1243">
                  <c:v>44206</c:v>
                </c:pt>
                <c:pt idx="1244">
                  <c:v>44207</c:v>
                </c:pt>
                <c:pt idx="1245">
                  <c:v>44208</c:v>
                </c:pt>
              </c:numCache>
            </c:numRef>
          </c:cat>
          <c:val>
            <c:numRef>
              <c:f>'SuperTrend(10,3) with Bitcoin'!$S$2:$S$1247</c:f>
              <c:numCache>
                <c:formatCode>_("$"* #,##0.0000_);_("$"* \(#,##0.0000\);_("$"* "-"??_);_(@_)</c:formatCode>
                <c:ptCount val="1246"/>
                <c:pt idx="9">
                  <c:v>3376.8649999999998</c:v>
                </c:pt>
                <c:pt idx="10">
                  <c:v>3486.8760000000002</c:v>
                </c:pt>
                <c:pt idx="11">
                  <c:v>3486.8760000000002</c:v>
                </c:pt>
                <c:pt idx="12">
                  <c:v>3608.4102600000006</c:v>
                </c:pt>
                <c:pt idx="13">
                  <c:v>3687.149234</c:v>
                </c:pt>
                <c:pt idx="14">
                  <c:v>3833.0463106000002</c:v>
                </c:pt>
                <c:pt idx="15">
                  <c:v>3965.5036795399997</c:v>
                </c:pt>
                <c:pt idx="16">
                  <c:v>3965.5036795399997</c:v>
                </c:pt>
                <c:pt idx="17">
                  <c:v>3965.5036795399997</c:v>
                </c:pt>
                <c:pt idx="18">
                  <c:v>3965.5036795399997</c:v>
                </c:pt>
                <c:pt idx="19">
                  <c:v>3965.5036795399997</c:v>
                </c:pt>
                <c:pt idx="20">
                  <c:v>3965.5036795399997</c:v>
                </c:pt>
                <c:pt idx="21">
                  <c:v>3965.5036795399997</c:v>
                </c:pt>
                <c:pt idx="22">
                  <c:v>3965.5036795399997</c:v>
                </c:pt>
                <c:pt idx="23">
                  <c:v>3965.5036795399997</c:v>
                </c:pt>
                <c:pt idx="24">
                  <c:v>3965.5036795399997</c:v>
                </c:pt>
                <c:pt idx="25">
                  <c:v>3965.5036795399997</c:v>
                </c:pt>
                <c:pt idx="26">
                  <c:v>3965.5036795399997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4031.6067132478915</c:v>
                </c:pt>
                <c:pt idx="56">
                  <c:v>4248.3475419231017</c:v>
                </c:pt>
                <c:pt idx="57">
                  <c:v>4684.051287730792</c:v>
                </c:pt>
                <c:pt idx="58">
                  <c:v>4807.9496589577129</c:v>
                </c:pt>
                <c:pt idx="59">
                  <c:v>4807.9496589577129</c:v>
                </c:pt>
                <c:pt idx="60">
                  <c:v>4807.9496589577129</c:v>
                </c:pt>
                <c:pt idx="61">
                  <c:v>4807.9496589577129</c:v>
                </c:pt>
                <c:pt idx="62">
                  <c:v>4807.9496589577129</c:v>
                </c:pt>
                <c:pt idx="63">
                  <c:v>4807.9496589577129</c:v>
                </c:pt>
                <c:pt idx="64">
                  <c:v>4820.8605682711459</c:v>
                </c:pt>
                <c:pt idx="65">
                  <c:v>4983.4985114440306</c:v>
                </c:pt>
                <c:pt idx="66">
                  <c:v>4983.4985114440306</c:v>
                </c:pt>
                <c:pt idx="67">
                  <c:v>4983.4985114440306</c:v>
                </c:pt>
                <c:pt idx="68">
                  <c:v>4983.4985114440306</c:v>
                </c:pt>
                <c:pt idx="69">
                  <c:v>4983.4985114440306</c:v>
                </c:pt>
                <c:pt idx="70">
                  <c:v>4983.4985114440306</c:v>
                </c:pt>
                <c:pt idx="71">
                  <c:v>4983.4985114440306</c:v>
                </c:pt>
                <c:pt idx="72">
                  <c:v>4983.4985114440306</c:v>
                </c:pt>
                <c:pt idx="73">
                  <c:v>4983.4985114440306</c:v>
                </c:pt>
                <c:pt idx="74">
                  <c:v>5087.1351508595735</c:v>
                </c:pt>
                <c:pt idx="75">
                  <c:v>5232.6176357736167</c:v>
                </c:pt>
                <c:pt idx="76">
                  <c:v>5465.6013721962554</c:v>
                </c:pt>
                <c:pt idx="77">
                  <c:v>5826.4107349766291</c:v>
                </c:pt>
                <c:pt idx="78">
                  <c:v>5958.1426614789661</c:v>
                </c:pt>
                <c:pt idx="79">
                  <c:v>5958.1426614789661</c:v>
                </c:pt>
                <c:pt idx="80">
                  <c:v>6231.6815557979635</c:v>
                </c:pt>
                <c:pt idx="81">
                  <c:v>6231.6815557979635</c:v>
                </c:pt>
                <c:pt idx="82">
                  <c:v>6231.6815557979635</c:v>
                </c:pt>
                <c:pt idx="83">
                  <c:v>6231.6815557979635</c:v>
                </c:pt>
                <c:pt idx="84">
                  <c:v>6231.6815557979635</c:v>
                </c:pt>
                <c:pt idx="85">
                  <c:v>6231.6815557979635</c:v>
                </c:pt>
                <c:pt idx="86">
                  <c:v>6231.6815557979635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5538.2096782495473</c:v>
                </c:pt>
                <c:pt idx="92">
                  <c:v>5785.7887104245929</c:v>
                </c:pt>
                <c:pt idx="93">
                  <c:v>5785.7887104245929</c:v>
                </c:pt>
                <c:pt idx="94">
                  <c:v>6070.7255554439198</c:v>
                </c:pt>
                <c:pt idx="95">
                  <c:v>6392.784999899528</c:v>
                </c:pt>
                <c:pt idx="96">
                  <c:v>6392.784999899528</c:v>
                </c:pt>
                <c:pt idx="97">
                  <c:v>6562.8678999186177</c:v>
                </c:pt>
                <c:pt idx="98">
                  <c:v>6572.3846099267557</c:v>
                </c:pt>
                <c:pt idx="99">
                  <c:v>6572.3846099267557</c:v>
                </c:pt>
                <c:pt idx="100">
                  <c:v>6817.1575340406716</c:v>
                </c:pt>
                <c:pt idx="101">
                  <c:v>7318.0667806366055</c:v>
                </c:pt>
                <c:pt idx="102">
                  <c:v>7727.1241025729441</c:v>
                </c:pt>
                <c:pt idx="103">
                  <c:v>8153.7676923156496</c:v>
                </c:pt>
                <c:pt idx="104">
                  <c:v>8153.7676923156496</c:v>
                </c:pt>
                <c:pt idx="105">
                  <c:v>8153.7676923156496</c:v>
                </c:pt>
                <c:pt idx="106">
                  <c:v>8153.7676923156496</c:v>
                </c:pt>
                <c:pt idx="107">
                  <c:v>8167.7873469282977</c:v>
                </c:pt>
                <c:pt idx="108">
                  <c:v>8301.5086122354678</c:v>
                </c:pt>
                <c:pt idx="109">
                  <c:v>8386.7077510119198</c:v>
                </c:pt>
                <c:pt idx="110">
                  <c:v>8995.880975910728</c:v>
                </c:pt>
                <c:pt idx="111">
                  <c:v>9666.4968783196546</c:v>
                </c:pt>
                <c:pt idx="112">
                  <c:v>11093.47469048769</c:v>
                </c:pt>
                <c:pt idx="113">
                  <c:v>11272.143221438921</c:v>
                </c:pt>
                <c:pt idx="114">
                  <c:v>11272.143221438921</c:v>
                </c:pt>
                <c:pt idx="115">
                  <c:v>11272.143221438921</c:v>
                </c:pt>
                <c:pt idx="116">
                  <c:v>11272.143221438921</c:v>
                </c:pt>
                <c:pt idx="117">
                  <c:v>11272.143221438921</c:v>
                </c:pt>
                <c:pt idx="118">
                  <c:v>11272.143221438921</c:v>
                </c:pt>
                <c:pt idx="119">
                  <c:v>11272.143221438921</c:v>
                </c:pt>
                <c:pt idx="120">
                  <c:v>11900.894830524747</c:v>
                </c:pt>
                <c:pt idx="121">
                  <c:v>12940.36084747227</c:v>
                </c:pt>
                <c:pt idx="122">
                  <c:v>13886.006262725045</c:v>
                </c:pt>
                <c:pt idx="123">
                  <c:v>13886.006262725045</c:v>
                </c:pt>
                <c:pt idx="124">
                  <c:v>13886.006262725045</c:v>
                </c:pt>
                <c:pt idx="125">
                  <c:v>13886.006262725045</c:v>
                </c:pt>
                <c:pt idx="126">
                  <c:v>13886.006262725045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8703.5590332214815</c:v>
                </c:pt>
                <c:pt idx="199">
                  <c:v>8834.6646298993328</c:v>
                </c:pt>
                <c:pt idx="200">
                  <c:v>9248.4471669094</c:v>
                </c:pt>
                <c:pt idx="201">
                  <c:v>9248.4471669094</c:v>
                </c:pt>
                <c:pt idx="202">
                  <c:v>9248.4471669094</c:v>
                </c:pt>
                <c:pt idx="203">
                  <c:v>9248.4471669094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6645.3333648388734</c:v>
                </c:pt>
                <c:pt idx="242">
                  <c:v>6645.3333648388734</c:v>
                </c:pt>
                <c:pt idx="243">
                  <c:v>6645.3333648388734</c:v>
                </c:pt>
                <c:pt idx="244">
                  <c:v>6645.3333648388734</c:v>
                </c:pt>
                <c:pt idx="245">
                  <c:v>6788.9787126707852</c:v>
                </c:pt>
                <c:pt idx="246">
                  <c:v>7068.5528414037062</c:v>
                </c:pt>
                <c:pt idx="247">
                  <c:v>7322.5070572633358</c:v>
                </c:pt>
                <c:pt idx="248">
                  <c:v>7456.5343515370014</c:v>
                </c:pt>
                <c:pt idx="249">
                  <c:v>7517.1234163833014</c:v>
                </c:pt>
                <c:pt idx="250">
                  <c:v>7870.7130747449728</c:v>
                </c:pt>
                <c:pt idx="251">
                  <c:v>7870.7130747449728</c:v>
                </c:pt>
                <c:pt idx="252">
                  <c:v>7870.7130747449728</c:v>
                </c:pt>
                <c:pt idx="253">
                  <c:v>7870.7130747449728</c:v>
                </c:pt>
                <c:pt idx="254">
                  <c:v>7870.7130747449728</c:v>
                </c:pt>
                <c:pt idx="255">
                  <c:v>7870.7130747449728</c:v>
                </c:pt>
                <c:pt idx="256">
                  <c:v>7870.7130747449728</c:v>
                </c:pt>
                <c:pt idx="257">
                  <c:v>7870.7130747449728</c:v>
                </c:pt>
                <c:pt idx="258">
                  <c:v>7870.7130747449728</c:v>
                </c:pt>
                <c:pt idx="259">
                  <c:v>7990.5625688645869</c:v>
                </c:pt>
                <c:pt idx="260">
                  <c:v>8218.6143119781264</c:v>
                </c:pt>
                <c:pt idx="261">
                  <c:v>8438.4523807803143</c:v>
                </c:pt>
                <c:pt idx="262">
                  <c:v>8438.4523807803143</c:v>
                </c:pt>
                <c:pt idx="263">
                  <c:v>8438.4523807803143</c:v>
                </c:pt>
                <c:pt idx="264">
                  <c:v>8438.4523807803143</c:v>
                </c:pt>
                <c:pt idx="265">
                  <c:v>8438.4523807803143</c:v>
                </c:pt>
                <c:pt idx="266">
                  <c:v>8438.4523807803143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6079.4516509751147</c:v>
                </c:pt>
                <c:pt idx="335">
                  <c:v>6414.9629858776034</c:v>
                </c:pt>
                <c:pt idx="336">
                  <c:v>6438.6656872898429</c:v>
                </c:pt>
                <c:pt idx="337">
                  <c:v>6472.3731185608594</c:v>
                </c:pt>
                <c:pt idx="338">
                  <c:v>6472.3731185608594</c:v>
                </c:pt>
                <c:pt idx="339">
                  <c:v>6496.6203260342954</c:v>
                </c:pt>
                <c:pt idx="340">
                  <c:v>6600.5032934308665</c:v>
                </c:pt>
                <c:pt idx="341">
                  <c:v>6950.8529640877796</c:v>
                </c:pt>
                <c:pt idx="342">
                  <c:v>7112.2216676790022</c:v>
                </c:pt>
                <c:pt idx="343">
                  <c:v>7112.2216676790022</c:v>
                </c:pt>
                <c:pt idx="344">
                  <c:v>7112.2216676790022</c:v>
                </c:pt>
                <c:pt idx="345">
                  <c:v>7112.2216676790022</c:v>
                </c:pt>
                <c:pt idx="346">
                  <c:v>7123.7539066641939</c:v>
                </c:pt>
                <c:pt idx="347">
                  <c:v>7123.7539066641939</c:v>
                </c:pt>
                <c:pt idx="348">
                  <c:v>7123.7539066641939</c:v>
                </c:pt>
                <c:pt idx="349">
                  <c:v>7123.7539066641939</c:v>
                </c:pt>
                <c:pt idx="350">
                  <c:v>7123.7539066641939</c:v>
                </c:pt>
                <c:pt idx="351">
                  <c:v>7123.7539066641939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6386.1793355732125</c:v>
                </c:pt>
                <c:pt idx="382">
                  <c:v>6455.918902015891</c:v>
                </c:pt>
                <c:pt idx="383">
                  <c:v>6535.6035118143018</c:v>
                </c:pt>
                <c:pt idx="384">
                  <c:v>6535.6035118143018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3040.5563623788698</c:v>
                </c:pt>
                <c:pt idx="491">
                  <c:v>3085.9487261409827</c:v>
                </c:pt>
                <c:pt idx="492">
                  <c:v>3085.9487261409827</c:v>
                </c:pt>
                <c:pt idx="493">
                  <c:v>3146.4285181741966</c:v>
                </c:pt>
                <c:pt idx="494">
                  <c:v>3260.0611663567765</c:v>
                </c:pt>
                <c:pt idx="495">
                  <c:v>3260.0611663567765</c:v>
                </c:pt>
                <c:pt idx="496">
                  <c:v>3260.0611663567765</c:v>
                </c:pt>
                <c:pt idx="497">
                  <c:v>3260.0611663567765</c:v>
                </c:pt>
                <c:pt idx="498">
                  <c:v>3260.0611663567765</c:v>
                </c:pt>
                <c:pt idx="499">
                  <c:v>3260.0611663567765</c:v>
                </c:pt>
                <c:pt idx="500">
                  <c:v>3260.0611663567765</c:v>
                </c:pt>
                <c:pt idx="501">
                  <c:v>3260.0611663567765</c:v>
                </c:pt>
                <c:pt idx="502">
                  <c:v>3260.0611663567765</c:v>
                </c:pt>
                <c:pt idx="503">
                  <c:v>3260.0611663567765</c:v>
                </c:pt>
                <c:pt idx="504">
                  <c:v>3260.0611663567765</c:v>
                </c:pt>
                <c:pt idx="505">
                  <c:v>3260.0611663567765</c:v>
                </c:pt>
                <c:pt idx="506">
                  <c:v>3260.0611663567765</c:v>
                </c:pt>
                <c:pt idx="507">
                  <c:v>3260.0611663567765</c:v>
                </c:pt>
                <c:pt idx="508">
                  <c:v>3365.7479598100499</c:v>
                </c:pt>
                <c:pt idx="509">
                  <c:v>3392.7896638290445</c:v>
                </c:pt>
                <c:pt idx="510">
                  <c:v>3411.1446974461405</c:v>
                </c:pt>
                <c:pt idx="511">
                  <c:v>3411.1446974461405</c:v>
                </c:pt>
                <c:pt idx="512">
                  <c:v>3411.1446974461405</c:v>
                </c:pt>
                <c:pt idx="513">
                  <c:v>3411.1446974461405</c:v>
                </c:pt>
                <c:pt idx="514">
                  <c:v>3411.1446974461405</c:v>
                </c:pt>
                <c:pt idx="515">
                  <c:v>3411.1446974461405</c:v>
                </c:pt>
                <c:pt idx="516">
                  <c:v>3411.1446974461405</c:v>
                </c:pt>
                <c:pt idx="517">
                  <c:v>3411.1446974461405</c:v>
                </c:pt>
                <c:pt idx="518">
                  <c:v>3411.1446974461405</c:v>
                </c:pt>
                <c:pt idx="519">
                  <c:v>3411.1446974461405</c:v>
                </c:pt>
                <c:pt idx="520">
                  <c:v>3411.1446974461405</c:v>
                </c:pt>
                <c:pt idx="521">
                  <c:v>3411.1446974461405</c:v>
                </c:pt>
                <c:pt idx="522">
                  <c:v>3411.1446974461405</c:v>
                </c:pt>
                <c:pt idx="523">
                  <c:v>3411.1446974461405</c:v>
                </c:pt>
                <c:pt idx="524">
                  <c:v>3411.1446974461405</c:v>
                </c:pt>
                <c:pt idx="525">
                  <c:v>3411.1446974461405</c:v>
                </c:pt>
                <c:pt idx="526">
                  <c:v>3411.1446974461405</c:v>
                </c:pt>
                <c:pt idx="527">
                  <c:v>3411.1446974461405</c:v>
                </c:pt>
                <c:pt idx="528">
                  <c:v>3411.1446974461405</c:v>
                </c:pt>
                <c:pt idx="529">
                  <c:v>3411.1446974461405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3464.2592214810879</c:v>
                </c:pt>
                <c:pt idx="551">
                  <c:v>3590.5372993329793</c:v>
                </c:pt>
                <c:pt idx="552">
                  <c:v>3592.6735693996807</c:v>
                </c:pt>
                <c:pt idx="553">
                  <c:v>3621.5882124597133</c:v>
                </c:pt>
                <c:pt idx="554">
                  <c:v>3635.4698912137419</c:v>
                </c:pt>
                <c:pt idx="555">
                  <c:v>3689.2544020923679</c:v>
                </c:pt>
                <c:pt idx="556">
                  <c:v>3689.2544020923679</c:v>
                </c:pt>
                <c:pt idx="557">
                  <c:v>3689.2544020923679</c:v>
                </c:pt>
                <c:pt idx="558">
                  <c:v>3689.2544020923679</c:v>
                </c:pt>
                <c:pt idx="559">
                  <c:v>3689.2544020923679</c:v>
                </c:pt>
                <c:pt idx="560">
                  <c:v>3689.2544020923679</c:v>
                </c:pt>
                <c:pt idx="561">
                  <c:v>3689.2544020923679</c:v>
                </c:pt>
                <c:pt idx="562">
                  <c:v>3689.2544020923679</c:v>
                </c:pt>
                <c:pt idx="563">
                  <c:v>3689.2544020923679</c:v>
                </c:pt>
                <c:pt idx="564">
                  <c:v>3689.2544020923679</c:v>
                </c:pt>
                <c:pt idx="565">
                  <c:v>3689.2544020923679</c:v>
                </c:pt>
                <c:pt idx="566">
                  <c:v>3689.2544020923679</c:v>
                </c:pt>
                <c:pt idx="567">
                  <c:v>3689.2544020923679</c:v>
                </c:pt>
                <c:pt idx="568">
                  <c:v>3689.2544020923679</c:v>
                </c:pt>
                <c:pt idx="569">
                  <c:v>3689.2544020923679</c:v>
                </c:pt>
                <c:pt idx="570">
                  <c:v>3689.2544020923679</c:v>
                </c:pt>
                <c:pt idx="571">
                  <c:v>3689.2544020923679</c:v>
                </c:pt>
                <c:pt idx="572">
                  <c:v>3689.2544020923679</c:v>
                </c:pt>
                <c:pt idx="573">
                  <c:v>3689.2544020923679</c:v>
                </c:pt>
                <c:pt idx="574">
                  <c:v>3689.2544020923679</c:v>
                </c:pt>
                <c:pt idx="575">
                  <c:v>3689.2544020923679</c:v>
                </c:pt>
                <c:pt idx="576">
                  <c:v>3689.2544020923679</c:v>
                </c:pt>
                <c:pt idx="577">
                  <c:v>3689.2544020923679</c:v>
                </c:pt>
                <c:pt idx="578">
                  <c:v>3698.9168724309898</c:v>
                </c:pt>
                <c:pt idx="579">
                  <c:v>3715.5766851878907</c:v>
                </c:pt>
                <c:pt idx="580">
                  <c:v>3737.9690166691016</c:v>
                </c:pt>
                <c:pt idx="581">
                  <c:v>3737.9690166691016</c:v>
                </c:pt>
                <c:pt idx="582">
                  <c:v>3737.9690166691016</c:v>
                </c:pt>
                <c:pt idx="583">
                  <c:v>3737.9690166691016</c:v>
                </c:pt>
                <c:pt idx="584">
                  <c:v>3737.9690166691016</c:v>
                </c:pt>
                <c:pt idx="585">
                  <c:v>3737.9690166691016</c:v>
                </c:pt>
                <c:pt idx="586">
                  <c:v>3737.9690166691016</c:v>
                </c:pt>
                <c:pt idx="587">
                  <c:v>3737.9690166691016</c:v>
                </c:pt>
                <c:pt idx="588">
                  <c:v>3768.2450488127915</c:v>
                </c:pt>
                <c:pt idx="589">
                  <c:v>3816.6215439315124</c:v>
                </c:pt>
                <c:pt idx="590">
                  <c:v>3838.0763895383616</c:v>
                </c:pt>
                <c:pt idx="591">
                  <c:v>3857.1487505845257</c:v>
                </c:pt>
                <c:pt idx="592">
                  <c:v>3867.363375526073</c:v>
                </c:pt>
                <c:pt idx="593">
                  <c:v>4071.0920379734653</c:v>
                </c:pt>
                <c:pt idx="594">
                  <c:v>4454.4463341761193</c:v>
                </c:pt>
                <c:pt idx="595">
                  <c:v>4454.4463341761193</c:v>
                </c:pt>
                <c:pt idx="596">
                  <c:v>4454.4463341761193</c:v>
                </c:pt>
                <c:pt idx="597">
                  <c:v>4472.234042614391</c:v>
                </c:pt>
                <c:pt idx="598">
                  <c:v>4532.4951383529515</c:v>
                </c:pt>
                <c:pt idx="599">
                  <c:v>4554.4456245176561</c:v>
                </c:pt>
                <c:pt idx="600">
                  <c:v>4554.4456245176561</c:v>
                </c:pt>
                <c:pt idx="601">
                  <c:v>4648.5165558593017</c:v>
                </c:pt>
                <c:pt idx="602">
                  <c:v>4648.5165558593017</c:v>
                </c:pt>
                <c:pt idx="603">
                  <c:v>4648.5165558593017</c:v>
                </c:pt>
                <c:pt idx="604">
                  <c:v>4648.5165558593017</c:v>
                </c:pt>
                <c:pt idx="605">
                  <c:v>4648.5165558593017</c:v>
                </c:pt>
                <c:pt idx="606">
                  <c:v>4648.5165558593017</c:v>
                </c:pt>
                <c:pt idx="607">
                  <c:v>4648.5165558593017</c:v>
                </c:pt>
                <c:pt idx="608">
                  <c:v>4648.5165558593017</c:v>
                </c:pt>
                <c:pt idx="609">
                  <c:v>4687.9269713996628</c:v>
                </c:pt>
                <c:pt idx="610">
                  <c:v>4704.5242742596965</c:v>
                </c:pt>
                <c:pt idx="611">
                  <c:v>4762.0858468337274</c:v>
                </c:pt>
                <c:pt idx="612">
                  <c:v>4762.0858468337274</c:v>
                </c:pt>
                <c:pt idx="613">
                  <c:v>4785.4194359353196</c:v>
                </c:pt>
                <c:pt idx="614">
                  <c:v>4919.047992341787</c:v>
                </c:pt>
                <c:pt idx="615">
                  <c:v>4919.047992341787</c:v>
                </c:pt>
                <c:pt idx="616">
                  <c:v>4919.047992341787</c:v>
                </c:pt>
                <c:pt idx="617">
                  <c:v>4919.047992341787</c:v>
                </c:pt>
                <c:pt idx="618">
                  <c:v>4919.047992341787</c:v>
                </c:pt>
                <c:pt idx="619">
                  <c:v>4919.047992341787</c:v>
                </c:pt>
                <c:pt idx="620">
                  <c:v>4919.047992341787</c:v>
                </c:pt>
                <c:pt idx="621">
                  <c:v>4919.047992341787</c:v>
                </c:pt>
                <c:pt idx="622">
                  <c:v>4919.047992341787</c:v>
                </c:pt>
                <c:pt idx="623">
                  <c:v>4924.5331696379289</c:v>
                </c:pt>
                <c:pt idx="624">
                  <c:v>5074.3358526741358</c:v>
                </c:pt>
                <c:pt idx="625">
                  <c:v>5122.1557674067226</c:v>
                </c:pt>
                <c:pt idx="626">
                  <c:v>5165.3676906660494</c:v>
                </c:pt>
                <c:pt idx="627">
                  <c:v>5165.3676906660494</c:v>
                </c:pt>
                <c:pt idx="628">
                  <c:v>5265.6001294395001</c:v>
                </c:pt>
                <c:pt idx="629">
                  <c:v>5265.6001294395001</c:v>
                </c:pt>
                <c:pt idx="630">
                  <c:v>5462.1929548459957</c:v>
                </c:pt>
                <c:pt idx="631">
                  <c:v>5653.6406593613956</c:v>
                </c:pt>
                <c:pt idx="632">
                  <c:v>5966.9405934252563</c:v>
                </c:pt>
                <c:pt idx="633">
                  <c:v>6102.0245340827296</c:v>
                </c:pt>
                <c:pt idx="634">
                  <c:v>6185.5210806744581</c:v>
                </c:pt>
                <c:pt idx="635">
                  <c:v>6583.3169726070128</c:v>
                </c:pt>
                <c:pt idx="636">
                  <c:v>6670.2832753463108</c:v>
                </c:pt>
                <c:pt idx="637">
                  <c:v>6670.2832753463108</c:v>
                </c:pt>
                <c:pt idx="638">
                  <c:v>6670.2832753463108</c:v>
                </c:pt>
                <c:pt idx="639">
                  <c:v>6670.2832753463108</c:v>
                </c:pt>
                <c:pt idx="640">
                  <c:v>6670.2832753463108</c:v>
                </c:pt>
                <c:pt idx="641">
                  <c:v>6670.2832753463108</c:v>
                </c:pt>
                <c:pt idx="642">
                  <c:v>6670.2832753463108</c:v>
                </c:pt>
                <c:pt idx="643">
                  <c:v>6670.2832753463108</c:v>
                </c:pt>
                <c:pt idx="644">
                  <c:v>6670.2832753463108</c:v>
                </c:pt>
                <c:pt idx="645">
                  <c:v>6670.2832753463108</c:v>
                </c:pt>
                <c:pt idx="646">
                  <c:v>6670.2832753463108</c:v>
                </c:pt>
                <c:pt idx="647">
                  <c:v>6717.3502960740079</c:v>
                </c:pt>
                <c:pt idx="648">
                  <c:v>7240.4402664666068</c:v>
                </c:pt>
                <c:pt idx="649">
                  <c:v>7240.4402664666068</c:v>
                </c:pt>
                <c:pt idx="650">
                  <c:v>7240.4402664666068</c:v>
                </c:pt>
                <c:pt idx="651">
                  <c:v>7240.4402664666068</c:v>
                </c:pt>
                <c:pt idx="652">
                  <c:v>7240.4402664666068</c:v>
                </c:pt>
                <c:pt idx="653">
                  <c:v>7240.4402664666068</c:v>
                </c:pt>
                <c:pt idx="654">
                  <c:v>7260.6347771712799</c:v>
                </c:pt>
                <c:pt idx="655">
                  <c:v>7260.6347771712799</c:v>
                </c:pt>
                <c:pt idx="656">
                  <c:v>7260.6347771712799</c:v>
                </c:pt>
                <c:pt idx="657">
                  <c:v>7260.6347771712799</c:v>
                </c:pt>
                <c:pt idx="658">
                  <c:v>7260.6347771712799</c:v>
                </c:pt>
                <c:pt idx="659">
                  <c:v>7260.6347771712799</c:v>
                </c:pt>
                <c:pt idx="660">
                  <c:v>7260.6347771712799</c:v>
                </c:pt>
                <c:pt idx="661">
                  <c:v>7260.6347771712799</c:v>
                </c:pt>
                <c:pt idx="662">
                  <c:v>7260.6347771712799</c:v>
                </c:pt>
                <c:pt idx="663">
                  <c:v>7260.6347771712799</c:v>
                </c:pt>
                <c:pt idx="664">
                  <c:v>7260.6347771712799</c:v>
                </c:pt>
                <c:pt idx="665">
                  <c:v>7260.6347771712799</c:v>
                </c:pt>
                <c:pt idx="666">
                  <c:v>7260.6347771712799</c:v>
                </c:pt>
                <c:pt idx="667">
                  <c:v>7446.6079378261766</c:v>
                </c:pt>
                <c:pt idx="668">
                  <c:v>7731.8681440435594</c:v>
                </c:pt>
                <c:pt idx="669">
                  <c:v>7865.6313296392027</c:v>
                </c:pt>
                <c:pt idx="670">
                  <c:v>7865.6313296392027</c:v>
                </c:pt>
                <c:pt idx="671">
                  <c:v>7865.6313296392027</c:v>
                </c:pt>
                <c:pt idx="672">
                  <c:v>8100.8267593069795</c:v>
                </c:pt>
                <c:pt idx="673">
                  <c:v>8495.5680833762817</c:v>
                </c:pt>
                <c:pt idx="674">
                  <c:v>8953.5147750386532</c:v>
                </c:pt>
                <c:pt idx="675">
                  <c:v>9294.0612975347885</c:v>
                </c:pt>
                <c:pt idx="676">
                  <c:v>9294.0612975347885</c:v>
                </c:pt>
                <c:pt idx="677">
                  <c:v>9688.9584510031782</c:v>
                </c:pt>
                <c:pt idx="678">
                  <c:v>10612.66260590286</c:v>
                </c:pt>
                <c:pt idx="679">
                  <c:v>10612.66260590286</c:v>
                </c:pt>
                <c:pt idx="680">
                  <c:v>10612.66260590286</c:v>
                </c:pt>
                <c:pt idx="681">
                  <c:v>10612.66260590286</c:v>
                </c:pt>
                <c:pt idx="682">
                  <c:v>10612.66260590286</c:v>
                </c:pt>
                <c:pt idx="683">
                  <c:v>10612.66260590286</c:v>
                </c:pt>
                <c:pt idx="684">
                  <c:v>10612.66260590286</c:v>
                </c:pt>
                <c:pt idx="685">
                  <c:v>10612.66260590286</c:v>
                </c:pt>
                <c:pt idx="686">
                  <c:v>10612.66260590286</c:v>
                </c:pt>
                <c:pt idx="687">
                  <c:v>10612.66260590286</c:v>
                </c:pt>
                <c:pt idx="688">
                  <c:v>10612.66260590286</c:v>
                </c:pt>
                <c:pt idx="689">
                  <c:v>10612.66260590286</c:v>
                </c:pt>
                <c:pt idx="690">
                  <c:v>10612.66260590286</c:v>
                </c:pt>
                <c:pt idx="691">
                  <c:v>10612.66260590286</c:v>
                </c:pt>
                <c:pt idx="692">
                  <c:v>10612.66260590286</c:v>
                </c:pt>
                <c:pt idx="693">
                  <c:v>10612.66260590286</c:v>
                </c:pt>
                <c:pt idx="694">
                  <c:v>10612.66260590286</c:v>
                </c:pt>
                <c:pt idx="695">
                  <c:v>10612.66260590286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9544.3726987438749</c:v>
                </c:pt>
                <c:pt idx="719">
                  <c:v>9748.0414288694883</c:v>
                </c:pt>
                <c:pt idx="720">
                  <c:v>9748.0414288694883</c:v>
                </c:pt>
                <c:pt idx="721">
                  <c:v>9779.2174573842858</c:v>
                </c:pt>
                <c:pt idx="722">
                  <c:v>9958.9817116458562</c:v>
                </c:pt>
                <c:pt idx="723">
                  <c:v>9958.9817116458562</c:v>
                </c:pt>
                <c:pt idx="724">
                  <c:v>9958.9817116458562</c:v>
                </c:pt>
                <c:pt idx="725">
                  <c:v>9958.9817116458562</c:v>
                </c:pt>
                <c:pt idx="726">
                  <c:v>9958.9817116458562</c:v>
                </c:pt>
                <c:pt idx="727">
                  <c:v>9958.9817116458562</c:v>
                </c:pt>
                <c:pt idx="728">
                  <c:v>9958.9817116458562</c:v>
                </c:pt>
                <c:pt idx="729">
                  <c:v>9958.9817116458562</c:v>
                </c:pt>
                <c:pt idx="730">
                  <c:v>9958.9817116458562</c:v>
                </c:pt>
                <c:pt idx="731">
                  <c:v>9958.9817116458562</c:v>
                </c:pt>
                <c:pt idx="732">
                  <c:v>9958.9817116458562</c:v>
                </c:pt>
                <c:pt idx="733">
                  <c:v>9958.9817116458562</c:v>
                </c:pt>
                <c:pt idx="734">
                  <c:v>9958.9817116458562</c:v>
                </c:pt>
                <c:pt idx="735">
                  <c:v>9958.9817116458562</c:v>
                </c:pt>
                <c:pt idx="736">
                  <c:v>9958.9817116458562</c:v>
                </c:pt>
                <c:pt idx="737">
                  <c:v>9958.9817116458562</c:v>
                </c:pt>
                <c:pt idx="738">
                  <c:v>9958.9817116458562</c:v>
                </c:pt>
                <c:pt idx="739">
                  <c:v>9958.9817116458562</c:v>
                </c:pt>
                <c:pt idx="740">
                  <c:v>9958.9817116458562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7362.485019333224</c:v>
                </c:pt>
                <c:pt idx="800">
                  <c:v>7646.5768365721051</c:v>
                </c:pt>
                <c:pt idx="801">
                  <c:v>7646.5768365721051</c:v>
                </c:pt>
                <c:pt idx="802">
                  <c:v>7677.2205376234051</c:v>
                </c:pt>
                <c:pt idx="803">
                  <c:v>7677.2205376234051</c:v>
                </c:pt>
                <c:pt idx="804">
                  <c:v>7677.2205376234051</c:v>
                </c:pt>
                <c:pt idx="805">
                  <c:v>7677.2205376234051</c:v>
                </c:pt>
                <c:pt idx="806">
                  <c:v>7677.2205376234051</c:v>
                </c:pt>
                <c:pt idx="807">
                  <c:v>7758.766379761244</c:v>
                </c:pt>
                <c:pt idx="808">
                  <c:v>7758.766379761244</c:v>
                </c:pt>
                <c:pt idx="809">
                  <c:v>7883.1929176066096</c:v>
                </c:pt>
                <c:pt idx="810">
                  <c:v>7943.187625845947</c:v>
                </c:pt>
                <c:pt idx="811">
                  <c:v>8053.2393632613521</c:v>
                </c:pt>
                <c:pt idx="812">
                  <c:v>8053.2393632613521</c:v>
                </c:pt>
                <c:pt idx="813">
                  <c:v>8053.2393632613521</c:v>
                </c:pt>
                <c:pt idx="814">
                  <c:v>8053.2393632613521</c:v>
                </c:pt>
                <c:pt idx="815">
                  <c:v>8053.2393632613521</c:v>
                </c:pt>
                <c:pt idx="816">
                  <c:v>8053.2393632613521</c:v>
                </c:pt>
                <c:pt idx="817">
                  <c:v>8053.2393632613521</c:v>
                </c:pt>
                <c:pt idx="818">
                  <c:v>8053.2393632613521</c:v>
                </c:pt>
                <c:pt idx="819">
                  <c:v>8053.2393632613521</c:v>
                </c:pt>
                <c:pt idx="820">
                  <c:v>8053.2393632613521</c:v>
                </c:pt>
                <c:pt idx="821">
                  <c:v>8053.2393632613521</c:v>
                </c:pt>
                <c:pt idx="822">
                  <c:v>8053.2393632613521</c:v>
                </c:pt>
                <c:pt idx="823">
                  <c:v>8053.2393632613521</c:v>
                </c:pt>
                <c:pt idx="824">
                  <c:v>8053.2393632613521</c:v>
                </c:pt>
                <c:pt idx="825">
                  <c:v>8053.2393632613521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6758.0589132184041</c:v>
                </c:pt>
                <c:pt idx="873">
                  <c:v>7088.8120218965632</c:v>
                </c:pt>
                <c:pt idx="874">
                  <c:v>7197.8053197069066</c:v>
                </c:pt>
                <c:pt idx="875">
                  <c:v>7197.8053197069066</c:v>
                </c:pt>
                <c:pt idx="876">
                  <c:v>7197.8053197069066</c:v>
                </c:pt>
                <c:pt idx="877">
                  <c:v>7197.8053197069066</c:v>
                </c:pt>
                <c:pt idx="878">
                  <c:v>7197.8053197069066</c:v>
                </c:pt>
                <c:pt idx="879">
                  <c:v>7205.9857548337313</c:v>
                </c:pt>
                <c:pt idx="880">
                  <c:v>7432.4686793503588</c:v>
                </c:pt>
                <c:pt idx="881">
                  <c:v>7680.2248114153226</c:v>
                </c:pt>
                <c:pt idx="882">
                  <c:v>7686.7483302737892</c:v>
                </c:pt>
                <c:pt idx="883">
                  <c:v>7813.740997246412</c:v>
                </c:pt>
                <c:pt idx="884">
                  <c:v>7903.9063975217696</c:v>
                </c:pt>
                <c:pt idx="885">
                  <c:v>7903.9063975217696</c:v>
                </c:pt>
                <c:pt idx="886">
                  <c:v>7903.9063975217696</c:v>
                </c:pt>
                <c:pt idx="887">
                  <c:v>7903.9063975217696</c:v>
                </c:pt>
                <c:pt idx="888">
                  <c:v>7903.9063975217696</c:v>
                </c:pt>
                <c:pt idx="889">
                  <c:v>7903.9063975217696</c:v>
                </c:pt>
                <c:pt idx="890">
                  <c:v>7903.9063975217696</c:v>
                </c:pt>
                <c:pt idx="891">
                  <c:v>7903.9063975217696</c:v>
                </c:pt>
                <c:pt idx="892">
                  <c:v>7903.9063975217696</c:v>
                </c:pt>
                <c:pt idx="893">
                  <c:v>7903.9063975217696</c:v>
                </c:pt>
                <c:pt idx="894">
                  <c:v>8056.8487873884433</c:v>
                </c:pt>
                <c:pt idx="895">
                  <c:v>8295.7319086495972</c:v>
                </c:pt>
                <c:pt idx="896">
                  <c:v>8345.9527177846394</c:v>
                </c:pt>
                <c:pt idx="897">
                  <c:v>8345.9527177846394</c:v>
                </c:pt>
                <c:pt idx="898">
                  <c:v>8384.5828014055569</c:v>
                </c:pt>
                <c:pt idx="899">
                  <c:v>8384.5828014055569</c:v>
                </c:pt>
                <c:pt idx="900">
                  <c:v>8414.1323191385018</c:v>
                </c:pt>
                <c:pt idx="901">
                  <c:v>8414.1323191385018</c:v>
                </c:pt>
                <c:pt idx="902">
                  <c:v>8414.1323191385018</c:v>
                </c:pt>
                <c:pt idx="903">
                  <c:v>8640.0538356519664</c:v>
                </c:pt>
                <c:pt idx="904">
                  <c:v>8812.0344520867711</c:v>
                </c:pt>
                <c:pt idx="905">
                  <c:v>8825.7690068780939</c:v>
                </c:pt>
                <c:pt idx="906">
                  <c:v>9057.7926061902835</c:v>
                </c:pt>
                <c:pt idx="907">
                  <c:v>9057.7926061902835</c:v>
                </c:pt>
                <c:pt idx="908">
                  <c:v>9057.7926061902835</c:v>
                </c:pt>
                <c:pt idx="909">
                  <c:v>9291.2091349127186</c:v>
                </c:pt>
                <c:pt idx="910">
                  <c:v>9291.2091349127186</c:v>
                </c:pt>
                <c:pt idx="911">
                  <c:v>9291.2091349127186</c:v>
                </c:pt>
                <c:pt idx="912">
                  <c:v>9291.2091349127186</c:v>
                </c:pt>
                <c:pt idx="913">
                  <c:v>9291.2091349127186</c:v>
                </c:pt>
                <c:pt idx="914">
                  <c:v>9291.2091349127186</c:v>
                </c:pt>
                <c:pt idx="915">
                  <c:v>9291.2091349127186</c:v>
                </c:pt>
                <c:pt idx="916">
                  <c:v>9291.2091349127186</c:v>
                </c:pt>
                <c:pt idx="917">
                  <c:v>9291.2091349127186</c:v>
                </c:pt>
                <c:pt idx="918">
                  <c:v>9291.2091349127186</c:v>
                </c:pt>
                <c:pt idx="919">
                  <c:v>9291.2091349127186</c:v>
                </c:pt>
                <c:pt idx="920">
                  <c:v>9291.2091349127186</c:v>
                </c:pt>
                <c:pt idx="921">
                  <c:v>9291.2091349127186</c:v>
                </c:pt>
                <c:pt idx="922">
                  <c:v>9291.2091349127186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6182.6241650886041</c:v>
                </c:pt>
                <c:pt idx="981">
                  <c:v>6356.8537485797424</c:v>
                </c:pt>
                <c:pt idx="982">
                  <c:v>6455.2423737217687</c:v>
                </c:pt>
                <c:pt idx="983">
                  <c:v>6522.4866363495921</c:v>
                </c:pt>
                <c:pt idx="984">
                  <c:v>6682.4419727146333</c:v>
                </c:pt>
                <c:pt idx="985">
                  <c:v>6768.384775443169</c:v>
                </c:pt>
                <c:pt idx="986">
                  <c:v>7102.5602978988518</c:v>
                </c:pt>
                <c:pt idx="987">
                  <c:v>7506.7812681089672</c:v>
                </c:pt>
                <c:pt idx="988">
                  <c:v>7506.7812681089672</c:v>
                </c:pt>
                <c:pt idx="989">
                  <c:v>7530.8704271682636</c:v>
                </c:pt>
                <c:pt idx="990">
                  <c:v>7594.0333844514371</c:v>
                </c:pt>
                <c:pt idx="991">
                  <c:v>7594.0333844514371</c:v>
                </c:pt>
                <c:pt idx="992">
                  <c:v>7612.9630414056646</c:v>
                </c:pt>
                <c:pt idx="993">
                  <c:v>7810.2737372650972</c:v>
                </c:pt>
                <c:pt idx="994">
                  <c:v>8023.9018635385873</c:v>
                </c:pt>
                <c:pt idx="995">
                  <c:v>8403.1036771847284</c:v>
                </c:pt>
                <c:pt idx="996">
                  <c:v>8403.1036771847284</c:v>
                </c:pt>
                <c:pt idx="997">
                  <c:v>8403.1036771847284</c:v>
                </c:pt>
                <c:pt idx="998">
                  <c:v>8403.1036771847284</c:v>
                </c:pt>
                <c:pt idx="999">
                  <c:v>8403.1036771847284</c:v>
                </c:pt>
                <c:pt idx="1000">
                  <c:v>8403.1036771847284</c:v>
                </c:pt>
                <c:pt idx="1001">
                  <c:v>8403.1036771847284</c:v>
                </c:pt>
                <c:pt idx="1002">
                  <c:v>8403.1036771847284</c:v>
                </c:pt>
                <c:pt idx="1003">
                  <c:v>8403.1036771847284</c:v>
                </c:pt>
                <c:pt idx="1004">
                  <c:v>8403.1036771847284</c:v>
                </c:pt>
                <c:pt idx="1005">
                  <c:v>8403.1036771847284</c:v>
                </c:pt>
                <c:pt idx="1006">
                  <c:v>8403.1036771847284</c:v>
                </c:pt>
                <c:pt idx="1007">
                  <c:v>8403.1036771847284</c:v>
                </c:pt>
                <c:pt idx="1008">
                  <c:v>8403.1036771847284</c:v>
                </c:pt>
                <c:pt idx="1009">
                  <c:v>8403.1036771847284</c:v>
                </c:pt>
                <c:pt idx="1010">
                  <c:v>8403.1036771847284</c:v>
                </c:pt>
                <c:pt idx="1011">
                  <c:v>8403.1036771847284</c:v>
                </c:pt>
                <c:pt idx="1012">
                  <c:v>8403.1036771847284</c:v>
                </c:pt>
                <c:pt idx="1013">
                  <c:v>8403.1036771847284</c:v>
                </c:pt>
                <c:pt idx="1014">
                  <c:v>8403.1036771847284</c:v>
                </c:pt>
                <c:pt idx="1015">
                  <c:v>8403.1036771847284</c:v>
                </c:pt>
                <c:pt idx="1016">
                  <c:v>8403.1036771847284</c:v>
                </c:pt>
                <c:pt idx="1017">
                  <c:v>8403.1036771847284</c:v>
                </c:pt>
                <c:pt idx="1018">
                  <c:v>8403.1036771847284</c:v>
                </c:pt>
                <c:pt idx="1019">
                  <c:v>8408.5233995703456</c:v>
                </c:pt>
                <c:pt idx="1020">
                  <c:v>8408.5233995703456</c:v>
                </c:pt>
                <c:pt idx="1021">
                  <c:v>8408.5233995703456</c:v>
                </c:pt>
                <c:pt idx="1022">
                  <c:v>8408.5233995703456</c:v>
                </c:pt>
                <c:pt idx="1023">
                  <c:v>8408.5233995703456</c:v>
                </c:pt>
                <c:pt idx="1024">
                  <c:v>8408.5233995703456</c:v>
                </c:pt>
                <c:pt idx="1025">
                  <c:v>8408.5233995703456</c:v>
                </c:pt>
                <c:pt idx="1026">
                  <c:v>8431.2021950734579</c:v>
                </c:pt>
                <c:pt idx="1027">
                  <c:v>8474.6319755661116</c:v>
                </c:pt>
                <c:pt idx="1028">
                  <c:v>8637.9067780095011</c:v>
                </c:pt>
                <c:pt idx="1029">
                  <c:v>8637.9067780095011</c:v>
                </c:pt>
                <c:pt idx="1030">
                  <c:v>8637.9067780095011</c:v>
                </c:pt>
                <c:pt idx="1031">
                  <c:v>8637.9067780095011</c:v>
                </c:pt>
                <c:pt idx="1032">
                  <c:v>8637.9067780095011</c:v>
                </c:pt>
                <c:pt idx="1033">
                  <c:v>8637.9067780095011</c:v>
                </c:pt>
                <c:pt idx="1034">
                  <c:v>8637.9067780095011</c:v>
                </c:pt>
                <c:pt idx="1035">
                  <c:v>8637.9067780095011</c:v>
                </c:pt>
                <c:pt idx="1036">
                  <c:v>8637.9067780095011</c:v>
                </c:pt>
                <c:pt idx="1037">
                  <c:v>8637.9067780095011</c:v>
                </c:pt>
                <c:pt idx="1038">
                  <c:v>8637.9067780095011</c:v>
                </c:pt>
                <c:pt idx="1039">
                  <c:v>8637.9067780095011</c:v>
                </c:pt>
                <c:pt idx="1040">
                  <c:v>8637.9067780095011</c:v>
                </c:pt>
                <c:pt idx="1041">
                  <c:v>8694.2300413873199</c:v>
                </c:pt>
                <c:pt idx="1042">
                  <c:v>8694.2300413873199</c:v>
                </c:pt>
                <c:pt idx="1043">
                  <c:v>8694.2300413873199</c:v>
                </c:pt>
                <c:pt idx="1044">
                  <c:v>8694.2300413873199</c:v>
                </c:pt>
                <c:pt idx="1045">
                  <c:v>8694.2300413873199</c:v>
                </c:pt>
                <c:pt idx="1046">
                  <c:v>8694.2300413873199</c:v>
                </c:pt>
                <c:pt idx="1047">
                  <c:v>8694.2300413873199</c:v>
                </c:pt>
                <c:pt idx="1048">
                  <c:v>8694.2300413873199</c:v>
                </c:pt>
                <c:pt idx="1049">
                  <c:v>8694.2300413873199</c:v>
                </c:pt>
                <c:pt idx="1050">
                  <c:v>8694.2300413873199</c:v>
                </c:pt>
                <c:pt idx="1051">
                  <c:v>8694.2300413873199</c:v>
                </c:pt>
                <c:pt idx="1052">
                  <c:v>8694.2300413873199</c:v>
                </c:pt>
                <c:pt idx="1053">
                  <c:v>8694.2300413873199</c:v>
                </c:pt>
                <c:pt idx="1054">
                  <c:v>8694.2300413873199</c:v>
                </c:pt>
                <c:pt idx="1055">
                  <c:v>8694.2300413873199</c:v>
                </c:pt>
                <c:pt idx="1056">
                  <c:v>8694.2300413873199</c:v>
                </c:pt>
                <c:pt idx="1057">
                  <c:v>8694.2300413873199</c:v>
                </c:pt>
                <c:pt idx="1058">
                  <c:v>8694.2300413873199</c:v>
                </c:pt>
                <c:pt idx="1059">
                  <c:v>8694.2300413873199</c:v>
                </c:pt>
                <c:pt idx="1060">
                  <c:v>8694.2300413873199</c:v>
                </c:pt>
                <c:pt idx="1061">
                  <c:v>8694.2300413873199</c:v>
                </c:pt>
                <c:pt idx="1062">
                  <c:v>8694.2300413873199</c:v>
                </c:pt>
                <c:pt idx="1063">
                  <c:v>8694.2300413873199</c:v>
                </c:pt>
                <c:pt idx="1064">
                  <c:v>8694.2300413873199</c:v>
                </c:pt>
                <c:pt idx="1065">
                  <c:v>8694.2300413873199</c:v>
                </c:pt>
                <c:pt idx="1066">
                  <c:v>8694.2300413873199</c:v>
                </c:pt>
                <c:pt idx="1067">
                  <c:v>8694.2300413873199</c:v>
                </c:pt>
                <c:pt idx="1068">
                  <c:v>8694.2300413873199</c:v>
                </c:pt>
                <c:pt idx="1069">
                  <c:v>8751.8879431503319</c:v>
                </c:pt>
                <c:pt idx="1070">
                  <c:v>8828.5606488352987</c:v>
                </c:pt>
                <c:pt idx="1071">
                  <c:v>8968.5185839517708</c:v>
                </c:pt>
                <c:pt idx="1072">
                  <c:v>8972.8702255565931</c:v>
                </c:pt>
                <c:pt idx="1073">
                  <c:v>9037.3652030009343</c:v>
                </c:pt>
                <c:pt idx="1074">
                  <c:v>9215.173682700839</c:v>
                </c:pt>
                <c:pt idx="1075">
                  <c:v>9613.9463144307556</c:v>
                </c:pt>
                <c:pt idx="1076">
                  <c:v>9762.5661829876808</c:v>
                </c:pt>
                <c:pt idx="1077">
                  <c:v>9891.2200646889123</c:v>
                </c:pt>
                <c:pt idx="1078">
                  <c:v>9891.2200646889123</c:v>
                </c:pt>
                <c:pt idx="1079">
                  <c:v>10004.456152398019</c:v>
                </c:pt>
                <c:pt idx="1080">
                  <c:v>10270.410537158217</c:v>
                </c:pt>
                <c:pt idx="1081">
                  <c:v>10270.410537158217</c:v>
                </c:pt>
                <c:pt idx="1082">
                  <c:v>10270.410537158217</c:v>
                </c:pt>
                <c:pt idx="1083">
                  <c:v>10270.410537158217</c:v>
                </c:pt>
                <c:pt idx="1084">
                  <c:v>10270.410537158217</c:v>
                </c:pt>
                <c:pt idx="1085">
                  <c:v>10270.410537158217</c:v>
                </c:pt>
                <c:pt idx="1086">
                  <c:v>10270.410537158217</c:v>
                </c:pt>
                <c:pt idx="1087">
                  <c:v>10270.410537158217</c:v>
                </c:pt>
                <c:pt idx="1088">
                  <c:v>10270.410537158217</c:v>
                </c:pt>
                <c:pt idx="1089">
                  <c:v>10270.410537158217</c:v>
                </c:pt>
                <c:pt idx="1090">
                  <c:v>10270.410537158217</c:v>
                </c:pt>
                <c:pt idx="1091">
                  <c:v>10270.410537158217</c:v>
                </c:pt>
                <c:pt idx="1092">
                  <c:v>10270.410537158217</c:v>
                </c:pt>
                <c:pt idx="1093">
                  <c:v>10270.410537158217</c:v>
                </c:pt>
                <c:pt idx="1094">
                  <c:v>10412.654611545824</c:v>
                </c:pt>
                <c:pt idx="1095">
                  <c:v>10459.533150391242</c:v>
                </c:pt>
                <c:pt idx="1096">
                  <c:v>10695.029835352118</c:v>
                </c:pt>
                <c:pt idx="1097">
                  <c:v>10695.029835352118</c:v>
                </c:pt>
                <c:pt idx="1098">
                  <c:v>10695.029835352118</c:v>
                </c:pt>
                <c:pt idx="1099">
                  <c:v>10695.029835352118</c:v>
                </c:pt>
                <c:pt idx="1100">
                  <c:v>10695.029835352118</c:v>
                </c:pt>
                <c:pt idx="1101">
                  <c:v>10695.029835352118</c:v>
                </c:pt>
                <c:pt idx="1102">
                  <c:v>10695.029835352118</c:v>
                </c:pt>
                <c:pt idx="1103">
                  <c:v>10695.029835352118</c:v>
                </c:pt>
                <c:pt idx="1104">
                  <c:v>10695.029835352118</c:v>
                </c:pt>
                <c:pt idx="1105">
                  <c:v>10695.029835352118</c:v>
                </c:pt>
                <c:pt idx="1106">
                  <c:v>10695.029835352118</c:v>
                </c:pt>
                <c:pt idx="1107">
                  <c:v>10695.029835352118</c:v>
                </c:pt>
                <c:pt idx="1108">
                  <c:v>10695.029835352118</c:v>
                </c:pt>
                <c:pt idx="1109">
                  <c:v>10695.029835352118</c:v>
                </c:pt>
                <c:pt idx="1110">
                  <c:v>10695.029835352118</c:v>
                </c:pt>
                <c:pt idx="1111">
                  <c:v>10695.029835352118</c:v>
                </c:pt>
                <c:pt idx="1112">
                  <c:v>10695.029835352118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10487.289517556759</c:v>
                </c:pt>
                <c:pt idx="1153">
                  <c:v>10488.556065801082</c:v>
                </c:pt>
                <c:pt idx="1154">
                  <c:v>10488.556065801082</c:v>
                </c:pt>
                <c:pt idx="1155">
                  <c:v>10490.422813298876</c:v>
                </c:pt>
                <c:pt idx="1156">
                  <c:v>10490.422813298876</c:v>
                </c:pt>
                <c:pt idx="1157">
                  <c:v>10490.422813298876</c:v>
                </c:pt>
                <c:pt idx="1158">
                  <c:v>10567.34341589488</c:v>
                </c:pt>
                <c:pt idx="1159">
                  <c:v>10718.72607430539</c:v>
                </c:pt>
                <c:pt idx="1160">
                  <c:v>10942.223966874853</c:v>
                </c:pt>
                <c:pt idx="1161">
                  <c:v>11328.911070187369</c:v>
                </c:pt>
                <c:pt idx="1162">
                  <c:v>11678.400463168633</c:v>
                </c:pt>
                <c:pt idx="1163">
                  <c:v>11678.400463168633</c:v>
                </c:pt>
                <c:pt idx="1164">
                  <c:v>11831.248275166592</c:v>
                </c:pt>
                <c:pt idx="1165">
                  <c:v>11911.994947649931</c:v>
                </c:pt>
                <c:pt idx="1166">
                  <c:v>11911.994947649931</c:v>
                </c:pt>
                <c:pt idx="1167">
                  <c:v>12068.151207596447</c:v>
                </c:pt>
                <c:pt idx="1168">
                  <c:v>12068.151207596447</c:v>
                </c:pt>
                <c:pt idx="1169">
                  <c:v>12068.151207596447</c:v>
                </c:pt>
                <c:pt idx="1170">
                  <c:v>12068.151207596447</c:v>
                </c:pt>
                <c:pt idx="1171">
                  <c:v>12134.581773304028</c:v>
                </c:pt>
                <c:pt idx="1172">
                  <c:v>12202.348595973624</c:v>
                </c:pt>
                <c:pt idx="1173">
                  <c:v>12202.348595973624</c:v>
                </c:pt>
                <c:pt idx="1174">
                  <c:v>12202.348595973624</c:v>
                </c:pt>
                <c:pt idx="1175">
                  <c:v>12202.348595973624</c:v>
                </c:pt>
                <c:pt idx="1176">
                  <c:v>12883.234288818294</c:v>
                </c:pt>
                <c:pt idx="1177">
                  <c:v>13490.108859936467</c:v>
                </c:pt>
                <c:pt idx="1178">
                  <c:v>13490.108859936467</c:v>
                </c:pt>
                <c:pt idx="1179">
                  <c:v>13490.108859936467</c:v>
                </c:pt>
                <c:pt idx="1180">
                  <c:v>13490.108859936467</c:v>
                </c:pt>
                <c:pt idx="1181">
                  <c:v>13490.108859936467</c:v>
                </c:pt>
                <c:pt idx="1182">
                  <c:v>13490.108859936467</c:v>
                </c:pt>
                <c:pt idx="1183">
                  <c:v>13575.819570933494</c:v>
                </c:pt>
                <c:pt idx="1184">
                  <c:v>13974.514613840143</c:v>
                </c:pt>
                <c:pt idx="1185">
                  <c:v>13974.514613840143</c:v>
                </c:pt>
                <c:pt idx="1186">
                  <c:v>13974.514613840143</c:v>
                </c:pt>
                <c:pt idx="1187">
                  <c:v>14163.955408489466</c:v>
                </c:pt>
                <c:pt idx="1188">
                  <c:v>14814.923867640518</c:v>
                </c:pt>
                <c:pt idx="1189">
                  <c:v>15321.808480876469</c:v>
                </c:pt>
                <c:pt idx="1190">
                  <c:v>15321.808480876469</c:v>
                </c:pt>
                <c:pt idx="1191">
                  <c:v>15682.811469509941</c:v>
                </c:pt>
                <c:pt idx="1192">
                  <c:v>16104.707322558948</c:v>
                </c:pt>
                <c:pt idx="1193">
                  <c:v>16104.707322558948</c:v>
                </c:pt>
                <c:pt idx="1194">
                  <c:v>16104.707322558948</c:v>
                </c:pt>
                <c:pt idx="1195">
                  <c:v>16104.707322558948</c:v>
                </c:pt>
                <c:pt idx="1196">
                  <c:v>16221.933492330922</c:v>
                </c:pt>
                <c:pt idx="1197">
                  <c:v>16221.933492330922</c:v>
                </c:pt>
                <c:pt idx="1198">
                  <c:v>16221.933492330922</c:v>
                </c:pt>
                <c:pt idx="1199">
                  <c:v>16221.933492330922</c:v>
                </c:pt>
                <c:pt idx="1200">
                  <c:v>16221.933492330922</c:v>
                </c:pt>
                <c:pt idx="1201">
                  <c:v>16221.933492330922</c:v>
                </c:pt>
                <c:pt idx="1202">
                  <c:v>16221.933492330922</c:v>
                </c:pt>
                <c:pt idx="1203">
                  <c:v>16221.933492330922</c:v>
                </c:pt>
                <c:pt idx="1204">
                  <c:v>16221.933492330922</c:v>
                </c:pt>
                <c:pt idx="1205">
                  <c:v>16221.933492330922</c:v>
                </c:pt>
                <c:pt idx="1206">
                  <c:v>16221.933492330922</c:v>
                </c:pt>
                <c:pt idx="1207">
                  <c:v>16221.933492330922</c:v>
                </c:pt>
                <c:pt idx="1208">
                  <c:v>16242.270439812986</c:v>
                </c:pt>
                <c:pt idx="1209">
                  <c:v>16242.270439812986</c:v>
                </c:pt>
                <c:pt idx="1210">
                  <c:v>16242.270439812986</c:v>
                </c:pt>
                <c:pt idx="1211">
                  <c:v>16242.270439812986</c:v>
                </c:pt>
                <c:pt idx="1212">
                  <c:v>16242.270439812986</c:v>
                </c:pt>
                <c:pt idx="1213">
                  <c:v>16242.270439812986</c:v>
                </c:pt>
                <c:pt idx="1214">
                  <c:v>16343.83277952965</c:v>
                </c:pt>
                <c:pt idx="1215">
                  <c:v>16624.295501576686</c:v>
                </c:pt>
                <c:pt idx="1216">
                  <c:v>16858.815951419019</c:v>
                </c:pt>
                <c:pt idx="1217">
                  <c:v>17528.814356277115</c:v>
                </c:pt>
                <c:pt idx="1218">
                  <c:v>19142.562920649405</c:v>
                </c:pt>
                <c:pt idx="1219">
                  <c:v>19501.842628584465</c:v>
                </c:pt>
                <c:pt idx="1220">
                  <c:v>20050.12136572602</c:v>
                </c:pt>
                <c:pt idx="1221">
                  <c:v>20237.447729153417</c:v>
                </c:pt>
                <c:pt idx="1222">
                  <c:v>20237.447729153417</c:v>
                </c:pt>
                <c:pt idx="1223">
                  <c:v>20237.447729153417</c:v>
                </c:pt>
                <c:pt idx="1224">
                  <c:v>20237.447729153417</c:v>
                </c:pt>
                <c:pt idx="1225">
                  <c:v>20237.447729153417</c:v>
                </c:pt>
                <c:pt idx="1226">
                  <c:v>20239.675875487799</c:v>
                </c:pt>
                <c:pt idx="1227">
                  <c:v>21488.55728793902</c:v>
                </c:pt>
                <c:pt idx="1228">
                  <c:v>22468.938059145119</c:v>
                </c:pt>
                <c:pt idx="1229">
                  <c:v>22468.938059145119</c:v>
                </c:pt>
                <c:pt idx="1230">
                  <c:v>22468.938059145119</c:v>
                </c:pt>
                <c:pt idx="1231">
                  <c:v>23554.529845116791</c:v>
                </c:pt>
                <c:pt idx="1232">
                  <c:v>23996.876860605113</c:v>
                </c:pt>
                <c:pt idx="1233">
                  <c:v>24699.3451745446</c:v>
                </c:pt>
                <c:pt idx="1234">
                  <c:v>25845.578157090138</c:v>
                </c:pt>
                <c:pt idx="1235">
                  <c:v>27776.095841381131</c:v>
                </c:pt>
                <c:pt idx="1236">
                  <c:v>27776.095841381131</c:v>
                </c:pt>
                <c:pt idx="1237">
                  <c:v>27776.095841381131</c:v>
                </c:pt>
                <c:pt idx="1238">
                  <c:v>27776.095841381131</c:v>
                </c:pt>
                <c:pt idx="1239">
                  <c:v>30176.582926530158</c:v>
                </c:pt>
                <c:pt idx="1240">
                  <c:v>30249.674633877141</c:v>
                </c:pt>
                <c:pt idx="1241">
                  <c:v>31174.207170489426</c:v>
                </c:pt>
                <c:pt idx="1242">
                  <c:v>31174.207170489426</c:v>
                </c:pt>
                <c:pt idx="1243">
                  <c:v>31174.207170489426</c:v>
                </c:pt>
                <c:pt idx="1244">
                  <c:v>31174.207170489426</c:v>
                </c:pt>
                <c:pt idx="1245">
                  <c:v>31174.207170489426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BD-4D98-9CE9-8A61D3A9CBE0}"/>
            </c:ext>
          </c:extLst>
        </c:ser>
        <c:ser>
          <c:idx val="6"/>
          <c:order val="6"/>
          <c:tx>
            <c:strRef>
              <c:f>'SuperTrend(10,3) with Bitcoin'!$R$1</c:f>
              <c:strCache>
                <c:ptCount val="1"/>
                <c:pt idx="0">
                  <c:v> UpperST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'SuperTrend(10,3) with Bitcoin'!$B$2:$B$1247</c:f>
              <c:numCache>
                <c:formatCode>mm/dd/yy;@</c:formatCode>
                <c:ptCount val="1246"/>
                <c:pt idx="0">
                  <c:v>42963</c:v>
                </c:pt>
                <c:pt idx="1">
                  <c:v>42964</c:v>
                </c:pt>
                <c:pt idx="2">
                  <c:v>42965</c:v>
                </c:pt>
                <c:pt idx="3">
                  <c:v>42966</c:v>
                </c:pt>
                <c:pt idx="4">
                  <c:v>42967</c:v>
                </c:pt>
                <c:pt idx="5">
                  <c:v>42968</c:v>
                </c:pt>
                <c:pt idx="6">
                  <c:v>42969</c:v>
                </c:pt>
                <c:pt idx="7">
                  <c:v>42970</c:v>
                </c:pt>
                <c:pt idx="8">
                  <c:v>42971</c:v>
                </c:pt>
                <c:pt idx="9">
                  <c:v>42972</c:v>
                </c:pt>
                <c:pt idx="10">
                  <c:v>42973</c:v>
                </c:pt>
                <c:pt idx="11">
                  <c:v>42974</c:v>
                </c:pt>
                <c:pt idx="12">
                  <c:v>42975</c:v>
                </c:pt>
                <c:pt idx="13">
                  <c:v>42976</c:v>
                </c:pt>
                <c:pt idx="14">
                  <c:v>42977</c:v>
                </c:pt>
                <c:pt idx="15">
                  <c:v>42978</c:v>
                </c:pt>
                <c:pt idx="16">
                  <c:v>42979</c:v>
                </c:pt>
                <c:pt idx="17">
                  <c:v>42980</c:v>
                </c:pt>
                <c:pt idx="18">
                  <c:v>42981</c:v>
                </c:pt>
                <c:pt idx="19">
                  <c:v>42982</c:v>
                </c:pt>
                <c:pt idx="20">
                  <c:v>42983</c:v>
                </c:pt>
                <c:pt idx="21">
                  <c:v>42984</c:v>
                </c:pt>
                <c:pt idx="22">
                  <c:v>42985</c:v>
                </c:pt>
                <c:pt idx="23">
                  <c:v>42986</c:v>
                </c:pt>
                <c:pt idx="24">
                  <c:v>42987</c:v>
                </c:pt>
                <c:pt idx="25">
                  <c:v>42988</c:v>
                </c:pt>
                <c:pt idx="26">
                  <c:v>42989</c:v>
                </c:pt>
                <c:pt idx="27">
                  <c:v>42990</c:v>
                </c:pt>
                <c:pt idx="28">
                  <c:v>42991</c:v>
                </c:pt>
                <c:pt idx="29">
                  <c:v>42992</c:v>
                </c:pt>
                <c:pt idx="30">
                  <c:v>42993</c:v>
                </c:pt>
                <c:pt idx="31">
                  <c:v>42994</c:v>
                </c:pt>
                <c:pt idx="32">
                  <c:v>42995</c:v>
                </c:pt>
                <c:pt idx="33">
                  <c:v>42996</c:v>
                </c:pt>
                <c:pt idx="34">
                  <c:v>42997</c:v>
                </c:pt>
                <c:pt idx="35">
                  <c:v>42998</c:v>
                </c:pt>
                <c:pt idx="36">
                  <c:v>42999</c:v>
                </c:pt>
                <c:pt idx="37">
                  <c:v>43000</c:v>
                </c:pt>
                <c:pt idx="38">
                  <c:v>43001</c:v>
                </c:pt>
                <c:pt idx="39">
                  <c:v>43002</c:v>
                </c:pt>
                <c:pt idx="40">
                  <c:v>43003</c:v>
                </c:pt>
                <c:pt idx="41">
                  <c:v>43004</c:v>
                </c:pt>
                <c:pt idx="42">
                  <c:v>43005</c:v>
                </c:pt>
                <c:pt idx="43">
                  <c:v>43006</c:v>
                </c:pt>
                <c:pt idx="44">
                  <c:v>43007</c:v>
                </c:pt>
                <c:pt idx="45">
                  <c:v>43008</c:v>
                </c:pt>
                <c:pt idx="46">
                  <c:v>43009</c:v>
                </c:pt>
                <c:pt idx="47">
                  <c:v>43010</c:v>
                </c:pt>
                <c:pt idx="48">
                  <c:v>43011</c:v>
                </c:pt>
                <c:pt idx="49">
                  <c:v>43012</c:v>
                </c:pt>
                <c:pt idx="50">
                  <c:v>43013</c:v>
                </c:pt>
                <c:pt idx="51">
                  <c:v>43014</c:v>
                </c:pt>
                <c:pt idx="52">
                  <c:v>43015</c:v>
                </c:pt>
                <c:pt idx="53">
                  <c:v>43016</c:v>
                </c:pt>
                <c:pt idx="54">
                  <c:v>43017</c:v>
                </c:pt>
                <c:pt idx="55">
                  <c:v>43018</c:v>
                </c:pt>
                <c:pt idx="56">
                  <c:v>43019</c:v>
                </c:pt>
                <c:pt idx="57">
                  <c:v>43020</c:v>
                </c:pt>
                <c:pt idx="58">
                  <c:v>43021</c:v>
                </c:pt>
                <c:pt idx="59">
                  <c:v>43022</c:v>
                </c:pt>
                <c:pt idx="60">
                  <c:v>43023</c:v>
                </c:pt>
                <c:pt idx="61">
                  <c:v>43024</c:v>
                </c:pt>
                <c:pt idx="62">
                  <c:v>43025</c:v>
                </c:pt>
                <c:pt idx="63">
                  <c:v>43026</c:v>
                </c:pt>
                <c:pt idx="64">
                  <c:v>43027</c:v>
                </c:pt>
                <c:pt idx="65">
                  <c:v>43028</c:v>
                </c:pt>
                <c:pt idx="66">
                  <c:v>43029</c:v>
                </c:pt>
                <c:pt idx="67">
                  <c:v>43030</c:v>
                </c:pt>
                <c:pt idx="68">
                  <c:v>43031</c:v>
                </c:pt>
                <c:pt idx="69">
                  <c:v>43032</c:v>
                </c:pt>
                <c:pt idx="70">
                  <c:v>43033</c:v>
                </c:pt>
                <c:pt idx="71">
                  <c:v>43034</c:v>
                </c:pt>
                <c:pt idx="72">
                  <c:v>43035</c:v>
                </c:pt>
                <c:pt idx="73">
                  <c:v>43036</c:v>
                </c:pt>
                <c:pt idx="74">
                  <c:v>43037</c:v>
                </c:pt>
                <c:pt idx="75">
                  <c:v>43038</c:v>
                </c:pt>
                <c:pt idx="76">
                  <c:v>43039</c:v>
                </c:pt>
                <c:pt idx="77">
                  <c:v>43040</c:v>
                </c:pt>
                <c:pt idx="78">
                  <c:v>43041</c:v>
                </c:pt>
                <c:pt idx="79">
                  <c:v>43042</c:v>
                </c:pt>
                <c:pt idx="80">
                  <c:v>43043</c:v>
                </c:pt>
                <c:pt idx="81">
                  <c:v>43044</c:v>
                </c:pt>
                <c:pt idx="82">
                  <c:v>43045</c:v>
                </c:pt>
                <c:pt idx="83">
                  <c:v>43046</c:v>
                </c:pt>
                <c:pt idx="84">
                  <c:v>43047</c:v>
                </c:pt>
                <c:pt idx="85">
                  <c:v>43048</c:v>
                </c:pt>
                <c:pt idx="86">
                  <c:v>43049</c:v>
                </c:pt>
                <c:pt idx="87">
                  <c:v>43050</c:v>
                </c:pt>
                <c:pt idx="88">
                  <c:v>43051</c:v>
                </c:pt>
                <c:pt idx="89">
                  <c:v>43052</c:v>
                </c:pt>
                <c:pt idx="90">
                  <c:v>43053</c:v>
                </c:pt>
                <c:pt idx="91">
                  <c:v>43054</c:v>
                </c:pt>
                <c:pt idx="92">
                  <c:v>43055</c:v>
                </c:pt>
                <c:pt idx="93">
                  <c:v>43056</c:v>
                </c:pt>
                <c:pt idx="94">
                  <c:v>43057</c:v>
                </c:pt>
                <c:pt idx="95">
                  <c:v>43058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43064</c:v>
                </c:pt>
                <c:pt idx="102">
                  <c:v>43065</c:v>
                </c:pt>
                <c:pt idx="103">
                  <c:v>43066</c:v>
                </c:pt>
                <c:pt idx="104">
                  <c:v>43067</c:v>
                </c:pt>
                <c:pt idx="105">
                  <c:v>43068</c:v>
                </c:pt>
                <c:pt idx="106">
                  <c:v>43069</c:v>
                </c:pt>
                <c:pt idx="107">
                  <c:v>43070</c:v>
                </c:pt>
                <c:pt idx="108">
                  <c:v>43071</c:v>
                </c:pt>
                <c:pt idx="109">
                  <c:v>43072</c:v>
                </c:pt>
                <c:pt idx="110">
                  <c:v>43073</c:v>
                </c:pt>
                <c:pt idx="111">
                  <c:v>43074</c:v>
                </c:pt>
                <c:pt idx="112">
                  <c:v>43075</c:v>
                </c:pt>
                <c:pt idx="113">
                  <c:v>43076</c:v>
                </c:pt>
                <c:pt idx="114">
                  <c:v>43077</c:v>
                </c:pt>
                <c:pt idx="115">
                  <c:v>43078</c:v>
                </c:pt>
                <c:pt idx="116">
                  <c:v>43079</c:v>
                </c:pt>
                <c:pt idx="117">
                  <c:v>43080</c:v>
                </c:pt>
                <c:pt idx="118">
                  <c:v>43081</c:v>
                </c:pt>
                <c:pt idx="119">
                  <c:v>43082</c:v>
                </c:pt>
                <c:pt idx="120">
                  <c:v>43083</c:v>
                </c:pt>
                <c:pt idx="121">
                  <c:v>43084</c:v>
                </c:pt>
                <c:pt idx="122">
                  <c:v>43085</c:v>
                </c:pt>
                <c:pt idx="123">
                  <c:v>43086</c:v>
                </c:pt>
                <c:pt idx="124">
                  <c:v>43087</c:v>
                </c:pt>
                <c:pt idx="125">
                  <c:v>43088</c:v>
                </c:pt>
                <c:pt idx="126">
                  <c:v>43089</c:v>
                </c:pt>
                <c:pt idx="127">
                  <c:v>43090</c:v>
                </c:pt>
                <c:pt idx="128">
                  <c:v>43091</c:v>
                </c:pt>
                <c:pt idx="129">
                  <c:v>43092</c:v>
                </c:pt>
                <c:pt idx="130">
                  <c:v>43093</c:v>
                </c:pt>
                <c:pt idx="131">
                  <c:v>43094</c:v>
                </c:pt>
                <c:pt idx="132">
                  <c:v>43095</c:v>
                </c:pt>
                <c:pt idx="133">
                  <c:v>43096</c:v>
                </c:pt>
                <c:pt idx="134">
                  <c:v>43097</c:v>
                </c:pt>
                <c:pt idx="135">
                  <c:v>43098</c:v>
                </c:pt>
                <c:pt idx="136">
                  <c:v>43099</c:v>
                </c:pt>
                <c:pt idx="137">
                  <c:v>43100</c:v>
                </c:pt>
                <c:pt idx="138">
                  <c:v>43101</c:v>
                </c:pt>
                <c:pt idx="139">
                  <c:v>43102</c:v>
                </c:pt>
                <c:pt idx="140">
                  <c:v>43103</c:v>
                </c:pt>
                <c:pt idx="141">
                  <c:v>43104</c:v>
                </c:pt>
                <c:pt idx="142">
                  <c:v>43105</c:v>
                </c:pt>
                <c:pt idx="143">
                  <c:v>43106</c:v>
                </c:pt>
                <c:pt idx="144">
                  <c:v>43107</c:v>
                </c:pt>
                <c:pt idx="145">
                  <c:v>43108</c:v>
                </c:pt>
                <c:pt idx="146">
                  <c:v>43109</c:v>
                </c:pt>
                <c:pt idx="147">
                  <c:v>43110</c:v>
                </c:pt>
                <c:pt idx="148">
                  <c:v>43111</c:v>
                </c:pt>
                <c:pt idx="149">
                  <c:v>43112</c:v>
                </c:pt>
                <c:pt idx="150">
                  <c:v>43113</c:v>
                </c:pt>
                <c:pt idx="151">
                  <c:v>43114</c:v>
                </c:pt>
                <c:pt idx="152">
                  <c:v>43115</c:v>
                </c:pt>
                <c:pt idx="153">
                  <c:v>43116</c:v>
                </c:pt>
                <c:pt idx="154">
                  <c:v>43117</c:v>
                </c:pt>
                <c:pt idx="155">
                  <c:v>43118</c:v>
                </c:pt>
                <c:pt idx="156">
                  <c:v>43119</c:v>
                </c:pt>
                <c:pt idx="157">
                  <c:v>43120</c:v>
                </c:pt>
                <c:pt idx="158">
                  <c:v>43121</c:v>
                </c:pt>
                <c:pt idx="159">
                  <c:v>43122</c:v>
                </c:pt>
                <c:pt idx="160">
                  <c:v>43123</c:v>
                </c:pt>
                <c:pt idx="161">
                  <c:v>43124</c:v>
                </c:pt>
                <c:pt idx="162">
                  <c:v>43125</c:v>
                </c:pt>
                <c:pt idx="163">
                  <c:v>43126</c:v>
                </c:pt>
                <c:pt idx="164">
                  <c:v>43127</c:v>
                </c:pt>
                <c:pt idx="165">
                  <c:v>43128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43134</c:v>
                </c:pt>
                <c:pt idx="172">
                  <c:v>43135</c:v>
                </c:pt>
                <c:pt idx="173">
                  <c:v>43136</c:v>
                </c:pt>
                <c:pt idx="174">
                  <c:v>43137</c:v>
                </c:pt>
                <c:pt idx="175">
                  <c:v>43138</c:v>
                </c:pt>
                <c:pt idx="176">
                  <c:v>43139</c:v>
                </c:pt>
                <c:pt idx="177">
                  <c:v>43140</c:v>
                </c:pt>
                <c:pt idx="178">
                  <c:v>43141</c:v>
                </c:pt>
                <c:pt idx="179">
                  <c:v>43142</c:v>
                </c:pt>
                <c:pt idx="180">
                  <c:v>43143</c:v>
                </c:pt>
                <c:pt idx="181">
                  <c:v>43144</c:v>
                </c:pt>
                <c:pt idx="182">
                  <c:v>43145</c:v>
                </c:pt>
                <c:pt idx="183">
                  <c:v>43146</c:v>
                </c:pt>
                <c:pt idx="184">
                  <c:v>43147</c:v>
                </c:pt>
                <c:pt idx="185">
                  <c:v>43148</c:v>
                </c:pt>
                <c:pt idx="186">
                  <c:v>43149</c:v>
                </c:pt>
                <c:pt idx="187">
                  <c:v>43150</c:v>
                </c:pt>
                <c:pt idx="188">
                  <c:v>43151</c:v>
                </c:pt>
                <c:pt idx="189">
                  <c:v>43152</c:v>
                </c:pt>
                <c:pt idx="190">
                  <c:v>43153</c:v>
                </c:pt>
                <c:pt idx="191">
                  <c:v>43154</c:v>
                </c:pt>
                <c:pt idx="192">
                  <c:v>43155</c:v>
                </c:pt>
                <c:pt idx="193">
                  <c:v>43156</c:v>
                </c:pt>
                <c:pt idx="194">
                  <c:v>43157</c:v>
                </c:pt>
                <c:pt idx="195">
                  <c:v>43158</c:v>
                </c:pt>
                <c:pt idx="196">
                  <c:v>43159</c:v>
                </c:pt>
                <c:pt idx="197">
                  <c:v>43160</c:v>
                </c:pt>
                <c:pt idx="198">
                  <c:v>43161</c:v>
                </c:pt>
                <c:pt idx="199">
                  <c:v>43162</c:v>
                </c:pt>
                <c:pt idx="200">
                  <c:v>43163</c:v>
                </c:pt>
                <c:pt idx="201">
                  <c:v>43164</c:v>
                </c:pt>
                <c:pt idx="202">
                  <c:v>43165</c:v>
                </c:pt>
                <c:pt idx="203">
                  <c:v>43166</c:v>
                </c:pt>
                <c:pt idx="204">
                  <c:v>43167</c:v>
                </c:pt>
                <c:pt idx="205">
                  <c:v>43168</c:v>
                </c:pt>
                <c:pt idx="206">
                  <c:v>43169</c:v>
                </c:pt>
                <c:pt idx="207">
                  <c:v>43170</c:v>
                </c:pt>
                <c:pt idx="208">
                  <c:v>43171</c:v>
                </c:pt>
                <c:pt idx="209">
                  <c:v>43172</c:v>
                </c:pt>
                <c:pt idx="210">
                  <c:v>43173</c:v>
                </c:pt>
                <c:pt idx="211">
                  <c:v>43174</c:v>
                </c:pt>
                <c:pt idx="212">
                  <c:v>43175</c:v>
                </c:pt>
                <c:pt idx="213">
                  <c:v>43176</c:v>
                </c:pt>
                <c:pt idx="214">
                  <c:v>43177</c:v>
                </c:pt>
                <c:pt idx="215">
                  <c:v>43178</c:v>
                </c:pt>
                <c:pt idx="216">
                  <c:v>43179</c:v>
                </c:pt>
                <c:pt idx="217">
                  <c:v>43180</c:v>
                </c:pt>
                <c:pt idx="218">
                  <c:v>43181</c:v>
                </c:pt>
                <c:pt idx="219">
                  <c:v>43182</c:v>
                </c:pt>
                <c:pt idx="220">
                  <c:v>43183</c:v>
                </c:pt>
                <c:pt idx="221">
                  <c:v>43184</c:v>
                </c:pt>
                <c:pt idx="222">
                  <c:v>43185</c:v>
                </c:pt>
                <c:pt idx="223">
                  <c:v>43186</c:v>
                </c:pt>
                <c:pt idx="224">
                  <c:v>43187</c:v>
                </c:pt>
                <c:pt idx="225">
                  <c:v>43188</c:v>
                </c:pt>
                <c:pt idx="226">
                  <c:v>43189</c:v>
                </c:pt>
                <c:pt idx="227">
                  <c:v>43190</c:v>
                </c:pt>
                <c:pt idx="228">
                  <c:v>43191</c:v>
                </c:pt>
                <c:pt idx="229">
                  <c:v>43192</c:v>
                </c:pt>
                <c:pt idx="230">
                  <c:v>43193</c:v>
                </c:pt>
                <c:pt idx="231">
                  <c:v>43194</c:v>
                </c:pt>
                <c:pt idx="232">
                  <c:v>43195</c:v>
                </c:pt>
                <c:pt idx="233">
                  <c:v>43196</c:v>
                </c:pt>
                <c:pt idx="234">
                  <c:v>43197</c:v>
                </c:pt>
                <c:pt idx="235">
                  <c:v>43198</c:v>
                </c:pt>
                <c:pt idx="236">
                  <c:v>43199</c:v>
                </c:pt>
                <c:pt idx="237">
                  <c:v>43200</c:v>
                </c:pt>
                <c:pt idx="238">
                  <c:v>43201</c:v>
                </c:pt>
                <c:pt idx="239">
                  <c:v>43202</c:v>
                </c:pt>
                <c:pt idx="240">
                  <c:v>43203</c:v>
                </c:pt>
                <c:pt idx="241">
                  <c:v>43204</c:v>
                </c:pt>
                <c:pt idx="242">
                  <c:v>43205</c:v>
                </c:pt>
                <c:pt idx="243">
                  <c:v>43206</c:v>
                </c:pt>
                <c:pt idx="244">
                  <c:v>43207</c:v>
                </c:pt>
                <c:pt idx="245">
                  <c:v>43208</c:v>
                </c:pt>
                <c:pt idx="246">
                  <c:v>43209</c:v>
                </c:pt>
                <c:pt idx="247">
                  <c:v>43210</c:v>
                </c:pt>
                <c:pt idx="248">
                  <c:v>43211</c:v>
                </c:pt>
                <c:pt idx="249">
                  <c:v>43212</c:v>
                </c:pt>
                <c:pt idx="250">
                  <c:v>43213</c:v>
                </c:pt>
                <c:pt idx="251">
                  <c:v>43214</c:v>
                </c:pt>
                <c:pt idx="252">
                  <c:v>43215</c:v>
                </c:pt>
                <c:pt idx="253">
                  <c:v>43216</c:v>
                </c:pt>
                <c:pt idx="254">
                  <c:v>43217</c:v>
                </c:pt>
                <c:pt idx="255">
                  <c:v>43218</c:v>
                </c:pt>
                <c:pt idx="256">
                  <c:v>43219</c:v>
                </c:pt>
                <c:pt idx="257">
                  <c:v>43220</c:v>
                </c:pt>
                <c:pt idx="258">
                  <c:v>43221</c:v>
                </c:pt>
                <c:pt idx="259">
                  <c:v>43222</c:v>
                </c:pt>
                <c:pt idx="260">
                  <c:v>43223</c:v>
                </c:pt>
                <c:pt idx="261">
                  <c:v>43224</c:v>
                </c:pt>
                <c:pt idx="262">
                  <c:v>43225</c:v>
                </c:pt>
                <c:pt idx="263">
                  <c:v>43226</c:v>
                </c:pt>
                <c:pt idx="264">
                  <c:v>43227</c:v>
                </c:pt>
                <c:pt idx="265">
                  <c:v>43228</c:v>
                </c:pt>
                <c:pt idx="266">
                  <c:v>43229</c:v>
                </c:pt>
                <c:pt idx="267">
                  <c:v>43230</c:v>
                </c:pt>
                <c:pt idx="268">
                  <c:v>43231</c:v>
                </c:pt>
                <c:pt idx="269">
                  <c:v>43232</c:v>
                </c:pt>
                <c:pt idx="270">
                  <c:v>43233</c:v>
                </c:pt>
                <c:pt idx="271">
                  <c:v>43234</c:v>
                </c:pt>
                <c:pt idx="272">
                  <c:v>43235</c:v>
                </c:pt>
                <c:pt idx="273">
                  <c:v>43236</c:v>
                </c:pt>
                <c:pt idx="274">
                  <c:v>43237</c:v>
                </c:pt>
                <c:pt idx="275">
                  <c:v>43238</c:v>
                </c:pt>
                <c:pt idx="276">
                  <c:v>43239</c:v>
                </c:pt>
                <c:pt idx="277">
                  <c:v>43240</c:v>
                </c:pt>
                <c:pt idx="278">
                  <c:v>43241</c:v>
                </c:pt>
                <c:pt idx="279">
                  <c:v>43242</c:v>
                </c:pt>
                <c:pt idx="280">
                  <c:v>43243</c:v>
                </c:pt>
                <c:pt idx="281">
                  <c:v>43244</c:v>
                </c:pt>
                <c:pt idx="282">
                  <c:v>43245</c:v>
                </c:pt>
                <c:pt idx="283">
                  <c:v>43246</c:v>
                </c:pt>
                <c:pt idx="284">
                  <c:v>43247</c:v>
                </c:pt>
                <c:pt idx="285">
                  <c:v>43248</c:v>
                </c:pt>
                <c:pt idx="286">
                  <c:v>43249</c:v>
                </c:pt>
                <c:pt idx="287">
                  <c:v>43250</c:v>
                </c:pt>
                <c:pt idx="288">
                  <c:v>43251</c:v>
                </c:pt>
                <c:pt idx="289">
                  <c:v>43252</c:v>
                </c:pt>
                <c:pt idx="290">
                  <c:v>43253</c:v>
                </c:pt>
                <c:pt idx="291">
                  <c:v>43254</c:v>
                </c:pt>
                <c:pt idx="292">
                  <c:v>43255</c:v>
                </c:pt>
                <c:pt idx="293">
                  <c:v>43256</c:v>
                </c:pt>
                <c:pt idx="294">
                  <c:v>43257</c:v>
                </c:pt>
                <c:pt idx="295">
                  <c:v>43258</c:v>
                </c:pt>
                <c:pt idx="296">
                  <c:v>43259</c:v>
                </c:pt>
                <c:pt idx="297">
                  <c:v>43260</c:v>
                </c:pt>
                <c:pt idx="298">
                  <c:v>43261</c:v>
                </c:pt>
                <c:pt idx="299">
                  <c:v>43262</c:v>
                </c:pt>
                <c:pt idx="300">
                  <c:v>43263</c:v>
                </c:pt>
                <c:pt idx="301">
                  <c:v>43264</c:v>
                </c:pt>
                <c:pt idx="302">
                  <c:v>43265</c:v>
                </c:pt>
                <c:pt idx="303">
                  <c:v>43266</c:v>
                </c:pt>
                <c:pt idx="304">
                  <c:v>43267</c:v>
                </c:pt>
                <c:pt idx="305">
                  <c:v>43268</c:v>
                </c:pt>
                <c:pt idx="306">
                  <c:v>43269</c:v>
                </c:pt>
                <c:pt idx="307">
                  <c:v>43270</c:v>
                </c:pt>
                <c:pt idx="308">
                  <c:v>43271</c:v>
                </c:pt>
                <c:pt idx="309">
                  <c:v>43272</c:v>
                </c:pt>
                <c:pt idx="310">
                  <c:v>43273</c:v>
                </c:pt>
                <c:pt idx="311">
                  <c:v>43274</c:v>
                </c:pt>
                <c:pt idx="312">
                  <c:v>43275</c:v>
                </c:pt>
                <c:pt idx="313">
                  <c:v>43276</c:v>
                </c:pt>
                <c:pt idx="314">
                  <c:v>43277</c:v>
                </c:pt>
                <c:pt idx="315">
                  <c:v>43278</c:v>
                </c:pt>
                <c:pt idx="316">
                  <c:v>43279</c:v>
                </c:pt>
                <c:pt idx="317">
                  <c:v>43280</c:v>
                </c:pt>
                <c:pt idx="318">
                  <c:v>43281</c:v>
                </c:pt>
                <c:pt idx="319">
                  <c:v>43282</c:v>
                </c:pt>
                <c:pt idx="320">
                  <c:v>43283</c:v>
                </c:pt>
                <c:pt idx="321">
                  <c:v>43284</c:v>
                </c:pt>
                <c:pt idx="322">
                  <c:v>43285</c:v>
                </c:pt>
                <c:pt idx="323">
                  <c:v>43286</c:v>
                </c:pt>
                <c:pt idx="324">
                  <c:v>43287</c:v>
                </c:pt>
                <c:pt idx="325">
                  <c:v>43288</c:v>
                </c:pt>
                <c:pt idx="326">
                  <c:v>43289</c:v>
                </c:pt>
                <c:pt idx="327">
                  <c:v>43290</c:v>
                </c:pt>
                <c:pt idx="328">
                  <c:v>43291</c:v>
                </c:pt>
                <c:pt idx="329">
                  <c:v>43292</c:v>
                </c:pt>
                <c:pt idx="330">
                  <c:v>43293</c:v>
                </c:pt>
                <c:pt idx="331">
                  <c:v>43294</c:v>
                </c:pt>
                <c:pt idx="332">
                  <c:v>43295</c:v>
                </c:pt>
                <c:pt idx="333">
                  <c:v>43296</c:v>
                </c:pt>
                <c:pt idx="334">
                  <c:v>43297</c:v>
                </c:pt>
                <c:pt idx="335">
                  <c:v>43298</c:v>
                </c:pt>
                <c:pt idx="336">
                  <c:v>43299</c:v>
                </c:pt>
                <c:pt idx="337">
                  <c:v>43300</c:v>
                </c:pt>
                <c:pt idx="338">
                  <c:v>43301</c:v>
                </c:pt>
                <c:pt idx="339">
                  <c:v>43302</c:v>
                </c:pt>
                <c:pt idx="340">
                  <c:v>43303</c:v>
                </c:pt>
                <c:pt idx="341">
                  <c:v>43304</c:v>
                </c:pt>
                <c:pt idx="342">
                  <c:v>43305</c:v>
                </c:pt>
                <c:pt idx="343">
                  <c:v>43306</c:v>
                </c:pt>
                <c:pt idx="344">
                  <c:v>43307</c:v>
                </c:pt>
                <c:pt idx="345">
                  <c:v>43308</c:v>
                </c:pt>
                <c:pt idx="346">
                  <c:v>43309</c:v>
                </c:pt>
                <c:pt idx="347">
                  <c:v>43310</c:v>
                </c:pt>
                <c:pt idx="348">
                  <c:v>43311</c:v>
                </c:pt>
                <c:pt idx="349">
                  <c:v>43312</c:v>
                </c:pt>
                <c:pt idx="350">
                  <c:v>43313</c:v>
                </c:pt>
                <c:pt idx="351">
                  <c:v>43314</c:v>
                </c:pt>
                <c:pt idx="352">
                  <c:v>43315</c:v>
                </c:pt>
                <c:pt idx="353">
                  <c:v>43316</c:v>
                </c:pt>
                <c:pt idx="354">
                  <c:v>43317</c:v>
                </c:pt>
                <c:pt idx="355">
                  <c:v>43318</c:v>
                </c:pt>
                <c:pt idx="356">
                  <c:v>43319</c:v>
                </c:pt>
                <c:pt idx="357">
                  <c:v>43320</c:v>
                </c:pt>
                <c:pt idx="358">
                  <c:v>43321</c:v>
                </c:pt>
                <c:pt idx="359">
                  <c:v>43322</c:v>
                </c:pt>
                <c:pt idx="360">
                  <c:v>43323</c:v>
                </c:pt>
                <c:pt idx="361">
                  <c:v>43324</c:v>
                </c:pt>
                <c:pt idx="362">
                  <c:v>43325</c:v>
                </c:pt>
                <c:pt idx="363">
                  <c:v>43326</c:v>
                </c:pt>
                <c:pt idx="364">
                  <c:v>43327</c:v>
                </c:pt>
                <c:pt idx="365">
                  <c:v>43328</c:v>
                </c:pt>
                <c:pt idx="366">
                  <c:v>43329</c:v>
                </c:pt>
                <c:pt idx="367">
                  <c:v>43330</c:v>
                </c:pt>
                <c:pt idx="368">
                  <c:v>43331</c:v>
                </c:pt>
                <c:pt idx="369">
                  <c:v>43332</c:v>
                </c:pt>
                <c:pt idx="370">
                  <c:v>43333</c:v>
                </c:pt>
                <c:pt idx="371">
                  <c:v>43334</c:v>
                </c:pt>
                <c:pt idx="372">
                  <c:v>43335</c:v>
                </c:pt>
                <c:pt idx="373">
                  <c:v>43336</c:v>
                </c:pt>
                <c:pt idx="374">
                  <c:v>43337</c:v>
                </c:pt>
                <c:pt idx="375">
                  <c:v>43338</c:v>
                </c:pt>
                <c:pt idx="376">
                  <c:v>43339</c:v>
                </c:pt>
                <c:pt idx="377">
                  <c:v>43340</c:v>
                </c:pt>
                <c:pt idx="378">
                  <c:v>43341</c:v>
                </c:pt>
                <c:pt idx="379">
                  <c:v>43342</c:v>
                </c:pt>
                <c:pt idx="380">
                  <c:v>43343</c:v>
                </c:pt>
                <c:pt idx="381">
                  <c:v>43344</c:v>
                </c:pt>
                <c:pt idx="382">
                  <c:v>43345</c:v>
                </c:pt>
                <c:pt idx="383">
                  <c:v>43346</c:v>
                </c:pt>
                <c:pt idx="384">
                  <c:v>43347</c:v>
                </c:pt>
                <c:pt idx="385">
                  <c:v>43348</c:v>
                </c:pt>
                <c:pt idx="386">
                  <c:v>43349</c:v>
                </c:pt>
                <c:pt idx="387">
                  <c:v>43350</c:v>
                </c:pt>
                <c:pt idx="388">
                  <c:v>43351</c:v>
                </c:pt>
                <c:pt idx="389">
                  <c:v>43352</c:v>
                </c:pt>
                <c:pt idx="390">
                  <c:v>43353</c:v>
                </c:pt>
                <c:pt idx="391">
                  <c:v>43354</c:v>
                </c:pt>
                <c:pt idx="392">
                  <c:v>43355</c:v>
                </c:pt>
                <c:pt idx="393">
                  <c:v>43356</c:v>
                </c:pt>
                <c:pt idx="394">
                  <c:v>43357</c:v>
                </c:pt>
                <c:pt idx="395">
                  <c:v>43358</c:v>
                </c:pt>
                <c:pt idx="396">
                  <c:v>43359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43365</c:v>
                </c:pt>
                <c:pt idx="403">
                  <c:v>43366</c:v>
                </c:pt>
                <c:pt idx="404">
                  <c:v>43367</c:v>
                </c:pt>
                <c:pt idx="405">
                  <c:v>43368</c:v>
                </c:pt>
                <c:pt idx="406">
                  <c:v>43369</c:v>
                </c:pt>
                <c:pt idx="407">
                  <c:v>43370</c:v>
                </c:pt>
                <c:pt idx="408">
                  <c:v>43371</c:v>
                </c:pt>
                <c:pt idx="409">
                  <c:v>43372</c:v>
                </c:pt>
                <c:pt idx="410">
                  <c:v>43373</c:v>
                </c:pt>
                <c:pt idx="411">
                  <c:v>43374</c:v>
                </c:pt>
                <c:pt idx="412">
                  <c:v>43375</c:v>
                </c:pt>
                <c:pt idx="413">
                  <c:v>43376</c:v>
                </c:pt>
                <c:pt idx="414">
                  <c:v>43377</c:v>
                </c:pt>
                <c:pt idx="415">
                  <c:v>43378</c:v>
                </c:pt>
                <c:pt idx="416">
                  <c:v>43379</c:v>
                </c:pt>
                <c:pt idx="417">
                  <c:v>43380</c:v>
                </c:pt>
                <c:pt idx="418">
                  <c:v>43381</c:v>
                </c:pt>
                <c:pt idx="419">
                  <c:v>43382</c:v>
                </c:pt>
                <c:pt idx="420">
                  <c:v>43383</c:v>
                </c:pt>
                <c:pt idx="421">
                  <c:v>43384</c:v>
                </c:pt>
                <c:pt idx="422">
                  <c:v>43385</c:v>
                </c:pt>
                <c:pt idx="423">
                  <c:v>43386</c:v>
                </c:pt>
                <c:pt idx="424">
                  <c:v>43387</c:v>
                </c:pt>
                <c:pt idx="425">
                  <c:v>43388</c:v>
                </c:pt>
                <c:pt idx="426">
                  <c:v>43389</c:v>
                </c:pt>
                <c:pt idx="427">
                  <c:v>43390</c:v>
                </c:pt>
                <c:pt idx="428">
                  <c:v>43391</c:v>
                </c:pt>
                <c:pt idx="429">
                  <c:v>43392</c:v>
                </c:pt>
                <c:pt idx="430">
                  <c:v>43393</c:v>
                </c:pt>
                <c:pt idx="431">
                  <c:v>43394</c:v>
                </c:pt>
                <c:pt idx="432">
                  <c:v>43395</c:v>
                </c:pt>
                <c:pt idx="433">
                  <c:v>43396</c:v>
                </c:pt>
                <c:pt idx="434">
                  <c:v>43397</c:v>
                </c:pt>
                <c:pt idx="435">
                  <c:v>43398</c:v>
                </c:pt>
                <c:pt idx="436">
                  <c:v>43399</c:v>
                </c:pt>
                <c:pt idx="437">
                  <c:v>43400</c:v>
                </c:pt>
                <c:pt idx="438">
                  <c:v>43401</c:v>
                </c:pt>
                <c:pt idx="439">
                  <c:v>43402</c:v>
                </c:pt>
                <c:pt idx="440">
                  <c:v>43403</c:v>
                </c:pt>
                <c:pt idx="441">
                  <c:v>43404</c:v>
                </c:pt>
                <c:pt idx="442">
                  <c:v>43405</c:v>
                </c:pt>
                <c:pt idx="443">
                  <c:v>43406</c:v>
                </c:pt>
                <c:pt idx="444">
                  <c:v>43407</c:v>
                </c:pt>
                <c:pt idx="445">
                  <c:v>43408</c:v>
                </c:pt>
                <c:pt idx="446">
                  <c:v>43409</c:v>
                </c:pt>
                <c:pt idx="447">
                  <c:v>43410</c:v>
                </c:pt>
                <c:pt idx="448">
                  <c:v>43411</c:v>
                </c:pt>
                <c:pt idx="449">
                  <c:v>43412</c:v>
                </c:pt>
                <c:pt idx="450">
                  <c:v>43413</c:v>
                </c:pt>
                <c:pt idx="451">
                  <c:v>43414</c:v>
                </c:pt>
                <c:pt idx="452">
                  <c:v>43415</c:v>
                </c:pt>
                <c:pt idx="453">
                  <c:v>43416</c:v>
                </c:pt>
                <c:pt idx="454">
                  <c:v>43417</c:v>
                </c:pt>
                <c:pt idx="455">
                  <c:v>43418</c:v>
                </c:pt>
                <c:pt idx="456">
                  <c:v>43419</c:v>
                </c:pt>
                <c:pt idx="457">
                  <c:v>43420</c:v>
                </c:pt>
                <c:pt idx="458">
                  <c:v>43421</c:v>
                </c:pt>
                <c:pt idx="459">
                  <c:v>43422</c:v>
                </c:pt>
                <c:pt idx="460">
                  <c:v>43423</c:v>
                </c:pt>
                <c:pt idx="461">
                  <c:v>43424</c:v>
                </c:pt>
                <c:pt idx="462">
                  <c:v>43425</c:v>
                </c:pt>
                <c:pt idx="463">
                  <c:v>43426</c:v>
                </c:pt>
                <c:pt idx="464">
                  <c:v>43427</c:v>
                </c:pt>
                <c:pt idx="465">
                  <c:v>43428</c:v>
                </c:pt>
                <c:pt idx="466">
                  <c:v>43429</c:v>
                </c:pt>
                <c:pt idx="467">
                  <c:v>43430</c:v>
                </c:pt>
                <c:pt idx="468">
                  <c:v>43431</c:v>
                </c:pt>
                <c:pt idx="469">
                  <c:v>43432</c:v>
                </c:pt>
                <c:pt idx="470">
                  <c:v>43433</c:v>
                </c:pt>
                <c:pt idx="471">
                  <c:v>43434</c:v>
                </c:pt>
                <c:pt idx="472">
                  <c:v>43435</c:v>
                </c:pt>
                <c:pt idx="473">
                  <c:v>43436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43442</c:v>
                </c:pt>
                <c:pt idx="480">
                  <c:v>43443</c:v>
                </c:pt>
                <c:pt idx="481">
                  <c:v>43444</c:v>
                </c:pt>
                <c:pt idx="482">
                  <c:v>43445</c:v>
                </c:pt>
                <c:pt idx="483">
                  <c:v>43446</c:v>
                </c:pt>
                <c:pt idx="484">
                  <c:v>43447</c:v>
                </c:pt>
                <c:pt idx="485">
                  <c:v>43448</c:v>
                </c:pt>
                <c:pt idx="486">
                  <c:v>43449</c:v>
                </c:pt>
                <c:pt idx="487">
                  <c:v>43450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43456</c:v>
                </c:pt>
                <c:pt idx="494">
                  <c:v>43457</c:v>
                </c:pt>
                <c:pt idx="495">
                  <c:v>43458</c:v>
                </c:pt>
                <c:pt idx="496">
                  <c:v>43459</c:v>
                </c:pt>
                <c:pt idx="497">
                  <c:v>43460</c:v>
                </c:pt>
                <c:pt idx="498">
                  <c:v>43461</c:v>
                </c:pt>
                <c:pt idx="499">
                  <c:v>43462</c:v>
                </c:pt>
                <c:pt idx="500">
                  <c:v>43463</c:v>
                </c:pt>
                <c:pt idx="501">
                  <c:v>43464</c:v>
                </c:pt>
                <c:pt idx="502">
                  <c:v>43465</c:v>
                </c:pt>
                <c:pt idx="503">
                  <c:v>43466</c:v>
                </c:pt>
                <c:pt idx="504">
                  <c:v>43467</c:v>
                </c:pt>
                <c:pt idx="505">
                  <c:v>43468</c:v>
                </c:pt>
                <c:pt idx="506">
                  <c:v>43469</c:v>
                </c:pt>
                <c:pt idx="507">
                  <c:v>43470</c:v>
                </c:pt>
                <c:pt idx="508">
                  <c:v>43471</c:v>
                </c:pt>
                <c:pt idx="509">
                  <c:v>43472</c:v>
                </c:pt>
                <c:pt idx="510">
                  <c:v>43473</c:v>
                </c:pt>
                <c:pt idx="511">
                  <c:v>43474</c:v>
                </c:pt>
                <c:pt idx="512">
                  <c:v>43475</c:v>
                </c:pt>
                <c:pt idx="513">
                  <c:v>43476</c:v>
                </c:pt>
                <c:pt idx="514">
                  <c:v>43477</c:v>
                </c:pt>
                <c:pt idx="515">
                  <c:v>43478</c:v>
                </c:pt>
                <c:pt idx="516">
                  <c:v>43479</c:v>
                </c:pt>
                <c:pt idx="517">
                  <c:v>43480</c:v>
                </c:pt>
                <c:pt idx="518">
                  <c:v>43481</c:v>
                </c:pt>
                <c:pt idx="519">
                  <c:v>43482</c:v>
                </c:pt>
                <c:pt idx="520">
                  <c:v>43483</c:v>
                </c:pt>
                <c:pt idx="521">
                  <c:v>43484</c:v>
                </c:pt>
                <c:pt idx="522">
                  <c:v>43485</c:v>
                </c:pt>
                <c:pt idx="523">
                  <c:v>43486</c:v>
                </c:pt>
                <c:pt idx="524">
                  <c:v>43487</c:v>
                </c:pt>
                <c:pt idx="525">
                  <c:v>43488</c:v>
                </c:pt>
                <c:pt idx="526">
                  <c:v>43489</c:v>
                </c:pt>
                <c:pt idx="527">
                  <c:v>43490</c:v>
                </c:pt>
                <c:pt idx="528">
                  <c:v>43491</c:v>
                </c:pt>
                <c:pt idx="529">
                  <c:v>43492</c:v>
                </c:pt>
                <c:pt idx="530">
                  <c:v>43493</c:v>
                </c:pt>
                <c:pt idx="531">
                  <c:v>43494</c:v>
                </c:pt>
                <c:pt idx="532">
                  <c:v>43495</c:v>
                </c:pt>
                <c:pt idx="533">
                  <c:v>43496</c:v>
                </c:pt>
                <c:pt idx="534">
                  <c:v>43497</c:v>
                </c:pt>
                <c:pt idx="535">
                  <c:v>43498</c:v>
                </c:pt>
                <c:pt idx="536">
                  <c:v>43499</c:v>
                </c:pt>
                <c:pt idx="537">
                  <c:v>43500</c:v>
                </c:pt>
                <c:pt idx="538">
                  <c:v>43501</c:v>
                </c:pt>
                <c:pt idx="539">
                  <c:v>43502</c:v>
                </c:pt>
                <c:pt idx="540">
                  <c:v>43503</c:v>
                </c:pt>
                <c:pt idx="541">
                  <c:v>43504</c:v>
                </c:pt>
                <c:pt idx="542">
                  <c:v>43505</c:v>
                </c:pt>
                <c:pt idx="543">
                  <c:v>43506</c:v>
                </c:pt>
                <c:pt idx="544">
                  <c:v>43507</c:v>
                </c:pt>
                <c:pt idx="545">
                  <c:v>43508</c:v>
                </c:pt>
                <c:pt idx="546">
                  <c:v>43509</c:v>
                </c:pt>
                <c:pt idx="547">
                  <c:v>43510</c:v>
                </c:pt>
                <c:pt idx="548">
                  <c:v>43511</c:v>
                </c:pt>
                <c:pt idx="549">
                  <c:v>43512</c:v>
                </c:pt>
                <c:pt idx="550">
                  <c:v>43513</c:v>
                </c:pt>
                <c:pt idx="551">
                  <c:v>43514</c:v>
                </c:pt>
                <c:pt idx="552">
                  <c:v>43515</c:v>
                </c:pt>
                <c:pt idx="553">
                  <c:v>43516</c:v>
                </c:pt>
                <c:pt idx="554">
                  <c:v>43517</c:v>
                </c:pt>
                <c:pt idx="555">
                  <c:v>43518</c:v>
                </c:pt>
                <c:pt idx="556">
                  <c:v>43519</c:v>
                </c:pt>
                <c:pt idx="557">
                  <c:v>43520</c:v>
                </c:pt>
                <c:pt idx="558">
                  <c:v>43521</c:v>
                </c:pt>
                <c:pt idx="559">
                  <c:v>43522</c:v>
                </c:pt>
                <c:pt idx="560">
                  <c:v>43523</c:v>
                </c:pt>
                <c:pt idx="561">
                  <c:v>43524</c:v>
                </c:pt>
                <c:pt idx="562">
                  <c:v>43525</c:v>
                </c:pt>
                <c:pt idx="563">
                  <c:v>43526</c:v>
                </c:pt>
                <c:pt idx="564">
                  <c:v>43527</c:v>
                </c:pt>
                <c:pt idx="565">
                  <c:v>43528</c:v>
                </c:pt>
                <c:pt idx="566">
                  <c:v>43529</c:v>
                </c:pt>
                <c:pt idx="567">
                  <c:v>43530</c:v>
                </c:pt>
                <c:pt idx="568">
                  <c:v>43531</c:v>
                </c:pt>
                <c:pt idx="569">
                  <c:v>43532</c:v>
                </c:pt>
                <c:pt idx="570">
                  <c:v>43533</c:v>
                </c:pt>
                <c:pt idx="571">
                  <c:v>43534</c:v>
                </c:pt>
                <c:pt idx="572">
                  <c:v>43535</c:v>
                </c:pt>
                <c:pt idx="573">
                  <c:v>43536</c:v>
                </c:pt>
                <c:pt idx="574">
                  <c:v>43537</c:v>
                </c:pt>
                <c:pt idx="575">
                  <c:v>43538</c:v>
                </c:pt>
                <c:pt idx="576">
                  <c:v>43539</c:v>
                </c:pt>
                <c:pt idx="577">
                  <c:v>43540</c:v>
                </c:pt>
                <c:pt idx="578">
                  <c:v>43541</c:v>
                </c:pt>
                <c:pt idx="579">
                  <c:v>43542</c:v>
                </c:pt>
                <c:pt idx="580">
                  <c:v>43543</c:v>
                </c:pt>
                <c:pt idx="581">
                  <c:v>43544</c:v>
                </c:pt>
                <c:pt idx="582">
                  <c:v>43545</c:v>
                </c:pt>
                <c:pt idx="583">
                  <c:v>43546</c:v>
                </c:pt>
                <c:pt idx="584">
                  <c:v>43547</c:v>
                </c:pt>
                <c:pt idx="585">
                  <c:v>43548</c:v>
                </c:pt>
                <c:pt idx="586">
                  <c:v>43549</c:v>
                </c:pt>
                <c:pt idx="587">
                  <c:v>43550</c:v>
                </c:pt>
                <c:pt idx="588">
                  <c:v>43551</c:v>
                </c:pt>
                <c:pt idx="589">
                  <c:v>43552</c:v>
                </c:pt>
                <c:pt idx="590">
                  <c:v>43553</c:v>
                </c:pt>
                <c:pt idx="591">
                  <c:v>43554</c:v>
                </c:pt>
                <c:pt idx="592">
                  <c:v>43555</c:v>
                </c:pt>
                <c:pt idx="593">
                  <c:v>43556</c:v>
                </c:pt>
                <c:pt idx="594">
                  <c:v>43557</c:v>
                </c:pt>
                <c:pt idx="595">
                  <c:v>43558</c:v>
                </c:pt>
                <c:pt idx="596">
                  <c:v>43559</c:v>
                </c:pt>
                <c:pt idx="597">
                  <c:v>43560</c:v>
                </c:pt>
                <c:pt idx="598">
                  <c:v>43561</c:v>
                </c:pt>
                <c:pt idx="599">
                  <c:v>43562</c:v>
                </c:pt>
                <c:pt idx="600">
                  <c:v>43563</c:v>
                </c:pt>
                <c:pt idx="601">
                  <c:v>43564</c:v>
                </c:pt>
                <c:pt idx="602">
                  <c:v>43565</c:v>
                </c:pt>
                <c:pt idx="603">
                  <c:v>43566</c:v>
                </c:pt>
                <c:pt idx="604">
                  <c:v>43567</c:v>
                </c:pt>
                <c:pt idx="605">
                  <c:v>43568</c:v>
                </c:pt>
                <c:pt idx="606">
                  <c:v>43569</c:v>
                </c:pt>
                <c:pt idx="607">
                  <c:v>43570</c:v>
                </c:pt>
                <c:pt idx="608">
                  <c:v>43571</c:v>
                </c:pt>
                <c:pt idx="609">
                  <c:v>43572</c:v>
                </c:pt>
                <c:pt idx="610">
                  <c:v>43573</c:v>
                </c:pt>
                <c:pt idx="611">
                  <c:v>43574</c:v>
                </c:pt>
                <c:pt idx="612">
                  <c:v>43575</c:v>
                </c:pt>
                <c:pt idx="613">
                  <c:v>43576</c:v>
                </c:pt>
                <c:pt idx="614">
                  <c:v>43577</c:v>
                </c:pt>
                <c:pt idx="615">
                  <c:v>43578</c:v>
                </c:pt>
                <c:pt idx="616">
                  <c:v>43579</c:v>
                </c:pt>
                <c:pt idx="617">
                  <c:v>43580</c:v>
                </c:pt>
                <c:pt idx="618">
                  <c:v>43581</c:v>
                </c:pt>
                <c:pt idx="619">
                  <c:v>43582</c:v>
                </c:pt>
                <c:pt idx="620">
                  <c:v>43583</c:v>
                </c:pt>
                <c:pt idx="621">
                  <c:v>43584</c:v>
                </c:pt>
                <c:pt idx="622">
                  <c:v>43585</c:v>
                </c:pt>
                <c:pt idx="623">
                  <c:v>43586</c:v>
                </c:pt>
                <c:pt idx="624">
                  <c:v>43587</c:v>
                </c:pt>
                <c:pt idx="625">
                  <c:v>43588</c:v>
                </c:pt>
                <c:pt idx="626">
                  <c:v>43589</c:v>
                </c:pt>
                <c:pt idx="627">
                  <c:v>43590</c:v>
                </c:pt>
                <c:pt idx="628">
                  <c:v>43591</c:v>
                </c:pt>
                <c:pt idx="629">
                  <c:v>43592</c:v>
                </c:pt>
                <c:pt idx="630">
                  <c:v>43593</c:v>
                </c:pt>
                <c:pt idx="631">
                  <c:v>43594</c:v>
                </c:pt>
                <c:pt idx="632">
                  <c:v>43595</c:v>
                </c:pt>
                <c:pt idx="633">
                  <c:v>43596</c:v>
                </c:pt>
                <c:pt idx="634">
                  <c:v>43597</c:v>
                </c:pt>
                <c:pt idx="635">
                  <c:v>43598</c:v>
                </c:pt>
                <c:pt idx="636">
                  <c:v>43599</c:v>
                </c:pt>
                <c:pt idx="637">
                  <c:v>43600</c:v>
                </c:pt>
                <c:pt idx="638">
                  <c:v>43601</c:v>
                </c:pt>
                <c:pt idx="639">
                  <c:v>43602</c:v>
                </c:pt>
                <c:pt idx="640">
                  <c:v>43603</c:v>
                </c:pt>
                <c:pt idx="641">
                  <c:v>43604</c:v>
                </c:pt>
                <c:pt idx="642">
                  <c:v>43605</c:v>
                </c:pt>
                <c:pt idx="643">
                  <c:v>43606</c:v>
                </c:pt>
                <c:pt idx="644">
                  <c:v>43607</c:v>
                </c:pt>
                <c:pt idx="645">
                  <c:v>43608</c:v>
                </c:pt>
                <c:pt idx="646">
                  <c:v>43609</c:v>
                </c:pt>
                <c:pt idx="647">
                  <c:v>43610</c:v>
                </c:pt>
                <c:pt idx="648">
                  <c:v>43611</c:v>
                </c:pt>
                <c:pt idx="649">
                  <c:v>43612</c:v>
                </c:pt>
                <c:pt idx="650">
                  <c:v>43613</c:v>
                </c:pt>
                <c:pt idx="651">
                  <c:v>43614</c:v>
                </c:pt>
                <c:pt idx="652">
                  <c:v>43615</c:v>
                </c:pt>
                <c:pt idx="653">
                  <c:v>43616</c:v>
                </c:pt>
                <c:pt idx="654">
                  <c:v>43617</c:v>
                </c:pt>
                <c:pt idx="655">
                  <c:v>43618</c:v>
                </c:pt>
                <c:pt idx="656">
                  <c:v>43619</c:v>
                </c:pt>
                <c:pt idx="657">
                  <c:v>43620</c:v>
                </c:pt>
                <c:pt idx="658">
                  <c:v>43621</c:v>
                </c:pt>
                <c:pt idx="659">
                  <c:v>43622</c:v>
                </c:pt>
                <c:pt idx="660">
                  <c:v>43623</c:v>
                </c:pt>
                <c:pt idx="661">
                  <c:v>43624</c:v>
                </c:pt>
                <c:pt idx="662">
                  <c:v>43625</c:v>
                </c:pt>
                <c:pt idx="663">
                  <c:v>43626</c:v>
                </c:pt>
                <c:pt idx="664">
                  <c:v>43627</c:v>
                </c:pt>
                <c:pt idx="665">
                  <c:v>43628</c:v>
                </c:pt>
                <c:pt idx="666">
                  <c:v>43629</c:v>
                </c:pt>
                <c:pt idx="667">
                  <c:v>43630</c:v>
                </c:pt>
                <c:pt idx="668">
                  <c:v>43631</c:v>
                </c:pt>
                <c:pt idx="669">
                  <c:v>43632</c:v>
                </c:pt>
                <c:pt idx="670">
                  <c:v>43633</c:v>
                </c:pt>
                <c:pt idx="671">
                  <c:v>43634</c:v>
                </c:pt>
                <c:pt idx="672">
                  <c:v>43635</c:v>
                </c:pt>
                <c:pt idx="673">
                  <c:v>43636</c:v>
                </c:pt>
                <c:pt idx="674">
                  <c:v>43637</c:v>
                </c:pt>
                <c:pt idx="675">
                  <c:v>43638</c:v>
                </c:pt>
                <c:pt idx="676">
                  <c:v>43639</c:v>
                </c:pt>
                <c:pt idx="677">
                  <c:v>43640</c:v>
                </c:pt>
                <c:pt idx="678">
                  <c:v>43641</c:v>
                </c:pt>
                <c:pt idx="679">
                  <c:v>43642</c:v>
                </c:pt>
                <c:pt idx="680">
                  <c:v>43643</c:v>
                </c:pt>
                <c:pt idx="681">
                  <c:v>43644</c:v>
                </c:pt>
                <c:pt idx="682">
                  <c:v>43645</c:v>
                </c:pt>
                <c:pt idx="683">
                  <c:v>43646</c:v>
                </c:pt>
                <c:pt idx="684">
                  <c:v>43647</c:v>
                </c:pt>
                <c:pt idx="685">
                  <c:v>43648</c:v>
                </c:pt>
                <c:pt idx="686">
                  <c:v>43649</c:v>
                </c:pt>
                <c:pt idx="687">
                  <c:v>43650</c:v>
                </c:pt>
                <c:pt idx="688">
                  <c:v>43651</c:v>
                </c:pt>
                <c:pt idx="689">
                  <c:v>43652</c:v>
                </c:pt>
                <c:pt idx="690">
                  <c:v>43653</c:v>
                </c:pt>
                <c:pt idx="691">
                  <c:v>43654</c:v>
                </c:pt>
                <c:pt idx="692">
                  <c:v>43655</c:v>
                </c:pt>
                <c:pt idx="693">
                  <c:v>43656</c:v>
                </c:pt>
                <c:pt idx="694">
                  <c:v>43657</c:v>
                </c:pt>
                <c:pt idx="695">
                  <c:v>43658</c:v>
                </c:pt>
                <c:pt idx="696">
                  <c:v>43659</c:v>
                </c:pt>
                <c:pt idx="697">
                  <c:v>43660</c:v>
                </c:pt>
                <c:pt idx="698">
                  <c:v>43661</c:v>
                </c:pt>
                <c:pt idx="699">
                  <c:v>43662</c:v>
                </c:pt>
                <c:pt idx="700">
                  <c:v>43663</c:v>
                </c:pt>
                <c:pt idx="701">
                  <c:v>43664</c:v>
                </c:pt>
                <c:pt idx="702">
                  <c:v>43665</c:v>
                </c:pt>
                <c:pt idx="703">
                  <c:v>43666</c:v>
                </c:pt>
                <c:pt idx="704">
                  <c:v>43667</c:v>
                </c:pt>
                <c:pt idx="705">
                  <c:v>43668</c:v>
                </c:pt>
                <c:pt idx="706">
                  <c:v>43669</c:v>
                </c:pt>
                <c:pt idx="707">
                  <c:v>43670</c:v>
                </c:pt>
                <c:pt idx="708">
                  <c:v>43671</c:v>
                </c:pt>
                <c:pt idx="709">
                  <c:v>43672</c:v>
                </c:pt>
                <c:pt idx="710">
                  <c:v>43673</c:v>
                </c:pt>
                <c:pt idx="711">
                  <c:v>43674</c:v>
                </c:pt>
                <c:pt idx="712">
                  <c:v>43675</c:v>
                </c:pt>
                <c:pt idx="713">
                  <c:v>43676</c:v>
                </c:pt>
                <c:pt idx="714">
                  <c:v>43677</c:v>
                </c:pt>
                <c:pt idx="715">
                  <c:v>43678</c:v>
                </c:pt>
                <c:pt idx="716">
                  <c:v>43679</c:v>
                </c:pt>
                <c:pt idx="717">
                  <c:v>43680</c:v>
                </c:pt>
                <c:pt idx="718">
                  <c:v>43681</c:v>
                </c:pt>
                <c:pt idx="719">
                  <c:v>43682</c:v>
                </c:pt>
                <c:pt idx="720">
                  <c:v>43683</c:v>
                </c:pt>
                <c:pt idx="721">
                  <c:v>43684</c:v>
                </c:pt>
                <c:pt idx="722">
                  <c:v>43685</c:v>
                </c:pt>
                <c:pt idx="723">
                  <c:v>43686</c:v>
                </c:pt>
                <c:pt idx="724">
                  <c:v>43687</c:v>
                </c:pt>
                <c:pt idx="725">
                  <c:v>43688</c:v>
                </c:pt>
                <c:pt idx="726">
                  <c:v>43689</c:v>
                </c:pt>
                <c:pt idx="727">
                  <c:v>43690</c:v>
                </c:pt>
                <c:pt idx="728">
                  <c:v>43691</c:v>
                </c:pt>
                <c:pt idx="729">
                  <c:v>43692</c:v>
                </c:pt>
                <c:pt idx="730">
                  <c:v>43693</c:v>
                </c:pt>
                <c:pt idx="731">
                  <c:v>43694</c:v>
                </c:pt>
                <c:pt idx="732">
                  <c:v>43695</c:v>
                </c:pt>
                <c:pt idx="733">
                  <c:v>43696</c:v>
                </c:pt>
                <c:pt idx="734">
                  <c:v>43697</c:v>
                </c:pt>
                <c:pt idx="735">
                  <c:v>43698</c:v>
                </c:pt>
                <c:pt idx="736">
                  <c:v>43699</c:v>
                </c:pt>
                <c:pt idx="737">
                  <c:v>43700</c:v>
                </c:pt>
                <c:pt idx="738">
                  <c:v>43701</c:v>
                </c:pt>
                <c:pt idx="739">
                  <c:v>43702</c:v>
                </c:pt>
                <c:pt idx="740">
                  <c:v>43703</c:v>
                </c:pt>
                <c:pt idx="741">
                  <c:v>43704</c:v>
                </c:pt>
                <c:pt idx="742">
                  <c:v>43705</c:v>
                </c:pt>
                <c:pt idx="743">
                  <c:v>43706</c:v>
                </c:pt>
                <c:pt idx="744">
                  <c:v>43707</c:v>
                </c:pt>
                <c:pt idx="745">
                  <c:v>43708</c:v>
                </c:pt>
                <c:pt idx="746">
                  <c:v>43709</c:v>
                </c:pt>
                <c:pt idx="747">
                  <c:v>43710</c:v>
                </c:pt>
                <c:pt idx="748">
                  <c:v>43711</c:v>
                </c:pt>
                <c:pt idx="749">
                  <c:v>43712</c:v>
                </c:pt>
                <c:pt idx="750">
                  <c:v>43713</c:v>
                </c:pt>
                <c:pt idx="751">
                  <c:v>43714</c:v>
                </c:pt>
                <c:pt idx="752">
                  <c:v>43715</c:v>
                </c:pt>
                <c:pt idx="753">
                  <c:v>43716</c:v>
                </c:pt>
                <c:pt idx="754">
                  <c:v>43717</c:v>
                </c:pt>
                <c:pt idx="755">
                  <c:v>43718</c:v>
                </c:pt>
                <c:pt idx="756">
                  <c:v>43719</c:v>
                </c:pt>
                <c:pt idx="757">
                  <c:v>43720</c:v>
                </c:pt>
                <c:pt idx="758">
                  <c:v>43721</c:v>
                </c:pt>
                <c:pt idx="759">
                  <c:v>43722</c:v>
                </c:pt>
                <c:pt idx="760">
                  <c:v>43723</c:v>
                </c:pt>
                <c:pt idx="761">
                  <c:v>43724</c:v>
                </c:pt>
                <c:pt idx="762">
                  <c:v>43725</c:v>
                </c:pt>
                <c:pt idx="763">
                  <c:v>43726</c:v>
                </c:pt>
                <c:pt idx="764">
                  <c:v>43727</c:v>
                </c:pt>
                <c:pt idx="765">
                  <c:v>43728</c:v>
                </c:pt>
                <c:pt idx="766">
                  <c:v>43729</c:v>
                </c:pt>
                <c:pt idx="767">
                  <c:v>43730</c:v>
                </c:pt>
                <c:pt idx="768">
                  <c:v>43731</c:v>
                </c:pt>
                <c:pt idx="769">
                  <c:v>43732</c:v>
                </c:pt>
                <c:pt idx="770">
                  <c:v>43733</c:v>
                </c:pt>
                <c:pt idx="771">
                  <c:v>43734</c:v>
                </c:pt>
                <c:pt idx="772">
                  <c:v>43735</c:v>
                </c:pt>
                <c:pt idx="773">
                  <c:v>43736</c:v>
                </c:pt>
                <c:pt idx="774">
                  <c:v>43737</c:v>
                </c:pt>
                <c:pt idx="775">
                  <c:v>43738</c:v>
                </c:pt>
                <c:pt idx="776">
                  <c:v>43739</c:v>
                </c:pt>
                <c:pt idx="777">
                  <c:v>43740</c:v>
                </c:pt>
                <c:pt idx="778">
                  <c:v>43741</c:v>
                </c:pt>
                <c:pt idx="779">
                  <c:v>43742</c:v>
                </c:pt>
                <c:pt idx="780">
                  <c:v>43743</c:v>
                </c:pt>
                <c:pt idx="781">
                  <c:v>43744</c:v>
                </c:pt>
                <c:pt idx="782">
                  <c:v>43745</c:v>
                </c:pt>
                <c:pt idx="783">
                  <c:v>43746</c:v>
                </c:pt>
                <c:pt idx="784">
                  <c:v>43747</c:v>
                </c:pt>
                <c:pt idx="785">
                  <c:v>43748</c:v>
                </c:pt>
                <c:pt idx="786">
                  <c:v>43749</c:v>
                </c:pt>
                <c:pt idx="787">
                  <c:v>43750</c:v>
                </c:pt>
                <c:pt idx="788">
                  <c:v>43751</c:v>
                </c:pt>
                <c:pt idx="789">
                  <c:v>43752</c:v>
                </c:pt>
                <c:pt idx="790">
                  <c:v>43753</c:v>
                </c:pt>
                <c:pt idx="791">
                  <c:v>43754</c:v>
                </c:pt>
                <c:pt idx="792">
                  <c:v>43755</c:v>
                </c:pt>
                <c:pt idx="793">
                  <c:v>43756</c:v>
                </c:pt>
                <c:pt idx="794">
                  <c:v>43757</c:v>
                </c:pt>
                <c:pt idx="795">
                  <c:v>43758</c:v>
                </c:pt>
                <c:pt idx="796">
                  <c:v>43759</c:v>
                </c:pt>
                <c:pt idx="797">
                  <c:v>43760</c:v>
                </c:pt>
                <c:pt idx="798">
                  <c:v>43761</c:v>
                </c:pt>
                <c:pt idx="799">
                  <c:v>43762</c:v>
                </c:pt>
                <c:pt idx="800">
                  <c:v>43763</c:v>
                </c:pt>
                <c:pt idx="801">
                  <c:v>43764</c:v>
                </c:pt>
                <c:pt idx="802">
                  <c:v>43765</c:v>
                </c:pt>
                <c:pt idx="803">
                  <c:v>43766</c:v>
                </c:pt>
                <c:pt idx="804">
                  <c:v>43767</c:v>
                </c:pt>
                <c:pt idx="805">
                  <c:v>43768</c:v>
                </c:pt>
                <c:pt idx="806">
                  <c:v>43769</c:v>
                </c:pt>
                <c:pt idx="807">
                  <c:v>43770</c:v>
                </c:pt>
                <c:pt idx="808">
                  <c:v>43771</c:v>
                </c:pt>
                <c:pt idx="809">
                  <c:v>43772</c:v>
                </c:pt>
                <c:pt idx="810">
                  <c:v>43773</c:v>
                </c:pt>
                <c:pt idx="811">
                  <c:v>43774</c:v>
                </c:pt>
                <c:pt idx="812">
                  <c:v>43775</c:v>
                </c:pt>
                <c:pt idx="813">
                  <c:v>43776</c:v>
                </c:pt>
                <c:pt idx="814">
                  <c:v>43777</c:v>
                </c:pt>
                <c:pt idx="815">
                  <c:v>43778</c:v>
                </c:pt>
                <c:pt idx="816">
                  <c:v>43779</c:v>
                </c:pt>
                <c:pt idx="817">
                  <c:v>43780</c:v>
                </c:pt>
                <c:pt idx="818">
                  <c:v>43781</c:v>
                </c:pt>
                <c:pt idx="819">
                  <c:v>43782</c:v>
                </c:pt>
                <c:pt idx="820">
                  <c:v>43783</c:v>
                </c:pt>
                <c:pt idx="821">
                  <c:v>43784</c:v>
                </c:pt>
                <c:pt idx="822">
                  <c:v>43785</c:v>
                </c:pt>
                <c:pt idx="823">
                  <c:v>43786</c:v>
                </c:pt>
                <c:pt idx="824">
                  <c:v>43787</c:v>
                </c:pt>
                <c:pt idx="825">
                  <c:v>43788</c:v>
                </c:pt>
                <c:pt idx="826">
                  <c:v>43789</c:v>
                </c:pt>
                <c:pt idx="827">
                  <c:v>43790</c:v>
                </c:pt>
                <c:pt idx="828">
                  <c:v>43791</c:v>
                </c:pt>
                <c:pt idx="829">
                  <c:v>43792</c:v>
                </c:pt>
                <c:pt idx="830">
                  <c:v>43793</c:v>
                </c:pt>
                <c:pt idx="831">
                  <c:v>43794</c:v>
                </c:pt>
                <c:pt idx="832">
                  <c:v>43795</c:v>
                </c:pt>
                <c:pt idx="833">
                  <c:v>43796</c:v>
                </c:pt>
                <c:pt idx="834">
                  <c:v>43797</c:v>
                </c:pt>
                <c:pt idx="835">
                  <c:v>43798</c:v>
                </c:pt>
                <c:pt idx="836">
                  <c:v>43799</c:v>
                </c:pt>
                <c:pt idx="837">
                  <c:v>43800</c:v>
                </c:pt>
                <c:pt idx="838">
                  <c:v>43801</c:v>
                </c:pt>
                <c:pt idx="839">
                  <c:v>43802</c:v>
                </c:pt>
                <c:pt idx="840">
                  <c:v>43803</c:v>
                </c:pt>
                <c:pt idx="841">
                  <c:v>43804</c:v>
                </c:pt>
                <c:pt idx="842">
                  <c:v>43805</c:v>
                </c:pt>
                <c:pt idx="843">
                  <c:v>43806</c:v>
                </c:pt>
                <c:pt idx="844">
                  <c:v>43807</c:v>
                </c:pt>
                <c:pt idx="845">
                  <c:v>43808</c:v>
                </c:pt>
                <c:pt idx="846">
                  <c:v>43809</c:v>
                </c:pt>
                <c:pt idx="847">
                  <c:v>43810</c:v>
                </c:pt>
                <c:pt idx="848">
                  <c:v>43811</c:v>
                </c:pt>
                <c:pt idx="849">
                  <c:v>43812</c:v>
                </c:pt>
                <c:pt idx="850">
                  <c:v>43813</c:v>
                </c:pt>
                <c:pt idx="851">
                  <c:v>43814</c:v>
                </c:pt>
                <c:pt idx="852">
                  <c:v>43815</c:v>
                </c:pt>
                <c:pt idx="853">
                  <c:v>43816</c:v>
                </c:pt>
                <c:pt idx="854">
                  <c:v>43817</c:v>
                </c:pt>
                <c:pt idx="855">
                  <c:v>43818</c:v>
                </c:pt>
                <c:pt idx="856">
                  <c:v>43819</c:v>
                </c:pt>
                <c:pt idx="857">
                  <c:v>43820</c:v>
                </c:pt>
                <c:pt idx="858">
                  <c:v>43821</c:v>
                </c:pt>
                <c:pt idx="859">
                  <c:v>43822</c:v>
                </c:pt>
                <c:pt idx="860">
                  <c:v>43823</c:v>
                </c:pt>
                <c:pt idx="861">
                  <c:v>43824</c:v>
                </c:pt>
                <c:pt idx="862">
                  <c:v>43825</c:v>
                </c:pt>
                <c:pt idx="863">
                  <c:v>43826</c:v>
                </c:pt>
                <c:pt idx="864">
                  <c:v>43827</c:v>
                </c:pt>
                <c:pt idx="865">
                  <c:v>43828</c:v>
                </c:pt>
                <c:pt idx="866">
                  <c:v>43829</c:v>
                </c:pt>
                <c:pt idx="867">
                  <c:v>43830</c:v>
                </c:pt>
                <c:pt idx="868">
                  <c:v>43831</c:v>
                </c:pt>
                <c:pt idx="869">
                  <c:v>43832</c:v>
                </c:pt>
                <c:pt idx="870">
                  <c:v>43833</c:v>
                </c:pt>
                <c:pt idx="871">
                  <c:v>43834</c:v>
                </c:pt>
                <c:pt idx="872">
                  <c:v>43835</c:v>
                </c:pt>
                <c:pt idx="873">
                  <c:v>43836</c:v>
                </c:pt>
                <c:pt idx="874">
                  <c:v>43837</c:v>
                </c:pt>
                <c:pt idx="875">
                  <c:v>43838</c:v>
                </c:pt>
                <c:pt idx="876">
                  <c:v>43839</c:v>
                </c:pt>
                <c:pt idx="877">
                  <c:v>43840</c:v>
                </c:pt>
                <c:pt idx="878">
                  <c:v>43841</c:v>
                </c:pt>
                <c:pt idx="879">
                  <c:v>43842</c:v>
                </c:pt>
                <c:pt idx="880">
                  <c:v>43843</c:v>
                </c:pt>
                <c:pt idx="881">
                  <c:v>43844</c:v>
                </c:pt>
                <c:pt idx="882">
                  <c:v>43845</c:v>
                </c:pt>
                <c:pt idx="883">
                  <c:v>43846</c:v>
                </c:pt>
                <c:pt idx="884">
                  <c:v>43847</c:v>
                </c:pt>
                <c:pt idx="885">
                  <c:v>43848</c:v>
                </c:pt>
                <c:pt idx="886">
                  <c:v>43849</c:v>
                </c:pt>
                <c:pt idx="887">
                  <c:v>43850</c:v>
                </c:pt>
                <c:pt idx="888">
                  <c:v>43851</c:v>
                </c:pt>
                <c:pt idx="889">
                  <c:v>43852</c:v>
                </c:pt>
                <c:pt idx="890">
                  <c:v>43853</c:v>
                </c:pt>
                <c:pt idx="891">
                  <c:v>43854</c:v>
                </c:pt>
                <c:pt idx="892">
                  <c:v>43855</c:v>
                </c:pt>
                <c:pt idx="893">
                  <c:v>43856</c:v>
                </c:pt>
                <c:pt idx="894">
                  <c:v>43857</c:v>
                </c:pt>
                <c:pt idx="895">
                  <c:v>43858</c:v>
                </c:pt>
                <c:pt idx="896">
                  <c:v>43859</c:v>
                </c:pt>
                <c:pt idx="897">
                  <c:v>43860</c:v>
                </c:pt>
                <c:pt idx="898">
                  <c:v>43861</c:v>
                </c:pt>
                <c:pt idx="899">
                  <c:v>43862</c:v>
                </c:pt>
                <c:pt idx="900">
                  <c:v>43863</c:v>
                </c:pt>
                <c:pt idx="901">
                  <c:v>43864</c:v>
                </c:pt>
                <c:pt idx="902">
                  <c:v>43865</c:v>
                </c:pt>
                <c:pt idx="903">
                  <c:v>43866</c:v>
                </c:pt>
                <c:pt idx="904">
                  <c:v>43867</c:v>
                </c:pt>
                <c:pt idx="905">
                  <c:v>43868</c:v>
                </c:pt>
                <c:pt idx="906">
                  <c:v>43869</c:v>
                </c:pt>
                <c:pt idx="907">
                  <c:v>43870</c:v>
                </c:pt>
                <c:pt idx="908">
                  <c:v>43871</c:v>
                </c:pt>
                <c:pt idx="909">
                  <c:v>43872</c:v>
                </c:pt>
                <c:pt idx="910">
                  <c:v>43873</c:v>
                </c:pt>
                <c:pt idx="911">
                  <c:v>43874</c:v>
                </c:pt>
                <c:pt idx="912">
                  <c:v>43875</c:v>
                </c:pt>
                <c:pt idx="913">
                  <c:v>43876</c:v>
                </c:pt>
                <c:pt idx="914">
                  <c:v>43877</c:v>
                </c:pt>
                <c:pt idx="915">
                  <c:v>43878</c:v>
                </c:pt>
                <c:pt idx="916">
                  <c:v>43879</c:v>
                </c:pt>
                <c:pt idx="917">
                  <c:v>43880</c:v>
                </c:pt>
                <c:pt idx="918">
                  <c:v>43881</c:v>
                </c:pt>
                <c:pt idx="919">
                  <c:v>43882</c:v>
                </c:pt>
                <c:pt idx="920">
                  <c:v>43883</c:v>
                </c:pt>
                <c:pt idx="921">
                  <c:v>43884</c:v>
                </c:pt>
                <c:pt idx="922">
                  <c:v>43885</c:v>
                </c:pt>
                <c:pt idx="923">
                  <c:v>43886</c:v>
                </c:pt>
                <c:pt idx="924">
                  <c:v>43887</c:v>
                </c:pt>
                <c:pt idx="925">
                  <c:v>43888</c:v>
                </c:pt>
                <c:pt idx="926">
                  <c:v>43889</c:v>
                </c:pt>
                <c:pt idx="927">
                  <c:v>43890</c:v>
                </c:pt>
                <c:pt idx="928">
                  <c:v>43891</c:v>
                </c:pt>
                <c:pt idx="929">
                  <c:v>43892</c:v>
                </c:pt>
                <c:pt idx="930">
                  <c:v>43893</c:v>
                </c:pt>
                <c:pt idx="931">
                  <c:v>43894</c:v>
                </c:pt>
                <c:pt idx="932">
                  <c:v>43895</c:v>
                </c:pt>
                <c:pt idx="933">
                  <c:v>43896</c:v>
                </c:pt>
                <c:pt idx="934">
                  <c:v>43897</c:v>
                </c:pt>
                <c:pt idx="935">
                  <c:v>43898</c:v>
                </c:pt>
                <c:pt idx="936">
                  <c:v>43899</c:v>
                </c:pt>
                <c:pt idx="937">
                  <c:v>43900</c:v>
                </c:pt>
                <c:pt idx="938">
                  <c:v>43901</c:v>
                </c:pt>
                <c:pt idx="939">
                  <c:v>43902</c:v>
                </c:pt>
                <c:pt idx="940">
                  <c:v>43903</c:v>
                </c:pt>
                <c:pt idx="941">
                  <c:v>43904</c:v>
                </c:pt>
                <c:pt idx="942">
                  <c:v>43905</c:v>
                </c:pt>
                <c:pt idx="943">
                  <c:v>43906</c:v>
                </c:pt>
                <c:pt idx="944">
                  <c:v>43907</c:v>
                </c:pt>
                <c:pt idx="945">
                  <c:v>43908</c:v>
                </c:pt>
                <c:pt idx="946">
                  <c:v>43909</c:v>
                </c:pt>
                <c:pt idx="947">
                  <c:v>43910</c:v>
                </c:pt>
                <c:pt idx="948">
                  <c:v>43911</c:v>
                </c:pt>
                <c:pt idx="949">
                  <c:v>43912</c:v>
                </c:pt>
                <c:pt idx="950">
                  <c:v>43913</c:v>
                </c:pt>
                <c:pt idx="951">
                  <c:v>43914</c:v>
                </c:pt>
                <c:pt idx="952">
                  <c:v>43915</c:v>
                </c:pt>
                <c:pt idx="953">
                  <c:v>43916</c:v>
                </c:pt>
                <c:pt idx="954">
                  <c:v>43917</c:v>
                </c:pt>
                <c:pt idx="955">
                  <c:v>43918</c:v>
                </c:pt>
                <c:pt idx="956">
                  <c:v>43919</c:v>
                </c:pt>
                <c:pt idx="957">
                  <c:v>43920</c:v>
                </c:pt>
                <c:pt idx="958">
                  <c:v>43921</c:v>
                </c:pt>
                <c:pt idx="959">
                  <c:v>43922</c:v>
                </c:pt>
                <c:pt idx="960">
                  <c:v>43923</c:v>
                </c:pt>
                <c:pt idx="961">
                  <c:v>43924</c:v>
                </c:pt>
                <c:pt idx="962">
                  <c:v>43925</c:v>
                </c:pt>
                <c:pt idx="963">
                  <c:v>43926</c:v>
                </c:pt>
                <c:pt idx="964">
                  <c:v>43927</c:v>
                </c:pt>
                <c:pt idx="965">
                  <c:v>43928</c:v>
                </c:pt>
                <c:pt idx="966">
                  <c:v>43929</c:v>
                </c:pt>
                <c:pt idx="967">
                  <c:v>43930</c:v>
                </c:pt>
                <c:pt idx="968">
                  <c:v>43931</c:v>
                </c:pt>
                <c:pt idx="969">
                  <c:v>43932</c:v>
                </c:pt>
                <c:pt idx="970">
                  <c:v>43933</c:v>
                </c:pt>
                <c:pt idx="971">
                  <c:v>43934</c:v>
                </c:pt>
                <c:pt idx="972">
                  <c:v>43935</c:v>
                </c:pt>
                <c:pt idx="973">
                  <c:v>43936</c:v>
                </c:pt>
                <c:pt idx="974">
                  <c:v>43937</c:v>
                </c:pt>
                <c:pt idx="975">
                  <c:v>43938</c:v>
                </c:pt>
                <c:pt idx="976">
                  <c:v>43939</c:v>
                </c:pt>
                <c:pt idx="977">
                  <c:v>43940</c:v>
                </c:pt>
                <c:pt idx="978">
                  <c:v>43941</c:v>
                </c:pt>
                <c:pt idx="979">
                  <c:v>43942</c:v>
                </c:pt>
                <c:pt idx="980">
                  <c:v>43943</c:v>
                </c:pt>
                <c:pt idx="981">
                  <c:v>43944</c:v>
                </c:pt>
                <c:pt idx="982">
                  <c:v>43945</c:v>
                </c:pt>
                <c:pt idx="983">
                  <c:v>43946</c:v>
                </c:pt>
                <c:pt idx="984">
                  <c:v>43947</c:v>
                </c:pt>
                <c:pt idx="985">
                  <c:v>43948</c:v>
                </c:pt>
                <c:pt idx="986">
                  <c:v>43949</c:v>
                </c:pt>
                <c:pt idx="987">
                  <c:v>43950</c:v>
                </c:pt>
                <c:pt idx="988">
                  <c:v>43951</c:v>
                </c:pt>
                <c:pt idx="989">
                  <c:v>43952</c:v>
                </c:pt>
                <c:pt idx="990">
                  <c:v>43953</c:v>
                </c:pt>
                <c:pt idx="991">
                  <c:v>43954</c:v>
                </c:pt>
                <c:pt idx="992">
                  <c:v>43955</c:v>
                </c:pt>
                <c:pt idx="993">
                  <c:v>43956</c:v>
                </c:pt>
                <c:pt idx="994">
                  <c:v>43957</c:v>
                </c:pt>
                <c:pt idx="995">
                  <c:v>43958</c:v>
                </c:pt>
                <c:pt idx="996">
                  <c:v>43959</c:v>
                </c:pt>
                <c:pt idx="997">
                  <c:v>43960</c:v>
                </c:pt>
                <c:pt idx="998">
                  <c:v>43961</c:v>
                </c:pt>
                <c:pt idx="999">
                  <c:v>43962</c:v>
                </c:pt>
                <c:pt idx="1000">
                  <c:v>43963</c:v>
                </c:pt>
                <c:pt idx="1001">
                  <c:v>43964</c:v>
                </c:pt>
                <c:pt idx="1002">
                  <c:v>43965</c:v>
                </c:pt>
                <c:pt idx="1003">
                  <c:v>43966</c:v>
                </c:pt>
                <c:pt idx="1004">
                  <c:v>43967</c:v>
                </c:pt>
                <c:pt idx="1005">
                  <c:v>43968</c:v>
                </c:pt>
                <c:pt idx="1006">
                  <c:v>43969</c:v>
                </c:pt>
                <c:pt idx="1007">
                  <c:v>43970</c:v>
                </c:pt>
                <c:pt idx="1008">
                  <c:v>43971</c:v>
                </c:pt>
                <c:pt idx="1009">
                  <c:v>43972</c:v>
                </c:pt>
                <c:pt idx="1010">
                  <c:v>43973</c:v>
                </c:pt>
                <c:pt idx="1011">
                  <c:v>43974</c:v>
                </c:pt>
                <c:pt idx="1012">
                  <c:v>43975</c:v>
                </c:pt>
                <c:pt idx="1013">
                  <c:v>43976</c:v>
                </c:pt>
                <c:pt idx="1014">
                  <c:v>43977</c:v>
                </c:pt>
                <c:pt idx="1015">
                  <c:v>43978</c:v>
                </c:pt>
                <c:pt idx="1016">
                  <c:v>43979</c:v>
                </c:pt>
                <c:pt idx="1017">
                  <c:v>43980</c:v>
                </c:pt>
                <c:pt idx="1018">
                  <c:v>43981</c:v>
                </c:pt>
                <c:pt idx="1019">
                  <c:v>43982</c:v>
                </c:pt>
                <c:pt idx="1020">
                  <c:v>43983</c:v>
                </c:pt>
                <c:pt idx="1021">
                  <c:v>43984</c:v>
                </c:pt>
                <c:pt idx="1022">
                  <c:v>43985</c:v>
                </c:pt>
                <c:pt idx="1023">
                  <c:v>43986</c:v>
                </c:pt>
                <c:pt idx="1024">
                  <c:v>43987</c:v>
                </c:pt>
                <c:pt idx="1025">
                  <c:v>43988</c:v>
                </c:pt>
                <c:pt idx="1026">
                  <c:v>43989</c:v>
                </c:pt>
                <c:pt idx="1027">
                  <c:v>43990</c:v>
                </c:pt>
                <c:pt idx="1028">
                  <c:v>43991</c:v>
                </c:pt>
                <c:pt idx="1029">
                  <c:v>43992</c:v>
                </c:pt>
                <c:pt idx="1030">
                  <c:v>43993</c:v>
                </c:pt>
                <c:pt idx="1031">
                  <c:v>43994</c:v>
                </c:pt>
                <c:pt idx="1032">
                  <c:v>43995</c:v>
                </c:pt>
                <c:pt idx="1033">
                  <c:v>43996</c:v>
                </c:pt>
                <c:pt idx="1034">
                  <c:v>43997</c:v>
                </c:pt>
                <c:pt idx="1035">
                  <c:v>43998</c:v>
                </c:pt>
                <c:pt idx="1036">
                  <c:v>43999</c:v>
                </c:pt>
                <c:pt idx="1037">
                  <c:v>44000</c:v>
                </c:pt>
                <c:pt idx="1038">
                  <c:v>44001</c:v>
                </c:pt>
                <c:pt idx="1039">
                  <c:v>44002</c:v>
                </c:pt>
                <c:pt idx="1040">
                  <c:v>44003</c:v>
                </c:pt>
                <c:pt idx="1041">
                  <c:v>44004</c:v>
                </c:pt>
                <c:pt idx="1042">
                  <c:v>44005</c:v>
                </c:pt>
                <c:pt idx="1043">
                  <c:v>44006</c:v>
                </c:pt>
                <c:pt idx="1044">
                  <c:v>44007</c:v>
                </c:pt>
                <c:pt idx="1045">
                  <c:v>44008</c:v>
                </c:pt>
                <c:pt idx="1046">
                  <c:v>44009</c:v>
                </c:pt>
                <c:pt idx="1047">
                  <c:v>44010</c:v>
                </c:pt>
                <c:pt idx="1048">
                  <c:v>44011</c:v>
                </c:pt>
                <c:pt idx="1049">
                  <c:v>44012</c:v>
                </c:pt>
                <c:pt idx="1050">
                  <c:v>44013</c:v>
                </c:pt>
                <c:pt idx="1051">
                  <c:v>44014</c:v>
                </c:pt>
                <c:pt idx="1052">
                  <c:v>44015</c:v>
                </c:pt>
                <c:pt idx="1053">
                  <c:v>44016</c:v>
                </c:pt>
                <c:pt idx="1054">
                  <c:v>44017</c:v>
                </c:pt>
                <c:pt idx="1055">
                  <c:v>44018</c:v>
                </c:pt>
                <c:pt idx="1056">
                  <c:v>44019</c:v>
                </c:pt>
                <c:pt idx="1057">
                  <c:v>44020</c:v>
                </c:pt>
                <c:pt idx="1058">
                  <c:v>44021</c:v>
                </c:pt>
                <c:pt idx="1059">
                  <c:v>44022</c:v>
                </c:pt>
                <c:pt idx="1060">
                  <c:v>44023</c:v>
                </c:pt>
                <c:pt idx="1061">
                  <c:v>44024</c:v>
                </c:pt>
                <c:pt idx="1062">
                  <c:v>44025</c:v>
                </c:pt>
                <c:pt idx="1063">
                  <c:v>44026</c:v>
                </c:pt>
                <c:pt idx="1064">
                  <c:v>44027</c:v>
                </c:pt>
                <c:pt idx="1065">
                  <c:v>44028</c:v>
                </c:pt>
                <c:pt idx="1066">
                  <c:v>44029</c:v>
                </c:pt>
                <c:pt idx="1067">
                  <c:v>44030</c:v>
                </c:pt>
                <c:pt idx="1068">
                  <c:v>44031</c:v>
                </c:pt>
                <c:pt idx="1069">
                  <c:v>44032</c:v>
                </c:pt>
                <c:pt idx="1070">
                  <c:v>44033</c:v>
                </c:pt>
                <c:pt idx="1071">
                  <c:v>44034</c:v>
                </c:pt>
                <c:pt idx="1072">
                  <c:v>44035</c:v>
                </c:pt>
                <c:pt idx="1073">
                  <c:v>44036</c:v>
                </c:pt>
                <c:pt idx="1074">
                  <c:v>44037</c:v>
                </c:pt>
                <c:pt idx="1075">
                  <c:v>44038</c:v>
                </c:pt>
                <c:pt idx="1076">
                  <c:v>44039</c:v>
                </c:pt>
                <c:pt idx="1077">
                  <c:v>44040</c:v>
                </c:pt>
                <c:pt idx="1078">
                  <c:v>44041</c:v>
                </c:pt>
                <c:pt idx="1079">
                  <c:v>44042</c:v>
                </c:pt>
                <c:pt idx="1080">
                  <c:v>44043</c:v>
                </c:pt>
                <c:pt idx="1081">
                  <c:v>44044</c:v>
                </c:pt>
                <c:pt idx="1082">
                  <c:v>44045</c:v>
                </c:pt>
                <c:pt idx="1083">
                  <c:v>44046</c:v>
                </c:pt>
                <c:pt idx="1084">
                  <c:v>44047</c:v>
                </c:pt>
                <c:pt idx="1085">
                  <c:v>44048</c:v>
                </c:pt>
                <c:pt idx="1086">
                  <c:v>44049</c:v>
                </c:pt>
                <c:pt idx="1087">
                  <c:v>44050</c:v>
                </c:pt>
                <c:pt idx="1088">
                  <c:v>44051</c:v>
                </c:pt>
                <c:pt idx="1089">
                  <c:v>44052</c:v>
                </c:pt>
                <c:pt idx="1090">
                  <c:v>44053</c:v>
                </c:pt>
                <c:pt idx="1091">
                  <c:v>44054</c:v>
                </c:pt>
                <c:pt idx="1092">
                  <c:v>44055</c:v>
                </c:pt>
                <c:pt idx="1093">
                  <c:v>44056</c:v>
                </c:pt>
                <c:pt idx="1094">
                  <c:v>44057</c:v>
                </c:pt>
                <c:pt idx="1095">
                  <c:v>44058</c:v>
                </c:pt>
                <c:pt idx="1096">
                  <c:v>44059</c:v>
                </c:pt>
                <c:pt idx="1097">
                  <c:v>44060</c:v>
                </c:pt>
                <c:pt idx="1098">
                  <c:v>44061</c:v>
                </c:pt>
                <c:pt idx="1099">
                  <c:v>44062</c:v>
                </c:pt>
                <c:pt idx="1100">
                  <c:v>44063</c:v>
                </c:pt>
                <c:pt idx="1101">
                  <c:v>44064</c:v>
                </c:pt>
                <c:pt idx="1102">
                  <c:v>44065</c:v>
                </c:pt>
                <c:pt idx="1103">
                  <c:v>44066</c:v>
                </c:pt>
                <c:pt idx="1104">
                  <c:v>44067</c:v>
                </c:pt>
                <c:pt idx="1105">
                  <c:v>44068</c:v>
                </c:pt>
                <c:pt idx="1106">
                  <c:v>44069</c:v>
                </c:pt>
                <c:pt idx="1107">
                  <c:v>44070</c:v>
                </c:pt>
                <c:pt idx="1108">
                  <c:v>44071</c:v>
                </c:pt>
                <c:pt idx="1109">
                  <c:v>44072</c:v>
                </c:pt>
                <c:pt idx="1110">
                  <c:v>44073</c:v>
                </c:pt>
                <c:pt idx="1111">
                  <c:v>44074</c:v>
                </c:pt>
                <c:pt idx="1112">
                  <c:v>44075</c:v>
                </c:pt>
                <c:pt idx="1113">
                  <c:v>44076</c:v>
                </c:pt>
                <c:pt idx="1114">
                  <c:v>44077</c:v>
                </c:pt>
                <c:pt idx="1115">
                  <c:v>44078</c:v>
                </c:pt>
                <c:pt idx="1116">
                  <c:v>44079</c:v>
                </c:pt>
                <c:pt idx="1117">
                  <c:v>44080</c:v>
                </c:pt>
                <c:pt idx="1118">
                  <c:v>44081</c:v>
                </c:pt>
                <c:pt idx="1119">
                  <c:v>44082</c:v>
                </c:pt>
                <c:pt idx="1120">
                  <c:v>44083</c:v>
                </c:pt>
                <c:pt idx="1121">
                  <c:v>44084</c:v>
                </c:pt>
                <c:pt idx="1122">
                  <c:v>44085</c:v>
                </c:pt>
                <c:pt idx="1123">
                  <c:v>44086</c:v>
                </c:pt>
                <c:pt idx="1124">
                  <c:v>44087</c:v>
                </c:pt>
                <c:pt idx="1125">
                  <c:v>44088</c:v>
                </c:pt>
                <c:pt idx="1126">
                  <c:v>44089</c:v>
                </c:pt>
                <c:pt idx="1127">
                  <c:v>44090</c:v>
                </c:pt>
                <c:pt idx="1128">
                  <c:v>44091</c:v>
                </c:pt>
                <c:pt idx="1129">
                  <c:v>44092</c:v>
                </c:pt>
                <c:pt idx="1130">
                  <c:v>44093</c:v>
                </c:pt>
                <c:pt idx="1131">
                  <c:v>44094</c:v>
                </c:pt>
                <c:pt idx="1132">
                  <c:v>44095</c:v>
                </c:pt>
                <c:pt idx="1133">
                  <c:v>44096</c:v>
                </c:pt>
                <c:pt idx="1134">
                  <c:v>44097</c:v>
                </c:pt>
                <c:pt idx="1135">
                  <c:v>44098</c:v>
                </c:pt>
                <c:pt idx="1136">
                  <c:v>44099</c:v>
                </c:pt>
                <c:pt idx="1137">
                  <c:v>44100</c:v>
                </c:pt>
                <c:pt idx="1138">
                  <c:v>44101</c:v>
                </c:pt>
                <c:pt idx="1139">
                  <c:v>44102</c:v>
                </c:pt>
                <c:pt idx="1140">
                  <c:v>44103</c:v>
                </c:pt>
                <c:pt idx="1141">
                  <c:v>44104</c:v>
                </c:pt>
                <c:pt idx="1142">
                  <c:v>44105</c:v>
                </c:pt>
                <c:pt idx="1143">
                  <c:v>44106</c:v>
                </c:pt>
                <c:pt idx="1144">
                  <c:v>44107</c:v>
                </c:pt>
                <c:pt idx="1145">
                  <c:v>44108</c:v>
                </c:pt>
                <c:pt idx="1146">
                  <c:v>44109</c:v>
                </c:pt>
                <c:pt idx="1147">
                  <c:v>44110</c:v>
                </c:pt>
                <c:pt idx="1148">
                  <c:v>44111</c:v>
                </c:pt>
                <c:pt idx="1149">
                  <c:v>44112</c:v>
                </c:pt>
                <c:pt idx="1150">
                  <c:v>44113</c:v>
                </c:pt>
                <c:pt idx="1151">
                  <c:v>44114</c:v>
                </c:pt>
                <c:pt idx="1152">
                  <c:v>44115</c:v>
                </c:pt>
                <c:pt idx="1153">
                  <c:v>44116</c:v>
                </c:pt>
                <c:pt idx="1154">
                  <c:v>44117</c:v>
                </c:pt>
                <c:pt idx="1155">
                  <c:v>44118</c:v>
                </c:pt>
                <c:pt idx="1156">
                  <c:v>44119</c:v>
                </c:pt>
                <c:pt idx="1157">
                  <c:v>44120</c:v>
                </c:pt>
                <c:pt idx="1158">
                  <c:v>44121</c:v>
                </c:pt>
                <c:pt idx="1159">
                  <c:v>44122</c:v>
                </c:pt>
                <c:pt idx="1160">
                  <c:v>44123</c:v>
                </c:pt>
                <c:pt idx="1161">
                  <c:v>44124</c:v>
                </c:pt>
                <c:pt idx="1162">
                  <c:v>44125</c:v>
                </c:pt>
                <c:pt idx="1163">
                  <c:v>44126</c:v>
                </c:pt>
                <c:pt idx="1164">
                  <c:v>44127</c:v>
                </c:pt>
                <c:pt idx="1165">
                  <c:v>44128</c:v>
                </c:pt>
                <c:pt idx="1166">
                  <c:v>44129</c:v>
                </c:pt>
                <c:pt idx="1167">
                  <c:v>44130</c:v>
                </c:pt>
                <c:pt idx="1168">
                  <c:v>44131</c:v>
                </c:pt>
                <c:pt idx="1169">
                  <c:v>44132</c:v>
                </c:pt>
                <c:pt idx="1170">
                  <c:v>44133</c:v>
                </c:pt>
                <c:pt idx="1171">
                  <c:v>44134</c:v>
                </c:pt>
                <c:pt idx="1172">
                  <c:v>44135</c:v>
                </c:pt>
                <c:pt idx="1173">
                  <c:v>44136</c:v>
                </c:pt>
                <c:pt idx="1174">
                  <c:v>44137</c:v>
                </c:pt>
                <c:pt idx="1175">
                  <c:v>44138</c:v>
                </c:pt>
                <c:pt idx="1176">
                  <c:v>44139</c:v>
                </c:pt>
                <c:pt idx="1177">
                  <c:v>44140</c:v>
                </c:pt>
                <c:pt idx="1178">
                  <c:v>44141</c:v>
                </c:pt>
                <c:pt idx="1179">
                  <c:v>44142</c:v>
                </c:pt>
                <c:pt idx="1180">
                  <c:v>44143</c:v>
                </c:pt>
                <c:pt idx="1181">
                  <c:v>44144</c:v>
                </c:pt>
                <c:pt idx="1182">
                  <c:v>44145</c:v>
                </c:pt>
                <c:pt idx="1183">
                  <c:v>44146</c:v>
                </c:pt>
                <c:pt idx="1184">
                  <c:v>44147</c:v>
                </c:pt>
                <c:pt idx="1185">
                  <c:v>44148</c:v>
                </c:pt>
                <c:pt idx="1186">
                  <c:v>44149</c:v>
                </c:pt>
                <c:pt idx="1187">
                  <c:v>44150</c:v>
                </c:pt>
                <c:pt idx="1188">
                  <c:v>44151</c:v>
                </c:pt>
                <c:pt idx="1189">
                  <c:v>44152</c:v>
                </c:pt>
                <c:pt idx="1190">
                  <c:v>44153</c:v>
                </c:pt>
                <c:pt idx="1191">
                  <c:v>44154</c:v>
                </c:pt>
                <c:pt idx="1192">
                  <c:v>44155</c:v>
                </c:pt>
                <c:pt idx="1193">
                  <c:v>44156</c:v>
                </c:pt>
                <c:pt idx="1194">
                  <c:v>44157</c:v>
                </c:pt>
                <c:pt idx="1195">
                  <c:v>44158</c:v>
                </c:pt>
                <c:pt idx="1196">
                  <c:v>44159</c:v>
                </c:pt>
                <c:pt idx="1197">
                  <c:v>44160</c:v>
                </c:pt>
                <c:pt idx="1198">
                  <c:v>44161</c:v>
                </c:pt>
                <c:pt idx="1199">
                  <c:v>44162</c:v>
                </c:pt>
                <c:pt idx="1200">
                  <c:v>44163</c:v>
                </c:pt>
                <c:pt idx="1201">
                  <c:v>44164</c:v>
                </c:pt>
                <c:pt idx="1202">
                  <c:v>44165</c:v>
                </c:pt>
                <c:pt idx="1203">
                  <c:v>44166</c:v>
                </c:pt>
                <c:pt idx="1204">
                  <c:v>44167</c:v>
                </c:pt>
                <c:pt idx="1205">
                  <c:v>44168</c:v>
                </c:pt>
                <c:pt idx="1206">
                  <c:v>44169</c:v>
                </c:pt>
                <c:pt idx="1207">
                  <c:v>44170</c:v>
                </c:pt>
                <c:pt idx="1208">
                  <c:v>44171</c:v>
                </c:pt>
                <c:pt idx="1209">
                  <c:v>44172</c:v>
                </c:pt>
                <c:pt idx="1210">
                  <c:v>44173</c:v>
                </c:pt>
                <c:pt idx="1211">
                  <c:v>44174</c:v>
                </c:pt>
                <c:pt idx="1212">
                  <c:v>44175</c:v>
                </c:pt>
                <c:pt idx="1213">
                  <c:v>44176</c:v>
                </c:pt>
                <c:pt idx="1214">
                  <c:v>44177</c:v>
                </c:pt>
                <c:pt idx="1215">
                  <c:v>44178</c:v>
                </c:pt>
                <c:pt idx="1216">
                  <c:v>44179</c:v>
                </c:pt>
                <c:pt idx="1217">
                  <c:v>44180</c:v>
                </c:pt>
                <c:pt idx="1218">
                  <c:v>44181</c:v>
                </c:pt>
                <c:pt idx="1219">
                  <c:v>44182</c:v>
                </c:pt>
                <c:pt idx="1220">
                  <c:v>44183</c:v>
                </c:pt>
                <c:pt idx="1221">
                  <c:v>44184</c:v>
                </c:pt>
                <c:pt idx="1222">
                  <c:v>44185</c:v>
                </c:pt>
                <c:pt idx="1223">
                  <c:v>44186</c:v>
                </c:pt>
                <c:pt idx="1224">
                  <c:v>44187</c:v>
                </c:pt>
                <c:pt idx="1225">
                  <c:v>44188</c:v>
                </c:pt>
                <c:pt idx="1226">
                  <c:v>44189</c:v>
                </c:pt>
                <c:pt idx="1227">
                  <c:v>44190</c:v>
                </c:pt>
                <c:pt idx="1228">
                  <c:v>44191</c:v>
                </c:pt>
                <c:pt idx="1229">
                  <c:v>44192</c:v>
                </c:pt>
                <c:pt idx="1230">
                  <c:v>44193</c:v>
                </c:pt>
                <c:pt idx="1231">
                  <c:v>44194</c:v>
                </c:pt>
                <c:pt idx="1232">
                  <c:v>44195</c:v>
                </c:pt>
                <c:pt idx="1233">
                  <c:v>44196</c:v>
                </c:pt>
                <c:pt idx="1234">
                  <c:v>44197</c:v>
                </c:pt>
                <c:pt idx="1235">
                  <c:v>44198</c:v>
                </c:pt>
                <c:pt idx="1236">
                  <c:v>44199</c:v>
                </c:pt>
                <c:pt idx="1237">
                  <c:v>44200</c:v>
                </c:pt>
                <c:pt idx="1238">
                  <c:v>44201</c:v>
                </c:pt>
                <c:pt idx="1239">
                  <c:v>44202</c:v>
                </c:pt>
                <c:pt idx="1240">
                  <c:v>44203</c:v>
                </c:pt>
                <c:pt idx="1241">
                  <c:v>44204</c:v>
                </c:pt>
                <c:pt idx="1242">
                  <c:v>44205</c:v>
                </c:pt>
                <c:pt idx="1243">
                  <c:v>44206</c:v>
                </c:pt>
                <c:pt idx="1244">
                  <c:v>44207</c:v>
                </c:pt>
                <c:pt idx="1245">
                  <c:v>44208</c:v>
                </c:pt>
              </c:numCache>
            </c:numRef>
          </c:cat>
          <c:val>
            <c:numRef>
              <c:f>'SuperTrend(10,3) with Bitcoin'!$R$2:$R$1247</c:f>
              <c:numCache>
                <c:formatCode>_("$"* #,##0.0000_);_("$"* \(#,##0.0000\);_("$"* "-"??_);_(@_)</c:formatCode>
                <c:ptCount val="1246"/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5115.0686000000005</c:v>
                </c:pt>
                <c:pt idx="28">
                  <c:v>4883.0247124851639</c:v>
                </c:pt>
                <c:pt idx="29">
                  <c:v>4821.7637412366475</c:v>
                </c:pt>
                <c:pt idx="30">
                  <c:v>4821.7637412366475</c:v>
                </c:pt>
                <c:pt idx="31">
                  <c:v>4821.7637412366475</c:v>
                </c:pt>
                <c:pt idx="32">
                  <c:v>4821.7637412366475</c:v>
                </c:pt>
                <c:pt idx="33">
                  <c:v>4821.7637412366475</c:v>
                </c:pt>
                <c:pt idx="34">
                  <c:v>4821.7637412366475</c:v>
                </c:pt>
                <c:pt idx="35">
                  <c:v>4821.7637412366475</c:v>
                </c:pt>
                <c:pt idx="36">
                  <c:v>4821.5432007278914</c:v>
                </c:pt>
                <c:pt idx="37">
                  <c:v>4821.5432007278914</c:v>
                </c:pt>
                <c:pt idx="38">
                  <c:v>4797.5518425895916</c:v>
                </c:pt>
                <c:pt idx="39">
                  <c:v>4797.5518425895916</c:v>
                </c:pt>
                <c:pt idx="40">
                  <c:v>4797.5518425895916</c:v>
                </c:pt>
                <c:pt idx="41">
                  <c:v>4797.5518425895916</c:v>
                </c:pt>
                <c:pt idx="42">
                  <c:v>4797.5518425895916</c:v>
                </c:pt>
                <c:pt idx="43">
                  <c:v>4797.5518425895916</c:v>
                </c:pt>
                <c:pt idx="44">
                  <c:v>4797.5518425895916</c:v>
                </c:pt>
                <c:pt idx="45">
                  <c:v>4797.5518425895916</c:v>
                </c:pt>
                <c:pt idx="46">
                  <c:v>4797.5518425895916</c:v>
                </c:pt>
                <c:pt idx="47">
                  <c:v>4797.5518425895916</c:v>
                </c:pt>
                <c:pt idx="48">
                  <c:v>4797.5518425895916</c:v>
                </c:pt>
                <c:pt idx="49">
                  <c:v>4797.5518425895916</c:v>
                </c:pt>
                <c:pt idx="50">
                  <c:v>4797.5518425895916</c:v>
                </c:pt>
                <c:pt idx="51">
                  <c:v>4797.5518425895916</c:v>
                </c:pt>
                <c:pt idx="52">
                  <c:v>4797.5518425895916</c:v>
                </c:pt>
                <c:pt idx="53">
                  <c:v>4797.5518425895916</c:v>
                </c:pt>
                <c:pt idx="54">
                  <c:v>4797.5518425895916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7816.2012593361569</c:v>
                </c:pt>
                <c:pt idx="88">
                  <c:v>7816.2012593361569</c:v>
                </c:pt>
                <c:pt idx="89">
                  <c:v>7816.2012593361569</c:v>
                </c:pt>
                <c:pt idx="90">
                  <c:v>7816.2012593361569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19426.506600704972</c:v>
                </c:pt>
                <c:pt idx="128">
                  <c:v>19426.506600704972</c:v>
                </c:pt>
                <c:pt idx="129">
                  <c:v>19426.506600704972</c:v>
                </c:pt>
                <c:pt idx="130">
                  <c:v>19426.506600704972</c:v>
                </c:pt>
                <c:pt idx="131">
                  <c:v>19426.506600704972</c:v>
                </c:pt>
                <c:pt idx="132">
                  <c:v>19426.506600704972</c:v>
                </c:pt>
                <c:pt idx="133">
                  <c:v>19426.506600704972</c:v>
                </c:pt>
                <c:pt idx="134">
                  <c:v>19426.506600704972</c:v>
                </c:pt>
                <c:pt idx="135">
                  <c:v>19426.506600704972</c:v>
                </c:pt>
                <c:pt idx="136">
                  <c:v>19426.506600704972</c:v>
                </c:pt>
                <c:pt idx="137">
                  <c:v>19426.506600704972</c:v>
                </c:pt>
                <c:pt idx="138">
                  <c:v>19426.506600704972</c:v>
                </c:pt>
                <c:pt idx="139">
                  <c:v>19426.506600704972</c:v>
                </c:pt>
                <c:pt idx="140">
                  <c:v>19426.506600704972</c:v>
                </c:pt>
                <c:pt idx="141">
                  <c:v>19426.506600704972</c:v>
                </c:pt>
                <c:pt idx="142">
                  <c:v>19426.506600704972</c:v>
                </c:pt>
                <c:pt idx="143">
                  <c:v>19426.506600704972</c:v>
                </c:pt>
                <c:pt idx="144">
                  <c:v>19426.506600704972</c:v>
                </c:pt>
                <c:pt idx="145">
                  <c:v>19426.506600704972</c:v>
                </c:pt>
                <c:pt idx="146">
                  <c:v>19426.506600704972</c:v>
                </c:pt>
                <c:pt idx="147">
                  <c:v>19426.506600704972</c:v>
                </c:pt>
                <c:pt idx="148">
                  <c:v>19426.506600704972</c:v>
                </c:pt>
                <c:pt idx="149">
                  <c:v>19426.506600704972</c:v>
                </c:pt>
                <c:pt idx="150">
                  <c:v>19291.282007493792</c:v>
                </c:pt>
                <c:pt idx="151">
                  <c:v>19282.788806744415</c:v>
                </c:pt>
                <c:pt idx="152">
                  <c:v>17666.852926069972</c:v>
                </c:pt>
                <c:pt idx="153">
                  <c:v>16892.479133462974</c:v>
                </c:pt>
                <c:pt idx="154">
                  <c:v>16892.479133462974</c:v>
                </c:pt>
                <c:pt idx="155">
                  <c:v>16892.479133462974</c:v>
                </c:pt>
                <c:pt idx="156">
                  <c:v>16892.479133462974</c:v>
                </c:pt>
                <c:pt idx="157">
                  <c:v>16892.479133462974</c:v>
                </c:pt>
                <c:pt idx="158">
                  <c:v>16882.029602368551</c:v>
                </c:pt>
                <c:pt idx="159">
                  <c:v>16472.061142131697</c:v>
                </c:pt>
                <c:pt idx="160">
                  <c:v>16472.061142131697</c:v>
                </c:pt>
                <c:pt idx="161">
                  <c:v>16472.061142131697</c:v>
                </c:pt>
                <c:pt idx="162">
                  <c:v>16107.418012614007</c:v>
                </c:pt>
                <c:pt idx="163">
                  <c:v>16105.846711352608</c:v>
                </c:pt>
                <c:pt idx="164">
                  <c:v>16105.846711352608</c:v>
                </c:pt>
                <c:pt idx="165">
                  <c:v>15969.842386195611</c:v>
                </c:pt>
                <c:pt idx="166">
                  <c:v>14998.037647576049</c:v>
                </c:pt>
                <c:pt idx="167">
                  <c:v>14235.124882818443</c:v>
                </c:pt>
                <c:pt idx="168">
                  <c:v>13773.177894536599</c:v>
                </c:pt>
                <c:pt idx="169">
                  <c:v>12809.168605082941</c:v>
                </c:pt>
                <c:pt idx="170">
                  <c:v>12809.168605082941</c:v>
                </c:pt>
                <c:pt idx="171">
                  <c:v>12801.401170117182</c:v>
                </c:pt>
                <c:pt idx="172">
                  <c:v>11768.401053105463</c:v>
                </c:pt>
                <c:pt idx="173">
                  <c:v>11340.452947794918</c:v>
                </c:pt>
                <c:pt idx="174">
                  <c:v>11340.452947794918</c:v>
                </c:pt>
                <c:pt idx="175">
                  <c:v>11340.452947794918</c:v>
                </c:pt>
                <c:pt idx="176">
                  <c:v>11340.452947794918</c:v>
                </c:pt>
                <c:pt idx="177">
                  <c:v>11340.452947794918</c:v>
                </c:pt>
                <c:pt idx="178">
                  <c:v>11340.452947794918</c:v>
                </c:pt>
                <c:pt idx="179">
                  <c:v>11340.452947794918</c:v>
                </c:pt>
                <c:pt idx="180">
                  <c:v>11340.452947794918</c:v>
                </c:pt>
                <c:pt idx="181">
                  <c:v>11340.452947794918</c:v>
                </c:pt>
                <c:pt idx="182">
                  <c:v>11340.452947794918</c:v>
                </c:pt>
                <c:pt idx="183">
                  <c:v>11340.452947794918</c:v>
                </c:pt>
                <c:pt idx="184">
                  <c:v>11340.452947794918</c:v>
                </c:pt>
                <c:pt idx="185">
                  <c:v>11340.452947794918</c:v>
                </c:pt>
                <c:pt idx="186">
                  <c:v>11340.452947794918</c:v>
                </c:pt>
                <c:pt idx="187">
                  <c:v>11340.452947794918</c:v>
                </c:pt>
                <c:pt idx="188">
                  <c:v>11340.452947794918</c:v>
                </c:pt>
                <c:pt idx="189">
                  <c:v>11340.452947794918</c:v>
                </c:pt>
                <c:pt idx="190">
                  <c:v>11340.452947794918</c:v>
                </c:pt>
                <c:pt idx="191">
                  <c:v>11340.452947794918</c:v>
                </c:pt>
                <c:pt idx="192">
                  <c:v>11340.452947794918</c:v>
                </c:pt>
                <c:pt idx="193">
                  <c:v>11340.452947794918</c:v>
                </c:pt>
                <c:pt idx="194">
                  <c:v>11340.452947794918</c:v>
                </c:pt>
                <c:pt idx="195">
                  <c:v>11340.452947794918</c:v>
                </c:pt>
                <c:pt idx="196">
                  <c:v>11340.452947794918</c:v>
                </c:pt>
                <c:pt idx="197">
                  <c:v>11340.452947794918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11556.163038290742</c:v>
                </c:pt>
                <c:pt idx="205">
                  <c:v>11556.163038290742</c:v>
                </c:pt>
                <c:pt idx="206">
                  <c:v>11556.163038290742</c:v>
                </c:pt>
                <c:pt idx="207">
                  <c:v>11556.163038290742</c:v>
                </c:pt>
                <c:pt idx="208">
                  <c:v>11556.163038290742</c:v>
                </c:pt>
                <c:pt idx="209">
                  <c:v>11522.855809380302</c:v>
                </c:pt>
                <c:pt idx="210">
                  <c:v>10889.243228442272</c:v>
                </c:pt>
                <c:pt idx="211">
                  <c:v>10889.243228442272</c:v>
                </c:pt>
                <c:pt idx="212">
                  <c:v>10723.32381503824</c:v>
                </c:pt>
                <c:pt idx="213">
                  <c:v>10537.536933534415</c:v>
                </c:pt>
                <c:pt idx="214">
                  <c:v>10537.536933534415</c:v>
                </c:pt>
                <c:pt idx="215">
                  <c:v>10537.536933534415</c:v>
                </c:pt>
                <c:pt idx="216">
                  <c:v>10537.536933534415</c:v>
                </c:pt>
                <c:pt idx="217">
                  <c:v>10537.536933534415</c:v>
                </c:pt>
                <c:pt idx="218">
                  <c:v>10537.536933534415</c:v>
                </c:pt>
                <c:pt idx="219">
                  <c:v>10537.536933534415</c:v>
                </c:pt>
                <c:pt idx="220">
                  <c:v>10537.536933534415</c:v>
                </c:pt>
                <c:pt idx="221">
                  <c:v>10305.571985331615</c:v>
                </c:pt>
                <c:pt idx="222">
                  <c:v>10038.116286798453</c:v>
                </c:pt>
                <c:pt idx="223">
                  <c:v>9891.4316581186085</c:v>
                </c:pt>
                <c:pt idx="224">
                  <c:v>9543.8604923067469</c:v>
                </c:pt>
                <c:pt idx="225">
                  <c:v>9031.188943076073</c:v>
                </c:pt>
                <c:pt idx="226">
                  <c:v>9010.519548768465</c:v>
                </c:pt>
                <c:pt idx="227">
                  <c:v>8735.289593891619</c:v>
                </c:pt>
                <c:pt idx="228">
                  <c:v>8735.289593891619</c:v>
                </c:pt>
                <c:pt idx="229">
                  <c:v>8735.289593891619</c:v>
                </c:pt>
                <c:pt idx="230">
                  <c:v>8735.289593891619</c:v>
                </c:pt>
                <c:pt idx="231">
                  <c:v>8541.0110335522913</c:v>
                </c:pt>
                <c:pt idx="232">
                  <c:v>8405.9994301970619</c:v>
                </c:pt>
                <c:pt idx="233">
                  <c:v>8405.9994301970619</c:v>
                </c:pt>
                <c:pt idx="234">
                  <c:v>8405.9994301970619</c:v>
                </c:pt>
                <c:pt idx="235">
                  <c:v>8405.9994301970619</c:v>
                </c:pt>
                <c:pt idx="236">
                  <c:v>8295.3568801522924</c:v>
                </c:pt>
                <c:pt idx="237">
                  <c:v>8295.3568801522924</c:v>
                </c:pt>
                <c:pt idx="238">
                  <c:v>8295.3568801522924</c:v>
                </c:pt>
                <c:pt idx="239">
                  <c:v>8295.3568801522924</c:v>
                </c:pt>
                <c:pt idx="240">
                  <c:v>8295.3568801522924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10139.257103995729</c:v>
                </c:pt>
                <c:pt idx="268">
                  <c:v>9862.4253935961533</c:v>
                </c:pt>
                <c:pt idx="269">
                  <c:v>9862.4253935961533</c:v>
                </c:pt>
                <c:pt idx="270">
                  <c:v>9862.4253935961533</c:v>
                </c:pt>
                <c:pt idx="271">
                  <c:v>9862.4253935961533</c:v>
                </c:pt>
                <c:pt idx="272">
                  <c:v>9738.6857687384381</c:v>
                </c:pt>
                <c:pt idx="273">
                  <c:v>9674.8626918645932</c:v>
                </c:pt>
                <c:pt idx="274">
                  <c:v>9508.9744226781331</c:v>
                </c:pt>
                <c:pt idx="275">
                  <c:v>9508.9744226781331</c:v>
                </c:pt>
                <c:pt idx="276">
                  <c:v>9508.9744226781331</c:v>
                </c:pt>
                <c:pt idx="277">
                  <c:v>9508.9744226781331</c:v>
                </c:pt>
                <c:pt idx="278">
                  <c:v>9487.5535922191248</c:v>
                </c:pt>
                <c:pt idx="279">
                  <c:v>9098.4377329972122</c:v>
                </c:pt>
                <c:pt idx="280">
                  <c:v>8870.9709596974899</c:v>
                </c:pt>
                <c:pt idx="281">
                  <c:v>8816.1698637277423</c:v>
                </c:pt>
                <c:pt idx="282">
                  <c:v>8759.5878773549666</c:v>
                </c:pt>
                <c:pt idx="283">
                  <c:v>8535.8510896194712</c:v>
                </c:pt>
                <c:pt idx="284">
                  <c:v>8459.4704806575246</c:v>
                </c:pt>
                <c:pt idx="285">
                  <c:v>8459.4704806575246</c:v>
                </c:pt>
                <c:pt idx="286">
                  <c:v>8459.4704806575246</c:v>
                </c:pt>
                <c:pt idx="287">
                  <c:v>8459.4704806575246</c:v>
                </c:pt>
                <c:pt idx="288">
                  <c:v>8459.4704806575246</c:v>
                </c:pt>
                <c:pt idx="289">
                  <c:v>8459.4704806575246</c:v>
                </c:pt>
                <c:pt idx="290">
                  <c:v>8459.4704806575246</c:v>
                </c:pt>
                <c:pt idx="291">
                  <c:v>8459.4704806575246</c:v>
                </c:pt>
                <c:pt idx="292">
                  <c:v>8459.4704806575246</c:v>
                </c:pt>
                <c:pt idx="293">
                  <c:v>8459.4704806575246</c:v>
                </c:pt>
                <c:pt idx="294">
                  <c:v>8459.4704806575246</c:v>
                </c:pt>
                <c:pt idx="295">
                  <c:v>8459.4704806575246</c:v>
                </c:pt>
                <c:pt idx="296">
                  <c:v>8453.8964974391929</c:v>
                </c:pt>
                <c:pt idx="297">
                  <c:v>8116.1618476952735</c:v>
                </c:pt>
                <c:pt idx="298">
                  <c:v>7812.6026629257458</c:v>
                </c:pt>
                <c:pt idx="299">
                  <c:v>7741.3503966331718</c:v>
                </c:pt>
                <c:pt idx="300">
                  <c:v>7496.5518569698543</c:v>
                </c:pt>
                <c:pt idx="301">
                  <c:v>7496.5518569698543</c:v>
                </c:pt>
                <c:pt idx="302">
                  <c:v>7496.5518569698543</c:v>
                </c:pt>
                <c:pt idx="303">
                  <c:v>7496.5518569698543</c:v>
                </c:pt>
                <c:pt idx="304">
                  <c:v>7496.5518569698543</c:v>
                </c:pt>
                <c:pt idx="305">
                  <c:v>7496.5518569698543</c:v>
                </c:pt>
                <c:pt idx="306">
                  <c:v>7496.5518569698543</c:v>
                </c:pt>
                <c:pt idx="307">
                  <c:v>7496.5518569698543</c:v>
                </c:pt>
                <c:pt idx="308">
                  <c:v>7496.5518569698543</c:v>
                </c:pt>
                <c:pt idx="309">
                  <c:v>7397.3806614421592</c:v>
                </c:pt>
                <c:pt idx="310">
                  <c:v>7173.5290952979431</c:v>
                </c:pt>
                <c:pt idx="311">
                  <c:v>7093.200185768148</c:v>
                </c:pt>
                <c:pt idx="312">
                  <c:v>7093.200185768148</c:v>
                </c:pt>
                <c:pt idx="313">
                  <c:v>7093.200185768148</c:v>
                </c:pt>
                <c:pt idx="314">
                  <c:v>7074.0419254249809</c:v>
                </c:pt>
                <c:pt idx="315">
                  <c:v>6997.8022328824827</c:v>
                </c:pt>
                <c:pt idx="316">
                  <c:v>6997.8022328824827</c:v>
                </c:pt>
                <c:pt idx="317">
                  <c:v>6997.8022328824827</c:v>
                </c:pt>
                <c:pt idx="318">
                  <c:v>6997.8022328824827</c:v>
                </c:pt>
                <c:pt idx="319">
                  <c:v>6997.8022328824827</c:v>
                </c:pt>
                <c:pt idx="320">
                  <c:v>6997.8022328824827</c:v>
                </c:pt>
                <c:pt idx="321">
                  <c:v>6997.8022328824827</c:v>
                </c:pt>
                <c:pt idx="322">
                  <c:v>6997.8022328824827</c:v>
                </c:pt>
                <c:pt idx="323">
                  <c:v>6997.8022328824827</c:v>
                </c:pt>
                <c:pt idx="324">
                  <c:v>6997.8022328824827</c:v>
                </c:pt>
                <c:pt idx="325">
                  <c:v>6997.8022328824827</c:v>
                </c:pt>
                <c:pt idx="326">
                  <c:v>6997.8022328824827</c:v>
                </c:pt>
                <c:pt idx="327">
                  <c:v>6997.8022328824827</c:v>
                </c:pt>
                <c:pt idx="328">
                  <c:v>6997.8022328824827</c:v>
                </c:pt>
                <c:pt idx="329">
                  <c:v>6997.8022328824827</c:v>
                </c:pt>
                <c:pt idx="330">
                  <c:v>6997.8022328824827</c:v>
                </c:pt>
                <c:pt idx="331">
                  <c:v>6997.8022328824827</c:v>
                </c:pt>
                <c:pt idx="332">
                  <c:v>6997.8022328824827</c:v>
                </c:pt>
                <c:pt idx="333">
                  <c:v>6997.8022328824827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8336.4851610434762</c:v>
                </c:pt>
                <c:pt idx="353">
                  <c:v>8061.8261449391275</c:v>
                </c:pt>
                <c:pt idx="354">
                  <c:v>8060.3715304452144</c:v>
                </c:pt>
                <c:pt idx="355">
                  <c:v>8017.2523774006931</c:v>
                </c:pt>
                <c:pt idx="356">
                  <c:v>7598.152139660624</c:v>
                </c:pt>
                <c:pt idx="357">
                  <c:v>7592.2619256945618</c:v>
                </c:pt>
                <c:pt idx="358">
                  <c:v>7538.3832331251051</c:v>
                </c:pt>
                <c:pt idx="359">
                  <c:v>7498.1234098125942</c:v>
                </c:pt>
                <c:pt idx="360">
                  <c:v>7498.1234098125942</c:v>
                </c:pt>
                <c:pt idx="361">
                  <c:v>7498.1234098125942</c:v>
                </c:pt>
                <c:pt idx="362">
                  <c:v>7292.2585657533818</c:v>
                </c:pt>
                <c:pt idx="363">
                  <c:v>7292.2585657533818</c:v>
                </c:pt>
                <c:pt idx="364">
                  <c:v>7292.2585657533818</c:v>
                </c:pt>
                <c:pt idx="365">
                  <c:v>7292.2585657533818</c:v>
                </c:pt>
                <c:pt idx="366">
                  <c:v>7292.2585657533818</c:v>
                </c:pt>
                <c:pt idx="367">
                  <c:v>7292.2585657533818</c:v>
                </c:pt>
                <c:pt idx="368">
                  <c:v>7292.2585657533818</c:v>
                </c:pt>
                <c:pt idx="369">
                  <c:v>7292.2585657533818</c:v>
                </c:pt>
                <c:pt idx="370">
                  <c:v>7292.2585657533818</c:v>
                </c:pt>
                <c:pt idx="371">
                  <c:v>7292.2585657533818</c:v>
                </c:pt>
                <c:pt idx="372">
                  <c:v>7292.2585657533818</c:v>
                </c:pt>
                <c:pt idx="373">
                  <c:v>7292.2585657533818</c:v>
                </c:pt>
                <c:pt idx="374">
                  <c:v>7292.2585657533818</c:v>
                </c:pt>
                <c:pt idx="375">
                  <c:v>7292.2585657533818</c:v>
                </c:pt>
                <c:pt idx="376">
                  <c:v>7292.2585657533818</c:v>
                </c:pt>
                <c:pt idx="377">
                  <c:v>7292.2585657533818</c:v>
                </c:pt>
                <c:pt idx="378">
                  <c:v>7292.2585657533818</c:v>
                </c:pt>
                <c:pt idx="379">
                  <c:v>7292.2585657533818</c:v>
                </c:pt>
                <c:pt idx="380">
                  <c:v>7292.2585657533818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7460.346005430416</c:v>
                </c:pt>
                <c:pt idx="386">
                  <c:v>7368.0114048873738</c:v>
                </c:pt>
                <c:pt idx="387">
                  <c:v>7247.0102643986365</c:v>
                </c:pt>
                <c:pt idx="388">
                  <c:v>7238.3652379587729</c:v>
                </c:pt>
                <c:pt idx="389">
                  <c:v>7195.7742141628951</c:v>
                </c:pt>
                <c:pt idx="390">
                  <c:v>7165.5917927466062</c:v>
                </c:pt>
                <c:pt idx="391">
                  <c:v>7117.3506134719455</c:v>
                </c:pt>
                <c:pt idx="392">
                  <c:v>7117.3506134719455</c:v>
                </c:pt>
                <c:pt idx="393">
                  <c:v>7117.3506134719455</c:v>
                </c:pt>
                <c:pt idx="394">
                  <c:v>7117.3506134719455</c:v>
                </c:pt>
                <c:pt idx="395">
                  <c:v>7117.3506134719455</c:v>
                </c:pt>
                <c:pt idx="396">
                  <c:v>7112.3498700990494</c:v>
                </c:pt>
                <c:pt idx="397">
                  <c:v>7027.4328830891445</c:v>
                </c:pt>
                <c:pt idx="398">
                  <c:v>7027.4328830891445</c:v>
                </c:pt>
                <c:pt idx="399">
                  <c:v>7027.4328830891445</c:v>
                </c:pt>
                <c:pt idx="400">
                  <c:v>7027.4328830891445</c:v>
                </c:pt>
                <c:pt idx="401">
                  <c:v>7027.4328830891445</c:v>
                </c:pt>
                <c:pt idx="402">
                  <c:v>7027.4328830891445</c:v>
                </c:pt>
                <c:pt idx="403">
                  <c:v>7027.4328830891445</c:v>
                </c:pt>
                <c:pt idx="404">
                  <c:v>7027.4328830891445</c:v>
                </c:pt>
                <c:pt idx="405">
                  <c:v>7027.4328830891445</c:v>
                </c:pt>
                <c:pt idx="406">
                  <c:v>7027.4328830891445</c:v>
                </c:pt>
                <c:pt idx="407">
                  <c:v>7027.4328830891445</c:v>
                </c:pt>
                <c:pt idx="408">
                  <c:v>7027.4328830891445</c:v>
                </c:pt>
                <c:pt idx="409">
                  <c:v>7027.4328830891445</c:v>
                </c:pt>
                <c:pt idx="410">
                  <c:v>7027.4328830891445</c:v>
                </c:pt>
                <c:pt idx="411">
                  <c:v>7027.4328830891445</c:v>
                </c:pt>
                <c:pt idx="412">
                  <c:v>7027.4328830891445</c:v>
                </c:pt>
                <c:pt idx="413">
                  <c:v>7027.4328830891445</c:v>
                </c:pt>
                <c:pt idx="414">
                  <c:v>7027.4328830891445</c:v>
                </c:pt>
                <c:pt idx="415">
                  <c:v>7027.4328830891445</c:v>
                </c:pt>
                <c:pt idx="416">
                  <c:v>7027.4328830891445</c:v>
                </c:pt>
                <c:pt idx="417">
                  <c:v>7027.4328830891445</c:v>
                </c:pt>
                <c:pt idx="418">
                  <c:v>7027.4328830891445</c:v>
                </c:pt>
                <c:pt idx="419">
                  <c:v>7027.4328830891445</c:v>
                </c:pt>
                <c:pt idx="420">
                  <c:v>6971.955679052855</c:v>
                </c:pt>
                <c:pt idx="421">
                  <c:v>6827.0461111475688</c:v>
                </c:pt>
                <c:pt idx="422">
                  <c:v>6821.3055000328122</c:v>
                </c:pt>
                <c:pt idx="423">
                  <c:v>6821.3055000328122</c:v>
                </c:pt>
                <c:pt idx="424">
                  <c:v>6821.3055000328122</c:v>
                </c:pt>
                <c:pt idx="425">
                  <c:v>6821.3055000328122</c:v>
                </c:pt>
                <c:pt idx="426">
                  <c:v>6821.3055000328122</c:v>
                </c:pt>
                <c:pt idx="427">
                  <c:v>6821.3055000328122</c:v>
                </c:pt>
                <c:pt idx="428">
                  <c:v>6821.3055000328122</c:v>
                </c:pt>
                <c:pt idx="429">
                  <c:v>6821.3055000328122</c:v>
                </c:pt>
                <c:pt idx="430">
                  <c:v>6821.3055000328122</c:v>
                </c:pt>
                <c:pt idx="431">
                  <c:v>6821.3055000328122</c:v>
                </c:pt>
                <c:pt idx="432">
                  <c:v>6821.3055000328122</c:v>
                </c:pt>
                <c:pt idx="433">
                  <c:v>6821.3055000328122</c:v>
                </c:pt>
                <c:pt idx="434">
                  <c:v>6821.3055000328122</c:v>
                </c:pt>
                <c:pt idx="435">
                  <c:v>6821.3055000328122</c:v>
                </c:pt>
                <c:pt idx="436">
                  <c:v>6821.3055000328122</c:v>
                </c:pt>
                <c:pt idx="437">
                  <c:v>6821.3055000328122</c:v>
                </c:pt>
                <c:pt idx="438">
                  <c:v>6821.3055000328122</c:v>
                </c:pt>
                <c:pt idx="439">
                  <c:v>6788.3302047780744</c:v>
                </c:pt>
                <c:pt idx="440">
                  <c:v>6780.4966843002676</c:v>
                </c:pt>
                <c:pt idx="441">
                  <c:v>6780.4966843002676</c:v>
                </c:pt>
                <c:pt idx="442">
                  <c:v>6780.4966843002676</c:v>
                </c:pt>
                <c:pt idx="443">
                  <c:v>6780.4966843002676</c:v>
                </c:pt>
                <c:pt idx="444">
                  <c:v>6780.4966843002676</c:v>
                </c:pt>
                <c:pt idx="445">
                  <c:v>6780.4966843002676</c:v>
                </c:pt>
                <c:pt idx="446">
                  <c:v>6780.4966843002676</c:v>
                </c:pt>
                <c:pt idx="447">
                  <c:v>6780.4966843002676</c:v>
                </c:pt>
                <c:pt idx="448">
                  <c:v>6780.4966843002676</c:v>
                </c:pt>
                <c:pt idx="449">
                  <c:v>6780.4966843002676</c:v>
                </c:pt>
                <c:pt idx="450">
                  <c:v>6780.4966843002676</c:v>
                </c:pt>
                <c:pt idx="451">
                  <c:v>6756.4112626158367</c:v>
                </c:pt>
                <c:pt idx="452">
                  <c:v>6756.4112626158367</c:v>
                </c:pt>
                <c:pt idx="453">
                  <c:v>6756.4112626158367</c:v>
                </c:pt>
                <c:pt idx="454">
                  <c:v>6618.5397804469449</c:v>
                </c:pt>
                <c:pt idx="455">
                  <c:v>6326.1323024022504</c:v>
                </c:pt>
                <c:pt idx="456">
                  <c:v>6325.3490721620255</c:v>
                </c:pt>
                <c:pt idx="457">
                  <c:v>6231.7171649458232</c:v>
                </c:pt>
                <c:pt idx="458">
                  <c:v>6231.7171649458232</c:v>
                </c:pt>
                <c:pt idx="459">
                  <c:v>6037.6846536061166</c:v>
                </c:pt>
                <c:pt idx="460">
                  <c:v>5604.1581882455048</c:v>
                </c:pt>
                <c:pt idx="461">
                  <c:v>5537.8643694209541</c:v>
                </c:pt>
                <c:pt idx="462">
                  <c:v>5488.0214324788594</c:v>
                </c:pt>
                <c:pt idx="463">
                  <c:v>5295.4607892309723</c:v>
                </c:pt>
                <c:pt idx="464">
                  <c:v>5234.3297103078767</c:v>
                </c:pt>
                <c:pt idx="465">
                  <c:v>5069.5682392770887</c:v>
                </c:pt>
                <c:pt idx="466">
                  <c:v>5069.5682392770887</c:v>
                </c:pt>
                <c:pt idx="467">
                  <c:v>4938.8319738144419</c:v>
                </c:pt>
                <c:pt idx="468">
                  <c:v>4938.8319738144419</c:v>
                </c:pt>
                <c:pt idx="469">
                  <c:v>4938.8319738144419</c:v>
                </c:pt>
                <c:pt idx="470">
                  <c:v>4938.8319738144419</c:v>
                </c:pt>
                <c:pt idx="471">
                  <c:v>4938.8319738144419</c:v>
                </c:pt>
                <c:pt idx="472">
                  <c:v>4938.8319738144419</c:v>
                </c:pt>
                <c:pt idx="473">
                  <c:v>4938.8319738144419</c:v>
                </c:pt>
                <c:pt idx="474">
                  <c:v>4938.8319738144419</c:v>
                </c:pt>
                <c:pt idx="475">
                  <c:v>4885.8058021620955</c:v>
                </c:pt>
                <c:pt idx="476">
                  <c:v>4745.4672219458862</c:v>
                </c:pt>
                <c:pt idx="477">
                  <c:v>4425.8369997512973</c:v>
                </c:pt>
                <c:pt idx="478">
                  <c:v>4375.0877997761672</c:v>
                </c:pt>
                <c:pt idx="479">
                  <c:v>4375.0877997761672</c:v>
                </c:pt>
                <c:pt idx="480">
                  <c:v>4375.0877997761672</c:v>
                </c:pt>
                <c:pt idx="481">
                  <c:v>4318.869086036826</c:v>
                </c:pt>
                <c:pt idx="482">
                  <c:v>4288.638177433143</c:v>
                </c:pt>
                <c:pt idx="483">
                  <c:v>4199.9743596898288</c:v>
                </c:pt>
                <c:pt idx="484">
                  <c:v>4061.7139237208457</c:v>
                </c:pt>
                <c:pt idx="485">
                  <c:v>3977.4190313487616</c:v>
                </c:pt>
                <c:pt idx="486">
                  <c:v>3957.3351282138856</c:v>
                </c:pt>
                <c:pt idx="487">
                  <c:v>3957.3351282138856</c:v>
                </c:pt>
                <c:pt idx="488">
                  <c:v>3957.3351282138856</c:v>
                </c:pt>
                <c:pt idx="489">
                  <c:v>3957.3351282138856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3785.7742765327689</c:v>
                </c:pt>
                <c:pt idx="531">
                  <c:v>3785.7742765327689</c:v>
                </c:pt>
                <c:pt idx="532">
                  <c:v>3785.7742765327689</c:v>
                </c:pt>
                <c:pt idx="533">
                  <c:v>3785.7742765327689</c:v>
                </c:pt>
                <c:pt idx="534">
                  <c:v>3785.7742765327689</c:v>
                </c:pt>
                <c:pt idx="535">
                  <c:v>3785.7742765327689</c:v>
                </c:pt>
                <c:pt idx="536">
                  <c:v>3774.1856785098516</c:v>
                </c:pt>
                <c:pt idx="537">
                  <c:v>3756.443610658866</c:v>
                </c:pt>
                <c:pt idx="538">
                  <c:v>3725.6452495929793</c:v>
                </c:pt>
                <c:pt idx="539">
                  <c:v>3684.0167246336814</c:v>
                </c:pt>
                <c:pt idx="540">
                  <c:v>3684.0167246336814</c:v>
                </c:pt>
                <c:pt idx="541">
                  <c:v>3684.0167246336814</c:v>
                </c:pt>
                <c:pt idx="542">
                  <c:v>3684.0167246336814</c:v>
                </c:pt>
                <c:pt idx="543">
                  <c:v>3684.0167246336814</c:v>
                </c:pt>
                <c:pt idx="544">
                  <c:v>3684.0167246336814</c:v>
                </c:pt>
                <c:pt idx="545">
                  <c:v>3684.0167246336814</c:v>
                </c:pt>
                <c:pt idx="546">
                  <c:v>3684.0167246336814</c:v>
                </c:pt>
                <c:pt idx="547">
                  <c:v>3684.0167246336814</c:v>
                </c:pt>
                <c:pt idx="548">
                  <c:v>3684.0167246336814</c:v>
                </c:pt>
                <c:pt idx="549">
                  <c:v>3684.0167246336814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13599.206573336378</c:v>
                </c:pt>
                <c:pt idx="697">
                  <c:v>13599.206573336378</c:v>
                </c:pt>
                <c:pt idx="698">
                  <c:v>13521.52557828178</c:v>
                </c:pt>
                <c:pt idx="699">
                  <c:v>12776.868520453601</c:v>
                </c:pt>
                <c:pt idx="700">
                  <c:v>12776.868520453601</c:v>
                </c:pt>
                <c:pt idx="701">
                  <c:v>12776.868520453601</c:v>
                </c:pt>
                <c:pt idx="702">
                  <c:v>12776.868520453601</c:v>
                </c:pt>
                <c:pt idx="703">
                  <c:v>12776.868520453601</c:v>
                </c:pt>
                <c:pt idx="704">
                  <c:v>12776.868520453601</c:v>
                </c:pt>
                <c:pt idx="705">
                  <c:v>12776.868520453601</c:v>
                </c:pt>
                <c:pt idx="706">
                  <c:v>12317.554482780544</c:v>
                </c:pt>
                <c:pt idx="707">
                  <c:v>12317.554482780544</c:v>
                </c:pt>
                <c:pt idx="708">
                  <c:v>12057.33503105224</c:v>
                </c:pt>
                <c:pt idx="709">
                  <c:v>12057.33503105224</c:v>
                </c:pt>
                <c:pt idx="710">
                  <c:v>11598.034675152314</c:v>
                </c:pt>
                <c:pt idx="711">
                  <c:v>11598.034675152314</c:v>
                </c:pt>
                <c:pt idx="712">
                  <c:v>11538.616136873376</c:v>
                </c:pt>
                <c:pt idx="713">
                  <c:v>11538.616136873376</c:v>
                </c:pt>
                <c:pt idx="714">
                  <c:v>11538.616136873376</c:v>
                </c:pt>
                <c:pt idx="715">
                  <c:v>11538.616136873376</c:v>
                </c:pt>
                <c:pt idx="716">
                  <c:v>11538.616136873376</c:v>
                </c:pt>
                <c:pt idx="717">
                  <c:v>11538.616136873376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11615.98225930602</c:v>
                </c:pt>
                <c:pt idx="742">
                  <c:v>11142.579533375416</c:v>
                </c:pt>
                <c:pt idx="743">
                  <c:v>11085.403580037875</c:v>
                </c:pt>
                <c:pt idx="744">
                  <c:v>11037.736722034089</c:v>
                </c:pt>
                <c:pt idx="745">
                  <c:v>11037.736722034089</c:v>
                </c:pt>
                <c:pt idx="746">
                  <c:v>11037.736722034089</c:v>
                </c:pt>
                <c:pt idx="747">
                  <c:v>11037.736722034089</c:v>
                </c:pt>
                <c:pt idx="748">
                  <c:v>11037.736722034089</c:v>
                </c:pt>
                <c:pt idx="749">
                  <c:v>11037.736722034089</c:v>
                </c:pt>
                <c:pt idx="750">
                  <c:v>11037.736722034089</c:v>
                </c:pt>
                <c:pt idx="751">
                  <c:v>11037.736722034089</c:v>
                </c:pt>
                <c:pt idx="752">
                  <c:v>11037.736722034089</c:v>
                </c:pt>
                <c:pt idx="753">
                  <c:v>11037.736722034089</c:v>
                </c:pt>
                <c:pt idx="754">
                  <c:v>11037.736722034089</c:v>
                </c:pt>
                <c:pt idx="755">
                  <c:v>11037.736722034089</c:v>
                </c:pt>
                <c:pt idx="756">
                  <c:v>11037.736722034089</c:v>
                </c:pt>
                <c:pt idx="757">
                  <c:v>11037.736722034089</c:v>
                </c:pt>
                <c:pt idx="758">
                  <c:v>11037.736722034089</c:v>
                </c:pt>
                <c:pt idx="759">
                  <c:v>11037.736722034089</c:v>
                </c:pt>
                <c:pt idx="760">
                  <c:v>11037.736722034089</c:v>
                </c:pt>
                <c:pt idx="761">
                  <c:v>11037.736722034089</c:v>
                </c:pt>
                <c:pt idx="762">
                  <c:v>11037.736722034089</c:v>
                </c:pt>
                <c:pt idx="763">
                  <c:v>11037.736722034089</c:v>
                </c:pt>
                <c:pt idx="764">
                  <c:v>11037.736722034089</c:v>
                </c:pt>
                <c:pt idx="765">
                  <c:v>11037.736722034089</c:v>
                </c:pt>
                <c:pt idx="766">
                  <c:v>10972.719611360269</c:v>
                </c:pt>
                <c:pt idx="767">
                  <c:v>10864.257150224243</c:v>
                </c:pt>
                <c:pt idx="768">
                  <c:v>10324.231435201815</c:v>
                </c:pt>
                <c:pt idx="769">
                  <c:v>10001.190791681634</c:v>
                </c:pt>
                <c:pt idx="770">
                  <c:v>9698.3257125134714</c:v>
                </c:pt>
                <c:pt idx="771">
                  <c:v>9613.727641262125</c:v>
                </c:pt>
                <c:pt idx="772">
                  <c:v>9613.727641262125</c:v>
                </c:pt>
                <c:pt idx="773">
                  <c:v>9505.7333394223206</c:v>
                </c:pt>
                <c:pt idx="774">
                  <c:v>9505.7333394223206</c:v>
                </c:pt>
                <c:pt idx="775">
                  <c:v>9505.7333394223206</c:v>
                </c:pt>
                <c:pt idx="776">
                  <c:v>9505.7333394223206</c:v>
                </c:pt>
                <c:pt idx="777">
                  <c:v>9505.7333394223206</c:v>
                </c:pt>
                <c:pt idx="778">
                  <c:v>9379.8671635454866</c:v>
                </c:pt>
                <c:pt idx="779">
                  <c:v>9284.3699471909367</c:v>
                </c:pt>
                <c:pt idx="780">
                  <c:v>9147.6534524718427</c:v>
                </c:pt>
                <c:pt idx="781">
                  <c:v>9147.6534524718427</c:v>
                </c:pt>
                <c:pt idx="782">
                  <c:v>9147.6534524718427</c:v>
                </c:pt>
                <c:pt idx="783">
                  <c:v>9147.6534524718427</c:v>
                </c:pt>
                <c:pt idx="784">
                  <c:v>9147.6534524718427</c:v>
                </c:pt>
                <c:pt idx="785">
                  <c:v>9147.6534524718427</c:v>
                </c:pt>
                <c:pt idx="786">
                  <c:v>9147.6534524718427</c:v>
                </c:pt>
                <c:pt idx="787">
                  <c:v>9147.6534524718427</c:v>
                </c:pt>
                <c:pt idx="788">
                  <c:v>9147.6534524718427</c:v>
                </c:pt>
                <c:pt idx="789">
                  <c:v>9147.6534524718427</c:v>
                </c:pt>
                <c:pt idx="790">
                  <c:v>9071.7841096105331</c:v>
                </c:pt>
                <c:pt idx="791">
                  <c:v>9006.1756986494802</c:v>
                </c:pt>
                <c:pt idx="792">
                  <c:v>8936.4826287845317</c:v>
                </c:pt>
                <c:pt idx="793">
                  <c:v>8925.743865906079</c:v>
                </c:pt>
                <c:pt idx="794">
                  <c:v>8925.743865906079</c:v>
                </c:pt>
                <c:pt idx="795">
                  <c:v>8925.743865906079</c:v>
                </c:pt>
                <c:pt idx="796">
                  <c:v>8925.743865906079</c:v>
                </c:pt>
                <c:pt idx="797">
                  <c:v>8737.1756494209785</c:v>
                </c:pt>
                <c:pt idx="798">
                  <c:v>8427.5845844788801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8874.4770061084564</c:v>
                </c:pt>
                <c:pt idx="827">
                  <c:v>8509.4008054976111</c:v>
                </c:pt>
                <c:pt idx="828">
                  <c:v>8407.0467249478497</c:v>
                </c:pt>
                <c:pt idx="829">
                  <c:v>8311.8335524530648</c:v>
                </c:pt>
                <c:pt idx="830">
                  <c:v>8299.6766972077585</c:v>
                </c:pt>
                <c:pt idx="831">
                  <c:v>8299.6766972077585</c:v>
                </c:pt>
                <c:pt idx="832">
                  <c:v>8299.6766972077585</c:v>
                </c:pt>
                <c:pt idx="833">
                  <c:v>8299.6766972077585</c:v>
                </c:pt>
                <c:pt idx="834">
                  <c:v>8299.6766972077585</c:v>
                </c:pt>
                <c:pt idx="835">
                  <c:v>8299.6766972077585</c:v>
                </c:pt>
                <c:pt idx="836">
                  <c:v>8299.6766972077585</c:v>
                </c:pt>
                <c:pt idx="837">
                  <c:v>8299.6766972077585</c:v>
                </c:pt>
                <c:pt idx="838">
                  <c:v>8299.6766972077585</c:v>
                </c:pt>
                <c:pt idx="839">
                  <c:v>8299.6766972077585</c:v>
                </c:pt>
                <c:pt idx="840">
                  <c:v>8299.6766972077585</c:v>
                </c:pt>
                <c:pt idx="841">
                  <c:v>8299.6766972077585</c:v>
                </c:pt>
                <c:pt idx="842">
                  <c:v>8299.6766972077585</c:v>
                </c:pt>
                <c:pt idx="843">
                  <c:v>8299.6766972077585</c:v>
                </c:pt>
                <c:pt idx="844">
                  <c:v>8299.6766972077585</c:v>
                </c:pt>
                <c:pt idx="845">
                  <c:v>8299.6766972077585</c:v>
                </c:pt>
                <c:pt idx="846">
                  <c:v>8188.2610401106203</c:v>
                </c:pt>
                <c:pt idx="847">
                  <c:v>8140.972936099558</c:v>
                </c:pt>
                <c:pt idx="848">
                  <c:v>8140.972936099558</c:v>
                </c:pt>
                <c:pt idx="849">
                  <c:v>8023.9458782406427</c:v>
                </c:pt>
                <c:pt idx="850">
                  <c:v>7955.7647904165788</c:v>
                </c:pt>
                <c:pt idx="851">
                  <c:v>7853.4958113749199</c:v>
                </c:pt>
                <c:pt idx="852">
                  <c:v>7640.2142302374277</c:v>
                </c:pt>
                <c:pt idx="853">
                  <c:v>7640.2142302374277</c:v>
                </c:pt>
                <c:pt idx="854">
                  <c:v>7640.2142302374277</c:v>
                </c:pt>
                <c:pt idx="855">
                  <c:v>7640.2142302374277</c:v>
                </c:pt>
                <c:pt idx="856">
                  <c:v>7640.2142302374277</c:v>
                </c:pt>
                <c:pt idx="857">
                  <c:v>7640.2142302374277</c:v>
                </c:pt>
                <c:pt idx="858">
                  <c:v>7640.2142302374277</c:v>
                </c:pt>
                <c:pt idx="859">
                  <c:v>7640.2142302374277</c:v>
                </c:pt>
                <c:pt idx="860">
                  <c:v>7640.2142302374277</c:v>
                </c:pt>
                <c:pt idx="861">
                  <c:v>7640.2142302374277</c:v>
                </c:pt>
                <c:pt idx="862">
                  <c:v>7640.2142302374277</c:v>
                </c:pt>
                <c:pt idx="863">
                  <c:v>7640.2142302374277</c:v>
                </c:pt>
                <c:pt idx="864">
                  <c:v>7640.2142302374277</c:v>
                </c:pt>
                <c:pt idx="865">
                  <c:v>7640.2142302374277</c:v>
                </c:pt>
                <c:pt idx="866">
                  <c:v>7640.2142302374277</c:v>
                </c:pt>
                <c:pt idx="867">
                  <c:v>7640.2142302374277</c:v>
                </c:pt>
                <c:pt idx="868">
                  <c:v>7640.2142302374277</c:v>
                </c:pt>
                <c:pt idx="869">
                  <c:v>7640.2142302374277</c:v>
                </c:pt>
                <c:pt idx="870">
                  <c:v>7640.2142302374277</c:v>
                </c:pt>
                <c:pt idx="871">
                  <c:v>7640.2142302374277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10324.57886480432</c:v>
                </c:pt>
                <c:pt idx="924">
                  <c:v>10070.755478323888</c:v>
                </c:pt>
                <c:pt idx="925">
                  <c:v>9996.4334304914992</c:v>
                </c:pt>
                <c:pt idx="926">
                  <c:v>9928.2500874423495</c:v>
                </c:pt>
                <c:pt idx="927">
                  <c:v>9826.5275786981147</c:v>
                </c:pt>
                <c:pt idx="928">
                  <c:v>9826.5275786981147</c:v>
                </c:pt>
                <c:pt idx="929">
                  <c:v>9826.5275786981147</c:v>
                </c:pt>
                <c:pt idx="930">
                  <c:v>9826.5275786981147</c:v>
                </c:pt>
                <c:pt idx="931">
                  <c:v>9826.5275786981147</c:v>
                </c:pt>
                <c:pt idx="932">
                  <c:v>9826.5275786981147</c:v>
                </c:pt>
                <c:pt idx="933">
                  <c:v>9826.5275786981147</c:v>
                </c:pt>
                <c:pt idx="934">
                  <c:v>9695.0456047808148</c:v>
                </c:pt>
                <c:pt idx="935">
                  <c:v>9196.3490443027331</c:v>
                </c:pt>
                <c:pt idx="936">
                  <c:v>9196.3490443027331</c:v>
                </c:pt>
                <c:pt idx="937">
                  <c:v>9061.1254258852132</c:v>
                </c:pt>
                <c:pt idx="938">
                  <c:v>8403.4488832966927</c:v>
                </c:pt>
                <c:pt idx="939">
                  <c:v>7514.2534949670235</c:v>
                </c:pt>
                <c:pt idx="940">
                  <c:v>7514.2534949670235</c:v>
                </c:pt>
                <c:pt idx="941">
                  <c:v>7514.2534949670235</c:v>
                </c:pt>
                <c:pt idx="942">
                  <c:v>7480.3796828309596</c:v>
                </c:pt>
                <c:pt idx="943">
                  <c:v>7480.3796828309596</c:v>
                </c:pt>
                <c:pt idx="944">
                  <c:v>7480.3796828309596</c:v>
                </c:pt>
                <c:pt idx="945">
                  <c:v>7480.3796828309596</c:v>
                </c:pt>
                <c:pt idx="946">
                  <c:v>7480.3796828309596</c:v>
                </c:pt>
                <c:pt idx="947">
                  <c:v>7480.3796828309596</c:v>
                </c:pt>
                <c:pt idx="948">
                  <c:v>7480.3796828309596</c:v>
                </c:pt>
                <c:pt idx="949">
                  <c:v>7480.3796828309596</c:v>
                </c:pt>
                <c:pt idx="950">
                  <c:v>7480.3796828309596</c:v>
                </c:pt>
                <c:pt idx="951">
                  <c:v>7480.3796828309596</c:v>
                </c:pt>
                <c:pt idx="952">
                  <c:v>7480.3796828309596</c:v>
                </c:pt>
                <c:pt idx="953">
                  <c:v>7480.3796828309596</c:v>
                </c:pt>
                <c:pt idx="954">
                  <c:v>7480.3796828309596</c:v>
                </c:pt>
                <c:pt idx="955">
                  <c:v>7480.3796828309596</c:v>
                </c:pt>
                <c:pt idx="956">
                  <c:v>7480.3796828309596</c:v>
                </c:pt>
                <c:pt idx="957">
                  <c:v>7480.3796828309596</c:v>
                </c:pt>
                <c:pt idx="958">
                  <c:v>7480.3796828309596</c:v>
                </c:pt>
                <c:pt idx="959">
                  <c:v>7480.3796828309596</c:v>
                </c:pt>
                <c:pt idx="960">
                  <c:v>7480.3796828309596</c:v>
                </c:pt>
                <c:pt idx="961">
                  <c:v>7480.3796828309596</c:v>
                </c:pt>
                <c:pt idx="962">
                  <c:v>7480.3796828309596</c:v>
                </c:pt>
                <c:pt idx="963">
                  <c:v>7480.3796828309596</c:v>
                </c:pt>
                <c:pt idx="964">
                  <c:v>7480.3796828309596</c:v>
                </c:pt>
                <c:pt idx="965">
                  <c:v>7480.3796828309596</c:v>
                </c:pt>
                <c:pt idx="966">
                  <c:v>7480.3796828309596</c:v>
                </c:pt>
                <c:pt idx="967">
                  <c:v>7480.3796828309596</c:v>
                </c:pt>
                <c:pt idx="968">
                  <c:v>7480.3796828309596</c:v>
                </c:pt>
                <c:pt idx="969">
                  <c:v>7480.3796828309596</c:v>
                </c:pt>
                <c:pt idx="970">
                  <c:v>7480.3796828309596</c:v>
                </c:pt>
                <c:pt idx="971">
                  <c:v>7480.3796828309596</c:v>
                </c:pt>
                <c:pt idx="972">
                  <c:v>7480.3796828309596</c:v>
                </c:pt>
                <c:pt idx="973">
                  <c:v>7480.3796828309596</c:v>
                </c:pt>
                <c:pt idx="974">
                  <c:v>7480.3796828309596</c:v>
                </c:pt>
                <c:pt idx="975">
                  <c:v>7480.3796828309596</c:v>
                </c:pt>
                <c:pt idx="976">
                  <c:v>7480.3796828309596</c:v>
                </c:pt>
                <c:pt idx="977">
                  <c:v>7480.3796828309596</c:v>
                </c:pt>
                <c:pt idx="978">
                  <c:v>7480.3796828309596</c:v>
                </c:pt>
                <c:pt idx="979">
                  <c:v>7480.3796828309596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12273.770805429636</c:v>
                </c:pt>
                <c:pt idx="1114">
                  <c:v>11882.603724886671</c:v>
                </c:pt>
                <c:pt idx="1115">
                  <c:v>11882.603724886671</c:v>
                </c:pt>
                <c:pt idx="1116">
                  <c:v>11798.043867158203</c:v>
                </c:pt>
                <c:pt idx="1117">
                  <c:v>11767.939480442383</c:v>
                </c:pt>
                <c:pt idx="1118">
                  <c:v>11767.939480442383</c:v>
                </c:pt>
                <c:pt idx="1119">
                  <c:v>11745.664229158332</c:v>
                </c:pt>
                <c:pt idx="1120">
                  <c:v>11745.664229158332</c:v>
                </c:pt>
                <c:pt idx="1121">
                  <c:v>11745.664229158332</c:v>
                </c:pt>
                <c:pt idx="1122">
                  <c:v>11744.307938056423</c:v>
                </c:pt>
                <c:pt idx="1123">
                  <c:v>11737.71614425078</c:v>
                </c:pt>
                <c:pt idx="1124">
                  <c:v>11737.71614425078</c:v>
                </c:pt>
                <c:pt idx="1125">
                  <c:v>11737.71614425078</c:v>
                </c:pt>
                <c:pt idx="1126">
                  <c:v>11737.71614425078</c:v>
                </c:pt>
                <c:pt idx="1127">
                  <c:v>11737.71614425078</c:v>
                </c:pt>
                <c:pt idx="1128">
                  <c:v>11737.71614425078</c:v>
                </c:pt>
                <c:pt idx="1129">
                  <c:v>11737.71614425078</c:v>
                </c:pt>
                <c:pt idx="1130">
                  <c:v>11737.71614425078</c:v>
                </c:pt>
                <c:pt idx="1131">
                  <c:v>11737.71614425078</c:v>
                </c:pt>
                <c:pt idx="1132">
                  <c:v>11670.821648843717</c:v>
                </c:pt>
                <c:pt idx="1133">
                  <c:v>11544.253983959346</c:v>
                </c:pt>
                <c:pt idx="1134">
                  <c:v>11544.253983959346</c:v>
                </c:pt>
                <c:pt idx="1135">
                  <c:v>11544.253983959346</c:v>
                </c:pt>
                <c:pt idx="1136">
                  <c:v>11544.253983959346</c:v>
                </c:pt>
                <c:pt idx="1137">
                  <c:v>11544.253983959346</c:v>
                </c:pt>
                <c:pt idx="1138">
                  <c:v>11544.253983959346</c:v>
                </c:pt>
                <c:pt idx="1139">
                  <c:v>11544.253983959346</c:v>
                </c:pt>
                <c:pt idx="1140">
                  <c:v>11544.253983959346</c:v>
                </c:pt>
                <c:pt idx="1141">
                  <c:v>11544.253983959346</c:v>
                </c:pt>
                <c:pt idx="1142">
                  <c:v>11535.470404790893</c:v>
                </c:pt>
                <c:pt idx="1143">
                  <c:v>11496.675364311803</c:v>
                </c:pt>
                <c:pt idx="1144">
                  <c:v>11496.675364311803</c:v>
                </c:pt>
                <c:pt idx="1145">
                  <c:v>11496.675364311803</c:v>
                </c:pt>
                <c:pt idx="1146">
                  <c:v>11496.675364311803</c:v>
                </c:pt>
                <c:pt idx="1147">
                  <c:v>11433.547925524976</c:v>
                </c:pt>
                <c:pt idx="1148">
                  <c:v>11433.547925524976</c:v>
                </c:pt>
                <c:pt idx="1149">
                  <c:v>11433.547925524976</c:v>
                </c:pt>
                <c:pt idx="1150">
                  <c:v>11433.547925524976</c:v>
                </c:pt>
                <c:pt idx="1151">
                  <c:v>11433.547925524976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BD-4D98-9CE9-8A61D3A9CBE0}"/>
            </c:ext>
          </c:extLst>
        </c:ser>
        <c:ser>
          <c:idx val="0"/>
          <c:order val="7"/>
          <c:tx>
            <c:strRef>
              <c:f>'SuperTrend(10,3) with Bitcoin'!$F$1</c:f>
              <c:strCache>
                <c:ptCount val="1"/>
                <c:pt idx="0">
                  <c:v> close 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'SuperTrend(10,3) with Bitcoin'!$B$2:$B$1247</c:f>
              <c:numCache>
                <c:formatCode>mm/dd/yy;@</c:formatCode>
                <c:ptCount val="1246"/>
                <c:pt idx="0">
                  <c:v>42963</c:v>
                </c:pt>
                <c:pt idx="1">
                  <c:v>42964</c:v>
                </c:pt>
                <c:pt idx="2">
                  <c:v>42965</c:v>
                </c:pt>
                <c:pt idx="3">
                  <c:v>42966</c:v>
                </c:pt>
                <c:pt idx="4">
                  <c:v>42967</c:v>
                </c:pt>
                <c:pt idx="5">
                  <c:v>42968</c:v>
                </c:pt>
                <c:pt idx="6">
                  <c:v>42969</c:v>
                </c:pt>
                <c:pt idx="7">
                  <c:v>42970</c:v>
                </c:pt>
                <c:pt idx="8">
                  <c:v>42971</c:v>
                </c:pt>
                <c:pt idx="9">
                  <c:v>42972</c:v>
                </c:pt>
                <c:pt idx="10">
                  <c:v>42973</c:v>
                </c:pt>
                <c:pt idx="11">
                  <c:v>42974</c:v>
                </c:pt>
                <c:pt idx="12">
                  <c:v>42975</c:v>
                </c:pt>
                <c:pt idx="13">
                  <c:v>42976</c:v>
                </c:pt>
                <c:pt idx="14">
                  <c:v>42977</c:v>
                </c:pt>
                <c:pt idx="15">
                  <c:v>42978</c:v>
                </c:pt>
                <c:pt idx="16">
                  <c:v>42979</c:v>
                </c:pt>
                <c:pt idx="17">
                  <c:v>42980</c:v>
                </c:pt>
                <c:pt idx="18">
                  <c:v>42981</c:v>
                </c:pt>
                <c:pt idx="19">
                  <c:v>42982</c:v>
                </c:pt>
                <c:pt idx="20">
                  <c:v>42983</c:v>
                </c:pt>
                <c:pt idx="21">
                  <c:v>42984</c:v>
                </c:pt>
                <c:pt idx="22">
                  <c:v>42985</c:v>
                </c:pt>
                <c:pt idx="23">
                  <c:v>42986</c:v>
                </c:pt>
                <c:pt idx="24">
                  <c:v>42987</c:v>
                </c:pt>
                <c:pt idx="25">
                  <c:v>42988</c:v>
                </c:pt>
                <c:pt idx="26">
                  <c:v>42989</c:v>
                </c:pt>
                <c:pt idx="27">
                  <c:v>42990</c:v>
                </c:pt>
                <c:pt idx="28">
                  <c:v>42991</c:v>
                </c:pt>
                <c:pt idx="29">
                  <c:v>42992</c:v>
                </c:pt>
                <c:pt idx="30">
                  <c:v>42993</c:v>
                </c:pt>
                <c:pt idx="31">
                  <c:v>42994</c:v>
                </c:pt>
                <c:pt idx="32">
                  <c:v>42995</c:v>
                </c:pt>
                <c:pt idx="33">
                  <c:v>42996</c:v>
                </c:pt>
                <c:pt idx="34">
                  <c:v>42997</c:v>
                </c:pt>
                <c:pt idx="35">
                  <c:v>42998</c:v>
                </c:pt>
                <c:pt idx="36">
                  <c:v>42999</c:v>
                </c:pt>
                <c:pt idx="37">
                  <c:v>43000</c:v>
                </c:pt>
                <c:pt idx="38">
                  <c:v>43001</c:v>
                </c:pt>
                <c:pt idx="39">
                  <c:v>43002</c:v>
                </c:pt>
                <c:pt idx="40">
                  <c:v>43003</c:v>
                </c:pt>
                <c:pt idx="41">
                  <c:v>43004</c:v>
                </c:pt>
                <c:pt idx="42">
                  <c:v>43005</c:v>
                </c:pt>
                <c:pt idx="43">
                  <c:v>43006</c:v>
                </c:pt>
                <c:pt idx="44">
                  <c:v>43007</c:v>
                </c:pt>
                <c:pt idx="45">
                  <c:v>43008</c:v>
                </c:pt>
                <c:pt idx="46">
                  <c:v>43009</c:v>
                </c:pt>
                <c:pt idx="47">
                  <c:v>43010</c:v>
                </c:pt>
                <c:pt idx="48">
                  <c:v>43011</c:v>
                </c:pt>
                <c:pt idx="49">
                  <c:v>43012</c:v>
                </c:pt>
                <c:pt idx="50">
                  <c:v>43013</c:v>
                </c:pt>
                <c:pt idx="51">
                  <c:v>43014</c:v>
                </c:pt>
                <c:pt idx="52">
                  <c:v>43015</c:v>
                </c:pt>
                <c:pt idx="53">
                  <c:v>43016</c:v>
                </c:pt>
                <c:pt idx="54">
                  <c:v>43017</c:v>
                </c:pt>
                <c:pt idx="55">
                  <c:v>43018</c:v>
                </c:pt>
                <c:pt idx="56">
                  <c:v>43019</c:v>
                </c:pt>
                <c:pt idx="57">
                  <c:v>43020</c:v>
                </c:pt>
                <c:pt idx="58">
                  <c:v>43021</c:v>
                </c:pt>
                <c:pt idx="59">
                  <c:v>43022</c:v>
                </c:pt>
                <c:pt idx="60">
                  <c:v>43023</c:v>
                </c:pt>
                <c:pt idx="61">
                  <c:v>43024</c:v>
                </c:pt>
                <c:pt idx="62">
                  <c:v>43025</c:v>
                </c:pt>
                <c:pt idx="63">
                  <c:v>43026</c:v>
                </c:pt>
                <c:pt idx="64">
                  <c:v>43027</c:v>
                </c:pt>
                <c:pt idx="65">
                  <c:v>43028</c:v>
                </c:pt>
                <c:pt idx="66">
                  <c:v>43029</c:v>
                </c:pt>
                <c:pt idx="67">
                  <c:v>43030</c:v>
                </c:pt>
                <c:pt idx="68">
                  <c:v>43031</c:v>
                </c:pt>
                <c:pt idx="69">
                  <c:v>43032</c:v>
                </c:pt>
                <c:pt idx="70">
                  <c:v>43033</c:v>
                </c:pt>
                <c:pt idx="71">
                  <c:v>43034</c:v>
                </c:pt>
                <c:pt idx="72">
                  <c:v>43035</c:v>
                </c:pt>
                <c:pt idx="73">
                  <c:v>43036</c:v>
                </c:pt>
                <c:pt idx="74">
                  <c:v>43037</c:v>
                </c:pt>
                <c:pt idx="75">
                  <c:v>43038</c:v>
                </c:pt>
                <c:pt idx="76">
                  <c:v>43039</c:v>
                </c:pt>
                <c:pt idx="77">
                  <c:v>43040</c:v>
                </c:pt>
                <c:pt idx="78">
                  <c:v>43041</c:v>
                </c:pt>
                <c:pt idx="79">
                  <c:v>43042</c:v>
                </c:pt>
                <c:pt idx="80">
                  <c:v>43043</c:v>
                </c:pt>
                <c:pt idx="81">
                  <c:v>43044</c:v>
                </c:pt>
                <c:pt idx="82">
                  <c:v>43045</c:v>
                </c:pt>
                <c:pt idx="83">
                  <c:v>43046</c:v>
                </c:pt>
                <c:pt idx="84">
                  <c:v>43047</c:v>
                </c:pt>
                <c:pt idx="85">
                  <c:v>43048</c:v>
                </c:pt>
                <c:pt idx="86">
                  <c:v>43049</c:v>
                </c:pt>
                <c:pt idx="87">
                  <c:v>43050</c:v>
                </c:pt>
                <c:pt idx="88">
                  <c:v>43051</c:v>
                </c:pt>
                <c:pt idx="89">
                  <c:v>43052</c:v>
                </c:pt>
                <c:pt idx="90">
                  <c:v>43053</c:v>
                </c:pt>
                <c:pt idx="91">
                  <c:v>43054</c:v>
                </c:pt>
                <c:pt idx="92">
                  <c:v>43055</c:v>
                </c:pt>
                <c:pt idx="93">
                  <c:v>43056</c:v>
                </c:pt>
                <c:pt idx="94">
                  <c:v>43057</c:v>
                </c:pt>
                <c:pt idx="95">
                  <c:v>43058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43064</c:v>
                </c:pt>
                <c:pt idx="102">
                  <c:v>43065</c:v>
                </c:pt>
                <c:pt idx="103">
                  <c:v>43066</c:v>
                </c:pt>
                <c:pt idx="104">
                  <c:v>43067</c:v>
                </c:pt>
                <c:pt idx="105">
                  <c:v>43068</c:v>
                </c:pt>
                <c:pt idx="106">
                  <c:v>43069</c:v>
                </c:pt>
                <c:pt idx="107">
                  <c:v>43070</c:v>
                </c:pt>
                <c:pt idx="108">
                  <c:v>43071</c:v>
                </c:pt>
                <c:pt idx="109">
                  <c:v>43072</c:v>
                </c:pt>
                <c:pt idx="110">
                  <c:v>43073</c:v>
                </c:pt>
                <c:pt idx="111">
                  <c:v>43074</c:v>
                </c:pt>
                <c:pt idx="112">
                  <c:v>43075</c:v>
                </c:pt>
                <c:pt idx="113">
                  <c:v>43076</c:v>
                </c:pt>
                <c:pt idx="114">
                  <c:v>43077</c:v>
                </c:pt>
                <c:pt idx="115">
                  <c:v>43078</c:v>
                </c:pt>
                <c:pt idx="116">
                  <c:v>43079</c:v>
                </c:pt>
                <c:pt idx="117">
                  <c:v>43080</c:v>
                </c:pt>
                <c:pt idx="118">
                  <c:v>43081</c:v>
                </c:pt>
                <c:pt idx="119">
                  <c:v>43082</c:v>
                </c:pt>
                <c:pt idx="120">
                  <c:v>43083</c:v>
                </c:pt>
                <c:pt idx="121">
                  <c:v>43084</c:v>
                </c:pt>
                <c:pt idx="122">
                  <c:v>43085</c:v>
                </c:pt>
                <c:pt idx="123">
                  <c:v>43086</c:v>
                </c:pt>
                <c:pt idx="124">
                  <c:v>43087</c:v>
                </c:pt>
                <c:pt idx="125">
                  <c:v>43088</c:v>
                </c:pt>
                <c:pt idx="126">
                  <c:v>43089</c:v>
                </c:pt>
                <c:pt idx="127">
                  <c:v>43090</c:v>
                </c:pt>
                <c:pt idx="128">
                  <c:v>43091</c:v>
                </c:pt>
                <c:pt idx="129">
                  <c:v>43092</c:v>
                </c:pt>
                <c:pt idx="130">
                  <c:v>43093</c:v>
                </c:pt>
                <c:pt idx="131">
                  <c:v>43094</c:v>
                </c:pt>
                <c:pt idx="132">
                  <c:v>43095</c:v>
                </c:pt>
                <c:pt idx="133">
                  <c:v>43096</c:v>
                </c:pt>
                <c:pt idx="134">
                  <c:v>43097</c:v>
                </c:pt>
                <c:pt idx="135">
                  <c:v>43098</c:v>
                </c:pt>
                <c:pt idx="136">
                  <c:v>43099</c:v>
                </c:pt>
                <c:pt idx="137">
                  <c:v>43100</c:v>
                </c:pt>
                <c:pt idx="138">
                  <c:v>43101</c:v>
                </c:pt>
                <c:pt idx="139">
                  <c:v>43102</c:v>
                </c:pt>
                <c:pt idx="140">
                  <c:v>43103</c:v>
                </c:pt>
                <c:pt idx="141">
                  <c:v>43104</c:v>
                </c:pt>
                <c:pt idx="142">
                  <c:v>43105</c:v>
                </c:pt>
                <c:pt idx="143">
                  <c:v>43106</c:v>
                </c:pt>
                <c:pt idx="144">
                  <c:v>43107</c:v>
                </c:pt>
                <c:pt idx="145">
                  <c:v>43108</c:v>
                </c:pt>
                <c:pt idx="146">
                  <c:v>43109</c:v>
                </c:pt>
                <c:pt idx="147">
                  <c:v>43110</c:v>
                </c:pt>
                <c:pt idx="148">
                  <c:v>43111</c:v>
                </c:pt>
                <c:pt idx="149">
                  <c:v>43112</c:v>
                </c:pt>
                <c:pt idx="150">
                  <c:v>43113</c:v>
                </c:pt>
                <c:pt idx="151">
                  <c:v>43114</c:v>
                </c:pt>
                <c:pt idx="152">
                  <c:v>43115</c:v>
                </c:pt>
                <c:pt idx="153">
                  <c:v>43116</c:v>
                </c:pt>
                <c:pt idx="154">
                  <c:v>43117</c:v>
                </c:pt>
                <c:pt idx="155">
                  <c:v>43118</c:v>
                </c:pt>
                <c:pt idx="156">
                  <c:v>43119</c:v>
                </c:pt>
                <c:pt idx="157">
                  <c:v>43120</c:v>
                </c:pt>
                <c:pt idx="158">
                  <c:v>43121</c:v>
                </c:pt>
                <c:pt idx="159">
                  <c:v>43122</c:v>
                </c:pt>
                <c:pt idx="160">
                  <c:v>43123</c:v>
                </c:pt>
                <c:pt idx="161">
                  <c:v>43124</c:v>
                </c:pt>
                <c:pt idx="162">
                  <c:v>43125</c:v>
                </c:pt>
                <c:pt idx="163">
                  <c:v>43126</c:v>
                </c:pt>
                <c:pt idx="164">
                  <c:v>43127</c:v>
                </c:pt>
                <c:pt idx="165">
                  <c:v>43128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43134</c:v>
                </c:pt>
                <c:pt idx="172">
                  <c:v>43135</c:v>
                </c:pt>
                <c:pt idx="173">
                  <c:v>43136</c:v>
                </c:pt>
                <c:pt idx="174">
                  <c:v>43137</c:v>
                </c:pt>
                <c:pt idx="175">
                  <c:v>43138</c:v>
                </c:pt>
                <c:pt idx="176">
                  <c:v>43139</c:v>
                </c:pt>
                <c:pt idx="177">
                  <c:v>43140</c:v>
                </c:pt>
                <c:pt idx="178">
                  <c:v>43141</c:v>
                </c:pt>
                <c:pt idx="179">
                  <c:v>43142</c:v>
                </c:pt>
                <c:pt idx="180">
                  <c:v>43143</c:v>
                </c:pt>
                <c:pt idx="181">
                  <c:v>43144</c:v>
                </c:pt>
                <c:pt idx="182">
                  <c:v>43145</c:v>
                </c:pt>
                <c:pt idx="183">
                  <c:v>43146</c:v>
                </c:pt>
                <c:pt idx="184">
                  <c:v>43147</c:v>
                </c:pt>
                <c:pt idx="185">
                  <c:v>43148</c:v>
                </c:pt>
                <c:pt idx="186">
                  <c:v>43149</c:v>
                </c:pt>
                <c:pt idx="187">
                  <c:v>43150</c:v>
                </c:pt>
                <c:pt idx="188">
                  <c:v>43151</c:v>
                </c:pt>
                <c:pt idx="189">
                  <c:v>43152</c:v>
                </c:pt>
                <c:pt idx="190">
                  <c:v>43153</c:v>
                </c:pt>
                <c:pt idx="191">
                  <c:v>43154</c:v>
                </c:pt>
                <c:pt idx="192">
                  <c:v>43155</c:v>
                </c:pt>
                <c:pt idx="193">
                  <c:v>43156</c:v>
                </c:pt>
                <c:pt idx="194">
                  <c:v>43157</c:v>
                </c:pt>
                <c:pt idx="195">
                  <c:v>43158</c:v>
                </c:pt>
                <c:pt idx="196">
                  <c:v>43159</c:v>
                </c:pt>
                <c:pt idx="197">
                  <c:v>43160</c:v>
                </c:pt>
                <c:pt idx="198">
                  <c:v>43161</c:v>
                </c:pt>
                <c:pt idx="199">
                  <c:v>43162</c:v>
                </c:pt>
                <c:pt idx="200">
                  <c:v>43163</c:v>
                </c:pt>
                <c:pt idx="201">
                  <c:v>43164</c:v>
                </c:pt>
                <c:pt idx="202">
                  <c:v>43165</c:v>
                </c:pt>
                <c:pt idx="203">
                  <c:v>43166</c:v>
                </c:pt>
                <c:pt idx="204">
                  <c:v>43167</c:v>
                </c:pt>
                <c:pt idx="205">
                  <c:v>43168</c:v>
                </c:pt>
                <c:pt idx="206">
                  <c:v>43169</c:v>
                </c:pt>
                <c:pt idx="207">
                  <c:v>43170</c:v>
                </c:pt>
                <c:pt idx="208">
                  <c:v>43171</c:v>
                </c:pt>
                <c:pt idx="209">
                  <c:v>43172</c:v>
                </c:pt>
                <c:pt idx="210">
                  <c:v>43173</c:v>
                </c:pt>
                <c:pt idx="211">
                  <c:v>43174</c:v>
                </c:pt>
                <c:pt idx="212">
                  <c:v>43175</c:v>
                </c:pt>
                <c:pt idx="213">
                  <c:v>43176</c:v>
                </c:pt>
                <c:pt idx="214">
                  <c:v>43177</c:v>
                </c:pt>
                <c:pt idx="215">
                  <c:v>43178</c:v>
                </c:pt>
                <c:pt idx="216">
                  <c:v>43179</c:v>
                </c:pt>
                <c:pt idx="217">
                  <c:v>43180</c:v>
                </c:pt>
                <c:pt idx="218">
                  <c:v>43181</c:v>
                </c:pt>
                <c:pt idx="219">
                  <c:v>43182</c:v>
                </c:pt>
                <c:pt idx="220">
                  <c:v>43183</c:v>
                </c:pt>
                <c:pt idx="221">
                  <c:v>43184</c:v>
                </c:pt>
                <c:pt idx="222">
                  <c:v>43185</c:v>
                </c:pt>
                <c:pt idx="223">
                  <c:v>43186</c:v>
                </c:pt>
                <c:pt idx="224">
                  <c:v>43187</c:v>
                </c:pt>
                <c:pt idx="225">
                  <c:v>43188</c:v>
                </c:pt>
                <c:pt idx="226">
                  <c:v>43189</c:v>
                </c:pt>
                <c:pt idx="227">
                  <c:v>43190</c:v>
                </c:pt>
                <c:pt idx="228">
                  <c:v>43191</c:v>
                </c:pt>
                <c:pt idx="229">
                  <c:v>43192</c:v>
                </c:pt>
                <c:pt idx="230">
                  <c:v>43193</c:v>
                </c:pt>
                <c:pt idx="231">
                  <c:v>43194</c:v>
                </c:pt>
                <c:pt idx="232">
                  <c:v>43195</c:v>
                </c:pt>
                <c:pt idx="233">
                  <c:v>43196</c:v>
                </c:pt>
                <c:pt idx="234">
                  <c:v>43197</c:v>
                </c:pt>
                <c:pt idx="235">
                  <c:v>43198</c:v>
                </c:pt>
                <c:pt idx="236">
                  <c:v>43199</c:v>
                </c:pt>
                <c:pt idx="237">
                  <c:v>43200</c:v>
                </c:pt>
                <c:pt idx="238">
                  <c:v>43201</c:v>
                </c:pt>
                <c:pt idx="239">
                  <c:v>43202</c:v>
                </c:pt>
                <c:pt idx="240">
                  <c:v>43203</c:v>
                </c:pt>
                <c:pt idx="241">
                  <c:v>43204</c:v>
                </c:pt>
                <c:pt idx="242">
                  <c:v>43205</c:v>
                </c:pt>
                <c:pt idx="243">
                  <c:v>43206</c:v>
                </c:pt>
                <c:pt idx="244">
                  <c:v>43207</c:v>
                </c:pt>
                <c:pt idx="245">
                  <c:v>43208</c:v>
                </c:pt>
                <c:pt idx="246">
                  <c:v>43209</c:v>
                </c:pt>
                <c:pt idx="247">
                  <c:v>43210</c:v>
                </c:pt>
                <c:pt idx="248">
                  <c:v>43211</c:v>
                </c:pt>
                <c:pt idx="249">
                  <c:v>43212</c:v>
                </c:pt>
                <c:pt idx="250">
                  <c:v>43213</c:v>
                </c:pt>
                <c:pt idx="251">
                  <c:v>43214</c:v>
                </c:pt>
                <c:pt idx="252">
                  <c:v>43215</c:v>
                </c:pt>
                <c:pt idx="253">
                  <c:v>43216</c:v>
                </c:pt>
                <c:pt idx="254">
                  <c:v>43217</c:v>
                </c:pt>
                <c:pt idx="255">
                  <c:v>43218</c:v>
                </c:pt>
                <c:pt idx="256">
                  <c:v>43219</c:v>
                </c:pt>
                <c:pt idx="257">
                  <c:v>43220</c:v>
                </c:pt>
                <c:pt idx="258">
                  <c:v>43221</c:v>
                </c:pt>
                <c:pt idx="259">
                  <c:v>43222</c:v>
                </c:pt>
                <c:pt idx="260">
                  <c:v>43223</c:v>
                </c:pt>
                <c:pt idx="261">
                  <c:v>43224</c:v>
                </c:pt>
                <c:pt idx="262">
                  <c:v>43225</c:v>
                </c:pt>
                <c:pt idx="263">
                  <c:v>43226</c:v>
                </c:pt>
                <c:pt idx="264">
                  <c:v>43227</c:v>
                </c:pt>
                <c:pt idx="265">
                  <c:v>43228</c:v>
                </c:pt>
                <c:pt idx="266">
                  <c:v>43229</c:v>
                </c:pt>
                <c:pt idx="267">
                  <c:v>43230</c:v>
                </c:pt>
                <c:pt idx="268">
                  <c:v>43231</c:v>
                </c:pt>
                <c:pt idx="269">
                  <c:v>43232</c:v>
                </c:pt>
                <c:pt idx="270">
                  <c:v>43233</c:v>
                </c:pt>
                <c:pt idx="271">
                  <c:v>43234</c:v>
                </c:pt>
                <c:pt idx="272">
                  <c:v>43235</c:v>
                </c:pt>
                <c:pt idx="273">
                  <c:v>43236</c:v>
                </c:pt>
                <c:pt idx="274">
                  <c:v>43237</c:v>
                </c:pt>
                <c:pt idx="275">
                  <c:v>43238</c:v>
                </c:pt>
                <c:pt idx="276">
                  <c:v>43239</c:v>
                </c:pt>
                <c:pt idx="277">
                  <c:v>43240</c:v>
                </c:pt>
                <c:pt idx="278">
                  <c:v>43241</c:v>
                </c:pt>
                <c:pt idx="279">
                  <c:v>43242</c:v>
                </c:pt>
                <c:pt idx="280">
                  <c:v>43243</c:v>
                </c:pt>
                <c:pt idx="281">
                  <c:v>43244</c:v>
                </c:pt>
                <c:pt idx="282">
                  <c:v>43245</c:v>
                </c:pt>
                <c:pt idx="283">
                  <c:v>43246</c:v>
                </c:pt>
                <c:pt idx="284">
                  <c:v>43247</c:v>
                </c:pt>
                <c:pt idx="285">
                  <c:v>43248</c:v>
                </c:pt>
                <c:pt idx="286">
                  <c:v>43249</c:v>
                </c:pt>
                <c:pt idx="287">
                  <c:v>43250</c:v>
                </c:pt>
                <c:pt idx="288">
                  <c:v>43251</c:v>
                </c:pt>
                <c:pt idx="289">
                  <c:v>43252</c:v>
                </c:pt>
                <c:pt idx="290">
                  <c:v>43253</c:v>
                </c:pt>
                <c:pt idx="291">
                  <c:v>43254</c:v>
                </c:pt>
                <c:pt idx="292">
                  <c:v>43255</c:v>
                </c:pt>
                <c:pt idx="293">
                  <c:v>43256</c:v>
                </c:pt>
                <c:pt idx="294">
                  <c:v>43257</c:v>
                </c:pt>
                <c:pt idx="295">
                  <c:v>43258</c:v>
                </c:pt>
                <c:pt idx="296">
                  <c:v>43259</c:v>
                </c:pt>
                <c:pt idx="297">
                  <c:v>43260</c:v>
                </c:pt>
                <c:pt idx="298">
                  <c:v>43261</c:v>
                </c:pt>
                <c:pt idx="299">
                  <c:v>43262</c:v>
                </c:pt>
                <c:pt idx="300">
                  <c:v>43263</c:v>
                </c:pt>
                <c:pt idx="301">
                  <c:v>43264</c:v>
                </c:pt>
                <c:pt idx="302">
                  <c:v>43265</c:v>
                </c:pt>
                <c:pt idx="303">
                  <c:v>43266</c:v>
                </c:pt>
                <c:pt idx="304">
                  <c:v>43267</c:v>
                </c:pt>
                <c:pt idx="305">
                  <c:v>43268</c:v>
                </c:pt>
                <c:pt idx="306">
                  <c:v>43269</c:v>
                </c:pt>
                <c:pt idx="307">
                  <c:v>43270</c:v>
                </c:pt>
                <c:pt idx="308">
                  <c:v>43271</c:v>
                </c:pt>
                <c:pt idx="309">
                  <c:v>43272</c:v>
                </c:pt>
                <c:pt idx="310">
                  <c:v>43273</c:v>
                </c:pt>
                <c:pt idx="311">
                  <c:v>43274</c:v>
                </c:pt>
                <c:pt idx="312">
                  <c:v>43275</c:v>
                </c:pt>
                <c:pt idx="313">
                  <c:v>43276</c:v>
                </c:pt>
                <c:pt idx="314">
                  <c:v>43277</c:v>
                </c:pt>
                <c:pt idx="315">
                  <c:v>43278</c:v>
                </c:pt>
                <c:pt idx="316">
                  <c:v>43279</c:v>
                </c:pt>
                <c:pt idx="317">
                  <c:v>43280</c:v>
                </c:pt>
                <c:pt idx="318">
                  <c:v>43281</c:v>
                </c:pt>
                <c:pt idx="319">
                  <c:v>43282</c:v>
                </c:pt>
                <c:pt idx="320">
                  <c:v>43283</c:v>
                </c:pt>
                <c:pt idx="321">
                  <c:v>43284</c:v>
                </c:pt>
                <c:pt idx="322">
                  <c:v>43285</c:v>
                </c:pt>
                <c:pt idx="323">
                  <c:v>43286</c:v>
                </c:pt>
                <c:pt idx="324">
                  <c:v>43287</c:v>
                </c:pt>
                <c:pt idx="325">
                  <c:v>43288</c:v>
                </c:pt>
                <c:pt idx="326">
                  <c:v>43289</c:v>
                </c:pt>
                <c:pt idx="327">
                  <c:v>43290</c:v>
                </c:pt>
                <c:pt idx="328">
                  <c:v>43291</c:v>
                </c:pt>
                <c:pt idx="329">
                  <c:v>43292</c:v>
                </c:pt>
                <c:pt idx="330">
                  <c:v>43293</c:v>
                </c:pt>
                <c:pt idx="331">
                  <c:v>43294</c:v>
                </c:pt>
                <c:pt idx="332">
                  <c:v>43295</c:v>
                </c:pt>
                <c:pt idx="333">
                  <c:v>43296</c:v>
                </c:pt>
                <c:pt idx="334">
                  <c:v>43297</c:v>
                </c:pt>
                <c:pt idx="335">
                  <c:v>43298</c:v>
                </c:pt>
                <c:pt idx="336">
                  <c:v>43299</c:v>
                </c:pt>
                <c:pt idx="337">
                  <c:v>43300</c:v>
                </c:pt>
                <c:pt idx="338">
                  <c:v>43301</c:v>
                </c:pt>
                <c:pt idx="339">
                  <c:v>43302</c:v>
                </c:pt>
                <c:pt idx="340">
                  <c:v>43303</c:v>
                </c:pt>
                <c:pt idx="341">
                  <c:v>43304</c:v>
                </c:pt>
                <c:pt idx="342">
                  <c:v>43305</c:v>
                </c:pt>
                <c:pt idx="343">
                  <c:v>43306</c:v>
                </c:pt>
                <c:pt idx="344">
                  <c:v>43307</c:v>
                </c:pt>
                <c:pt idx="345">
                  <c:v>43308</c:v>
                </c:pt>
                <c:pt idx="346">
                  <c:v>43309</c:v>
                </c:pt>
                <c:pt idx="347">
                  <c:v>43310</c:v>
                </c:pt>
                <c:pt idx="348">
                  <c:v>43311</c:v>
                </c:pt>
                <c:pt idx="349">
                  <c:v>43312</c:v>
                </c:pt>
                <c:pt idx="350">
                  <c:v>43313</c:v>
                </c:pt>
                <c:pt idx="351">
                  <c:v>43314</c:v>
                </c:pt>
                <c:pt idx="352">
                  <c:v>43315</c:v>
                </c:pt>
                <c:pt idx="353">
                  <c:v>43316</c:v>
                </c:pt>
                <c:pt idx="354">
                  <c:v>43317</c:v>
                </c:pt>
                <c:pt idx="355">
                  <c:v>43318</c:v>
                </c:pt>
                <c:pt idx="356">
                  <c:v>43319</c:v>
                </c:pt>
                <c:pt idx="357">
                  <c:v>43320</c:v>
                </c:pt>
                <c:pt idx="358">
                  <c:v>43321</c:v>
                </c:pt>
                <c:pt idx="359">
                  <c:v>43322</c:v>
                </c:pt>
                <c:pt idx="360">
                  <c:v>43323</c:v>
                </c:pt>
                <c:pt idx="361">
                  <c:v>43324</c:v>
                </c:pt>
                <c:pt idx="362">
                  <c:v>43325</c:v>
                </c:pt>
                <c:pt idx="363">
                  <c:v>43326</c:v>
                </c:pt>
                <c:pt idx="364">
                  <c:v>43327</c:v>
                </c:pt>
                <c:pt idx="365">
                  <c:v>43328</c:v>
                </c:pt>
                <c:pt idx="366">
                  <c:v>43329</c:v>
                </c:pt>
                <c:pt idx="367">
                  <c:v>43330</c:v>
                </c:pt>
                <c:pt idx="368">
                  <c:v>43331</c:v>
                </c:pt>
                <c:pt idx="369">
                  <c:v>43332</c:v>
                </c:pt>
                <c:pt idx="370">
                  <c:v>43333</c:v>
                </c:pt>
                <c:pt idx="371">
                  <c:v>43334</c:v>
                </c:pt>
                <c:pt idx="372">
                  <c:v>43335</c:v>
                </c:pt>
                <c:pt idx="373">
                  <c:v>43336</c:v>
                </c:pt>
                <c:pt idx="374">
                  <c:v>43337</c:v>
                </c:pt>
                <c:pt idx="375">
                  <c:v>43338</c:v>
                </c:pt>
                <c:pt idx="376">
                  <c:v>43339</c:v>
                </c:pt>
                <c:pt idx="377">
                  <c:v>43340</c:v>
                </c:pt>
                <c:pt idx="378">
                  <c:v>43341</c:v>
                </c:pt>
                <c:pt idx="379">
                  <c:v>43342</c:v>
                </c:pt>
                <c:pt idx="380">
                  <c:v>43343</c:v>
                </c:pt>
                <c:pt idx="381">
                  <c:v>43344</c:v>
                </c:pt>
                <c:pt idx="382">
                  <c:v>43345</c:v>
                </c:pt>
                <c:pt idx="383">
                  <c:v>43346</c:v>
                </c:pt>
                <c:pt idx="384">
                  <c:v>43347</c:v>
                </c:pt>
                <c:pt idx="385">
                  <c:v>43348</c:v>
                </c:pt>
                <c:pt idx="386">
                  <c:v>43349</c:v>
                </c:pt>
                <c:pt idx="387">
                  <c:v>43350</c:v>
                </c:pt>
                <c:pt idx="388">
                  <c:v>43351</c:v>
                </c:pt>
                <c:pt idx="389">
                  <c:v>43352</c:v>
                </c:pt>
                <c:pt idx="390">
                  <c:v>43353</c:v>
                </c:pt>
                <c:pt idx="391">
                  <c:v>43354</c:v>
                </c:pt>
                <c:pt idx="392">
                  <c:v>43355</c:v>
                </c:pt>
                <c:pt idx="393">
                  <c:v>43356</c:v>
                </c:pt>
                <c:pt idx="394">
                  <c:v>43357</c:v>
                </c:pt>
                <c:pt idx="395">
                  <c:v>43358</c:v>
                </c:pt>
                <c:pt idx="396">
                  <c:v>43359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43365</c:v>
                </c:pt>
                <c:pt idx="403">
                  <c:v>43366</c:v>
                </c:pt>
                <c:pt idx="404">
                  <c:v>43367</c:v>
                </c:pt>
                <c:pt idx="405">
                  <c:v>43368</c:v>
                </c:pt>
                <c:pt idx="406">
                  <c:v>43369</c:v>
                </c:pt>
                <c:pt idx="407">
                  <c:v>43370</c:v>
                </c:pt>
                <c:pt idx="408">
                  <c:v>43371</c:v>
                </c:pt>
                <c:pt idx="409">
                  <c:v>43372</c:v>
                </c:pt>
                <c:pt idx="410">
                  <c:v>43373</c:v>
                </c:pt>
                <c:pt idx="411">
                  <c:v>43374</c:v>
                </c:pt>
                <c:pt idx="412">
                  <c:v>43375</c:v>
                </c:pt>
                <c:pt idx="413">
                  <c:v>43376</c:v>
                </c:pt>
                <c:pt idx="414">
                  <c:v>43377</c:v>
                </c:pt>
                <c:pt idx="415">
                  <c:v>43378</c:v>
                </c:pt>
                <c:pt idx="416">
                  <c:v>43379</c:v>
                </c:pt>
                <c:pt idx="417">
                  <c:v>43380</c:v>
                </c:pt>
                <c:pt idx="418">
                  <c:v>43381</c:v>
                </c:pt>
                <c:pt idx="419">
                  <c:v>43382</c:v>
                </c:pt>
                <c:pt idx="420">
                  <c:v>43383</c:v>
                </c:pt>
                <c:pt idx="421">
                  <c:v>43384</c:v>
                </c:pt>
                <c:pt idx="422">
                  <c:v>43385</c:v>
                </c:pt>
                <c:pt idx="423">
                  <c:v>43386</c:v>
                </c:pt>
                <c:pt idx="424">
                  <c:v>43387</c:v>
                </c:pt>
                <c:pt idx="425">
                  <c:v>43388</c:v>
                </c:pt>
                <c:pt idx="426">
                  <c:v>43389</c:v>
                </c:pt>
                <c:pt idx="427">
                  <c:v>43390</c:v>
                </c:pt>
                <c:pt idx="428">
                  <c:v>43391</c:v>
                </c:pt>
                <c:pt idx="429">
                  <c:v>43392</c:v>
                </c:pt>
                <c:pt idx="430">
                  <c:v>43393</c:v>
                </c:pt>
                <c:pt idx="431">
                  <c:v>43394</c:v>
                </c:pt>
                <c:pt idx="432">
                  <c:v>43395</c:v>
                </c:pt>
                <c:pt idx="433">
                  <c:v>43396</c:v>
                </c:pt>
                <c:pt idx="434">
                  <c:v>43397</c:v>
                </c:pt>
                <c:pt idx="435">
                  <c:v>43398</c:v>
                </c:pt>
                <c:pt idx="436">
                  <c:v>43399</c:v>
                </c:pt>
                <c:pt idx="437">
                  <c:v>43400</c:v>
                </c:pt>
                <c:pt idx="438">
                  <c:v>43401</c:v>
                </c:pt>
                <c:pt idx="439">
                  <c:v>43402</c:v>
                </c:pt>
                <c:pt idx="440">
                  <c:v>43403</c:v>
                </c:pt>
                <c:pt idx="441">
                  <c:v>43404</c:v>
                </c:pt>
                <c:pt idx="442">
                  <c:v>43405</c:v>
                </c:pt>
                <c:pt idx="443">
                  <c:v>43406</c:v>
                </c:pt>
                <c:pt idx="444">
                  <c:v>43407</c:v>
                </c:pt>
                <c:pt idx="445">
                  <c:v>43408</c:v>
                </c:pt>
                <c:pt idx="446">
                  <c:v>43409</c:v>
                </c:pt>
                <c:pt idx="447">
                  <c:v>43410</c:v>
                </c:pt>
                <c:pt idx="448">
                  <c:v>43411</c:v>
                </c:pt>
                <c:pt idx="449">
                  <c:v>43412</c:v>
                </c:pt>
                <c:pt idx="450">
                  <c:v>43413</c:v>
                </c:pt>
                <c:pt idx="451">
                  <c:v>43414</c:v>
                </c:pt>
                <c:pt idx="452">
                  <c:v>43415</c:v>
                </c:pt>
                <c:pt idx="453">
                  <c:v>43416</c:v>
                </c:pt>
                <c:pt idx="454">
                  <c:v>43417</c:v>
                </c:pt>
                <c:pt idx="455">
                  <c:v>43418</c:v>
                </c:pt>
                <c:pt idx="456">
                  <c:v>43419</c:v>
                </c:pt>
                <c:pt idx="457">
                  <c:v>43420</c:v>
                </c:pt>
                <c:pt idx="458">
                  <c:v>43421</c:v>
                </c:pt>
                <c:pt idx="459">
                  <c:v>43422</c:v>
                </c:pt>
                <c:pt idx="460">
                  <c:v>43423</c:v>
                </c:pt>
                <c:pt idx="461">
                  <c:v>43424</c:v>
                </c:pt>
                <c:pt idx="462">
                  <c:v>43425</c:v>
                </c:pt>
                <c:pt idx="463">
                  <c:v>43426</c:v>
                </c:pt>
                <c:pt idx="464">
                  <c:v>43427</c:v>
                </c:pt>
                <c:pt idx="465">
                  <c:v>43428</c:v>
                </c:pt>
                <c:pt idx="466">
                  <c:v>43429</c:v>
                </c:pt>
                <c:pt idx="467">
                  <c:v>43430</c:v>
                </c:pt>
                <c:pt idx="468">
                  <c:v>43431</c:v>
                </c:pt>
                <c:pt idx="469">
                  <c:v>43432</c:v>
                </c:pt>
                <c:pt idx="470">
                  <c:v>43433</c:v>
                </c:pt>
                <c:pt idx="471">
                  <c:v>43434</c:v>
                </c:pt>
                <c:pt idx="472">
                  <c:v>43435</c:v>
                </c:pt>
                <c:pt idx="473">
                  <c:v>43436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43442</c:v>
                </c:pt>
                <c:pt idx="480">
                  <c:v>43443</c:v>
                </c:pt>
                <c:pt idx="481">
                  <c:v>43444</c:v>
                </c:pt>
                <c:pt idx="482">
                  <c:v>43445</c:v>
                </c:pt>
                <c:pt idx="483">
                  <c:v>43446</c:v>
                </c:pt>
                <c:pt idx="484">
                  <c:v>43447</c:v>
                </c:pt>
                <c:pt idx="485">
                  <c:v>43448</c:v>
                </c:pt>
                <c:pt idx="486">
                  <c:v>43449</c:v>
                </c:pt>
                <c:pt idx="487">
                  <c:v>43450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43456</c:v>
                </c:pt>
                <c:pt idx="494">
                  <c:v>43457</c:v>
                </c:pt>
                <c:pt idx="495">
                  <c:v>43458</c:v>
                </c:pt>
                <c:pt idx="496">
                  <c:v>43459</c:v>
                </c:pt>
                <c:pt idx="497">
                  <c:v>43460</c:v>
                </c:pt>
                <c:pt idx="498">
                  <c:v>43461</c:v>
                </c:pt>
                <c:pt idx="499">
                  <c:v>43462</c:v>
                </c:pt>
                <c:pt idx="500">
                  <c:v>43463</c:v>
                </c:pt>
                <c:pt idx="501">
                  <c:v>43464</c:v>
                </c:pt>
                <c:pt idx="502">
                  <c:v>43465</c:v>
                </c:pt>
                <c:pt idx="503">
                  <c:v>43466</c:v>
                </c:pt>
                <c:pt idx="504">
                  <c:v>43467</c:v>
                </c:pt>
                <c:pt idx="505">
                  <c:v>43468</c:v>
                </c:pt>
                <c:pt idx="506">
                  <c:v>43469</c:v>
                </c:pt>
                <c:pt idx="507">
                  <c:v>43470</c:v>
                </c:pt>
                <c:pt idx="508">
                  <c:v>43471</c:v>
                </c:pt>
                <c:pt idx="509">
                  <c:v>43472</c:v>
                </c:pt>
                <c:pt idx="510">
                  <c:v>43473</c:v>
                </c:pt>
                <c:pt idx="511">
                  <c:v>43474</c:v>
                </c:pt>
                <c:pt idx="512">
                  <c:v>43475</c:v>
                </c:pt>
                <c:pt idx="513">
                  <c:v>43476</c:v>
                </c:pt>
                <c:pt idx="514">
                  <c:v>43477</c:v>
                </c:pt>
                <c:pt idx="515">
                  <c:v>43478</c:v>
                </c:pt>
                <c:pt idx="516">
                  <c:v>43479</c:v>
                </c:pt>
                <c:pt idx="517">
                  <c:v>43480</c:v>
                </c:pt>
                <c:pt idx="518">
                  <c:v>43481</c:v>
                </c:pt>
                <c:pt idx="519">
                  <c:v>43482</c:v>
                </c:pt>
                <c:pt idx="520">
                  <c:v>43483</c:v>
                </c:pt>
                <c:pt idx="521">
                  <c:v>43484</c:v>
                </c:pt>
                <c:pt idx="522">
                  <c:v>43485</c:v>
                </c:pt>
                <c:pt idx="523">
                  <c:v>43486</c:v>
                </c:pt>
                <c:pt idx="524">
                  <c:v>43487</c:v>
                </c:pt>
                <c:pt idx="525">
                  <c:v>43488</c:v>
                </c:pt>
                <c:pt idx="526">
                  <c:v>43489</c:v>
                </c:pt>
                <c:pt idx="527">
                  <c:v>43490</c:v>
                </c:pt>
                <c:pt idx="528">
                  <c:v>43491</c:v>
                </c:pt>
                <c:pt idx="529">
                  <c:v>43492</c:v>
                </c:pt>
                <c:pt idx="530">
                  <c:v>43493</c:v>
                </c:pt>
                <c:pt idx="531">
                  <c:v>43494</c:v>
                </c:pt>
                <c:pt idx="532">
                  <c:v>43495</c:v>
                </c:pt>
                <c:pt idx="533">
                  <c:v>43496</c:v>
                </c:pt>
                <c:pt idx="534">
                  <c:v>43497</c:v>
                </c:pt>
                <c:pt idx="535">
                  <c:v>43498</c:v>
                </c:pt>
                <c:pt idx="536">
                  <c:v>43499</c:v>
                </c:pt>
                <c:pt idx="537">
                  <c:v>43500</c:v>
                </c:pt>
                <c:pt idx="538">
                  <c:v>43501</c:v>
                </c:pt>
                <c:pt idx="539">
                  <c:v>43502</c:v>
                </c:pt>
                <c:pt idx="540">
                  <c:v>43503</c:v>
                </c:pt>
                <c:pt idx="541">
                  <c:v>43504</c:v>
                </c:pt>
                <c:pt idx="542">
                  <c:v>43505</c:v>
                </c:pt>
                <c:pt idx="543">
                  <c:v>43506</c:v>
                </c:pt>
                <c:pt idx="544">
                  <c:v>43507</c:v>
                </c:pt>
                <c:pt idx="545">
                  <c:v>43508</c:v>
                </c:pt>
                <c:pt idx="546">
                  <c:v>43509</c:v>
                </c:pt>
                <c:pt idx="547">
                  <c:v>43510</c:v>
                </c:pt>
                <c:pt idx="548">
                  <c:v>43511</c:v>
                </c:pt>
                <c:pt idx="549">
                  <c:v>43512</c:v>
                </c:pt>
                <c:pt idx="550">
                  <c:v>43513</c:v>
                </c:pt>
                <c:pt idx="551">
                  <c:v>43514</c:v>
                </c:pt>
                <c:pt idx="552">
                  <c:v>43515</c:v>
                </c:pt>
                <c:pt idx="553">
                  <c:v>43516</c:v>
                </c:pt>
                <c:pt idx="554">
                  <c:v>43517</c:v>
                </c:pt>
                <c:pt idx="555">
                  <c:v>43518</c:v>
                </c:pt>
                <c:pt idx="556">
                  <c:v>43519</c:v>
                </c:pt>
                <c:pt idx="557">
                  <c:v>43520</c:v>
                </c:pt>
                <c:pt idx="558">
                  <c:v>43521</c:v>
                </c:pt>
                <c:pt idx="559">
                  <c:v>43522</c:v>
                </c:pt>
                <c:pt idx="560">
                  <c:v>43523</c:v>
                </c:pt>
                <c:pt idx="561">
                  <c:v>43524</c:v>
                </c:pt>
                <c:pt idx="562">
                  <c:v>43525</c:v>
                </c:pt>
                <c:pt idx="563">
                  <c:v>43526</c:v>
                </c:pt>
                <c:pt idx="564">
                  <c:v>43527</c:v>
                </c:pt>
                <c:pt idx="565">
                  <c:v>43528</c:v>
                </c:pt>
                <c:pt idx="566">
                  <c:v>43529</c:v>
                </c:pt>
                <c:pt idx="567">
                  <c:v>43530</c:v>
                </c:pt>
                <c:pt idx="568">
                  <c:v>43531</c:v>
                </c:pt>
                <c:pt idx="569">
                  <c:v>43532</c:v>
                </c:pt>
                <c:pt idx="570">
                  <c:v>43533</c:v>
                </c:pt>
                <c:pt idx="571">
                  <c:v>43534</c:v>
                </c:pt>
                <c:pt idx="572">
                  <c:v>43535</c:v>
                </c:pt>
                <c:pt idx="573">
                  <c:v>43536</c:v>
                </c:pt>
                <c:pt idx="574">
                  <c:v>43537</c:v>
                </c:pt>
                <c:pt idx="575">
                  <c:v>43538</c:v>
                </c:pt>
                <c:pt idx="576">
                  <c:v>43539</c:v>
                </c:pt>
                <c:pt idx="577">
                  <c:v>43540</c:v>
                </c:pt>
                <c:pt idx="578">
                  <c:v>43541</c:v>
                </c:pt>
                <c:pt idx="579">
                  <c:v>43542</c:v>
                </c:pt>
                <c:pt idx="580">
                  <c:v>43543</c:v>
                </c:pt>
                <c:pt idx="581">
                  <c:v>43544</c:v>
                </c:pt>
                <c:pt idx="582">
                  <c:v>43545</c:v>
                </c:pt>
                <c:pt idx="583">
                  <c:v>43546</c:v>
                </c:pt>
                <c:pt idx="584">
                  <c:v>43547</c:v>
                </c:pt>
                <c:pt idx="585">
                  <c:v>43548</c:v>
                </c:pt>
                <c:pt idx="586">
                  <c:v>43549</c:v>
                </c:pt>
                <c:pt idx="587">
                  <c:v>43550</c:v>
                </c:pt>
                <c:pt idx="588">
                  <c:v>43551</c:v>
                </c:pt>
                <c:pt idx="589">
                  <c:v>43552</c:v>
                </c:pt>
                <c:pt idx="590">
                  <c:v>43553</c:v>
                </c:pt>
                <c:pt idx="591">
                  <c:v>43554</c:v>
                </c:pt>
                <c:pt idx="592">
                  <c:v>43555</c:v>
                </c:pt>
                <c:pt idx="593">
                  <c:v>43556</c:v>
                </c:pt>
                <c:pt idx="594">
                  <c:v>43557</c:v>
                </c:pt>
                <c:pt idx="595">
                  <c:v>43558</c:v>
                </c:pt>
                <c:pt idx="596">
                  <c:v>43559</c:v>
                </c:pt>
                <c:pt idx="597">
                  <c:v>43560</c:v>
                </c:pt>
                <c:pt idx="598">
                  <c:v>43561</c:v>
                </c:pt>
                <c:pt idx="599">
                  <c:v>43562</c:v>
                </c:pt>
                <c:pt idx="600">
                  <c:v>43563</c:v>
                </c:pt>
                <c:pt idx="601">
                  <c:v>43564</c:v>
                </c:pt>
                <c:pt idx="602">
                  <c:v>43565</c:v>
                </c:pt>
                <c:pt idx="603">
                  <c:v>43566</c:v>
                </c:pt>
                <c:pt idx="604">
                  <c:v>43567</c:v>
                </c:pt>
                <c:pt idx="605">
                  <c:v>43568</c:v>
                </c:pt>
                <c:pt idx="606">
                  <c:v>43569</c:v>
                </c:pt>
                <c:pt idx="607">
                  <c:v>43570</c:v>
                </c:pt>
                <c:pt idx="608">
                  <c:v>43571</c:v>
                </c:pt>
                <c:pt idx="609">
                  <c:v>43572</c:v>
                </c:pt>
                <c:pt idx="610">
                  <c:v>43573</c:v>
                </c:pt>
                <c:pt idx="611">
                  <c:v>43574</c:v>
                </c:pt>
                <c:pt idx="612">
                  <c:v>43575</c:v>
                </c:pt>
                <c:pt idx="613">
                  <c:v>43576</c:v>
                </c:pt>
                <c:pt idx="614">
                  <c:v>43577</c:v>
                </c:pt>
                <c:pt idx="615">
                  <c:v>43578</c:v>
                </c:pt>
                <c:pt idx="616">
                  <c:v>43579</c:v>
                </c:pt>
                <c:pt idx="617">
                  <c:v>43580</c:v>
                </c:pt>
                <c:pt idx="618">
                  <c:v>43581</c:v>
                </c:pt>
                <c:pt idx="619">
                  <c:v>43582</c:v>
                </c:pt>
                <c:pt idx="620">
                  <c:v>43583</c:v>
                </c:pt>
                <c:pt idx="621">
                  <c:v>43584</c:v>
                </c:pt>
                <c:pt idx="622">
                  <c:v>43585</c:v>
                </c:pt>
                <c:pt idx="623">
                  <c:v>43586</c:v>
                </c:pt>
                <c:pt idx="624">
                  <c:v>43587</c:v>
                </c:pt>
                <c:pt idx="625">
                  <c:v>43588</c:v>
                </c:pt>
                <c:pt idx="626">
                  <c:v>43589</c:v>
                </c:pt>
                <c:pt idx="627">
                  <c:v>43590</c:v>
                </c:pt>
                <c:pt idx="628">
                  <c:v>43591</c:v>
                </c:pt>
                <c:pt idx="629">
                  <c:v>43592</c:v>
                </c:pt>
                <c:pt idx="630">
                  <c:v>43593</c:v>
                </c:pt>
                <c:pt idx="631">
                  <c:v>43594</c:v>
                </c:pt>
                <c:pt idx="632">
                  <c:v>43595</c:v>
                </c:pt>
                <c:pt idx="633">
                  <c:v>43596</c:v>
                </c:pt>
                <c:pt idx="634">
                  <c:v>43597</c:v>
                </c:pt>
                <c:pt idx="635">
                  <c:v>43598</c:v>
                </c:pt>
                <c:pt idx="636">
                  <c:v>43599</c:v>
                </c:pt>
                <c:pt idx="637">
                  <c:v>43600</c:v>
                </c:pt>
                <c:pt idx="638">
                  <c:v>43601</c:v>
                </c:pt>
                <c:pt idx="639">
                  <c:v>43602</c:v>
                </c:pt>
                <c:pt idx="640">
                  <c:v>43603</c:v>
                </c:pt>
                <c:pt idx="641">
                  <c:v>43604</c:v>
                </c:pt>
                <c:pt idx="642">
                  <c:v>43605</c:v>
                </c:pt>
                <c:pt idx="643">
                  <c:v>43606</c:v>
                </c:pt>
                <c:pt idx="644">
                  <c:v>43607</c:v>
                </c:pt>
                <c:pt idx="645">
                  <c:v>43608</c:v>
                </c:pt>
                <c:pt idx="646">
                  <c:v>43609</c:v>
                </c:pt>
                <c:pt idx="647">
                  <c:v>43610</c:v>
                </c:pt>
                <c:pt idx="648">
                  <c:v>43611</c:v>
                </c:pt>
                <c:pt idx="649">
                  <c:v>43612</c:v>
                </c:pt>
                <c:pt idx="650">
                  <c:v>43613</c:v>
                </c:pt>
                <c:pt idx="651">
                  <c:v>43614</c:v>
                </c:pt>
                <c:pt idx="652">
                  <c:v>43615</c:v>
                </c:pt>
                <c:pt idx="653">
                  <c:v>43616</c:v>
                </c:pt>
                <c:pt idx="654">
                  <c:v>43617</c:v>
                </c:pt>
                <c:pt idx="655">
                  <c:v>43618</c:v>
                </c:pt>
                <c:pt idx="656">
                  <c:v>43619</c:v>
                </c:pt>
                <c:pt idx="657">
                  <c:v>43620</c:v>
                </c:pt>
                <c:pt idx="658">
                  <c:v>43621</c:v>
                </c:pt>
                <c:pt idx="659">
                  <c:v>43622</c:v>
                </c:pt>
                <c:pt idx="660">
                  <c:v>43623</c:v>
                </c:pt>
                <c:pt idx="661">
                  <c:v>43624</c:v>
                </c:pt>
                <c:pt idx="662">
                  <c:v>43625</c:v>
                </c:pt>
                <c:pt idx="663">
                  <c:v>43626</c:v>
                </c:pt>
                <c:pt idx="664">
                  <c:v>43627</c:v>
                </c:pt>
                <c:pt idx="665">
                  <c:v>43628</c:v>
                </c:pt>
                <c:pt idx="666">
                  <c:v>43629</c:v>
                </c:pt>
                <c:pt idx="667">
                  <c:v>43630</c:v>
                </c:pt>
                <c:pt idx="668">
                  <c:v>43631</c:v>
                </c:pt>
                <c:pt idx="669">
                  <c:v>43632</c:v>
                </c:pt>
                <c:pt idx="670">
                  <c:v>43633</c:v>
                </c:pt>
                <c:pt idx="671">
                  <c:v>43634</c:v>
                </c:pt>
                <c:pt idx="672">
                  <c:v>43635</c:v>
                </c:pt>
                <c:pt idx="673">
                  <c:v>43636</c:v>
                </c:pt>
                <c:pt idx="674">
                  <c:v>43637</c:v>
                </c:pt>
                <c:pt idx="675">
                  <c:v>43638</c:v>
                </c:pt>
                <c:pt idx="676">
                  <c:v>43639</c:v>
                </c:pt>
                <c:pt idx="677">
                  <c:v>43640</c:v>
                </c:pt>
                <c:pt idx="678">
                  <c:v>43641</c:v>
                </c:pt>
                <c:pt idx="679">
                  <c:v>43642</c:v>
                </c:pt>
                <c:pt idx="680">
                  <c:v>43643</c:v>
                </c:pt>
                <c:pt idx="681">
                  <c:v>43644</c:v>
                </c:pt>
                <c:pt idx="682">
                  <c:v>43645</c:v>
                </c:pt>
                <c:pt idx="683">
                  <c:v>43646</c:v>
                </c:pt>
                <c:pt idx="684">
                  <c:v>43647</c:v>
                </c:pt>
                <c:pt idx="685">
                  <c:v>43648</c:v>
                </c:pt>
                <c:pt idx="686">
                  <c:v>43649</c:v>
                </c:pt>
                <c:pt idx="687">
                  <c:v>43650</c:v>
                </c:pt>
                <c:pt idx="688">
                  <c:v>43651</c:v>
                </c:pt>
                <c:pt idx="689">
                  <c:v>43652</c:v>
                </c:pt>
                <c:pt idx="690">
                  <c:v>43653</c:v>
                </c:pt>
                <c:pt idx="691">
                  <c:v>43654</c:v>
                </c:pt>
                <c:pt idx="692">
                  <c:v>43655</c:v>
                </c:pt>
                <c:pt idx="693">
                  <c:v>43656</c:v>
                </c:pt>
                <c:pt idx="694">
                  <c:v>43657</c:v>
                </c:pt>
                <c:pt idx="695">
                  <c:v>43658</c:v>
                </c:pt>
                <c:pt idx="696">
                  <c:v>43659</c:v>
                </c:pt>
                <c:pt idx="697">
                  <c:v>43660</c:v>
                </c:pt>
                <c:pt idx="698">
                  <c:v>43661</c:v>
                </c:pt>
                <c:pt idx="699">
                  <c:v>43662</c:v>
                </c:pt>
                <c:pt idx="700">
                  <c:v>43663</c:v>
                </c:pt>
                <c:pt idx="701">
                  <c:v>43664</c:v>
                </c:pt>
                <c:pt idx="702">
                  <c:v>43665</c:v>
                </c:pt>
                <c:pt idx="703">
                  <c:v>43666</c:v>
                </c:pt>
                <c:pt idx="704">
                  <c:v>43667</c:v>
                </c:pt>
                <c:pt idx="705">
                  <c:v>43668</c:v>
                </c:pt>
                <c:pt idx="706">
                  <c:v>43669</c:v>
                </c:pt>
                <c:pt idx="707">
                  <c:v>43670</c:v>
                </c:pt>
                <c:pt idx="708">
                  <c:v>43671</c:v>
                </c:pt>
                <c:pt idx="709">
                  <c:v>43672</c:v>
                </c:pt>
                <c:pt idx="710">
                  <c:v>43673</c:v>
                </c:pt>
                <c:pt idx="711">
                  <c:v>43674</c:v>
                </c:pt>
                <c:pt idx="712">
                  <c:v>43675</c:v>
                </c:pt>
                <c:pt idx="713">
                  <c:v>43676</c:v>
                </c:pt>
                <c:pt idx="714">
                  <c:v>43677</c:v>
                </c:pt>
                <c:pt idx="715">
                  <c:v>43678</c:v>
                </c:pt>
                <c:pt idx="716">
                  <c:v>43679</c:v>
                </c:pt>
                <c:pt idx="717">
                  <c:v>43680</c:v>
                </c:pt>
                <c:pt idx="718">
                  <c:v>43681</c:v>
                </c:pt>
                <c:pt idx="719">
                  <c:v>43682</c:v>
                </c:pt>
                <c:pt idx="720">
                  <c:v>43683</c:v>
                </c:pt>
                <c:pt idx="721">
                  <c:v>43684</c:v>
                </c:pt>
                <c:pt idx="722">
                  <c:v>43685</c:v>
                </c:pt>
                <c:pt idx="723">
                  <c:v>43686</c:v>
                </c:pt>
                <c:pt idx="724">
                  <c:v>43687</c:v>
                </c:pt>
                <c:pt idx="725">
                  <c:v>43688</c:v>
                </c:pt>
                <c:pt idx="726">
                  <c:v>43689</c:v>
                </c:pt>
                <c:pt idx="727">
                  <c:v>43690</c:v>
                </c:pt>
                <c:pt idx="728">
                  <c:v>43691</c:v>
                </c:pt>
                <c:pt idx="729">
                  <c:v>43692</c:v>
                </c:pt>
                <c:pt idx="730">
                  <c:v>43693</c:v>
                </c:pt>
                <c:pt idx="731">
                  <c:v>43694</c:v>
                </c:pt>
                <c:pt idx="732">
                  <c:v>43695</c:v>
                </c:pt>
                <c:pt idx="733">
                  <c:v>43696</c:v>
                </c:pt>
                <c:pt idx="734">
                  <c:v>43697</c:v>
                </c:pt>
                <c:pt idx="735">
                  <c:v>43698</c:v>
                </c:pt>
                <c:pt idx="736">
                  <c:v>43699</c:v>
                </c:pt>
                <c:pt idx="737">
                  <c:v>43700</c:v>
                </c:pt>
                <c:pt idx="738">
                  <c:v>43701</c:v>
                </c:pt>
                <c:pt idx="739">
                  <c:v>43702</c:v>
                </c:pt>
                <c:pt idx="740">
                  <c:v>43703</c:v>
                </c:pt>
                <c:pt idx="741">
                  <c:v>43704</c:v>
                </c:pt>
                <c:pt idx="742">
                  <c:v>43705</c:v>
                </c:pt>
                <c:pt idx="743">
                  <c:v>43706</c:v>
                </c:pt>
                <c:pt idx="744">
                  <c:v>43707</c:v>
                </c:pt>
                <c:pt idx="745">
                  <c:v>43708</c:v>
                </c:pt>
                <c:pt idx="746">
                  <c:v>43709</c:v>
                </c:pt>
                <c:pt idx="747">
                  <c:v>43710</c:v>
                </c:pt>
                <c:pt idx="748">
                  <c:v>43711</c:v>
                </c:pt>
                <c:pt idx="749">
                  <c:v>43712</c:v>
                </c:pt>
                <c:pt idx="750">
                  <c:v>43713</c:v>
                </c:pt>
                <c:pt idx="751">
                  <c:v>43714</c:v>
                </c:pt>
                <c:pt idx="752">
                  <c:v>43715</c:v>
                </c:pt>
                <c:pt idx="753">
                  <c:v>43716</c:v>
                </c:pt>
                <c:pt idx="754">
                  <c:v>43717</c:v>
                </c:pt>
                <c:pt idx="755">
                  <c:v>43718</c:v>
                </c:pt>
                <c:pt idx="756">
                  <c:v>43719</c:v>
                </c:pt>
                <c:pt idx="757">
                  <c:v>43720</c:v>
                </c:pt>
                <c:pt idx="758">
                  <c:v>43721</c:v>
                </c:pt>
                <c:pt idx="759">
                  <c:v>43722</c:v>
                </c:pt>
                <c:pt idx="760">
                  <c:v>43723</c:v>
                </c:pt>
                <c:pt idx="761">
                  <c:v>43724</c:v>
                </c:pt>
                <c:pt idx="762">
                  <c:v>43725</c:v>
                </c:pt>
                <c:pt idx="763">
                  <c:v>43726</c:v>
                </c:pt>
                <c:pt idx="764">
                  <c:v>43727</c:v>
                </c:pt>
                <c:pt idx="765">
                  <c:v>43728</c:v>
                </c:pt>
                <c:pt idx="766">
                  <c:v>43729</c:v>
                </c:pt>
                <c:pt idx="767">
                  <c:v>43730</c:v>
                </c:pt>
                <c:pt idx="768">
                  <c:v>43731</c:v>
                </c:pt>
                <c:pt idx="769">
                  <c:v>43732</c:v>
                </c:pt>
                <c:pt idx="770">
                  <c:v>43733</c:v>
                </c:pt>
                <c:pt idx="771">
                  <c:v>43734</c:v>
                </c:pt>
                <c:pt idx="772">
                  <c:v>43735</c:v>
                </c:pt>
                <c:pt idx="773">
                  <c:v>43736</c:v>
                </c:pt>
                <c:pt idx="774">
                  <c:v>43737</c:v>
                </c:pt>
                <c:pt idx="775">
                  <c:v>43738</c:v>
                </c:pt>
                <c:pt idx="776">
                  <c:v>43739</c:v>
                </c:pt>
                <c:pt idx="777">
                  <c:v>43740</c:v>
                </c:pt>
                <c:pt idx="778">
                  <c:v>43741</c:v>
                </c:pt>
                <c:pt idx="779">
                  <c:v>43742</c:v>
                </c:pt>
                <c:pt idx="780">
                  <c:v>43743</c:v>
                </c:pt>
                <c:pt idx="781">
                  <c:v>43744</c:v>
                </c:pt>
                <c:pt idx="782">
                  <c:v>43745</c:v>
                </c:pt>
                <c:pt idx="783">
                  <c:v>43746</c:v>
                </c:pt>
                <c:pt idx="784">
                  <c:v>43747</c:v>
                </c:pt>
                <c:pt idx="785">
                  <c:v>43748</c:v>
                </c:pt>
                <c:pt idx="786">
                  <c:v>43749</c:v>
                </c:pt>
                <c:pt idx="787">
                  <c:v>43750</c:v>
                </c:pt>
                <c:pt idx="788">
                  <c:v>43751</c:v>
                </c:pt>
                <c:pt idx="789">
                  <c:v>43752</c:v>
                </c:pt>
                <c:pt idx="790">
                  <c:v>43753</c:v>
                </c:pt>
                <c:pt idx="791">
                  <c:v>43754</c:v>
                </c:pt>
                <c:pt idx="792">
                  <c:v>43755</c:v>
                </c:pt>
                <c:pt idx="793">
                  <c:v>43756</c:v>
                </c:pt>
                <c:pt idx="794">
                  <c:v>43757</c:v>
                </c:pt>
                <c:pt idx="795">
                  <c:v>43758</c:v>
                </c:pt>
                <c:pt idx="796">
                  <c:v>43759</c:v>
                </c:pt>
                <c:pt idx="797">
                  <c:v>43760</c:v>
                </c:pt>
                <c:pt idx="798">
                  <c:v>43761</c:v>
                </c:pt>
                <c:pt idx="799">
                  <c:v>43762</c:v>
                </c:pt>
                <c:pt idx="800">
                  <c:v>43763</c:v>
                </c:pt>
                <c:pt idx="801">
                  <c:v>43764</c:v>
                </c:pt>
                <c:pt idx="802">
                  <c:v>43765</c:v>
                </c:pt>
                <c:pt idx="803">
                  <c:v>43766</c:v>
                </c:pt>
                <c:pt idx="804">
                  <c:v>43767</c:v>
                </c:pt>
                <c:pt idx="805">
                  <c:v>43768</c:v>
                </c:pt>
                <c:pt idx="806">
                  <c:v>43769</c:v>
                </c:pt>
                <c:pt idx="807">
                  <c:v>43770</c:v>
                </c:pt>
                <c:pt idx="808">
                  <c:v>43771</c:v>
                </c:pt>
                <c:pt idx="809">
                  <c:v>43772</c:v>
                </c:pt>
                <c:pt idx="810">
                  <c:v>43773</c:v>
                </c:pt>
                <c:pt idx="811">
                  <c:v>43774</c:v>
                </c:pt>
                <c:pt idx="812">
                  <c:v>43775</c:v>
                </c:pt>
                <c:pt idx="813">
                  <c:v>43776</c:v>
                </c:pt>
                <c:pt idx="814">
                  <c:v>43777</c:v>
                </c:pt>
                <c:pt idx="815">
                  <c:v>43778</c:v>
                </c:pt>
                <c:pt idx="816">
                  <c:v>43779</c:v>
                </c:pt>
                <c:pt idx="817">
                  <c:v>43780</c:v>
                </c:pt>
                <c:pt idx="818">
                  <c:v>43781</c:v>
                </c:pt>
                <c:pt idx="819">
                  <c:v>43782</c:v>
                </c:pt>
                <c:pt idx="820">
                  <c:v>43783</c:v>
                </c:pt>
                <c:pt idx="821">
                  <c:v>43784</c:v>
                </c:pt>
                <c:pt idx="822">
                  <c:v>43785</c:v>
                </c:pt>
                <c:pt idx="823">
                  <c:v>43786</c:v>
                </c:pt>
                <c:pt idx="824">
                  <c:v>43787</c:v>
                </c:pt>
                <c:pt idx="825">
                  <c:v>43788</c:v>
                </c:pt>
                <c:pt idx="826">
                  <c:v>43789</c:v>
                </c:pt>
                <c:pt idx="827">
                  <c:v>43790</c:v>
                </c:pt>
                <c:pt idx="828">
                  <c:v>43791</c:v>
                </c:pt>
                <c:pt idx="829">
                  <c:v>43792</c:v>
                </c:pt>
                <c:pt idx="830">
                  <c:v>43793</c:v>
                </c:pt>
                <c:pt idx="831">
                  <c:v>43794</c:v>
                </c:pt>
                <c:pt idx="832">
                  <c:v>43795</c:v>
                </c:pt>
                <c:pt idx="833">
                  <c:v>43796</c:v>
                </c:pt>
                <c:pt idx="834">
                  <c:v>43797</c:v>
                </c:pt>
                <c:pt idx="835">
                  <c:v>43798</c:v>
                </c:pt>
                <c:pt idx="836">
                  <c:v>43799</c:v>
                </c:pt>
                <c:pt idx="837">
                  <c:v>43800</c:v>
                </c:pt>
                <c:pt idx="838">
                  <c:v>43801</c:v>
                </c:pt>
                <c:pt idx="839">
                  <c:v>43802</c:v>
                </c:pt>
                <c:pt idx="840">
                  <c:v>43803</c:v>
                </c:pt>
                <c:pt idx="841">
                  <c:v>43804</c:v>
                </c:pt>
                <c:pt idx="842">
                  <c:v>43805</c:v>
                </c:pt>
                <c:pt idx="843">
                  <c:v>43806</c:v>
                </c:pt>
                <c:pt idx="844">
                  <c:v>43807</c:v>
                </c:pt>
                <c:pt idx="845">
                  <c:v>43808</c:v>
                </c:pt>
                <c:pt idx="846">
                  <c:v>43809</c:v>
                </c:pt>
                <c:pt idx="847">
                  <c:v>43810</c:v>
                </c:pt>
                <c:pt idx="848">
                  <c:v>43811</c:v>
                </c:pt>
                <c:pt idx="849">
                  <c:v>43812</c:v>
                </c:pt>
                <c:pt idx="850">
                  <c:v>43813</c:v>
                </c:pt>
                <c:pt idx="851">
                  <c:v>43814</c:v>
                </c:pt>
                <c:pt idx="852">
                  <c:v>43815</c:v>
                </c:pt>
                <c:pt idx="853">
                  <c:v>43816</c:v>
                </c:pt>
                <c:pt idx="854">
                  <c:v>43817</c:v>
                </c:pt>
                <c:pt idx="855">
                  <c:v>43818</c:v>
                </c:pt>
                <c:pt idx="856">
                  <c:v>43819</c:v>
                </c:pt>
                <c:pt idx="857">
                  <c:v>43820</c:v>
                </c:pt>
                <c:pt idx="858">
                  <c:v>43821</c:v>
                </c:pt>
                <c:pt idx="859">
                  <c:v>43822</c:v>
                </c:pt>
                <c:pt idx="860">
                  <c:v>43823</c:v>
                </c:pt>
                <c:pt idx="861">
                  <c:v>43824</c:v>
                </c:pt>
                <c:pt idx="862">
                  <c:v>43825</c:v>
                </c:pt>
                <c:pt idx="863">
                  <c:v>43826</c:v>
                </c:pt>
                <c:pt idx="864">
                  <c:v>43827</c:v>
                </c:pt>
                <c:pt idx="865">
                  <c:v>43828</c:v>
                </c:pt>
                <c:pt idx="866">
                  <c:v>43829</c:v>
                </c:pt>
                <c:pt idx="867">
                  <c:v>43830</c:v>
                </c:pt>
                <c:pt idx="868">
                  <c:v>43831</c:v>
                </c:pt>
                <c:pt idx="869">
                  <c:v>43832</c:v>
                </c:pt>
                <c:pt idx="870">
                  <c:v>43833</c:v>
                </c:pt>
                <c:pt idx="871">
                  <c:v>43834</c:v>
                </c:pt>
                <c:pt idx="872">
                  <c:v>43835</c:v>
                </c:pt>
                <c:pt idx="873">
                  <c:v>43836</c:v>
                </c:pt>
                <c:pt idx="874">
                  <c:v>43837</c:v>
                </c:pt>
                <c:pt idx="875">
                  <c:v>43838</c:v>
                </c:pt>
                <c:pt idx="876">
                  <c:v>43839</c:v>
                </c:pt>
                <c:pt idx="877">
                  <c:v>43840</c:v>
                </c:pt>
                <c:pt idx="878">
                  <c:v>43841</c:v>
                </c:pt>
                <c:pt idx="879">
                  <c:v>43842</c:v>
                </c:pt>
                <c:pt idx="880">
                  <c:v>43843</c:v>
                </c:pt>
                <c:pt idx="881">
                  <c:v>43844</c:v>
                </c:pt>
                <c:pt idx="882">
                  <c:v>43845</c:v>
                </c:pt>
                <c:pt idx="883">
                  <c:v>43846</c:v>
                </c:pt>
                <c:pt idx="884">
                  <c:v>43847</c:v>
                </c:pt>
                <c:pt idx="885">
                  <c:v>43848</c:v>
                </c:pt>
                <c:pt idx="886">
                  <c:v>43849</c:v>
                </c:pt>
                <c:pt idx="887">
                  <c:v>43850</c:v>
                </c:pt>
                <c:pt idx="888">
                  <c:v>43851</c:v>
                </c:pt>
                <c:pt idx="889">
                  <c:v>43852</c:v>
                </c:pt>
                <c:pt idx="890">
                  <c:v>43853</c:v>
                </c:pt>
                <c:pt idx="891">
                  <c:v>43854</c:v>
                </c:pt>
                <c:pt idx="892">
                  <c:v>43855</c:v>
                </c:pt>
                <c:pt idx="893">
                  <c:v>43856</c:v>
                </c:pt>
                <c:pt idx="894">
                  <c:v>43857</c:v>
                </c:pt>
                <c:pt idx="895">
                  <c:v>43858</c:v>
                </c:pt>
                <c:pt idx="896">
                  <c:v>43859</c:v>
                </c:pt>
                <c:pt idx="897">
                  <c:v>43860</c:v>
                </c:pt>
                <c:pt idx="898">
                  <c:v>43861</c:v>
                </c:pt>
                <c:pt idx="899">
                  <c:v>43862</c:v>
                </c:pt>
                <c:pt idx="900">
                  <c:v>43863</c:v>
                </c:pt>
                <c:pt idx="901">
                  <c:v>43864</c:v>
                </c:pt>
                <c:pt idx="902">
                  <c:v>43865</c:v>
                </c:pt>
                <c:pt idx="903">
                  <c:v>43866</c:v>
                </c:pt>
                <c:pt idx="904">
                  <c:v>43867</c:v>
                </c:pt>
                <c:pt idx="905">
                  <c:v>43868</c:v>
                </c:pt>
                <c:pt idx="906">
                  <c:v>43869</c:v>
                </c:pt>
                <c:pt idx="907">
                  <c:v>43870</c:v>
                </c:pt>
                <c:pt idx="908">
                  <c:v>43871</c:v>
                </c:pt>
                <c:pt idx="909">
                  <c:v>43872</c:v>
                </c:pt>
                <c:pt idx="910">
                  <c:v>43873</c:v>
                </c:pt>
                <c:pt idx="911">
                  <c:v>43874</c:v>
                </c:pt>
                <c:pt idx="912">
                  <c:v>43875</c:v>
                </c:pt>
                <c:pt idx="913">
                  <c:v>43876</c:v>
                </c:pt>
                <c:pt idx="914">
                  <c:v>43877</c:v>
                </c:pt>
                <c:pt idx="915">
                  <c:v>43878</c:v>
                </c:pt>
                <c:pt idx="916">
                  <c:v>43879</c:v>
                </c:pt>
                <c:pt idx="917">
                  <c:v>43880</c:v>
                </c:pt>
                <c:pt idx="918">
                  <c:v>43881</c:v>
                </c:pt>
                <c:pt idx="919">
                  <c:v>43882</c:v>
                </c:pt>
                <c:pt idx="920">
                  <c:v>43883</c:v>
                </c:pt>
                <c:pt idx="921">
                  <c:v>43884</c:v>
                </c:pt>
                <c:pt idx="922">
                  <c:v>43885</c:v>
                </c:pt>
                <c:pt idx="923">
                  <c:v>43886</c:v>
                </c:pt>
                <c:pt idx="924">
                  <c:v>43887</c:v>
                </c:pt>
                <c:pt idx="925">
                  <c:v>43888</c:v>
                </c:pt>
                <c:pt idx="926">
                  <c:v>43889</c:v>
                </c:pt>
                <c:pt idx="927">
                  <c:v>43890</c:v>
                </c:pt>
                <c:pt idx="928">
                  <c:v>43891</c:v>
                </c:pt>
                <c:pt idx="929">
                  <c:v>43892</c:v>
                </c:pt>
                <c:pt idx="930">
                  <c:v>43893</c:v>
                </c:pt>
                <c:pt idx="931">
                  <c:v>43894</c:v>
                </c:pt>
                <c:pt idx="932">
                  <c:v>43895</c:v>
                </c:pt>
                <c:pt idx="933">
                  <c:v>43896</c:v>
                </c:pt>
                <c:pt idx="934">
                  <c:v>43897</c:v>
                </c:pt>
                <c:pt idx="935">
                  <c:v>43898</c:v>
                </c:pt>
                <c:pt idx="936">
                  <c:v>43899</c:v>
                </c:pt>
                <c:pt idx="937">
                  <c:v>43900</c:v>
                </c:pt>
                <c:pt idx="938">
                  <c:v>43901</c:v>
                </c:pt>
                <c:pt idx="939">
                  <c:v>43902</c:v>
                </c:pt>
                <c:pt idx="940">
                  <c:v>43903</c:v>
                </c:pt>
                <c:pt idx="941">
                  <c:v>43904</c:v>
                </c:pt>
                <c:pt idx="942">
                  <c:v>43905</c:v>
                </c:pt>
                <c:pt idx="943">
                  <c:v>43906</c:v>
                </c:pt>
                <c:pt idx="944">
                  <c:v>43907</c:v>
                </c:pt>
                <c:pt idx="945">
                  <c:v>43908</c:v>
                </c:pt>
                <c:pt idx="946">
                  <c:v>43909</c:v>
                </c:pt>
                <c:pt idx="947">
                  <c:v>43910</c:v>
                </c:pt>
                <c:pt idx="948">
                  <c:v>43911</c:v>
                </c:pt>
                <c:pt idx="949">
                  <c:v>43912</c:v>
                </c:pt>
                <c:pt idx="950">
                  <c:v>43913</c:v>
                </c:pt>
                <c:pt idx="951">
                  <c:v>43914</c:v>
                </c:pt>
                <c:pt idx="952">
                  <c:v>43915</c:v>
                </c:pt>
                <c:pt idx="953">
                  <c:v>43916</c:v>
                </c:pt>
                <c:pt idx="954">
                  <c:v>43917</c:v>
                </c:pt>
                <c:pt idx="955">
                  <c:v>43918</c:v>
                </c:pt>
                <c:pt idx="956">
                  <c:v>43919</c:v>
                </c:pt>
                <c:pt idx="957">
                  <c:v>43920</c:v>
                </c:pt>
                <c:pt idx="958">
                  <c:v>43921</c:v>
                </c:pt>
                <c:pt idx="959">
                  <c:v>43922</c:v>
                </c:pt>
                <c:pt idx="960">
                  <c:v>43923</c:v>
                </c:pt>
                <c:pt idx="961">
                  <c:v>43924</c:v>
                </c:pt>
                <c:pt idx="962">
                  <c:v>43925</c:v>
                </c:pt>
                <c:pt idx="963">
                  <c:v>43926</c:v>
                </c:pt>
                <c:pt idx="964">
                  <c:v>43927</c:v>
                </c:pt>
                <c:pt idx="965">
                  <c:v>43928</c:v>
                </c:pt>
                <c:pt idx="966">
                  <c:v>43929</c:v>
                </c:pt>
                <c:pt idx="967">
                  <c:v>43930</c:v>
                </c:pt>
                <c:pt idx="968">
                  <c:v>43931</c:v>
                </c:pt>
                <c:pt idx="969">
                  <c:v>43932</c:v>
                </c:pt>
                <c:pt idx="970">
                  <c:v>43933</c:v>
                </c:pt>
                <c:pt idx="971">
                  <c:v>43934</c:v>
                </c:pt>
                <c:pt idx="972">
                  <c:v>43935</c:v>
                </c:pt>
                <c:pt idx="973">
                  <c:v>43936</c:v>
                </c:pt>
                <c:pt idx="974">
                  <c:v>43937</c:v>
                </c:pt>
                <c:pt idx="975">
                  <c:v>43938</c:v>
                </c:pt>
                <c:pt idx="976">
                  <c:v>43939</c:v>
                </c:pt>
                <c:pt idx="977">
                  <c:v>43940</c:v>
                </c:pt>
                <c:pt idx="978">
                  <c:v>43941</c:v>
                </c:pt>
                <c:pt idx="979">
                  <c:v>43942</c:v>
                </c:pt>
                <c:pt idx="980">
                  <c:v>43943</c:v>
                </c:pt>
                <c:pt idx="981">
                  <c:v>43944</c:v>
                </c:pt>
                <c:pt idx="982">
                  <c:v>43945</c:v>
                </c:pt>
                <c:pt idx="983">
                  <c:v>43946</c:v>
                </c:pt>
                <c:pt idx="984">
                  <c:v>43947</c:v>
                </c:pt>
                <c:pt idx="985">
                  <c:v>43948</c:v>
                </c:pt>
                <c:pt idx="986">
                  <c:v>43949</c:v>
                </c:pt>
                <c:pt idx="987">
                  <c:v>43950</c:v>
                </c:pt>
                <c:pt idx="988">
                  <c:v>43951</c:v>
                </c:pt>
                <c:pt idx="989">
                  <c:v>43952</c:v>
                </c:pt>
                <c:pt idx="990">
                  <c:v>43953</c:v>
                </c:pt>
                <c:pt idx="991">
                  <c:v>43954</c:v>
                </c:pt>
                <c:pt idx="992">
                  <c:v>43955</c:v>
                </c:pt>
                <c:pt idx="993">
                  <c:v>43956</c:v>
                </c:pt>
                <c:pt idx="994">
                  <c:v>43957</c:v>
                </c:pt>
                <c:pt idx="995">
                  <c:v>43958</c:v>
                </c:pt>
                <c:pt idx="996">
                  <c:v>43959</c:v>
                </c:pt>
                <c:pt idx="997">
                  <c:v>43960</c:v>
                </c:pt>
                <c:pt idx="998">
                  <c:v>43961</c:v>
                </c:pt>
                <c:pt idx="999">
                  <c:v>43962</c:v>
                </c:pt>
                <c:pt idx="1000">
                  <c:v>43963</c:v>
                </c:pt>
                <c:pt idx="1001">
                  <c:v>43964</c:v>
                </c:pt>
                <c:pt idx="1002">
                  <c:v>43965</c:v>
                </c:pt>
                <c:pt idx="1003">
                  <c:v>43966</c:v>
                </c:pt>
                <c:pt idx="1004">
                  <c:v>43967</c:v>
                </c:pt>
                <c:pt idx="1005">
                  <c:v>43968</c:v>
                </c:pt>
                <c:pt idx="1006">
                  <c:v>43969</c:v>
                </c:pt>
                <c:pt idx="1007">
                  <c:v>43970</c:v>
                </c:pt>
                <c:pt idx="1008">
                  <c:v>43971</c:v>
                </c:pt>
                <c:pt idx="1009">
                  <c:v>43972</c:v>
                </c:pt>
                <c:pt idx="1010">
                  <c:v>43973</c:v>
                </c:pt>
                <c:pt idx="1011">
                  <c:v>43974</c:v>
                </c:pt>
                <c:pt idx="1012">
                  <c:v>43975</c:v>
                </c:pt>
                <c:pt idx="1013">
                  <c:v>43976</c:v>
                </c:pt>
                <c:pt idx="1014">
                  <c:v>43977</c:v>
                </c:pt>
                <c:pt idx="1015">
                  <c:v>43978</c:v>
                </c:pt>
                <c:pt idx="1016">
                  <c:v>43979</c:v>
                </c:pt>
                <c:pt idx="1017">
                  <c:v>43980</c:v>
                </c:pt>
                <c:pt idx="1018">
                  <c:v>43981</c:v>
                </c:pt>
                <c:pt idx="1019">
                  <c:v>43982</c:v>
                </c:pt>
                <c:pt idx="1020">
                  <c:v>43983</c:v>
                </c:pt>
                <c:pt idx="1021">
                  <c:v>43984</c:v>
                </c:pt>
                <c:pt idx="1022">
                  <c:v>43985</c:v>
                </c:pt>
                <c:pt idx="1023">
                  <c:v>43986</c:v>
                </c:pt>
                <c:pt idx="1024">
                  <c:v>43987</c:v>
                </c:pt>
                <c:pt idx="1025">
                  <c:v>43988</c:v>
                </c:pt>
                <c:pt idx="1026">
                  <c:v>43989</c:v>
                </c:pt>
                <c:pt idx="1027">
                  <c:v>43990</c:v>
                </c:pt>
                <c:pt idx="1028">
                  <c:v>43991</c:v>
                </c:pt>
                <c:pt idx="1029">
                  <c:v>43992</c:v>
                </c:pt>
                <c:pt idx="1030">
                  <c:v>43993</c:v>
                </c:pt>
                <c:pt idx="1031">
                  <c:v>43994</c:v>
                </c:pt>
                <c:pt idx="1032">
                  <c:v>43995</c:v>
                </c:pt>
                <c:pt idx="1033">
                  <c:v>43996</c:v>
                </c:pt>
                <c:pt idx="1034">
                  <c:v>43997</c:v>
                </c:pt>
                <c:pt idx="1035">
                  <c:v>43998</c:v>
                </c:pt>
                <c:pt idx="1036">
                  <c:v>43999</c:v>
                </c:pt>
                <c:pt idx="1037">
                  <c:v>44000</c:v>
                </c:pt>
                <c:pt idx="1038">
                  <c:v>44001</c:v>
                </c:pt>
                <c:pt idx="1039">
                  <c:v>44002</c:v>
                </c:pt>
                <c:pt idx="1040">
                  <c:v>44003</c:v>
                </c:pt>
                <c:pt idx="1041">
                  <c:v>44004</c:v>
                </c:pt>
                <c:pt idx="1042">
                  <c:v>44005</c:v>
                </c:pt>
                <c:pt idx="1043">
                  <c:v>44006</c:v>
                </c:pt>
                <c:pt idx="1044">
                  <c:v>44007</c:v>
                </c:pt>
                <c:pt idx="1045">
                  <c:v>44008</c:v>
                </c:pt>
                <c:pt idx="1046">
                  <c:v>44009</c:v>
                </c:pt>
                <c:pt idx="1047">
                  <c:v>44010</c:v>
                </c:pt>
                <c:pt idx="1048">
                  <c:v>44011</c:v>
                </c:pt>
                <c:pt idx="1049">
                  <c:v>44012</c:v>
                </c:pt>
                <c:pt idx="1050">
                  <c:v>44013</c:v>
                </c:pt>
                <c:pt idx="1051">
                  <c:v>44014</c:v>
                </c:pt>
                <c:pt idx="1052">
                  <c:v>44015</c:v>
                </c:pt>
                <c:pt idx="1053">
                  <c:v>44016</c:v>
                </c:pt>
                <c:pt idx="1054">
                  <c:v>44017</c:v>
                </c:pt>
                <c:pt idx="1055">
                  <c:v>44018</c:v>
                </c:pt>
                <c:pt idx="1056">
                  <c:v>44019</c:v>
                </c:pt>
                <c:pt idx="1057">
                  <c:v>44020</c:v>
                </c:pt>
                <c:pt idx="1058">
                  <c:v>44021</c:v>
                </c:pt>
                <c:pt idx="1059">
                  <c:v>44022</c:v>
                </c:pt>
                <c:pt idx="1060">
                  <c:v>44023</c:v>
                </c:pt>
                <c:pt idx="1061">
                  <c:v>44024</c:v>
                </c:pt>
                <c:pt idx="1062">
                  <c:v>44025</c:v>
                </c:pt>
                <c:pt idx="1063">
                  <c:v>44026</c:v>
                </c:pt>
                <c:pt idx="1064">
                  <c:v>44027</c:v>
                </c:pt>
                <c:pt idx="1065">
                  <c:v>44028</c:v>
                </c:pt>
                <c:pt idx="1066">
                  <c:v>44029</c:v>
                </c:pt>
                <c:pt idx="1067">
                  <c:v>44030</c:v>
                </c:pt>
                <c:pt idx="1068">
                  <c:v>44031</c:v>
                </c:pt>
                <c:pt idx="1069">
                  <c:v>44032</c:v>
                </c:pt>
                <c:pt idx="1070">
                  <c:v>44033</c:v>
                </c:pt>
                <c:pt idx="1071">
                  <c:v>44034</c:v>
                </c:pt>
                <c:pt idx="1072">
                  <c:v>44035</c:v>
                </c:pt>
                <c:pt idx="1073">
                  <c:v>44036</c:v>
                </c:pt>
                <c:pt idx="1074">
                  <c:v>44037</c:v>
                </c:pt>
                <c:pt idx="1075">
                  <c:v>44038</c:v>
                </c:pt>
                <c:pt idx="1076">
                  <c:v>44039</c:v>
                </c:pt>
                <c:pt idx="1077">
                  <c:v>44040</c:v>
                </c:pt>
                <c:pt idx="1078">
                  <c:v>44041</c:v>
                </c:pt>
                <c:pt idx="1079">
                  <c:v>44042</c:v>
                </c:pt>
                <c:pt idx="1080">
                  <c:v>44043</c:v>
                </c:pt>
                <c:pt idx="1081">
                  <c:v>44044</c:v>
                </c:pt>
                <c:pt idx="1082">
                  <c:v>44045</c:v>
                </c:pt>
                <c:pt idx="1083">
                  <c:v>44046</c:v>
                </c:pt>
                <c:pt idx="1084">
                  <c:v>44047</c:v>
                </c:pt>
                <c:pt idx="1085">
                  <c:v>44048</c:v>
                </c:pt>
                <c:pt idx="1086">
                  <c:v>44049</c:v>
                </c:pt>
                <c:pt idx="1087">
                  <c:v>44050</c:v>
                </c:pt>
                <c:pt idx="1088">
                  <c:v>44051</c:v>
                </c:pt>
                <c:pt idx="1089">
                  <c:v>44052</c:v>
                </c:pt>
                <c:pt idx="1090">
                  <c:v>44053</c:v>
                </c:pt>
                <c:pt idx="1091">
                  <c:v>44054</c:v>
                </c:pt>
                <c:pt idx="1092">
                  <c:v>44055</c:v>
                </c:pt>
                <c:pt idx="1093">
                  <c:v>44056</c:v>
                </c:pt>
                <c:pt idx="1094">
                  <c:v>44057</c:v>
                </c:pt>
                <c:pt idx="1095">
                  <c:v>44058</c:v>
                </c:pt>
                <c:pt idx="1096">
                  <c:v>44059</c:v>
                </c:pt>
                <c:pt idx="1097">
                  <c:v>44060</c:v>
                </c:pt>
                <c:pt idx="1098">
                  <c:v>44061</c:v>
                </c:pt>
                <c:pt idx="1099">
                  <c:v>44062</c:v>
                </c:pt>
                <c:pt idx="1100">
                  <c:v>44063</c:v>
                </c:pt>
                <c:pt idx="1101">
                  <c:v>44064</c:v>
                </c:pt>
                <c:pt idx="1102">
                  <c:v>44065</c:v>
                </c:pt>
                <c:pt idx="1103">
                  <c:v>44066</c:v>
                </c:pt>
                <c:pt idx="1104">
                  <c:v>44067</c:v>
                </c:pt>
                <c:pt idx="1105">
                  <c:v>44068</c:v>
                </c:pt>
                <c:pt idx="1106">
                  <c:v>44069</c:v>
                </c:pt>
                <c:pt idx="1107">
                  <c:v>44070</c:v>
                </c:pt>
                <c:pt idx="1108">
                  <c:v>44071</c:v>
                </c:pt>
                <c:pt idx="1109">
                  <c:v>44072</c:v>
                </c:pt>
                <c:pt idx="1110">
                  <c:v>44073</c:v>
                </c:pt>
                <c:pt idx="1111">
                  <c:v>44074</c:v>
                </c:pt>
                <c:pt idx="1112">
                  <c:v>44075</c:v>
                </c:pt>
                <c:pt idx="1113">
                  <c:v>44076</c:v>
                </c:pt>
                <c:pt idx="1114">
                  <c:v>44077</c:v>
                </c:pt>
                <c:pt idx="1115">
                  <c:v>44078</c:v>
                </c:pt>
                <c:pt idx="1116">
                  <c:v>44079</c:v>
                </c:pt>
                <c:pt idx="1117">
                  <c:v>44080</c:v>
                </c:pt>
                <c:pt idx="1118">
                  <c:v>44081</c:v>
                </c:pt>
                <c:pt idx="1119">
                  <c:v>44082</c:v>
                </c:pt>
                <c:pt idx="1120">
                  <c:v>44083</c:v>
                </c:pt>
                <c:pt idx="1121">
                  <c:v>44084</c:v>
                </c:pt>
                <c:pt idx="1122">
                  <c:v>44085</c:v>
                </c:pt>
                <c:pt idx="1123">
                  <c:v>44086</c:v>
                </c:pt>
                <c:pt idx="1124">
                  <c:v>44087</c:v>
                </c:pt>
                <c:pt idx="1125">
                  <c:v>44088</c:v>
                </c:pt>
                <c:pt idx="1126">
                  <c:v>44089</c:v>
                </c:pt>
                <c:pt idx="1127">
                  <c:v>44090</c:v>
                </c:pt>
                <c:pt idx="1128">
                  <c:v>44091</c:v>
                </c:pt>
                <c:pt idx="1129">
                  <c:v>44092</c:v>
                </c:pt>
                <c:pt idx="1130">
                  <c:v>44093</c:v>
                </c:pt>
                <c:pt idx="1131">
                  <c:v>44094</c:v>
                </c:pt>
                <c:pt idx="1132">
                  <c:v>44095</c:v>
                </c:pt>
                <c:pt idx="1133">
                  <c:v>44096</c:v>
                </c:pt>
                <c:pt idx="1134">
                  <c:v>44097</c:v>
                </c:pt>
                <c:pt idx="1135">
                  <c:v>44098</c:v>
                </c:pt>
                <c:pt idx="1136">
                  <c:v>44099</c:v>
                </c:pt>
                <c:pt idx="1137">
                  <c:v>44100</c:v>
                </c:pt>
                <c:pt idx="1138">
                  <c:v>44101</c:v>
                </c:pt>
                <c:pt idx="1139">
                  <c:v>44102</c:v>
                </c:pt>
                <c:pt idx="1140">
                  <c:v>44103</c:v>
                </c:pt>
                <c:pt idx="1141">
                  <c:v>44104</c:v>
                </c:pt>
                <c:pt idx="1142">
                  <c:v>44105</c:v>
                </c:pt>
                <c:pt idx="1143">
                  <c:v>44106</c:v>
                </c:pt>
                <c:pt idx="1144">
                  <c:v>44107</c:v>
                </c:pt>
                <c:pt idx="1145">
                  <c:v>44108</c:v>
                </c:pt>
                <c:pt idx="1146">
                  <c:v>44109</c:v>
                </c:pt>
                <c:pt idx="1147">
                  <c:v>44110</c:v>
                </c:pt>
                <c:pt idx="1148">
                  <c:v>44111</c:v>
                </c:pt>
                <c:pt idx="1149">
                  <c:v>44112</c:v>
                </c:pt>
                <c:pt idx="1150">
                  <c:v>44113</c:v>
                </c:pt>
                <c:pt idx="1151">
                  <c:v>44114</c:v>
                </c:pt>
                <c:pt idx="1152">
                  <c:v>44115</c:v>
                </c:pt>
                <c:pt idx="1153">
                  <c:v>44116</c:v>
                </c:pt>
                <c:pt idx="1154">
                  <c:v>44117</c:v>
                </c:pt>
                <c:pt idx="1155">
                  <c:v>44118</c:v>
                </c:pt>
                <c:pt idx="1156">
                  <c:v>44119</c:v>
                </c:pt>
                <c:pt idx="1157">
                  <c:v>44120</c:v>
                </c:pt>
                <c:pt idx="1158">
                  <c:v>44121</c:v>
                </c:pt>
                <c:pt idx="1159">
                  <c:v>44122</c:v>
                </c:pt>
                <c:pt idx="1160">
                  <c:v>44123</c:v>
                </c:pt>
                <c:pt idx="1161">
                  <c:v>44124</c:v>
                </c:pt>
                <c:pt idx="1162">
                  <c:v>44125</c:v>
                </c:pt>
                <c:pt idx="1163">
                  <c:v>44126</c:v>
                </c:pt>
                <c:pt idx="1164">
                  <c:v>44127</c:v>
                </c:pt>
                <c:pt idx="1165">
                  <c:v>44128</c:v>
                </c:pt>
                <c:pt idx="1166">
                  <c:v>44129</c:v>
                </c:pt>
                <c:pt idx="1167">
                  <c:v>44130</c:v>
                </c:pt>
                <c:pt idx="1168">
                  <c:v>44131</c:v>
                </c:pt>
                <c:pt idx="1169">
                  <c:v>44132</c:v>
                </c:pt>
                <c:pt idx="1170">
                  <c:v>44133</c:v>
                </c:pt>
                <c:pt idx="1171">
                  <c:v>44134</c:v>
                </c:pt>
                <c:pt idx="1172">
                  <c:v>44135</c:v>
                </c:pt>
                <c:pt idx="1173">
                  <c:v>44136</c:v>
                </c:pt>
                <c:pt idx="1174">
                  <c:v>44137</c:v>
                </c:pt>
                <c:pt idx="1175">
                  <c:v>44138</c:v>
                </c:pt>
                <c:pt idx="1176">
                  <c:v>44139</c:v>
                </c:pt>
                <c:pt idx="1177">
                  <c:v>44140</c:v>
                </c:pt>
                <c:pt idx="1178">
                  <c:v>44141</c:v>
                </c:pt>
                <c:pt idx="1179">
                  <c:v>44142</c:v>
                </c:pt>
                <c:pt idx="1180">
                  <c:v>44143</c:v>
                </c:pt>
                <c:pt idx="1181">
                  <c:v>44144</c:v>
                </c:pt>
                <c:pt idx="1182">
                  <c:v>44145</c:v>
                </c:pt>
                <c:pt idx="1183">
                  <c:v>44146</c:v>
                </c:pt>
                <c:pt idx="1184">
                  <c:v>44147</c:v>
                </c:pt>
                <c:pt idx="1185">
                  <c:v>44148</c:v>
                </c:pt>
                <c:pt idx="1186">
                  <c:v>44149</c:v>
                </c:pt>
                <c:pt idx="1187">
                  <c:v>44150</c:v>
                </c:pt>
                <c:pt idx="1188">
                  <c:v>44151</c:v>
                </c:pt>
                <c:pt idx="1189">
                  <c:v>44152</c:v>
                </c:pt>
                <c:pt idx="1190">
                  <c:v>44153</c:v>
                </c:pt>
                <c:pt idx="1191">
                  <c:v>44154</c:v>
                </c:pt>
                <c:pt idx="1192">
                  <c:v>44155</c:v>
                </c:pt>
                <c:pt idx="1193">
                  <c:v>44156</c:v>
                </c:pt>
                <c:pt idx="1194">
                  <c:v>44157</c:v>
                </c:pt>
                <c:pt idx="1195">
                  <c:v>44158</c:v>
                </c:pt>
                <c:pt idx="1196">
                  <c:v>44159</c:v>
                </c:pt>
                <c:pt idx="1197">
                  <c:v>44160</c:v>
                </c:pt>
                <c:pt idx="1198">
                  <c:v>44161</c:v>
                </c:pt>
                <c:pt idx="1199">
                  <c:v>44162</c:v>
                </c:pt>
                <c:pt idx="1200">
                  <c:v>44163</c:v>
                </c:pt>
                <c:pt idx="1201">
                  <c:v>44164</c:v>
                </c:pt>
                <c:pt idx="1202">
                  <c:v>44165</c:v>
                </c:pt>
                <c:pt idx="1203">
                  <c:v>44166</c:v>
                </c:pt>
                <c:pt idx="1204">
                  <c:v>44167</c:v>
                </c:pt>
                <c:pt idx="1205">
                  <c:v>44168</c:v>
                </c:pt>
                <c:pt idx="1206">
                  <c:v>44169</c:v>
                </c:pt>
                <c:pt idx="1207">
                  <c:v>44170</c:v>
                </c:pt>
                <c:pt idx="1208">
                  <c:v>44171</c:v>
                </c:pt>
                <c:pt idx="1209">
                  <c:v>44172</c:v>
                </c:pt>
                <c:pt idx="1210">
                  <c:v>44173</c:v>
                </c:pt>
                <c:pt idx="1211">
                  <c:v>44174</c:v>
                </c:pt>
                <c:pt idx="1212">
                  <c:v>44175</c:v>
                </c:pt>
                <c:pt idx="1213">
                  <c:v>44176</c:v>
                </c:pt>
                <c:pt idx="1214">
                  <c:v>44177</c:v>
                </c:pt>
                <c:pt idx="1215">
                  <c:v>44178</c:v>
                </c:pt>
                <c:pt idx="1216">
                  <c:v>44179</c:v>
                </c:pt>
                <c:pt idx="1217">
                  <c:v>44180</c:v>
                </c:pt>
                <c:pt idx="1218">
                  <c:v>44181</c:v>
                </c:pt>
                <c:pt idx="1219">
                  <c:v>44182</c:v>
                </c:pt>
                <c:pt idx="1220">
                  <c:v>44183</c:v>
                </c:pt>
                <c:pt idx="1221">
                  <c:v>44184</c:v>
                </c:pt>
                <c:pt idx="1222">
                  <c:v>44185</c:v>
                </c:pt>
                <c:pt idx="1223">
                  <c:v>44186</c:v>
                </c:pt>
                <c:pt idx="1224">
                  <c:v>44187</c:v>
                </c:pt>
                <c:pt idx="1225">
                  <c:v>44188</c:v>
                </c:pt>
                <c:pt idx="1226">
                  <c:v>44189</c:v>
                </c:pt>
                <c:pt idx="1227">
                  <c:v>44190</c:v>
                </c:pt>
                <c:pt idx="1228">
                  <c:v>44191</c:v>
                </c:pt>
                <c:pt idx="1229">
                  <c:v>44192</c:v>
                </c:pt>
                <c:pt idx="1230">
                  <c:v>44193</c:v>
                </c:pt>
                <c:pt idx="1231">
                  <c:v>44194</c:v>
                </c:pt>
                <c:pt idx="1232">
                  <c:v>44195</c:v>
                </c:pt>
                <c:pt idx="1233">
                  <c:v>44196</c:v>
                </c:pt>
                <c:pt idx="1234">
                  <c:v>44197</c:v>
                </c:pt>
                <c:pt idx="1235">
                  <c:v>44198</c:v>
                </c:pt>
                <c:pt idx="1236">
                  <c:v>44199</c:v>
                </c:pt>
                <c:pt idx="1237">
                  <c:v>44200</c:v>
                </c:pt>
                <c:pt idx="1238">
                  <c:v>44201</c:v>
                </c:pt>
                <c:pt idx="1239">
                  <c:v>44202</c:v>
                </c:pt>
                <c:pt idx="1240">
                  <c:v>44203</c:v>
                </c:pt>
                <c:pt idx="1241">
                  <c:v>44204</c:v>
                </c:pt>
                <c:pt idx="1242">
                  <c:v>44205</c:v>
                </c:pt>
                <c:pt idx="1243">
                  <c:v>44206</c:v>
                </c:pt>
                <c:pt idx="1244">
                  <c:v>44207</c:v>
                </c:pt>
                <c:pt idx="1245">
                  <c:v>44208</c:v>
                </c:pt>
              </c:numCache>
            </c:numRef>
          </c:cat>
          <c:val>
            <c:numRef>
              <c:f>'SuperTrend(10,3) with Bitcoin'!$F$2:$F$1247</c:f>
              <c:numCache>
                <c:formatCode>_("$"* #,##0.00_);_("$"* \(#,##0.00\);_("$"* "-"??_);_(@_)</c:formatCode>
                <c:ptCount val="1246"/>
                <c:pt idx="0">
                  <c:v>4285.08</c:v>
                </c:pt>
                <c:pt idx="1">
                  <c:v>4108.37</c:v>
                </c:pt>
                <c:pt idx="2">
                  <c:v>4139.9799999999996</c:v>
                </c:pt>
                <c:pt idx="3">
                  <c:v>4086.29</c:v>
                </c:pt>
                <c:pt idx="4">
                  <c:v>4016</c:v>
                </c:pt>
                <c:pt idx="5">
                  <c:v>4040</c:v>
                </c:pt>
                <c:pt idx="6">
                  <c:v>4114.01</c:v>
                </c:pt>
                <c:pt idx="7">
                  <c:v>4316.01</c:v>
                </c:pt>
                <c:pt idx="8">
                  <c:v>4280.68</c:v>
                </c:pt>
                <c:pt idx="9">
                  <c:v>4337.4399999999996</c:v>
                </c:pt>
                <c:pt idx="10">
                  <c:v>4310.01</c:v>
                </c:pt>
                <c:pt idx="11">
                  <c:v>4386.6899999999996</c:v>
                </c:pt>
                <c:pt idx="12">
                  <c:v>4587.4799999999996</c:v>
                </c:pt>
                <c:pt idx="13">
                  <c:v>4555.1400000000003</c:v>
                </c:pt>
                <c:pt idx="14">
                  <c:v>4724.8900000000003</c:v>
                </c:pt>
                <c:pt idx="15">
                  <c:v>4834.91</c:v>
                </c:pt>
                <c:pt idx="16">
                  <c:v>4472.1400000000003</c:v>
                </c:pt>
                <c:pt idx="17">
                  <c:v>4509.08</c:v>
                </c:pt>
                <c:pt idx="18">
                  <c:v>4100.1099999999997</c:v>
                </c:pt>
                <c:pt idx="19">
                  <c:v>4366.47</c:v>
                </c:pt>
                <c:pt idx="20">
                  <c:v>4619.7700000000004</c:v>
                </c:pt>
                <c:pt idx="21">
                  <c:v>4691.6099999999997</c:v>
                </c:pt>
                <c:pt idx="22">
                  <c:v>4282.8</c:v>
                </c:pt>
                <c:pt idx="23">
                  <c:v>4258.8100000000004</c:v>
                </c:pt>
                <c:pt idx="24">
                  <c:v>4130.37</c:v>
                </c:pt>
                <c:pt idx="25">
                  <c:v>4208.47</c:v>
                </c:pt>
                <c:pt idx="26">
                  <c:v>4163.72</c:v>
                </c:pt>
                <c:pt idx="27">
                  <c:v>3944.69</c:v>
                </c:pt>
                <c:pt idx="28">
                  <c:v>3189.02</c:v>
                </c:pt>
                <c:pt idx="29">
                  <c:v>3700</c:v>
                </c:pt>
                <c:pt idx="30">
                  <c:v>3714.95</c:v>
                </c:pt>
                <c:pt idx="31">
                  <c:v>3699.99</c:v>
                </c:pt>
                <c:pt idx="32">
                  <c:v>4035.01</c:v>
                </c:pt>
                <c:pt idx="33">
                  <c:v>3910.04</c:v>
                </c:pt>
                <c:pt idx="34">
                  <c:v>3900</c:v>
                </c:pt>
                <c:pt idx="35">
                  <c:v>3609.99</c:v>
                </c:pt>
                <c:pt idx="36">
                  <c:v>3595.87</c:v>
                </c:pt>
                <c:pt idx="37">
                  <c:v>3780</c:v>
                </c:pt>
                <c:pt idx="38">
                  <c:v>3660.02</c:v>
                </c:pt>
                <c:pt idx="39">
                  <c:v>3920.75</c:v>
                </c:pt>
                <c:pt idx="40">
                  <c:v>3882.35</c:v>
                </c:pt>
                <c:pt idx="41">
                  <c:v>4193</c:v>
                </c:pt>
                <c:pt idx="42">
                  <c:v>4174.5</c:v>
                </c:pt>
                <c:pt idx="43">
                  <c:v>4174.6899999999996</c:v>
                </c:pt>
                <c:pt idx="44">
                  <c:v>4378.51</c:v>
                </c:pt>
                <c:pt idx="45">
                  <c:v>4378.4799999999996</c:v>
                </c:pt>
                <c:pt idx="46">
                  <c:v>4380</c:v>
                </c:pt>
                <c:pt idx="47">
                  <c:v>4310</c:v>
                </c:pt>
                <c:pt idx="48">
                  <c:v>4208.59</c:v>
                </c:pt>
                <c:pt idx="49">
                  <c:v>4292.43</c:v>
                </c:pt>
                <c:pt idx="50">
                  <c:v>4369</c:v>
                </c:pt>
                <c:pt idx="51">
                  <c:v>4423</c:v>
                </c:pt>
                <c:pt idx="52">
                  <c:v>4640</c:v>
                </c:pt>
                <c:pt idx="53">
                  <c:v>4786.95</c:v>
                </c:pt>
                <c:pt idx="54">
                  <c:v>4783.0600000000004</c:v>
                </c:pt>
                <c:pt idx="55">
                  <c:v>4821.43</c:v>
                </c:pt>
                <c:pt idx="56">
                  <c:v>5430</c:v>
                </c:pt>
                <c:pt idx="57">
                  <c:v>5649.98</c:v>
                </c:pt>
                <c:pt idx="58">
                  <c:v>5869.99</c:v>
                </c:pt>
                <c:pt idx="59">
                  <c:v>5709.99</c:v>
                </c:pt>
                <c:pt idx="60">
                  <c:v>5760.02</c:v>
                </c:pt>
                <c:pt idx="61">
                  <c:v>5595</c:v>
                </c:pt>
                <c:pt idx="62">
                  <c:v>5512.06</c:v>
                </c:pt>
                <c:pt idx="63">
                  <c:v>5683.9</c:v>
                </c:pt>
                <c:pt idx="64">
                  <c:v>6010.01</c:v>
                </c:pt>
                <c:pt idx="65">
                  <c:v>6024.97</c:v>
                </c:pt>
                <c:pt idx="66">
                  <c:v>5950.02</c:v>
                </c:pt>
                <c:pt idx="67">
                  <c:v>5915.93</c:v>
                </c:pt>
                <c:pt idx="68">
                  <c:v>5477.03</c:v>
                </c:pt>
                <c:pt idx="69">
                  <c:v>5689.99</c:v>
                </c:pt>
                <c:pt idx="70">
                  <c:v>5861.77</c:v>
                </c:pt>
                <c:pt idx="71">
                  <c:v>5768.83</c:v>
                </c:pt>
                <c:pt idx="72">
                  <c:v>5719.64</c:v>
                </c:pt>
                <c:pt idx="73">
                  <c:v>6169.98</c:v>
                </c:pt>
                <c:pt idx="74">
                  <c:v>6120.5</c:v>
                </c:pt>
                <c:pt idx="75">
                  <c:v>6463</c:v>
                </c:pt>
                <c:pt idx="76">
                  <c:v>6753.98</c:v>
                </c:pt>
                <c:pt idx="77">
                  <c:v>7019.98</c:v>
                </c:pt>
                <c:pt idx="78">
                  <c:v>7115.04</c:v>
                </c:pt>
                <c:pt idx="79">
                  <c:v>7357.09</c:v>
                </c:pt>
                <c:pt idx="80">
                  <c:v>7345.01</c:v>
                </c:pt>
                <c:pt idx="81">
                  <c:v>6960.12</c:v>
                </c:pt>
                <c:pt idx="82">
                  <c:v>7064.04</c:v>
                </c:pt>
                <c:pt idx="83">
                  <c:v>7303</c:v>
                </c:pt>
                <c:pt idx="84">
                  <c:v>7079.99</c:v>
                </c:pt>
                <c:pt idx="85">
                  <c:v>6506.98</c:v>
                </c:pt>
                <c:pt idx="86">
                  <c:v>6245.05</c:v>
                </c:pt>
                <c:pt idx="87">
                  <c:v>5811.03</c:v>
                </c:pt>
                <c:pt idx="88">
                  <c:v>6465.99</c:v>
                </c:pt>
                <c:pt idx="89">
                  <c:v>6574.99</c:v>
                </c:pt>
                <c:pt idx="90">
                  <c:v>7240.06</c:v>
                </c:pt>
                <c:pt idx="91">
                  <c:v>7864.5</c:v>
                </c:pt>
                <c:pt idx="92">
                  <c:v>7699.19</c:v>
                </c:pt>
                <c:pt idx="93">
                  <c:v>7761.94</c:v>
                </c:pt>
                <c:pt idx="94">
                  <c:v>8038</c:v>
                </c:pt>
                <c:pt idx="95">
                  <c:v>8212</c:v>
                </c:pt>
                <c:pt idx="96">
                  <c:v>8119.51</c:v>
                </c:pt>
                <c:pt idx="97">
                  <c:v>8205.92</c:v>
                </c:pt>
                <c:pt idx="98">
                  <c:v>8019.99</c:v>
                </c:pt>
                <c:pt idx="99">
                  <c:v>8138</c:v>
                </c:pt>
                <c:pt idx="100">
                  <c:v>8700.01</c:v>
                </c:pt>
                <c:pt idx="101">
                  <c:v>9128.02</c:v>
                </c:pt>
                <c:pt idx="102">
                  <c:v>9650</c:v>
                </c:pt>
                <c:pt idx="103">
                  <c:v>9896.7999999999993</c:v>
                </c:pt>
                <c:pt idx="104">
                  <c:v>9687.8799999999992</c:v>
                </c:pt>
                <c:pt idx="105">
                  <c:v>9838.9599999999991</c:v>
                </c:pt>
                <c:pt idx="106">
                  <c:v>10782.99</c:v>
                </c:pt>
                <c:pt idx="107">
                  <c:v>10890.01</c:v>
                </c:pt>
                <c:pt idx="108">
                  <c:v>11165.41</c:v>
                </c:pt>
                <c:pt idx="109">
                  <c:v>11579</c:v>
                </c:pt>
                <c:pt idx="110">
                  <c:v>11699.99</c:v>
                </c:pt>
                <c:pt idx="111">
                  <c:v>13550.05</c:v>
                </c:pt>
                <c:pt idx="112">
                  <c:v>16599</c:v>
                </c:pt>
                <c:pt idx="113">
                  <c:v>15880</c:v>
                </c:pt>
                <c:pt idx="114">
                  <c:v>14656.07</c:v>
                </c:pt>
                <c:pt idx="115">
                  <c:v>14899.98</c:v>
                </c:pt>
                <c:pt idx="116">
                  <c:v>16587.97</c:v>
                </c:pt>
                <c:pt idx="117">
                  <c:v>16349.99</c:v>
                </c:pt>
                <c:pt idx="118">
                  <c:v>16033.29</c:v>
                </c:pt>
                <c:pt idx="119">
                  <c:v>16334.98</c:v>
                </c:pt>
                <c:pt idx="120">
                  <c:v>17539.830000000002</c:v>
                </c:pt>
                <c:pt idx="121">
                  <c:v>19102.66</c:v>
                </c:pt>
                <c:pt idx="122">
                  <c:v>18860.02</c:v>
                </c:pt>
                <c:pt idx="123">
                  <c:v>18856.25</c:v>
                </c:pt>
                <c:pt idx="124">
                  <c:v>17295.2</c:v>
                </c:pt>
                <c:pt idx="125">
                  <c:v>16488.98</c:v>
                </c:pt>
                <c:pt idx="126">
                  <c:v>15492.64</c:v>
                </c:pt>
                <c:pt idx="127">
                  <c:v>13326.61</c:v>
                </c:pt>
                <c:pt idx="128">
                  <c:v>13300</c:v>
                </c:pt>
                <c:pt idx="129">
                  <c:v>13500</c:v>
                </c:pt>
                <c:pt idx="130">
                  <c:v>13699.34</c:v>
                </c:pt>
                <c:pt idx="131">
                  <c:v>15689.01</c:v>
                </c:pt>
                <c:pt idx="132">
                  <c:v>15459.99</c:v>
                </c:pt>
                <c:pt idx="133">
                  <c:v>14182.11</c:v>
                </c:pt>
                <c:pt idx="134">
                  <c:v>14378.9</c:v>
                </c:pt>
                <c:pt idx="135">
                  <c:v>12440.01</c:v>
                </c:pt>
                <c:pt idx="136">
                  <c:v>13716.36</c:v>
                </c:pt>
                <c:pt idx="137">
                  <c:v>13380</c:v>
                </c:pt>
                <c:pt idx="138">
                  <c:v>14675.11</c:v>
                </c:pt>
                <c:pt idx="139">
                  <c:v>14919.51</c:v>
                </c:pt>
                <c:pt idx="140">
                  <c:v>15059.54</c:v>
                </c:pt>
                <c:pt idx="141">
                  <c:v>16960.39</c:v>
                </c:pt>
                <c:pt idx="142">
                  <c:v>17069.79</c:v>
                </c:pt>
                <c:pt idx="143">
                  <c:v>16150.03</c:v>
                </c:pt>
                <c:pt idx="144">
                  <c:v>14902.54</c:v>
                </c:pt>
                <c:pt idx="145">
                  <c:v>14400</c:v>
                </c:pt>
                <c:pt idx="146">
                  <c:v>14907.09</c:v>
                </c:pt>
                <c:pt idx="147">
                  <c:v>13238.78</c:v>
                </c:pt>
                <c:pt idx="148">
                  <c:v>13740.01</c:v>
                </c:pt>
                <c:pt idx="149">
                  <c:v>14210</c:v>
                </c:pt>
                <c:pt idx="150">
                  <c:v>13474.99</c:v>
                </c:pt>
                <c:pt idx="151">
                  <c:v>13539.93</c:v>
                </c:pt>
                <c:pt idx="152">
                  <c:v>10900</c:v>
                </c:pt>
                <c:pt idx="153">
                  <c:v>10988.79</c:v>
                </c:pt>
                <c:pt idx="154">
                  <c:v>10961.97</c:v>
                </c:pt>
                <c:pt idx="155">
                  <c:v>11474.98</c:v>
                </c:pt>
                <c:pt idx="156">
                  <c:v>12799.94</c:v>
                </c:pt>
                <c:pt idx="157">
                  <c:v>11530</c:v>
                </c:pt>
                <c:pt idx="158">
                  <c:v>10760.05</c:v>
                </c:pt>
                <c:pt idx="159">
                  <c:v>10799.18</c:v>
                </c:pt>
                <c:pt idx="160">
                  <c:v>11349.99</c:v>
                </c:pt>
                <c:pt idx="161">
                  <c:v>11175.27</c:v>
                </c:pt>
                <c:pt idx="162">
                  <c:v>11089</c:v>
                </c:pt>
                <c:pt idx="163">
                  <c:v>11491</c:v>
                </c:pt>
                <c:pt idx="164">
                  <c:v>11879.95</c:v>
                </c:pt>
                <c:pt idx="165">
                  <c:v>11251</c:v>
                </c:pt>
                <c:pt idx="166">
                  <c:v>10237.51</c:v>
                </c:pt>
                <c:pt idx="167">
                  <c:v>10285.1</c:v>
                </c:pt>
                <c:pt idx="168">
                  <c:v>9224.52</c:v>
                </c:pt>
                <c:pt idx="169">
                  <c:v>8873.0300000000007</c:v>
                </c:pt>
                <c:pt idx="170">
                  <c:v>9199.9599999999991</c:v>
                </c:pt>
                <c:pt idx="171">
                  <c:v>8184.81</c:v>
                </c:pt>
                <c:pt idx="172">
                  <c:v>6939.99</c:v>
                </c:pt>
                <c:pt idx="173">
                  <c:v>7652.14</c:v>
                </c:pt>
                <c:pt idx="174">
                  <c:v>7599</c:v>
                </c:pt>
                <c:pt idx="175">
                  <c:v>7784.02</c:v>
                </c:pt>
                <c:pt idx="176">
                  <c:v>8683.92</c:v>
                </c:pt>
                <c:pt idx="177">
                  <c:v>8533.98</c:v>
                </c:pt>
                <c:pt idx="178">
                  <c:v>8063.88</c:v>
                </c:pt>
                <c:pt idx="179">
                  <c:v>8903</c:v>
                </c:pt>
                <c:pt idx="180">
                  <c:v>8539.9</c:v>
                </c:pt>
                <c:pt idx="181">
                  <c:v>9449.99</c:v>
                </c:pt>
                <c:pt idx="182">
                  <c:v>10000.09</c:v>
                </c:pt>
                <c:pt idx="183">
                  <c:v>10159.98</c:v>
                </c:pt>
                <c:pt idx="184">
                  <c:v>11039.55</c:v>
                </c:pt>
                <c:pt idx="185">
                  <c:v>10383.43</c:v>
                </c:pt>
                <c:pt idx="186">
                  <c:v>11153</c:v>
                </c:pt>
                <c:pt idx="187">
                  <c:v>11200.99</c:v>
                </c:pt>
                <c:pt idx="188">
                  <c:v>10437.6</c:v>
                </c:pt>
                <c:pt idx="189">
                  <c:v>9811.0400000000009</c:v>
                </c:pt>
                <c:pt idx="190">
                  <c:v>10131.040000000001</c:v>
                </c:pt>
                <c:pt idx="191">
                  <c:v>9694.51</c:v>
                </c:pt>
                <c:pt idx="192">
                  <c:v>9590</c:v>
                </c:pt>
                <c:pt idx="193">
                  <c:v>10324</c:v>
                </c:pt>
                <c:pt idx="194">
                  <c:v>10569.04</c:v>
                </c:pt>
                <c:pt idx="195">
                  <c:v>10326.76</c:v>
                </c:pt>
                <c:pt idx="196">
                  <c:v>10920</c:v>
                </c:pt>
                <c:pt idx="197">
                  <c:v>11039</c:v>
                </c:pt>
                <c:pt idx="198">
                  <c:v>11464.48</c:v>
                </c:pt>
                <c:pt idx="199">
                  <c:v>11515</c:v>
                </c:pt>
                <c:pt idx="200">
                  <c:v>11454</c:v>
                </c:pt>
                <c:pt idx="201">
                  <c:v>10716.48</c:v>
                </c:pt>
                <c:pt idx="202">
                  <c:v>9910</c:v>
                </c:pt>
                <c:pt idx="203">
                  <c:v>9271.64</c:v>
                </c:pt>
                <c:pt idx="204">
                  <c:v>9227</c:v>
                </c:pt>
                <c:pt idx="205">
                  <c:v>8770.2199999999993</c:v>
                </c:pt>
                <c:pt idx="206">
                  <c:v>9533.57</c:v>
                </c:pt>
                <c:pt idx="207">
                  <c:v>9131.34</c:v>
                </c:pt>
                <c:pt idx="208">
                  <c:v>9150</c:v>
                </c:pt>
                <c:pt idx="209">
                  <c:v>8170</c:v>
                </c:pt>
                <c:pt idx="210">
                  <c:v>8240.98</c:v>
                </c:pt>
                <c:pt idx="211">
                  <c:v>8260</c:v>
                </c:pt>
                <c:pt idx="212">
                  <c:v>7824.8</c:v>
                </c:pt>
                <c:pt idx="213">
                  <c:v>8189.99</c:v>
                </c:pt>
                <c:pt idx="214">
                  <c:v>8600</c:v>
                </c:pt>
                <c:pt idx="215">
                  <c:v>8909.98</c:v>
                </c:pt>
                <c:pt idx="216">
                  <c:v>8885</c:v>
                </c:pt>
                <c:pt idx="217">
                  <c:v>8722.9</c:v>
                </c:pt>
                <c:pt idx="218">
                  <c:v>8898.0300000000007</c:v>
                </c:pt>
                <c:pt idx="219">
                  <c:v>8546.86</c:v>
                </c:pt>
                <c:pt idx="220">
                  <c:v>8470.15</c:v>
                </c:pt>
                <c:pt idx="221">
                  <c:v>8134.23</c:v>
                </c:pt>
                <c:pt idx="222">
                  <c:v>7795.51</c:v>
                </c:pt>
                <c:pt idx="223">
                  <c:v>7949.3</c:v>
                </c:pt>
                <c:pt idx="224">
                  <c:v>7090.14</c:v>
                </c:pt>
                <c:pt idx="225">
                  <c:v>6840.23</c:v>
                </c:pt>
                <c:pt idx="226">
                  <c:v>6923.91</c:v>
                </c:pt>
                <c:pt idx="227">
                  <c:v>6813.01</c:v>
                </c:pt>
                <c:pt idx="228">
                  <c:v>7056</c:v>
                </c:pt>
                <c:pt idx="229">
                  <c:v>7405.21</c:v>
                </c:pt>
                <c:pt idx="230">
                  <c:v>6796.1</c:v>
                </c:pt>
                <c:pt idx="231">
                  <c:v>6770.76</c:v>
                </c:pt>
                <c:pt idx="232">
                  <c:v>6601.39</c:v>
                </c:pt>
                <c:pt idx="233">
                  <c:v>6895.8</c:v>
                </c:pt>
                <c:pt idx="234">
                  <c:v>7018</c:v>
                </c:pt>
                <c:pt idx="235">
                  <c:v>6782.72</c:v>
                </c:pt>
                <c:pt idx="236">
                  <c:v>6843.9</c:v>
                </c:pt>
                <c:pt idx="237">
                  <c:v>6953.79</c:v>
                </c:pt>
                <c:pt idx="238">
                  <c:v>7923</c:v>
                </c:pt>
                <c:pt idx="239">
                  <c:v>7877.41</c:v>
                </c:pt>
                <c:pt idx="240">
                  <c:v>7999.01</c:v>
                </c:pt>
                <c:pt idx="241">
                  <c:v>8355</c:v>
                </c:pt>
                <c:pt idx="242">
                  <c:v>8064.92</c:v>
                </c:pt>
                <c:pt idx="243">
                  <c:v>7885.02</c:v>
                </c:pt>
                <c:pt idx="244">
                  <c:v>8173</c:v>
                </c:pt>
                <c:pt idx="245">
                  <c:v>8278</c:v>
                </c:pt>
                <c:pt idx="246">
                  <c:v>8856.98</c:v>
                </c:pt>
                <c:pt idx="247">
                  <c:v>8915.31</c:v>
                </c:pt>
                <c:pt idx="248">
                  <c:v>8787.02</c:v>
                </c:pt>
                <c:pt idx="249">
                  <c:v>8934.01</c:v>
                </c:pt>
                <c:pt idx="250">
                  <c:v>9619.99</c:v>
                </c:pt>
                <c:pt idx="251">
                  <c:v>8869.99</c:v>
                </c:pt>
                <c:pt idx="252">
                  <c:v>9266</c:v>
                </c:pt>
                <c:pt idx="253">
                  <c:v>8915.35</c:v>
                </c:pt>
                <c:pt idx="254">
                  <c:v>9348</c:v>
                </c:pt>
                <c:pt idx="255">
                  <c:v>9419</c:v>
                </c:pt>
                <c:pt idx="256">
                  <c:v>9246.01</c:v>
                </c:pt>
                <c:pt idx="257">
                  <c:v>9071.48</c:v>
                </c:pt>
                <c:pt idx="258">
                  <c:v>9247.84</c:v>
                </c:pt>
                <c:pt idx="259">
                  <c:v>9750</c:v>
                </c:pt>
                <c:pt idx="260">
                  <c:v>9713.99</c:v>
                </c:pt>
                <c:pt idx="261">
                  <c:v>9864</c:v>
                </c:pt>
                <c:pt idx="262">
                  <c:v>9659.01</c:v>
                </c:pt>
                <c:pt idx="263">
                  <c:v>9365</c:v>
                </c:pt>
                <c:pt idx="264">
                  <c:v>9187.56</c:v>
                </c:pt>
                <c:pt idx="265">
                  <c:v>9310</c:v>
                </c:pt>
                <c:pt idx="266">
                  <c:v>9002.2000000000007</c:v>
                </c:pt>
                <c:pt idx="267">
                  <c:v>8400</c:v>
                </c:pt>
                <c:pt idx="268">
                  <c:v>8465.94</c:v>
                </c:pt>
                <c:pt idx="269">
                  <c:v>8679.7099999999991</c:v>
                </c:pt>
                <c:pt idx="270">
                  <c:v>8663.34</c:v>
                </c:pt>
                <c:pt idx="271">
                  <c:v>8462</c:v>
                </c:pt>
                <c:pt idx="272">
                  <c:v>8330</c:v>
                </c:pt>
                <c:pt idx="273">
                  <c:v>8041.46</c:v>
                </c:pt>
                <c:pt idx="274">
                  <c:v>8239.81</c:v>
                </c:pt>
                <c:pt idx="275">
                  <c:v>8233.49</c:v>
                </c:pt>
                <c:pt idx="276">
                  <c:v>8526.98</c:v>
                </c:pt>
                <c:pt idx="277">
                  <c:v>8381.24</c:v>
                </c:pt>
                <c:pt idx="278">
                  <c:v>7977.11</c:v>
                </c:pt>
                <c:pt idx="279">
                  <c:v>7501.95</c:v>
                </c:pt>
                <c:pt idx="280">
                  <c:v>7575.01</c:v>
                </c:pt>
                <c:pt idx="281">
                  <c:v>7457</c:v>
                </c:pt>
                <c:pt idx="282">
                  <c:v>7333.96</c:v>
                </c:pt>
                <c:pt idx="283">
                  <c:v>7338.99</c:v>
                </c:pt>
                <c:pt idx="284">
                  <c:v>7099</c:v>
                </c:pt>
                <c:pt idx="285">
                  <c:v>7461.29</c:v>
                </c:pt>
                <c:pt idx="286">
                  <c:v>7375.96</c:v>
                </c:pt>
                <c:pt idx="287">
                  <c:v>7485.01</c:v>
                </c:pt>
                <c:pt idx="288">
                  <c:v>7521.01</c:v>
                </c:pt>
                <c:pt idx="289">
                  <c:v>7640.03</c:v>
                </c:pt>
                <c:pt idx="290">
                  <c:v>7714.26</c:v>
                </c:pt>
                <c:pt idx="291">
                  <c:v>7487</c:v>
                </c:pt>
                <c:pt idx="292">
                  <c:v>7625</c:v>
                </c:pt>
                <c:pt idx="293">
                  <c:v>7658.84</c:v>
                </c:pt>
                <c:pt idx="294">
                  <c:v>7691.08</c:v>
                </c:pt>
                <c:pt idx="295">
                  <c:v>7603.44</c:v>
                </c:pt>
                <c:pt idx="296">
                  <c:v>7491.73</c:v>
                </c:pt>
                <c:pt idx="297">
                  <c:v>6764.99</c:v>
                </c:pt>
                <c:pt idx="298">
                  <c:v>6872</c:v>
                </c:pt>
                <c:pt idx="299">
                  <c:v>6530</c:v>
                </c:pt>
                <c:pt idx="300">
                  <c:v>6292.78</c:v>
                </c:pt>
                <c:pt idx="301">
                  <c:v>6635.98</c:v>
                </c:pt>
                <c:pt idx="302">
                  <c:v>6388.9</c:v>
                </c:pt>
                <c:pt idx="303">
                  <c:v>6483.98</c:v>
                </c:pt>
                <c:pt idx="304">
                  <c:v>6449.61</c:v>
                </c:pt>
                <c:pt idx="305">
                  <c:v>6712.46</c:v>
                </c:pt>
                <c:pt idx="306">
                  <c:v>6741.21</c:v>
                </c:pt>
                <c:pt idx="307">
                  <c:v>6761.51</c:v>
                </c:pt>
                <c:pt idx="308">
                  <c:v>6718.84</c:v>
                </c:pt>
                <c:pt idx="309">
                  <c:v>6045</c:v>
                </c:pt>
                <c:pt idx="310">
                  <c:v>6149.98</c:v>
                </c:pt>
                <c:pt idx="311">
                  <c:v>6136.97</c:v>
                </c:pt>
                <c:pt idx="312">
                  <c:v>6252</c:v>
                </c:pt>
                <c:pt idx="313">
                  <c:v>6070.78</c:v>
                </c:pt>
                <c:pt idx="314">
                  <c:v>6133.73</c:v>
                </c:pt>
                <c:pt idx="315">
                  <c:v>5853.98</c:v>
                </c:pt>
                <c:pt idx="316">
                  <c:v>6197.92</c:v>
                </c:pt>
                <c:pt idx="317">
                  <c:v>6390.07</c:v>
                </c:pt>
                <c:pt idx="318">
                  <c:v>6356.81</c:v>
                </c:pt>
                <c:pt idx="319">
                  <c:v>6615.29</c:v>
                </c:pt>
                <c:pt idx="320">
                  <c:v>6513.86</c:v>
                </c:pt>
                <c:pt idx="321">
                  <c:v>6586.98</c:v>
                </c:pt>
                <c:pt idx="322">
                  <c:v>6529.2</c:v>
                </c:pt>
                <c:pt idx="323">
                  <c:v>6609.78</c:v>
                </c:pt>
                <c:pt idx="324">
                  <c:v>6756.98</c:v>
                </c:pt>
                <c:pt idx="325">
                  <c:v>6712.1</c:v>
                </c:pt>
                <c:pt idx="326">
                  <c:v>6662.12</c:v>
                </c:pt>
                <c:pt idx="327">
                  <c:v>6296.91</c:v>
                </c:pt>
                <c:pt idx="328">
                  <c:v>6378.07</c:v>
                </c:pt>
                <c:pt idx="329">
                  <c:v>6250.57</c:v>
                </c:pt>
                <c:pt idx="330">
                  <c:v>6214.57</c:v>
                </c:pt>
                <c:pt idx="331">
                  <c:v>6251.99</c:v>
                </c:pt>
                <c:pt idx="332">
                  <c:v>6353.01</c:v>
                </c:pt>
                <c:pt idx="333">
                  <c:v>6723.35</c:v>
                </c:pt>
                <c:pt idx="334">
                  <c:v>7317.44</c:v>
                </c:pt>
                <c:pt idx="335">
                  <c:v>7381.9</c:v>
                </c:pt>
                <c:pt idx="336">
                  <c:v>7466.21</c:v>
                </c:pt>
                <c:pt idx="337">
                  <c:v>7337.53</c:v>
                </c:pt>
                <c:pt idx="338">
                  <c:v>7398.78</c:v>
                </c:pt>
                <c:pt idx="339">
                  <c:v>7394.79</c:v>
                </c:pt>
                <c:pt idx="340">
                  <c:v>7721.01</c:v>
                </c:pt>
                <c:pt idx="341">
                  <c:v>8397.24</c:v>
                </c:pt>
                <c:pt idx="342">
                  <c:v>8175.64</c:v>
                </c:pt>
                <c:pt idx="343">
                  <c:v>7920</c:v>
                </c:pt>
                <c:pt idx="344">
                  <c:v>8188.57</c:v>
                </c:pt>
                <c:pt idx="345">
                  <c:v>8225.0400000000009</c:v>
                </c:pt>
                <c:pt idx="346">
                  <c:v>8211</c:v>
                </c:pt>
                <c:pt idx="347">
                  <c:v>8173.92</c:v>
                </c:pt>
                <c:pt idx="348">
                  <c:v>7730.93</c:v>
                </c:pt>
                <c:pt idx="349">
                  <c:v>7604.58</c:v>
                </c:pt>
                <c:pt idx="350">
                  <c:v>7525.71</c:v>
                </c:pt>
                <c:pt idx="351">
                  <c:v>7418.78</c:v>
                </c:pt>
                <c:pt idx="352">
                  <c:v>7009.84</c:v>
                </c:pt>
                <c:pt idx="353">
                  <c:v>7024.19</c:v>
                </c:pt>
                <c:pt idx="354">
                  <c:v>6934.82</c:v>
                </c:pt>
                <c:pt idx="355">
                  <c:v>6720.06</c:v>
                </c:pt>
                <c:pt idx="356">
                  <c:v>6285</c:v>
                </c:pt>
                <c:pt idx="357">
                  <c:v>6529.79</c:v>
                </c:pt>
                <c:pt idx="358">
                  <c:v>6144.01</c:v>
                </c:pt>
                <c:pt idx="359">
                  <c:v>6232.35</c:v>
                </c:pt>
                <c:pt idx="360">
                  <c:v>6308.33</c:v>
                </c:pt>
                <c:pt idx="361">
                  <c:v>6246.35</c:v>
                </c:pt>
                <c:pt idx="362">
                  <c:v>6188.08</c:v>
                </c:pt>
                <c:pt idx="363">
                  <c:v>6267.16</c:v>
                </c:pt>
                <c:pt idx="364">
                  <c:v>6311.75</c:v>
                </c:pt>
                <c:pt idx="365">
                  <c:v>6584.49</c:v>
                </c:pt>
                <c:pt idx="366">
                  <c:v>6387.96</c:v>
                </c:pt>
                <c:pt idx="367">
                  <c:v>6477.53</c:v>
                </c:pt>
                <c:pt idx="368">
                  <c:v>6254.84</c:v>
                </c:pt>
                <c:pt idx="369">
                  <c:v>6480</c:v>
                </c:pt>
                <c:pt idx="370">
                  <c:v>6360.89</c:v>
                </c:pt>
                <c:pt idx="371">
                  <c:v>6525.01</c:v>
                </c:pt>
                <c:pt idx="372">
                  <c:v>6681.64</c:v>
                </c:pt>
                <c:pt idx="373">
                  <c:v>6733.64</c:v>
                </c:pt>
                <c:pt idx="374">
                  <c:v>6700</c:v>
                </c:pt>
                <c:pt idx="375">
                  <c:v>6908.64</c:v>
                </c:pt>
                <c:pt idx="376">
                  <c:v>7076.11</c:v>
                </c:pt>
                <c:pt idx="377">
                  <c:v>7031.22</c:v>
                </c:pt>
                <c:pt idx="378">
                  <c:v>6984.84</c:v>
                </c:pt>
                <c:pt idx="379">
                  <c:v>7011.21</c:v>
                </c:pt>
                <c:pt idx="380">
                  <c:v>7200.01</c:v>
                </c:pt>
                <c:pt idx="381">
                  <c:v>7302.01</c:v>
                </c:pt>
                <c:pt idx="382">
                  <c:v>7263.02</c:v>
                </c:pt>
                <c:pt idx="383">
                  <c:v>7359.06</c:v>
                </c:pt>
                <c:pt idx="384">
                  <c:v>6700</c:v>
                </c:pt>
                <c:pt idx="385">
                  <c:v>6516.01</c:v>
                </c:pt>
                <c:pt idx="386">
                  <c:v>6395.54</c:v>
                </c:pt>
                <c:pt idx="387">
                  <c:v>6185.05</c:v>
                </c:pt>
                <c:pt idx="388">
                  <c:v>6250.81</c:v>
                </c:pt>
                <c:pt idx="389">
                  <c:v>6312</c:v>
                </c:pt>
                <c:pt idx="390">
                  <c:v>6294.91</c:v>
                </c:pt>
                <c:pt idx="391">
                  <c:v>6338.62</c:v>
                </c:pt>
                <c:pt idx="392">
                  <c:v>6487.38</c:v>
                </c:pt>
                <c:pt idx="393">
                  <c:v>6476.63</c:v>
                </c:pt>
                <c:pt idx="394">
                  <c:v>6514.96</c:v>
                </c:pt>
                <c:pt idx="395">
                  <c:v>6505</c:v>
                </c:pt>
                <c:pt idx="396">
                  <c:v>6248.69</c:v>
                </c:pt>
                <c:pt idx="397">
                  <c:v>6336.45</c:v>
                </c:pt>
                <c:pt idx="398">
                  <c:v>6391.89</c:v>
                </c:pt>
                <c:pt idx="399">
                  <c:v>6492</c:v>
                </c:pt>
                <c:pt idx="400">
                  <c:v>6759.02</c:v>
                </c:pt>
                <c:pt idx="401">
                  <c:v>6723.05</c:v>
                </c:pt>
                <c:pt idx="402">
                  <c:v>6708</c:v>
                </c:pt>
                <c:pt idx="403">
                  <c:v>6581.39</c:v>
                </c:pt>
                <c:pt idx="404">
                  <c:v>6447.54</c:v>
                </c:pt>
                <c:pt idx="405">
                  <c:v>6465.12</c:v>
                </c:pt>
                <c:pt idx="406">
                  <c:v>6689.13</c:v>
                </c:pt>
                <c:pt idx="407">
                  <c:v>6634.58</c:v>
                </c:pt>
                <c:pt idx="408">
                  <c:v>6596.38</c:v>
                </c:pt>
                <c:pt idx="409">
                  <c:v>6626.57</c:v>
                </c:pt>
                <c:pt idx="410">
                  <c:v>6611.61</c:v>
                </c:pt>
                <c:pt idx="411">
                  <c:v>6525.79</c:v>
                </c:pt>
                <c:pt idx="412">
                  <c:v>6510</c:v>
                </c:pt>
                <c:pt idx="413">
                  <c:v>6593.79</c:v>
                </c:pt>
                <c:pt idx="414">
                  <c:v>6635.65</c:v>
                </c:pt>
                <c:pt idx="415">
                  <c:v>6594.27</c:v>
                </c:pt>
                <c:pt idx="416">
                  <c:v>6615.26</c:v>
                </c:pt>
                <c:pt idx="417">
                  <c:v>6673.01</c:v>
                </c:pt>
                <c:pt idx="418">
                  <c:v>6656.61</c:v>
                </c:pt>
                <c:pt idx="419">
                  <c:v>6631</c:v>
                </c:pt>
                <c:pt idx="420">
                  <c:v>6252.68</c:v>
                </c:pt>
                <c:pt idx="421">
                  <c:v>6298.01</c:v>
                </c:pt>
                <c:pt idx="422">
                  <c:v>6332.93</c:v>
                </c:pt>
                <c:pt idx="423">
                  <c:v>6339.34</c:v>
                </c:pt>
                <c:pt idx="424">
                  <c:v>6752.5</c:v>
                </c:pt>
                <c:pt idx="425">
                  <c:v>6759.27</c:v>
                </c:pt>
                <c:pt idx="426">
                  <c:v>6740.89</c:v>
                </c:pt>
                <c:pt idx="427">
                  <c:v>6618.96</c:v>
                </c:pt>
                <c:pt idx="428">
                  <c:v>6528.88</c:v>
                </c:pt>
                <c:pt idx="429">
                  <c:v>6588.4</c:v>
                </c:pt>
                <c:pt idx="430">
                  <c:v>6590.11</c:v>
                </c:pt>
                <c:pt idx="431">
                  <c:v>6581.2</c:v>
                </c:pt>
                <c:pt idx="432">
                  <c:v>6553.51</c:v>
                </c:pt>
                <c:pt idx="433">
                  <c:v>6565.5</c:v>
                </c:pt>
                <c:pt idx="434">
                  <c:v>6528.09</c:v>
                </c:pt>
                <c:pt idx="435">
                  <c:v>6538.63</c:v>
                </c:pt>
                <c:pt idx="436">
                  <c:v>6505.6</c:v>
                </c:pt>
                <c:pt idx="437">
                  <c:v>6489.93</c:v>
                </c:pt>
                <c:pt idx="438">
                  <c:v>6344.5</c:v>
                </c:pt>
                <c:pt idx="439">
                  <c:v>6330.87</c:v>
                </c:pt>
                <c:pt idx="440">
                  <c:v>6371.93</c:v>
                </c:pt>
                <c:pt idx="441">
                  <c:v>6410</c:v>
                </c:pt>
                <c:pt idx="442">
                  <c:v>6433.98</c:v>
                </c:pt>
                <c:pt idx="443">
                  <c:v>6387.09</c:v>
                </c:pt>
                <c:pt idx="444">
                  <c:v>6485.85</c:v>
                </c:pt>
                <c:pt idx="445">
                  <c:v>6468.99</c:v>
                </c:pt>
                <c:pt idx="446">
                  <c:v>6519.11</c:v>
                </c:pt>
                <c:pt idx="447">
                  <c:v>6578.46</c:v>
                </c:pt>
                <c:pt idx="448">
                  <c:v>6479.84</c:v>
                </c:pt>
                <c:pt idx="449">
                  <c:v>6419.99</c:v>
                </c:pt>
                <c:pt idx="450">
                  <c:v>6433.05</c:v>
                </c:pt>
                <c:pt idx="451">
                  <c:v>6449.81</c:v>
                </c:pt>
                <c:pt idx="452">
                  <c:v>6453.07</c:v>
                </c:pt>
                <c:pt idx="453">
                  <c:v>6457.66</c:v>
                </c:pt>
                <c:pt idx="454">
                  <c:v>5922.41</c:v>
                </c:pt>
                <c:pt idx="455">
                  <c:v>5753.4</c:v>
                </c:pt>
                <c:pt idx="456">
                  <c:v>5655.94</c:v>
                </c:pt>
                <c:pt idx="457">
                  <c:v>5628.29</c:v>
                </c:pt>
                <c:pt idx="458">
                  <c:v>5662</c:v>
                </c:pt>
                <c:pt idx="459">
                  <c:v>4910.03</c:v>
                </c:pt>
                <c:pt idx="460">
                  <c:v>4558.8599999999997</c:v>
                </c:pt>
                <c:pt idx="461">
                  <c:v>4661.07</c:v>
                </c:pt>
                <c:pt idx="462">
                  <c:v>4370</c:v>
                </c:pt>
                <c:pt idx="463">
                  <c:v>4420.6099999999997</c:v>
                </c:pt>
                <c:pt idx="464">
                  <c:v>3932.44</c:v>
                </c:pt>
                <c:pt idx="465">
                  <c:v>4085.78</c:v>
                </c:pt>
                <c:pt idx="466">
                  <c:v>3862.2</c:v>
                </c:pt>
                <c:pt idx="467">
                  <c:v>3875.21</c:v>
                </c:pt>
                <c:pt idx="468">
                  <c:v>4264.8500000000004</c:v>
                </c:pt>
                <c:pt idx="469">
                  <c:v>4295.84</c:v>
                </c:pt>
                <c:pt idx="470">
                  <c:v>4041.32</c:v>
                </c:pt>
                <c:pt idx="471">
                  <c:v>4190.0200000000004</c:v>
                </c:pt>
                <c:pt idx="472">
                  <c:v>4161.01</c:v>
                </c:pt>
                <c:pt idx="473">
                  <c:v>3884.01</c:v>
                </c:pt>
                <c:pt idx="474">
                  <c:v>3951.64</c:v>
                </c:pt>
                <c:pt idx="475">
                  <c:v>3769.84</c:v>
                </c:pt>
                <c:pt idx="476">
                  <c:v>3508.75</c:v>
                </c:pt>
                <c:pt idx="477">
                  <c:v>3403.55</c:v>
                </c:pt>
                <c:pt idx="478">
                  <c:v>3410.93</c:v>
                </c:pt>
                <c:pt idx="479">
                  <c:v>3545.37</c:v>
                </c:pt>
                <c:pt idx="480">
                  <c:v>3432.88</c:v>
                </c:pt>
                <c:pt idx="481">
                  <c:v>3380.39</c:v>
                </c:pt>
                <c:pt idx="482">
                  <c:v>3445</c:v>
                </c:pt>
                <c:pt idx="483">
                  <c:v>3302.06</c:v>
                </c:pt>
                <c:pt idx="484">
                  <c:v>3224.17</c:v>
                </c:pt>
                <c:pt idx="485">
                  <c:v>3211.72</c:v>
                </c:pt>
                <c:pt idx="486">
                  <c:v>3228.67</c:v>
                </c:pt>
                <c:pt idx="487">
                  <c:v>3509.08</c:v>
                </c:pt>
                <c:pt idx="488">
                  <c:v>3652.98</c:v>
                </c:pt>
                <c:pt idx="489">
                  <c:v>3662.22</c:v>
                </c:pt>
                <c:pt idx="490">
                  <c:v>4049.62</c:v>
                </c:pt>
                <c:pt idx="491">
                  <c:v>3838.66</c:v>
                </c:pt>
                <c:pt idx="492">
                  <c:v>3948.91</c:v>
                </c:pt>
                <c:pt idx="493">
                  <c:v>3929.71</c:v>
                </c:pt>
                <c:pt idx="494">
                  <c:v>4008.01</c:v>
                </c:pt>
                <c:pt idx="495">
                  <c:v>3745.79</c:v>
                </c:pt>
                <c:pt idx="496">
                  <c:v>3777.74</c:v>
                </c:pt>
                <c:pt idx="497">
                  <c:v>3567.91</c:v>
                </c:pt>
                <c:pt idx="498">
                  <c:v>3839.26</c:v>
                </c:pt>
                <c:pt idx="499">
                  <c:v>3695.32</c:v>
                </c:pt>
                <c:pt idx="500">
                  <c:v>3801.91</c:v>
                </c:pt>
                <c:pt idx="501">
                  <c:v>3702.9</c:v>
                </c:pt>
                <c:pt idx="502">
                  <c:v>3797.14</c:v>
                </c:pt>
                <c:pt idx="503">
                  <c:v>3858.56</c:v>
                </c:pt>
                <c:pt idx="504">
                  <c:v>3766.78</c:v>
                </c:pt>
                <c:pt idx="505">
                  <c:v>3792.01</c:v>
                </c:pt>
                <c:pt idx="506">
                  <c:v>3770.96</c:v>
                </c:pt>
                <c:pt idx="507">
                  <c:v>3987.6</c:v>
                </c:pt>
                <c:pt idx="508">
                  <c:v>3975.45</c:v>
                </c:pt>
                <c:pt idx="509">
                  <c:v>3955.13</c:v>
                </c:pt>
                <c:pt idx="510">
                  <c:v>3966.65</c:v>
                </c:pt>
                <c:pt idx="511">
                  <c:v>3585.88</c:v>
                </c:pt>
                <c:pt idx="512">
                  <c:v>3601.31</c:v>
                </c:pt>
                <c:pt idx="513">
                  <c:v>3583.13</c:v>
                </c:pt>
                <c:pt idx="514">
                  <c:v>3476.81</c:v>
                </c:pt>
                <c:pt idx="515">
                  <c:v>3626.09</c:v>
                </c:pt>
                <c:pt idx="516">
                  <c:v>3553.06</c:v>
                </c:pt>
                <c:pt idx="517">
                  <c:v>3591.84</c:v>
                </c:pt>
                <c:pt idx="518">
                  <c:v>3616.21</c:v>
                </c:pt>
                <c:pt idx="519">
                  <c:v>3594.87</c:v>
                </c:pt>
                <c:pt idx="520">
                  <c:v>3665.3</c:v>
                </c:pt>
                <c:pt idx="521">
                  <c:v>3539.28</c:v>
                </c:pt>
                <c:pt idx="522">
                  <c:v>3526.9</c:v>
                </c:pt>
                <c:pt idx="523">
                  <c:v>3570.93</c:v>
                </c:pt>
                <c:pt idx="524">
                  <c:v>3552.82</c:v>
                </c:pt>
                <c:pt idx="525">
                  <c:v>3569.62</c:v>
                </c:pt>
                <c:pt idx="526">
                  <c:v>3565.29</c:v>
                </c:pt>
                <c:pt idx="527">
                  <c:v>3565.25</c:v>
                </c:pt>
                <c:pt idx="528">
                  <c:v>3550.84</c:v>
                </c:pt>
                <c:pt idx="529">
                  <c:v>3434.15</c:v>
                </c:pt>
                <c:pt idx="530">
                  <c:v>3411.04</c:v>
                </c:pt>
                <c:pt idx="531">
                  <c:v>3458.18</c:v>
                </c:pt>
                <c:pt idx="532">
                  <c:v>3434.1</c:v>
                </c:pt>
                <c:pt idx="533">
                  <c:v>3462.07</c:v>
                </c:pt>
                <c:pt idx="534">
                  <c:v>3504.77</c:v>
                </c:pt>
                <c:pt idx="535">
                  <c:v>3458.11</c:v>
                </c:pt>
                <c:pt idx="536">
                  <c:v>3463.22</c:v>
                </c:pt>
                <c:pt idx="537">
                  <c:v>3471.59</c:v>
                </c:pt>
                <c:pt idx="538">
                  <c:v>3405.37</c:v>
                </c:pt>
                <c:pt idx="539">
                  <c:v>3398.4</c:v>
                </c:pt>
                <c:pt idx="540">
                  <c:v>3659.04</c:v>
                </c:pt>
                <c:pt idx="541">
                  <c:v>3665.18</c:v>
                </c:pt>
                <c:pt idx="542">
                  <c:v>3680.06</c:v>
                </c:pt>
                <c:pt idx="543">
                  <c:v>3631.05</c:v>
                </c:pt>
                <c:pt idx="544">
                  <c:v>3631.46</c:v>
                </c:pt>
                <c:pt idx="545">
                  <c:v>3609.4</c:v>
                </c:pt>
                <c:pt idx="546">
                  <c:v>3590.56</c:v>
                </c:pt>
                <c:pt idx="547">
                  <c:v>3602.47</c:v>
                </c:pt>
                <c:pt idx="548">
                  <c:v>3618.41</c:v>
                </c:pt>
                <c:pt idx="549">
                  <c:v>3667.58</c:v>
                </c:pt>
                <c:pt idx="550">
                  <c:v>3898.6</c:v>
                </c:pt>
                <c:pt idx="551">
                  <c:v>3907.79</c:v>
                </c:pt>
                <c:pt idx="552">
                  <c:v>3969.74</c:v>
                </c:pt>
                <c:pt idx="553">
                  <c:v>3937.31</c:v>
                </c:pt>
                <c:pt idx="554">
                  <c:v>3962</c:v>
                </c:pt>
                <c:pt idx="555">
                  <c:v>4117.76</c:v>
                </c:pt>
                <c:pt idx="556">
                  <c:v>3743.56</c:v>
                </c:pt>
                <c:pt idx="557">
                  <c:v>3827.92</c:v>
                </c:pt>
                <c:pt idx="558">
                  <c:v>3809.23</c:v>
                </c:pt>
                <c:pt idx="559">
                  <c:v>3818.07</c:v>
                </c:pt>
                <c:pt idx="560">
                  <c:v>3813.69</c:v>
                </c:pt>
                <c:pt idx="561">
                  <c:v>3823</c:v>
                </c:pt>
                <c:pt idx="562">
                  <c:v>3819.93</c:v>
                </c:pt>
                <c:pt idx="563">
                  <c:v>3807.75</c:v>
                </c:pt>
                <c:pt idx="564">
                  <c:v>3715.3</c:v>
                </c:pt>
                <c:pt idx="565">
                  <c:v>3857.73</c:v>
                </c:pt>
                <c:pt idx="566">
                  <c:v>3861.84</c:v>
                </c:pt>
                <c:pt idx="567">
                  <c:v>3873.64</c:v>
                </c:pt>
                <c:pt idx="568">
                  <c:v>3864.89</c:v>
                </c:pt>
                <c:pt idx="569">
                  <c:v>3943.04</c:v>
                </c:pt>
                <c:pt idx="570">
                  <c:v>3916.82</c:v>
                </c:pt>
                <c:pt idx="571">
                  <c:v>3871.61</c:v>
                </c:pt>
                <c:pt idx="572">
                  <c:v>3882.73</c:v>
                </c:pt>
                <c:pt idx="573">
                  <c:v>3866</c:v>
                </c:pt>
                <c:pt idx="574">
                  <c:v>3877.12</c:v>
                </c:pt>
                <c:pt idx="575">
                  <c:v>3923.76</c:v>
                </c:pt>
                <c:pt idx="576">
                  <c:v>4005.98</c:v>
                </c:pt>
                <c:pt idx="577">
                  <c:v>3981.14</c:v>
                </c:pt>
                <c:pt idx="578">
                  <c:v>3987.81</c:v>
                </c:pt>
                <c:pt idx="579">
                  <c:v>4015.53</c:v>
                </c:pt>
                <c:pt idx="580">
                  <c:v>4043.04</c:v>
                </c:pt>
                <c:pt idx="581">
                  <c:v>3980.64</c:v>
                </c:pt>
                <c:pt idx="582">
                  <c:v>3986.93</c:v>
                </c:pt>
                <c:pt idx="583">
                  <c:v>4006.01</c:v>
                </c:pt>
                <c:pt idx="584">
                  <c:v>3992.18</c:v>
                </c:pt>
                <c:pt idx="585">
                  <c:v>3936.12</c:v>
                </c:pt>
                <c:pt idx="586">
                  <c:v>3948.55</c:v>
                </c:pt>
                <c:pt idx="587">
                  <c:v>4038.05</c:v>
                </c:pt>
                <c:pt idx="588">
                  <c:v>4027.81</c:v>
                </c:pt>
                <c:pt idx="589">
                  <c:v>4103.25</c:v>
                </c:pt>
                <c:pt idx="590">
                  <c:v>4106.97</c:v>
                </c:pt>
                <c:pt idx="591">
                  <c:v>4103.95</c:v>
                </c:pt>
                <c:pt idx="592">
                  <c:v>4144.5600000000004</c:v>
                </c:pt>
                <c:pt idx="593">
                  <c:v>4857.29</c:v>
                </c:pt>
                <c:pt idx="594">
                  <c:v>4932.6000000000004</c:v>
                </c:pt>
                <c:pt idx="595">
                  <c:v>4898.66</c:v>
                </c:pt>
                <c:pt idx="596">
                  <c:v>5004.95</c:v>
                </c:pt>
                <c:pt idx="597">
                  <c:v>5043.8900000000003</c:v>
                </c:pt>
                <c:pt idx="598">
                  <c:v>5170.2700000000004</c:v>
                </c:pt>
                <c:pt idx="599">
                  <c:v>5236.8999999999996</c:v>
                </c:pt>
                <c:pt idx="600">
                  <c:v>5150</c:v>
                </c:pt>
                <c:pt idx="601">
                  <c:v>5308.25</c:v>
                </c:pt>
                <c:pt idx="602">
                  <c:v>5017.37</c:v>
                </c:pt>
                <c:pt idx="603">
                  <c:v>5048.01</c:v>
                </c:pt>
                <c:pt idx="604">
                  <c:v>5045.22</c:v>
                </c:pt>
                <c:pt idx="605">
                  <c:v>5131.3</c:v>
                </c:pt>
                <c:pt idx="606">
                  <c:v>5024.95</c:v>
                </c:pt>
                <c:pt idx="607">
                  <c:v>5173.72</c:v>
                </c:pt>
                <c:pt idx="608">
                  <c:v>5202.82</c:v>
                </c:pt>
                <c:pt idx="609">
                  <c:v>5258.44</c:v>
                </c:pt>
                <c:pt idx="610">
                  <c:v>5258.68</c:v>
                </c:pt>
                <c:pt idx="611">
                  <c:v>5291.73</c:v>
                </c:pt>
                <c:pt idx="612">
                  <c:v>5256.14</c:v>
                </c:pt>
                <c:pt idx="613">
                  <c:v>5357.14</c:v>
                </c:pt>
                <c:pt idx="614">
                  <c:v>5493.31</c:v>
                </c:pt>
                <c:pt idx="615">
                  <c:v>5415</c:v>
                </c:pt>
                <c:pt idx="616">
                  <c:v>5219.8999999999996</c:v>
                </c:pt>
                <c:pt idx="617">
                  <c:v>5314.1</c:v>
                </c:pt>
                <c:pt idx="618">
                  <c:v>5295.69</c:v>
                </c:pt>
                <c:pt idx="619">
                  <c:v>5307.52</c:v>
                </c:pt>
                <c:pt idx="620">
                  <c:v>5238.1400000000003</c:v>
                </c:pt>
                <c:pt idx="621">
                  <c:v>5320.81</c:v>
                </c:pt>
                <c:pt idx="622">
                  <c:v>5383.2</c:v>
                </c:pt>
                <c:pt idx="623">
                  <c:v>5492.87</c:v>
                </c:pt>
                <c:pt idx="624">
                  <c:v>5772.69</c:v>
                </c:pt>
                <c:pt idx="625">
                  <c:v>5829.45</c:v>
                </c:pt>
                <c:pt idx="626">
                  <c:v>5775.62</c:v>
                </c:pt>
                <c:pt idx="627">
                  <c:v>5747.79</c:v>
                </c:pt>
                <c:pt idx="628">
                  <c:v>5846.34</c:v>
                </c:pt>
                <c:pt idx="629">
                  <c:v>5987.29</c:v>
                </c:pt>
                <c:pt idx="630">
                  <c:v>6209.18</c:v>
                </c:pt>
                <c:pt idx="631">
                  <c:v>6373.33</c:v>
                </c:pt>
                <c:pt idx="632">
                  <c:v>7076.22</c:v>
                </c:pt>
                <c:pt idx="633">
                  <c:v>6967.31</c:v>
                </c:pt>
                <c:pt idx="634">
                  <c:v>7790.71</c:v>
                </c:pt>
                <c:pt idx="635">
                  <c:v>7947.56</c:v>
                </c:pt>
                <c:pt idx="636">
                  <c:v>8169.87</c:v>
                </c:pt>
                <c:pt idx="637">
                  <c:v>7866.59</c:v>
                </c:pt>
                <c:pt idx="638">
                  <c:v>7355.26</c:v>
                </c:pt>
                <c:pt idx="639">
                  <c:v>7257.45</c:v>
                </c:pt>
                <c:pt idx="640">
                  <c:v>8148.48</c:v>
                </c:pt>
                <c:pt idx="641">
                  <c:v>7938.15</c:v>
                </c:pt>
                <c:pt idx="642">
                  <c:v>7904.87</c:v>
                </c:pt>
                <c:pt idx="643">
                  <c:v>7628.43</c:v>
                </c:pt>
                <c:pt idx="644">
                  <c:v>7851.51</c:v>
                </c:pt>
                <c:pt idx="645">
                  <c:v>7964.87</c:v>
                </c:pt>
                <c:pt idx="646">
                  <c:v>8025.41</c:v>
                </c:pt>
                <c:pt idx="647">
                  <c:v>8614.43</c:v>
                </c:pt>
                <c:pt idx="648">
                  <c:v>8756.32</c:v>
                </c:pt>
                <c:pt idx="649">
                  <c:v>8715.64</c:v>
                </c:pt>
                <c:pt idx="650">
                  <c:v>8645.68</c:v>
                </c:pt>
                <c:pt idx="651">
                  <c:v>8269.5400000000009</c:v>
                </c:pt>
                <c:pt idx="652">
                  <c:v>8555</c:v>
                </c:pt>
                <c:pt idx="653">
                  <c:v>8544.07</c:v>
                </c:pt>
                <c:pt idx="654">
                  <c:v>8725.98</c:v>
                </c:pt>
                <c:pt idx="655">
                  <c:v>8115.82</c:v>
                </c:pt>
                <c:pt idx="656">
                  <c:v>7687.03</c:v>
                </c:pt>
                <c:pt idx="657">
                  <c:v>7776.5</c:v>
                </c:pt>
                <c:pt idx="658">
                  <c:v>7786.7</c:v>
                </c:pt>
                <c:pt idx="659">
                  <c:v>7980.53</c:v>
                </c:pt>
                <c:pt idx="660">
                  <c:v>7893.62</c:v>
                </c:pt>
                <c:pt idx="661">
                  <c:v>7628.13</c:v>
                </c:pt>
                <c:pt idx="662">
                  <c:v>7982.75</c:v>
                </c:pt>
                <c:pt idx="663">
                  <c:v>7884.9</c:v>
                </c:pt>
                <c:pt idx="664">
                  <c:v>8127.64</c:v>
                </c:pt>
                <c:pt idx="665">
                  <c:v>8218.5400000000009</c:v>
                </c:pt>
                <c:pt idx="666">
                  <c:v>8650</c:v>
                </c:pt>
                <c:pt idx="667">
                  <c:v>8808.7000000000007</c:v>
                </c:pt>
                <c:pt idx="668">
                  <c:v>8953.33</c:v>
                </c:pt>
                <c:pt idx="669">
                  <c:v>9313.9599999999991</c:v>
                </c:pt>
                <c:pt idx="670">
                  <c:v>9081.5499999999993</c:v>
                </c:pt>
                <c:pt idx="671">
                  <c:v>9255.49</c:v>
                </c:pt>
                <c:pt idx="672">
                  <c:v>9517.1200000000008</c:v>
                </c:pt>
                <c:pt idx="673">
                  <c:v>10159.86</c:v>
                </c:pt>
                <c:pt idx="674">
                  <c:v>10729.5</c:v>
                </c:pt>
                <c:pt idx="675">
                  <c:v>10906.07</c:v>
                </c:pt>
                <c:pt idx="676">
                  <c:v>11056.59</c:v>
                </c:pt>
                <c:pt idx="677">
                  <c:v>11820.86</c:v>
                </c:pt>
                <c:pt idx="678">
                  <c:v>13093.8</c:v>
                </c:pt>
                <c:pt idx="679">
                  <c:v>11329.99</c:v>
                </c:pt>
                <c:pt idx="680">
                  <c:v>12400.63</c:v>
                </c:pt>
                <c:pt idx="681">
                  <c:v>11903.13</c:v>
                </c:pt>
                <c:pt idx="682">
                  <c:v>10854.1</c:v>
                </c:pt>
                <c:pt idx="683">
                  <c:v>10624.93</c:v>
                </c:pt>
                <c:pt idx="684">
                  <c:v>10842.85</c:v>
                </c:pt>
                <c:pt idx="685">
                  <c:v>11940</c:v>
                </c:pt>
                <c:pt idx="686">
                  <c:v>11145.67</c:v>
                </c:pt>
                <c:pt idx="687">
                  <c:v>10970.73</c:v>
                </c:pt>
                <c:pt idx="688">
                  <c:v>11256.49</c:v>
                </c:pt>
                <c:pt idx="689">
                  <c:v>11406.24</c:v>
                </c:pt>
                <c:pt idx="690">
                  <c:v>12238.6</c:v>
                </c:pt>
                <c:pt idx="691">
                  <c:v>12543.41</c:v>
                </c:pt>
                <c:pt idx="692">
                  <c:v>12108.37</c:v>
                </c:pt>
                <c:pt idx="693">
                  <c:v>11342.89</c:v>
                </c:pt>
                <c:pt idx="694">
                  <c:v>11757.22</c:v>
                </c:pt>
                <c:pt idx="695">
                  <c:v>11355.76</c:v>
                </c:pt>
                <c:pt idx="696">
                  <c:v>10174.18</c:v>
                </c:pt>
                <c:pt idx="697">
                  <c:v>10838.72</c:v>
                </c:pt>
                <c:pt idx="698">
                  <c:v>9439.59</c:v>
                </c:pt>
                <c:pt idx="699">
                  <c:v>9667.92</c:v>
                </c:pt>
                <c:pt idx="700">
                  <c:v>10627.16</c:v>
                </c:pt>
                <c:pt idx="701">
                  <c:v>10504.29</c:v>
                </c:pt>
                <c:pt idx="702">
                  <c:v>10740.23</c:v>
                </c:pt>
                <c:pt idx="703">
                  <c:v>10589.45</c:v>
                </c:pt>
                <c:pt idx="704">
                  <c:v>10340.31</c:v>
                </c:pt>
                <c:pt idx="705">
                  <c:v>9864.91</c:v>
                </c:pt>
                <c:pt idx="706">
                  <c:v>9763.2800000000007</c:v>
                </c:pt>
                <c:pt idx="707">
                  <c:v>9879.8700000000008</c:v>
                </c:pt>
                <c:pt idx="708">
                  <c:v>9824</c:v>
                </c:pt>
                <c:pt idx="709">
                  <c:v>9476.52</c:v>
                </c:pt>
                <c:pt idx="710">
                  <c:v>9541.5400000000009</c:v>
                </c:pt>
                <c:pt idx="711">
                  <c:v>9507.64</c:v>
                </c:pt>
                <c:pt idx="712">
                  <c:v>9574.2099999999991</c:v>
                </c:pt>
                <c:pt idx="713">
                  <c:v>10080.530000000001</c:v>
                </c:pt>
                <c:pt idx="714">
                  <c:v>10374.99</c:v>
                </c:pt>
                <c:pt idx="715">
                  <c:v>10523.75</c:v>
                </c:pt>
                <c:pt idx="716">
                  <c:v>10816.86</c:v>
                </c:pt>
                <c:pt idx="717">
                  <c:v>10929.23</c:v>
                </c:pt>
                <c:pt idx="718">
                  <c:v>11828.8</c:v>
                </c:pt>
                <c:pt idx="719">
                  <c:v>11481.69</c:v>
                </c:pt>
                <c:pt idx="720">
                  <c:v>11975.03</c:v>
                </c:pt>
                <c:pt idx="721">
                  <c:v>11999.77</c:v>
                </c:pt>
                <c:pt idx="722">
                  <c:v>11879.99</c:v>
                </c:pt>
                <c:pt idx="723">
                  <c:v>11309.31</c:v>
                </c:pt>
                <c:pt idx="724">
                  <c:v>11549.97</c:v>
                </c:pt>
                <c:pt idx="725">
                  <c:v>11396.08</c:v>
                </c:pt>
                <c:pt idx="726">
                  <c:v>10892.71</c:v>
                </c:pt>
                <c:pt idx="727">
                  <c:v>10050.370000000001</c:v>
                </c:pt>
                <c:pt idx="728">
                  <c:v>10293.93</c:v>
                </c:pt>
                <c:pt idx="729">
                  <c:v>10331.540000000001</c:v>
                </c:pt>
                <c:pt idx="730">
                  <c:v>10216.02</c:v>
                </c:pt>
                <c:pt idx="731">
                  <c:v>10306.780000000001</c:v>
                </c:pt>
                <c:pt idx="732">
                  <c:v>10915.54</c:v>
                </c:pt>
                <c:pt idx="733">
                  <c:v>10760.51</c:v>
                </c:pt>
                <c:pt idx="734">
                  <c:v>10142.57</c:v>
                </c:pt>
                <c:pt idx="735">
                  <c:v>10099.879999999999</c:v>
                </c:pt>
                <c:pt idx="736">
                  <c:v>10389.549999999999</c:v>
                </c:pt>
                <c:pt idx="737">
                  <c:v>10134.35</c:v>
                </c:pt>
                <c:pt idx="738">
                  <c:v>10142.69</c:v>
                </c:pt>
                <c:pt idx="739">
                  <c:v>10372.25</c:v>
                </c:pt>
                <c:pt idx="740">
                  <c:v>10185.049999999999</c:v>
                </c:pt>
                <c:pt idx="741">
                  <c:v>9721</c:v>
                </c:pt>
                <c:pt idx="742">
                  <c:v>9498.44</c:v>
                </c:pt>
                <c:pt idx="743">
                  <c:v>9584.5400000000009</c:v>
                </c:pt>
                <c:pt idx="744">
                  <c:v>9587.4699999999993</c:v>
                </c:pt>
                <c:pt idx="745">
                  <c:v>9724.98</c:v>
                </c:pt>
                <c:pt idx="746">
                  <c:v>10340</c:v>
                </c:pt>
                <c:pt idx="747">
                  <c:v>10615.28</c:v>
                </c:pt>
                <c:pt idx="748">
                  <c:v>10567.02</c:v>
                </c:pt>
                <c:pt idx="749">
                  <c:v>10564.49</c:v>
                </c:pt>
                <c:pt idx="750">
                  <c:v>10298.73</c:v>
                </c:pt>
                <c:pt idx="751">
                  <c:v>10455.879999999999</c:v>
                </c:pt>
                <c:pt idx="752">
                  <c:v>10381.18</c:v>
                </c:pt>
                <c:pt idx="753">
                  <c:v>10303.120000000001</c:v>
                </c:pt>
                <c:pt idx="754">
                  <c:v>10098.15</c:v>
                </c:pt>
                <c:pt idx="755">
                  <c:v>10158.33</c:v>
                </c:pt>
                <c:pt idx="756">
                  <c:v>10415.01</c:v>
                </c:pt>
                <c:pt idx="757">
                  <c:v>10342.06</c:v>
                </c:pt>
                <c:pt idx="758">
                  <c:v>10335.02</c:v>
                </c:pt>
                <c:pt idx="759">
                  <c:v>10302.01</c:v>
                </c:pt>
                <c:pt idx="760">
                  <c:v>10251.31</c:v>
                </c:pt>
                <c:pt idx="761">
                  <c:v>10187.82</c:v>
                </c:pt>
                <c:pt idx="762">
                  <c:v>10156.99</c:v>
                </c:pt>
                <c:pt idx="763">
                  <c:v>10244.290000000001</c:v>
                </c:pt>
                <c:pt idx="764">
                  <c:v>10168.59</c:v>
                </c:pt>
                <c:pt idx="765">
                  <c:v>9986.39</c:v>
                </c:pt>
                <c:pt idx="766">
                  <c:v>10028.870000000001</c:v>
                </c:pt>
                <c:pt idx="767">
                  <c:v>9702.25</c:v>
                </c:pt>
                <c:pt idx="768">
                  <c:v>8493.14</c:v>
                </c:pt>
                <c:pt idx="769">
                  <c:v>8430.0499999999993</c:v>
                </c:pt>
                <c:pt idx="770">
                  <c:v>8063.73</c:v>
                </c:pt>
                <c:pt idx="771">
                  <c:v>8177.91</c:v>
                </c:pt>
                <c:pt idx="772">
                  <c:v>8198.81</c:v>
                </c:pt>
                <c:pt idx="773">
                  <c:v>8043.82</c:v>
                </c:pt>
                <c:pt idx="774">
                  <c:v>8289.34</c:v>
                </c:pt>
                <c:pt idx="775">
                  <c:v>8292.44</c:v>
                </c:pt>
                <c:pt idx="776">
                  <c:v>8359.94</c:v>
                </c:pt>
                <c:pt idx="777">
                  <c:v>8223.9599999999991</c:v>
                </c:pt>
                <c:pt idx="778">
                  <c:v>8137.13</c:v>
                </c:pt>
                <c:pt idx="779">
                  <c:v>8126.19</c:v>
                </c:pt>
                <c:pt idx="780">
                  <c:v>7854.25</c:v>
                </c:pt>
                <c:pt idx="781">
                  <c:v>8190.09</c:v>
                </c:pt>
                <c:pt idx="782">
                  <c:v>8168.39</c:v>
                </c:pt>
                <c:pt idx="783">
                  <c:v>8560.74</c:v>
                </c:pt>
                <c:pt idx="784">
                  <c:v>8558.0300000000007</c:v>
                </c:pt>
                <c:pt idx="785">
                  <c:v>8258.5</c:v>
                </c:pt>
                <c:pt idx="786">
                  <c:v>8300.09</c:v>
                </c:pt>
                <c:pt idx="787">
                  <c:v>8275.01</c:v>
                </c:pt>
                <c:pt idx="788">
                  <c:v>8348.2000000000007</c:v>
                </c:pt>
                <c:pt idx="789">
                  <c:v>8159.29</c:v>
                </c:pt>
                <c:pt idx="790">
                  <c:v>7991.74</c:v>
                </c:pt>
                <c:pt idx="791">
                  <c:v>8070.58</c:v>
                </c:pt>
                <c:pt idx="792">
                  <c:v>7947.01</c:v>
                </c:pt>
                <c:pt idx="793">
                  <c:v>7948.01</c:v>
                </c:pt>
                <c:pt idx="794">
                  <c:v>8223.35</c:v>
                </c:pt>
                <c:pt idx="795">
                  <c:v>8197.27</c:v>
                </c:pt>
                <c:pt idx="796">
                  <c:v>8020</c:v>
                </c:pt>
                <c:pt idx="797">
                  <c:v>7466.62</c:v>
                </c:pt>
                <c:pt idx="798">
                  <c:v>7412.41</c:v>
                </c:pt>
                <c:pt idx="799">
                  <c:v>8655.02</c:v>
                </c:pt>
                <c:pt idx="800">
                  <c:v>9230</c:v>
                </c:pt>
                <c:pt idx="801">
                  <c:v>9529.93</c:v>
                </c:pt>
                <c:pt idx="802">
                  <c:v>9205.14</c:v>
                </c:pt>
                <c:pt idx="803">
                  <c:v>9407.6200000000008</c:v>
                </c:pt>
                <c:pt idx="804">
                  <c:v>9154.7199999999993</c:v>
                </c:pt>
                <c:pt idx="805">
                  <c:v>9140.85</c:v>
                </c:pt>
                <c:pt idx="806">
                  <c:v>9231.61</c:v>
                </c:pt>
                <c:pt idx="807">
                  <c:v>9289.52</c:v>
                </c:pt>
                <c:pt idx="808">
                  <c:v>9194.7099999999991</c:v>
                </c:pt>
                <c:pt idx="809">
                  <c:v>9393.35</c:v>
                </c:pt>
                <c:pt idx="810">
                  <c:v>9308.66</c:v>
                </c:pt>
                <c:pt idx="811">
                  <c:v>9339.0499999999993</c:v>
                </c:pt>
                <c:pt idx="812">
                  <c:v>9216.2000000000007</c:v>
                </c:pt>
                <c:pt idx="813">
                  <c:v>8773.73</c:v>
                </c:pt>
                <c:pt idx="814">
                  <c:v>8809.41</c:v>
                </c:pt>
                <c:pt idx="815">
                  <c:v>9039.4699999999993</c:v>
                </c:pt>
                <c:pt idx="816">
                  <c:v>8733.27</c:v>
                </c:pt>
                <c:pt idx="817">
                  <c:v>8821.94</c:v>
                </c:pt>
                <c:pt idx="818">
                  <c:v>8777.1200000000008</c:v>
                </c:pt>
                <c:pt idx="819">
                  <c:v>8646.68</c:v>
                </c:pt>
                <c:pt idx="820">
                  <c:v>8471.73</c:v>
                </c:pt>
                <c:pt idx="821">
                  <c:v>8491.02</c:v>
                </c:pt>
                <c:pt idx="822">
                  <c:v>8502.4</c:v>
                </c:pt>
                <c:pt idx="823">
                  <c:v>8187.17</c:v>
                </c:pt>
                <c:pt idx="824">
                  <c:v>8133.64</c:v>
                </c:pt>
                <c:pt idx="825">
                  <c:v>8098.01</c:v>
                </c:pt>
                <c:pt idx="826">
                  <c:v>7627.74</c:v>
                </c:pt>
                <c:pt idx="827">
                  <c:v>7268.23</c:v>
                </c:pt>
                <c:pt idx="828">
                  <c:v>7311.57</c:v>
                </c:pt>
                <c:pt idx="829">
                  <c:v>6903.28</c:v>
                </c:pt>
                <c:pt idx="830">
                  <c:v>7109.57</c:v>
                </c:pt>
                <c:pt idx="831">
                  <c:v>7156.14</c:v>
                </c:pt>
                <c:pt idx="832">
                  <c:v>7508.52</c:v>
                </c:pt>
                <c:pt idx="833">
                  <c:v>7419.49</c:v>
                </c:pt>
                <c:pt idx="834">
                  <c:v>7739.68</c:v>
                </c:pt>
                <c:pt idx="835">
                  <c:v>7541.89</c:v>
                </c:pt>
                <c:pt idx="836">
                  <c:v>7390.89</c:v>
                </c:pt>
                <c:pt idx="837">
                  <c:v>7294.28</c:v>
                </c:pt>
                <c:pt idx="838">
                  <c:v>7292.71</c:v>
                </c:pt>
                <c:pt idx="839">
                  <c:v>7194.32</c:v>
                </c:pt>
                <c:pt idx="840">
                  <c:v>7389</c:v>
                </c:pt>
                <c:pt idx="841">
                  <c:v>7527.47</c:v>
                </c:pt>
                <c:pt idx="842">
                  <c:v>7488.21</c:v>
                </c:pt>
                <c:pt idx="843">
                  <c:v>7510.11</c:v>
                </c:pt>
                <c:pt idx="844">
                  <c:v>7338.64</c:v>
                </c:pt>
                <c:pt idx="845">
                  <c:v>7224.13</c:v>
                </c:pt>
                <c:pt idx="846">
                  <c:v>7210</c:v>
                </c:pt>
                <c:pt idx="847">
                  <c:v>7198.08</c:v>
                </c:pt>
                <c:pt idx="848">
                  <c:v>7258.48</c:v>
                </c:pt>
                <c:pt idx="849">
                  <c:v>7064.05</c:v>
                </c:pt>
                <c:pt idx="850">
                  <c:v>7118.59</c:v>
                </c:pt>
                <c:pt idx="851">
                  <c:v>6891.72</c:v>
                </c:pt>
                <c:pt idx="852">
                  <c:v>6623.82</c:v>
                </c:pt>
                <c:pt idx="853">
                  <c:v>7277.83</c:v>
                </c:pt>
                <c:pt idx="854">
                  <c:v>7150.3</c:v>
                </c:pt>
                <c:pt idx="855">
                  <c:v>7187.83</c:v>
                </c:pt>
                <c:pt idx="856">
                  <c:v>7132.75</c:v>
                </c:pt>
                <c:pt idx="857">
                  <c:v>7501.44</c:v>
                </c:pt>
                <c:pt idx="858">
                  <c:v>7317.09</c:v>
                </c:pt>
                <c:pt idx="859">
                  <c:v>7255.77</c:v>
                </c:pt>
                <c:pt idx="860">
                  <c:v>7204.63</c:v>
                </c:pt>
                <c:pt idx="861">
                  <c:v>7202</c:v>
                </c:pt>
                <c:pt idx="862">
                  <c:v>7254.74</c:v>
                </c:pt>
                <c:pt idx="863">
                  <c:v>7316.14</c:v>
                </c:pt>
                <c:pt idx="864">
                  <c:v>7388.24</c:v>
                </c:pt>
                <c:pt idx="865">
                  <c:v>7246</c:v>
                </c:pt>
                <c:pt idx="866">
                  <c:v>7195.23</c:v>
                </c:pt>
                <c:pt idx="867">
                  <c:v>7200.85</c:v>
                </c:pt>
                <c:pt idx="868">
                  <c:v>6965.71</c:v>
                </c:pt>
                <c:pt idx="869">
                  <c:v>7344.96</c:v>
                </c:pt>
                <c:pt idx="870">
                  <c:v>7354.11</c:v>
                </c:pt>
                <c:pt idx="871">
                  <c:v>7358.75</c:v>
                </c:pt>
                <c:pt idx="872">
                  <c:v>7758</c:v>
                </c:pt>
                <c:pt idx="873">
                  <c:v>8145.28</c:v>
                </c:pt>
                <c:pt idx="874">
                  <c:v>8055.98</c:v>
                </c:pt>
                <c:pt idx="875">
                  <c:v>7817.76</c:v>
                </c:pt>
                <c:pt idx="876">
                  <c:v>8197.02</c:v>
                </c:pt>
                <c:pt idx="877">
                  <c:v>8020.01</c:v>
                </c:pt>
                <c:pt idx="878">
                  <c:v>8184.98</c:v>
                </c:pt>
                <c:pt idx="879">
                  <c:v>8110.34</c:v>
                </c:pt>
                <c:pt idx="880">
                  <c:v>8810.01</c:v>
                </c:pt>
                <c:pt idx="881">
                  <c:v>8821.41</c:v>
                </c:pt>
                <c:pt idx="882">
                  <c:v>8720.01</c:v>
                </c:pt>
                <c:pt idx="883">
                  <c:v>8913.2800000000007</c:v>
                </c:pt>
                <c:pt idx="884">
                  <c:v>8915.9599999999991</c:v>
                </c:pt>
                <c:pt idx="885">
                  <c:v>8701.7000000000007</c:v>
                </c:pt>
                <c:pt idx="886">
                  <c:v>8642.35</c:v>
                </c:pt>
                <c:pt idx="887">
                  <c:v>8736.0300000000007</c:v>
                </c:pt>
                <c:pt idx="888">
                  <c:v>8682.36</c:v>
                </c:pt>
                <c:pt idx="889">
                  <c:v>8404.52</c:v>
                </c:pt>
                <c:pt idx="890">
                  <c:v>8439</c:v>
                </c:pt>
                <c:pt idx="891">
                  <c:v>8340.58</c:v>
                </c:pt>
                <c:pt idx="892">
                  <c:v>8615</c:v>
                </c:pt>
                <c:pt idx="893">
                  <c:v>8907.57</c:v>
                </c:pt>
                <c:pt idx="894">
                  <c:v>9374.2099999999991</c:v>
                </c:pt>
                <c:pt idx="895">
                  <c:v>9301.5300000000007</c:v>
                </c:pt>
                <c:pt idx="896">
                  <c:v>9513.2099999999991</c:v>
                </c:pt>
                <c:pt idx="897">
                  <c:v>9352.89</c:v>
                </c:pt>
                <c:pt idx="898">
                  <c:v>9384.61</c:v>
                </c:pt>
                <c:pt idx="899">
                  <c:v>9331.51</c:v>
                </c:pt>
                <c:pt idx="900">
                  <c:v>9292.24</c:v>
                </c:pt>
                <c:pt idx="901">
                  <c:v>9197.02</c:v>
                </c:pt>
                <c:pt idx="902">
                  <c:v>9612.0400000000009</c:v>
                </c:pt>
                <c:pt idx="903">
                  <c:v>9772</c:v>
                </c:pt>
                <c:pt idx="904">
                  <c:v>9813.73</c:v>
                </c:pt>
                <c:pt idx="905">
                  <c:v>9895.0499999999993</c:v>
                </c:pt>
                <c:pt idx="906">
                  <c:v>10151.75</c:v>
                </c:pt>
                <c:pt idx="907">
                  <c:v>9851.83</c:v>
                </c:pt>
                <c:pt idx="908">
                  <c:v>10223.08</c:v>
                </c:pt>
                <c:pt idx="909">
                  <c:v>10326.459999999999</c:v>
                </c:pt>
                <c:pt idx="910">
                  <c:v>10229.629999999999</c:v>
                </c:pt>
                <c:pt idx="911">
                  <c:v>10344.36</c:v>
                </c:pt>
                <c:pt idx="912">
                  <c:v>9904.7199999999993</c:v>
                </c:pt>
                <c:pt idx="913">
                  <c:v>9917.27</c:v>
                </c:pt>
                <c:pt idx="914">
                  <c:v>9706</c:v>
                </c:pt>
                <c:pt idx="915">
                  <c:v>10164.709999999999</c:v>
                </c:pt>
                <c:pt idx="916">
                  <c:v>9593.7900000000009</c:v>
                </c:pt>
                <c:pt idx="917">
                  <c:v>9596.42</c:v>
                </c:pt>
                <c:pt idx="918">
                  <c:v>9677.0499999999993</c:v>
                </c:pt>
                <c:pt idx="919">
                  <c:v>9650.86</c:v>
                </c:pt>
                <c:pt idx="920">
                  <c:v>9936.4</c:v>
                </c:pt>
                <c:pt idx="921">
                  <c:v>9656.1299999999992</c:v>
                </c:pt>
                <c:pt idx="922">
                  <c:v>9315.84</c:v>
                </c:pt>
                <c:pt idx="923">
                  <c:v>8785.25</c:v>
                </c:pt>
                <c:pt idx="924">
                  <c:v>8823.2099999999991</c:v>
                </c:pt>
                <c:pt idx="925">
                  <c:v>8692.91</c:v>
                </c:pt>
                <c:pt idx="926">
                  <c:v>8523.61</c:v>
                </c:pt>
                <c:pt idx="927">
                  <c:v>8531.8799999999992</c:v>
                </c:pt>
                <c:pt idx="928">
                  <c:v>8915.24</c:v>
                </c:pt>
                <c:pt idx="929">
                  <c:v>8760.07</c:v>
                </c:pt>
                <c:pt idx="930">
                  <c:v>8750.8700000000008</c:v>
                </c:pt>
                <c:pt idx="931">
                  <c:v>9054.68</c:v>
                </c:pt>
                <c:pt idx="932">
                  <c:v>9131.8799999999992</c:v>
                </c:pt>
                <c:pt idx="933">
                  <c:v>8886.66</c:v>
                </c:pt>
                <c:pt idx="934">
                  <c:v>8033.31</c:v>
                </c:pt>
                <c:pt idx="935">
                  <c:v>7929.87</c:v>
                </c:pt>
                <c:pt idx="936">
                  <c:v>7894.56</c:v>
                </c:pt>
                <c:pt idx="937">
                  <c:v>7934.52</c:v>
                </c:pt>
                <c:pt idx="938">
                  <c:v>4800</c:v>
                </c:pt>
                <c:pt idx="939">
                  <c:v>5578.6</c:v>
                </c:pt>
                <c:pt idx="940">
                  <c:v>5172.0600000000004</c:v>
                </c:pt>
                <c:pt idx="941">
                  <c:v>5361.3</c:v>
                </c:pt>
                <c:pt idx="942">
                  <c:v>5028.97</c:v>
                </c:pt>
                <c:pt idx="943">
                  <c:v>5312.64</c:v>
                </c:pt>
                <c:pt idx="944">
                  <c:v>5393.04</c:v>
                </c:pt>
                <c:pt idx="945">
                  <c:v>6162.37</c:v>
                </c:pt>
                <c:pt idx="946">
                  <c:v>6208.36</c:v>
                </c:pt>
                <c:pt idx="947">
                  <c:v>6186.98</c:v>
                </c:pt>
                <c:pt idx="948">
                  <c:v>5816.19</c:v>
                </c:pt>
                <c:pt idx="949">
                  <c:v>6467.31</c:v>
                </c:pt>
                <c:pt idx="950">
                  <c:v>6744.72</c:v>
                </c:pt>
                <c:pt idx="951">
                  <c:v>6677.43</c:v>
                </c:pt>
                <c:pt idx="952">
                  <c:v>6737.36</c:v>
                </c:pt>
                <c:pt idx="953">
                  <c:v>6359.11</c:v>
                </c:pt>
                <c:pt idx="954">
                  <c:v>6236.65</c:v>
                </c:pt>
                <c:pt idx="955">
                  <c:v>5881.42</c:v>
                </c:pt>
                <c:pt idx="956">
                  <c:v>6394.38</c:v>
                </c:pt>
                <c:pt idx="957">
                  <c:v>6410.44</c:v>
                </c:pt>
                <c:pt idx="958">
                  <c:v>6642.92</c:v>
                </c:pt>
                <c:pt idx="959">
                  <c:v>6794.09</c:v>
                </c:pt>
                <c:pt idx="960">
                  <c:v>6734.1</c:v>
                </c:pt>
                <c:pt idx="961">
                  <c:v>6856.99</c:v>
                </c:pt>
                <c:pt idx="962">
                  <c:v>6772.78</c:v>
                </c:pt>
                <c:pt idx="963">
                  <c:v>7329.9</c:v>
                </c:pt>
                <c:pt idx="964">
                  <c:v>7197.32</c:v>
                </c:pt>
                <c:pt idx="965">
                  <c:v>7361.28</c:v>
                </c:pt>
                <c:pt idx="966">
                  <c:v>7283.54</c:v>
                </c:pt>
                <c:pt idx="967">
                  <c:v>6858.92</c:v>
                </c:pt>
                <c:pt idx="968">
                  <c:v>6876.83</c:v>
                </c:pt>
                <c:pt idx="969">
                  <c:v>6903.79</c:v>
                </c:pt>
                <c:pt idx="970">
                  <c:v>6837.91</c:v>
                </c:pt>
                <c:pt idx="971">
                  <c:v>6868.7</c:v>
                </c:pt>
                <c:pt idx="972">
                  <c:v>6621.24</c:v>
                </c:pt>
                <c:pt idx="973">
                  <c:v>7101.94</c:v>
                </c:pt>
                <c:pt idx="974">
                  <c:v>7027.55</c:v>
                </c:pt>
                <c:pt idx="975">
                  <c:v>7248.6</c:v>
                </c:pt>
                <c:pt idx="976">
                  <c:v>7120.74</c:v>
                </c:pt>
                <c:pt idx="977">
                  <c:v>6826.83</c:v>
                </c:pt>
                <c:pt idx="978">
                  <c:v>6841.37</c:v>
                </c:pt>
                <c:pt idx="979">
                  <c:v>7125.14</c:v>
                </c:pt>
                <c:pt idx="980">
                  <c:v>7482.39</c:v>
                </c:pt>
                <c:pt idx="981">
                  <c:v>7505</c:v>
                </c:pt>
                <c:pt idx="982">
                  <c:v>7538.67</c:v>
                </c:pt>
                <c:pt idx="983">
                  <c:v>7693.1</c:v>
                </c:pt>
                <c:pt idx="984">
                  <c:v>7774.62</c:v>
                </c:pt>
                <c:pt idx="985">
                  <c:v>7738.98</c:v>
                </c:pt>
                <c:pt idx="986">
                  <c:v>8778.57</c:v>
                </c:pt>
                <c:pt idx="987">
                  <c:v>8620</c:v>
                </c:pt>
                <c:pt idx="988">
                  <c:v>8826.9599999999991</c:v>
                </c:pt>
                <c:pt idx="989">
                  <c:v>8972.0499999999993</c:v>
                </c:pt>
                <c:pt idx="990">
                  <c:v>8894.16</c:v>
                </c:pt>
                <c:pt idx="991">
                  <c:v>8871.9599999999991</c:v>
                </c:pt>
                <c:pt idx="992">
                  <c:v>9021.83</c:v>
                </c:pt>
                <c:pt idx="993">
                  <c:v>9142.92</c:v>
                </c:pt>
                <c:pt idx="994">
                  <c:v>9986.4</c:v>
                </c:pt>
                <c:pt idx="995">
                  <c:v>9800.01</c:v>
                </c:pt>
                <c:pt idx="996">
                  <c:v>9539.4</c:v>
                </c:pt>
                <c:pt idx="997">
                  <c:v>8722.77</c:v>
                </c:pt>
                <c:pt idx="998">
                  <c:v>8561.52</c:v>
                </c:pt>
                <c:pt idx="999">
                  <c:v>8810.7900000000009</c:v>
                </c:pt>
                <c:pt idx="1000">
                  <c:v>9309.3700000000008</c:v>
                </c:pt>
                <c:pt idx="1001">
                  <c:v>9791.98</c:v>
                </c:pt>
                <c:pt idx="1002">
                  <c:v>9316.42</c:v>
                </c:pt>
                <c:pt idx="1003">
                  <c:v>9381.27</c:v>
                </c:pt>
                <c:pt idx="1004">
                  <c:v>9680.0400000000009</c:v>
                </c:pt>
                <c:pt idx="1005">
                  <c:v>9733.93</c:v>
                </c:pt>
                <c:pt idx="1006">
                  <c:v>9775.5300000000007</c:v>
                </c:pt>
                <c:pt idx="1007">
                  <c:v>9511.43</c:v>
                </c:pt>
                <c:pt idx="1008">
                  <c:v>9068.65</c:v>
                </c:pt>
                <c:pt idx="1009">
                  <c:v>9170</c:v>
                </c:pt>
                <c:pt idx="1010">
                  <c:v>9179.15</c:v>
                </c:pt>
                <c:pt idx="1011">
                  <c:v>8720.34</c:v>
                </c:pt>
                <c:pt idx="1012">
                  <c:v>8900.35</c:v>
                </c:pt>
                <c:pt idx="1013">
                  <c:v>8841.18</c:v>
                </c:pt>
                <c:pt idx="1014">
                  <c:v>9204.07</c:v>
                </c:pt>
                <c:pt idx="1015">
                  <c:v>9575.89</c:v>
                </c:pt>
                <c:pt idx="1016">
                  <c:v>9427.07</c:v>
                </c:pt>
                <c:pt idx="1017">
                  <c:v>9697.7199999999993</c:v>
                </c:pt>
                <c:pt idx="1018">
                  <c:v>9448.27</c:v>
                </c:pt>
                <c:pt idx="1019">
                  <c:v>10200.77</c:v>
                </c:pt>
                <c:pt idx="1020">
                  <c:v>9518.0400000000009</c:v>
                </c:pt>
                <c:pt idx="1021">
                  <c:v>9666.24</c:v>
                </c:pt>
                <c:pt idx="1022">
                  <c:v>9789.06</c:v>
                </c:pt>
                <c:pt idx="1023">
                  <c:v>9621.16</c:v>
                </c:pt>
                <c:pt idx="1024">
                  <c:v>9666.2999999999993</c:v>
                </c:pt>
                <c:pt idx="1025">
                  <c:v>9746.99</c:v>
                </c:pt>
                <c:pt idx="1026">
                  <c:v>9782.01</c:v>
                </c:pt>
                <c:pt idx="1027">
                  <c:v>9772.43</c:v>
                </c:pt>
                <c:pt idx="1028">
                  <c:v>9885</c:v>
                </c:pt>
                <c:pt idx="1029">
                  <c:v>9280.4</c:v>
                </c:pt>
                <c:pt idx="1030">
                  <c:v>9465.1299999999992</c:v>
                </c:pt>
                <c:pt idx="1031">
                  <c:v>9473.34</c:v>
                </c:pt>
                <c:pt idx="1032">
                  <c:v>9342.1</c:v>
                </c:pt>
                <c:pt idx="1033">
                  <c:v>9426.02</c:v>
                </c:pt>
                <c:pt idx="1034">
                  <c:v>9525.59</c:v>
                </c:pt>
                <c:pt idx="1035">
                  <c:v>9465.14</c:v>
                </c:pt>
                <c:pt idx="1036">
                  <c:v>9386.32</c:v>
                </c:pt>
                <c:pt idx="1037">
                  <c:v>9310.23</c:v>
                </c:pt>
                <c:pt idx="1038">
                  <c:v>9358.9500000000007</c:v>
                </c:pt>
                <c:pt idx="1039">
                  <c:v>9294.69</c:v>
                </c:pt>
                <c:pt idx="1040">
                  <c:v>9685.69</c:v>
                </c:pt>
                <c:pt idx="1041">
                  <c:v>9624.89</c:v>
                </c:pt>
                <c:pt idx="1042">
                  <c:v>9296.49</c:v>
                </c:pt>
                <c:pt idx="1043">
                  <c:v>9249.49</c:v>
                </c:pt>
                <c:pt idx="1044">
                  <c:v>9162.2099999999991</c:v>
                </c:pt>
                <c:pt idx="1045">
                  <c:v>9012</c:v>
                </c:pt>
                <c:pt idx="1046">
                  <c:v>9116.35</c:v>
                </c:pt>
                <c:pt idx="1047">
                  <c:v>9192.56</c:v>
                </c:pt>
                <c:pt idx="1048">
                  <c:v>9138.5499999999993</c:v>
                </c:pt>
                <c:pt idx="1049">
                  <c:v>9232</c:v>
                </c:pt>
                <c:pt idx="1050">
                  <c:v>9086.5400000000009</c:v>
                </c:pt>
                <c:pt idx="1051">
                  <c:v>9058.26</c:v>
                </c:pt>
                <c:pt idx="1052">
                  <c:v>9135.4599999999991</c:v>
                </c:pt>
                <c:pt idx="1053">
                  <c:v>9069.41</c:v>
                </c:pt>
                <c:pt idx="1054">
                  <c:v>9344.2000000000007</c:v>
                </c:pt>
                <c:pt idx="1055">
                  <c:v>9257.39</c:v>
                </c:pt>
                <c:pt idx="1056">
                  <c:v>9436.06</c:v>
                </c:pt>
                <c:pt idx="1057">
                  <c:v>9232.43</c:v>
                </c:pt>
                <c:pt idx="1058">
                  <c:v>9288.34</c:v>
                </c:pt>
                <c:pt idx="1059">
                  <c:v>9234.0300000000007</c:v>
                </c:pt>
                <c:pt idx="1060">
                  <c:v>9302.75</c:v>
                </c:pt>
                <c:pt idx="1061">
                  <c:v>9242.6200000000008</c:v>
                </c:pt>
                <c:pt idx="1062">
                  <c:v>9255.85</c:v>
                </c:pt>
                <c:pt idx="1063">
                  <c:v>9197.6</c:v>
                </c:pt>
                <c:pt idx="1064">
                  <c:v>9133.7199999999993</c:v>
                </c:pt>
                <c:pt idx="1065">
                  <c:v>9154.32</c:v>
                </c:pt>
                <c:pt idx="1066">
                  <c:v>9170.2800000000007</c:v>
                </c:pt>
                <c:pt idx="1067">
                  <c:v>9208.99</c:v>
                </c:pt>
                <c:pt idx="1068">
                  <c:v>9160.7800000000007</c:v>
                </c:pt>
                <c:pt idx="1069">
                  <c:v>9390</c:v>
                </c:pt>
                <c:pt idx="1070">
                  <c:v>9518.16</c:v>
                </c:pt>
                <c:pt idx="1071">
                  <c:v>9603.27</c:v>
                </c:pt>
                <c:pt idx="1072">
                  <c:v>9537.7999999999993</c:v>
                </c:pt>
                <c:pt idx="1073">
                  <c:v>9700.42</c:v>
                </c:pt>
                <c:pt idx="1074">
                  <c:v>9931.5400000000009</c:v>
                </c:pt>
                <c:pt idx="1075">
                  <c:v>11029.96</c:v>
                </c:pt>
                <c:pt idx="1076">
                  <c:v>10906.27</c:v>
                </c:pt>
                <c:pt idx="1077">
                  <c:v>11100.53</c:v>
                </c:pt>
                <c:pt idx="1078">
                  <c:v>11099.61</c:v>
                </c:pt>
                <c:pt idx="1079">
                  <c:v>11335.46</c:v>
                </c:pt>
                <c:pt idx="1080">
                  <c:v>11801.17</c:v>
                </c:pt>
                <c:pt idx="1081">
                  <c:v>11071.35</c:v>
                </c:pt>
                <c:pt idx="1082">
                  <c:v>11219.81</c:v>
                </c:pt>
                <c:pt idx="1083">
                  <c:v>11191.97</c:v>
                </c:pt>
                <c:pt idx="1084">
                  <c:v>11744.91</c:v>
                </c:pt>
                <c:pt idx="1085">
                  <c:v>11762.46</c:v>
                </c:pt>
                <c:pt idx="1086">
                  <c:v>11594.23</c:v>
                </c:pt>
                <c:pt idx="1087">
                  <c:v>11761.41</c:v>
                </c:pt>
                <c:pt idx="1088">
                  <c:v>11681.68</c:v>
                </c:pt>
                <c:pt idx="1089">
                  <c:v>11892.92</c:v>
                </c:pt>
                <c:pt idx="1090">
                  <c:v>11392.08</c:v>
                </c:pt>
                <c:pt idx="1091">
                  <c:v>11564.33</c:v>
                </c:pt>
                <c:pt idx="1092">
                  <c:v>11780</c:v>
                </c:pt>
                <c:pt idx="1093">
                  <c:v>11760.54</c:v>
                </c:pt>
                <c:pt idx="1094">
                  <c:v>11852.4</c:v>
                </c:pt>
                <c:pt idx="1095">
                  <c:v>11911</c:v>
                </c:pt>
                <c:pt idx="1096">
                  <c:v>12281.13</c:v>
                </c:pt>
                <c:pt idx="1097">
                  <c:v>11945.01</c:v>
                </c:pt>
                <c:pt idx="1098">
                  <c:v>11754.59</c:v>
                </c:pt>
                <c:pt idx="1099">
                  <c:v>11853.55</c:v>
                </c:pt>
                <c:pt idx="1100">
                  <c:v>11531.34</c:v>
                </c:pt>
                <c:pt idx="1101">
                  <c:v>11662.96</c:v>
                </c:pt>
                <c:pt idx="1102">
                  <c:v>11648.13</c:v>
                </c:pt>
                <c:pt idx="1103">
                  <c:v>11748.2</c:v>
                </c:pt>
                <c:pt idx="1104">
                  <c:v>11318.42</c:v>
                </c:pt>
                <c:pt idx="1105">
                  <c:v>11461.43</c:v>
                </c:pt>
                <c:pt idx="1106">
                  <c:v>11330.38</c:v>
                </c:pt>
                <c:pt idx="1107">
                  <c:v>11526.91</c:v>
                </c:pt>
                <c:pt idx="1108">
                  <c:v>11465.84</c:v>
                </c:pt>
                <c:pt idx="1109">
                  <c:v>11711.16</c:v>
                </c:pt>
                <c:pt idx="1110">
                  <c:v>11649.51</c:v>
                </c:pt>
                <c:pt idx="1111">
                  <c:v>11921.97</c:v>
                </c:pt>
                <c:pt idx="1112">
                  <c:v>11388.54</c:v>
                </c:pt>
                <c:pt idx="1113">
                  <c:v>10140.85</c:v>
                </c:pt>
                <c:pt idx="1114">
                  <c:v>10446.25</c:v>
                </c:pt>
                <c:pt idx="1115">
                  <c:v>10166.69</c:v>
                </c:pt>
                <c:pt idx="1116">
                  <c:v>10256.200000000001</c:v>
                </c:pt>
                <c:pt idx="1117">
                  <c:v>10373.44</c:v>
                </c:pt>
                <c:pt idx="1118">
                  <c:v>10126.65</c:v>
                </c:pt>
                <c:pt idx="1119">
                  <c:v>10219.200000000001</c:v>
                </c:pt>
                <c:pt idx="1120">
                  <c:v>10336.870000000001</c:v>
                </c:pt>
                <c:pt idx="1121">
                  <c:v>10387.89</c:v>
                </c:pt>
                <c:pt idx="1122">
                  <c:v>10440.92</c:v>
                </c:pt>
                <c:pt idx="1123">
                  <c:v>10332.83</c:v>
                </c:pt>
                <c:pt idx="1124">
                  <c:v>10671.77</c:v>
                </c:pt>
                <c:pt idx="1125">
                  <c:v>10785.31</c:v>
                </c:pt>
                <c:pt idx="1126">
                  <c:v>10954.01</c:v>
                </c:pt>
                <c:pt idx="1127">
                  <c:v>10939.99</c:v>
                </c:pt>
                <c:pt idx="1128">
                  <c:v>10933.39</c:v>
                </c:pt>
                <c:pt idx="1129">
                  <c:v>11080.65</c:v>
                </c:pt>
                <c:pt idx="1130">
                  <c:v>10920.28</c:v>
                </c:pt>
                <c:pt idx="1131">
                  <c:v>10417.219999999999</c:v>
                </c:pt>
                <c:pt idx="1132">
                  <c:v>10529.61</c:v>
                </c:pt>
                <c:pt idx="1133">
                  <c:v>10241.459999999999</c:v>
                </c:pt>
                <c:pt idx="1134">
                  <c:v>10736.32</c:v>
                </c:pt>
                <c:pt idx="1135">
                  <c:v>10686.67</c:v>
                </c:pt>
                <c:pt idx="1136">
                  <c:v>10728.6</c:v>
                </c:pt>
                <c:pt idx="1137">
                  <c:v>10774.25</c:v>
                </c:pt>
                <c:pt idx="1138">
                  <c:v>10696.12</c:v>
                </c:pt>
                <c:pt idx="1139">
                  <c:v>10840.48</c:v>
                </c:pt>
                <c:pt idx="1140">
                  <c:v>10776.59</c:v>
                </c:pt>
                <c:pt idx="1141">
                  <c:v>10619.13</c:v>
                </c:pt>
                <c:pt idx="1142">
                  <c:v>10570.4</c:v>
                </c:pt>
                <c:pt idx="1143">
                  <c:v>10542.06</c:v>
                </c:pt>
                <c:pt idx="1144">
                  <c:v>10666.63</c:v>
                </c:pt>
                <c:pt idx="1145">
                  <c:v>10792.21</c:v>
                </c:pt>
                <c:pt idx="1146">
                  <c:v>10599.66</c:v>
                </c:pt>
                <c:pt idx="1147">
                  <c:v>10666.39</c:v>
                </c:pt>
                <c:pt idx="1148">
                  <c:v>10925.57</c:v>
                </c:pt>
                <c:pt idx="1149">
                  <c:v>11050.64</c:v>
                </c:pt>
                <c:pt idx="1150">
                  <c:v>11293.22</c:v>
                </c:pt>
                <c:pt idx="1151">
                  <c:v>11369.02</c:v>
                </c:pt>
                <c:pt idx="1152">
                  <c:v>11528.25</c:v>
                </c:pt>
                <c:pt idx="1153">
                  <c:v>11420.56</c:v>
                </c:pt>
                <c:pt idx="1154">
                  <c:v>11417.89</c:v>
                </c:pt>
                <c:pt idx="1155">
                  <c:v>11505.12</c:v>
                </c:pt>
                <c:pt idx="1156">
                  <c:v>11319.32</c:v>
                </c:pt>
                <c:pt idx="1157">
                  <c:v>11360.2</c:v>
                </c:pt>
                <c:pt idx="1158">
                  <c:v>11503.14</c:v>
                </c:pt>
                <c:pt idx="1159">
                  <c:v>11751.47</c:v>
                </c:pt>
                <c:pt idx="1160">
                  <c:v>11909.99</c:v>
                </c:pt>
                <c:pt idx="1161">
                  <c:v>12780.96</c:v>
                </c:pt>
                <c:pt idx="1162">
                  <c:v>12968.52</c:v>
                </c:pt>
                <c:pt idx="1163">
                  <c:v>12923.07</c:v>
                </c:pt>
                <c:pt idx="1164">
                  <c:v>13111.73</c:v>
                </c:pt>
                <c:pt idx="1165">
                  <c:v>13028.83</c:v>
                </c:pt>
                <c:pt idx="1166">
                  <c:v>13052.19</c:v>
                </c:pt>
                <c:pt idx="1167">
                  <c:v>13636.17</c:v>
                </c:pt>
                <c:pt idx="1168">
                  <c:v>13266.4</c:v>
                </c:pt>
                <c:pt idx="1169">
                  <c:v>13455.7</c:v>
                </c:pt>
                <c:pt idx="1170">
                  <c:v>13560.1</c:v>
                </c:pt>
                <c:pt idx="1171">
                  <c:v>13791</c:v>
                </c:pt>
                <c:pt idx="1172">
                  <c:v>13761.5</c:v>
                </c:pt>
                <c:pt idx="1173">
                  <c:v>13549.37</c:v>
                </c:pt>
                <c:pt idx="1174">
                  <c:v>14023.53</c:v>
                </c:pt>
                <c:pt idx="1175">
                  <c:v>14144.01</c:v>
                </c:pt>
                <c:pt idx="1176">
                  <c:v>15590.02</c:v>
                </c:pt>
                <c:pt idx="1177">
                  <c:v>15579.92</c:v>
                </c:pt>
                <c:pt idx="1178">
                  <c:v>14818.3</c:v>
                </c:pt>
                <c:pt idx="1179">
                  <c:v>15475.1</c:v>
                </c:pt>
                <c:pt idx="1180">
                  <c:v>15328.41</c:v>
                </c:pt>
                <c:pt idx="1181">
                  <c:v>15297.21</c:v>
                </c:pt>
                <c:pt idx="1182">
                  <c:v>15684.24</c:v>
                </c:pt>
                <c:pt idx="1183">
                  <c:v>16291.86</c:v>
                </c:pt>
                <c:pt idx="1184">
                  <c:v>16320.7</c:v>
                </c:pt>
                <c:pt idx="1185">
                  <c:v>16070.45</c:v>
                </c:pt>
                <c:pt idx="1186">
                  <c:v>15957</c:v>
                </c:pt>
                <c:pt idx="1187">
                  <c:v>16713.57</c:v>
                </c:pt>
                <c:pt idx="1188">
                  <c:v>17659.38</c:v>
                </c:pt>
                <c:pt idx="1189">
                  <c:v>17776.12</c:v>
                </c:pt>
                <c:pt idx="1190">
                  <c:v>17802.82</c:v>
                </c:pt>
                <c:pt idx="1191">
                  <c:v>18655.669999999998</c:v>
                </c:pt>
                <c:pt idx="1192">
                  <c:v>18703.8</c:v>
                </c:pt>
                <c:pt idx="1193">
                  <c:v>18414.43</c:v>
                </c:pt>
                <c:pt idx="1194">
                  <c:v>18368</c:v>
                </c:pt>
                <c:pt idx="1195">
                  <c:v>19160.009999999998</c:v>
                </c:pt>
                <c:pt idx="1196">
                  <c:v>18719.11</c:v>
                </c:pt>
                <c:pt idx="1197">
                  <c:v>17149.47</c:v>
                </c:pt>
                <c:pt idx="1198">
                  <c:v>17139.52</c:v>
                </c:pt>
                <c:pt idx="1199">
                  <c:v>17719.849999999999</c:v>
                </c:pt>
                <c:pt idx="1200">
                  <c:v>18184.990000000002</c:v>
                </c:pt>
                <c:pt idx="1201">
                  <c:v>19695.87</c:v>
                </c:pt>
                <c:pt idx="1202">
                  <c:v>18764.96</c:v>
                </c:pt>
                <c:pt idx="1203">
                  <c:v>19204.09</c:v>
                </c:pt>
                <c:pt idx="1204">
                  <c:v>19421.900000000001</c:v>
                </c:pt>
                <c:pt idx="1205">
                  <c:v>18650.52</c:v>
                </c:pt>
                <c:pt idx="1206">
                  <c:v>19147.66</c:v>
                </c:pt>
                <c:pt idx="1207">
                  <c:v>19359.400000000001</c:v>
                </c:pt>
                <c:pt idx="1208">
                  <c:v>19166.900000000001</c:v>
                </c:pt>
                <c:pt idx="1209">
                  <c:v>18324.11</c:v>
                </c:pt>
                <c:pt idx="1210">
                  <c:v>18541.28</c:v>
                </c:pt>
                <c:pt idx="1211">
                  <c:v>18254.63</c:v>
                </c:pt>
                <c:pt idx="1212">
                  <c:v>18036.53</c:v>
                </c:pt>
                <c:pt idx="1213">
                  <c:v>18808.689999999999</c:v>
                </c:pt>
                <c:pt idx="1214">
                  <c:v>19174.990000000002</c:v>
                </c:pt>
                <c:pt idx="1215">
                  <c:v>19273.14</c:v>
                </c:pt>
                <c:pt idx="1216">
                  <c:v>19426.43</c:v>
                </c:pt>
                <c:pt idx="1217">
                  <c:v>21335.52</c:v>
                </c:pt>
                <c:pt idx="1218">
                  <c:v>22797.16</c:v>
                </c:pt>
                <c:pt idx="1219">
                  <c:v>23107.39</c:v>
                </c:pt>
                <c:pt idx="1220">
                  <c:v>23821.61</c:v>
                </c:pt>
                <c:pt idx="1221">
                  <c:v>23455.52</c:v>
                </c:pt>
                <c:pt idx="1222">
                  <c:v>22719.71</c:v>
                </c:pt>
                <c:pt idx="1223">
                  <c:v>23810.79</c:v>
                </c:pt>
                <c:pt idx="1224">
                  <c:v>23232.76</c:v>
                </c:pt>
                <c:pt idx="1225">
                  <c:v>23729.200000000001</c:v>
                </c:pt>
                <c:pt idx="1226">
                  <c:v>24712.47</c:v>
                </c:pt>
                <c:pt idx="1227">
                  <c:v>26493.39</c:v>
                </c:pt>
                <c:pt idx="1228">
                  <c:v>26281.66</c:v>
                </c:pt>
                <c:pt idx="1229">
                  <c:v>27079.41</c:v>
                </c:pt>
                <c:pt idx="1230">
                  <c:v>27385</c:v>
                </c:pt>
                <c:pt idx="1231">
                  <c:v>28875.54</c:v>
                </c:pt>
                <c:pt idx="1232">
                  <c:v>28923.63</c:v>
                </c:pt>
                <c:pt idx="1233">
                  <c:v>29331.69</c:v>
                </c:pt>
                <c:pt idx="1234">
                  <c:v>32178.33</c:v>
                </c:pt>
                <c:pt idx="1235">
                  <c:v>33000.050000000003</c:v>
                </c:pt>
                <c:pt idx="1236">
                  <c:v>31988.71</c:v>
                </c:pt>
                <c:pt idx="1237">
                  <c:v>33949.53</c:v>
                </c:pt>
                <c:pt idx="1238">
                  <c:v>36769.360000000001</c:v>
                </c:pt>
                <c:pt idx="1239">
                  <c:v>39432.28</c:v>
                </c:pt>
                <c:pt idx="1240">
                  <c:v>40582.81</c:v>
                </c:pt>
                <c:pt idx="1241">
                  <c:v>40088.22</c:v>
                </c:pt>
                <c:pt idx="1242">
                  <c:v>38150.019999999997</c:v>
                </c:pt>
                <c:pt idx="1243">
                  <c:v>35404.47</c:v>
                </c:pt>
                <c:pt idx="1244">
                  <c:v>34051.24</c:v>
                </c:pt>
                <c:pt idx="1245">
                  <c:v>37371.379999999997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BD-4D98-9CE9-8A61D3A9C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597344"/>
        <c:axId val="1416182176"/>
      </c:lineChart>
      <c:catAx>
        <c:axId val="1923597344"/>
        <c:scaling>
          <c:orientation val="minMax"/>
          <c:max val="149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82176"/>
        <c:crosses val="autoZero"/>
        <c:auto val="0"/>
        <c:lblAlgn val="ctr"/>
        <c:lblOffset val="100"/>
        <c:noMultiLvlLbl val="0"/>
      </c:catAx>
      <c:valAx>
        <c:axId val="1416182176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17</xdr:row>
      <xdr:rowOff>28575</xdr:rowOff>
    </xdr:from>
    <xdr:to>
      <xdr:col>16</xdr:col>
      <xdr:colOff>333375</xdr:colOff>
      <xdr:row>43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1EB30D-3E79-448D-89FE-DB7E35640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142876</xdr:colOff>
      <xdr:row>37</xdr:row>
      <xdr:rowOff>123825</xdr:rowOff>
    </xdr:from>
    <xdr:to>
      <xdr:col>15</xdr:col>
      <xdr:colOff>476250</xdr:colOff>
      <xdr:row>63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2F3C96-DE8E-490E-91A6-BF1C0C534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T503" totalsRowShown="0" headerRowDxfId="53" dataDxfId="52" headerRowCellStyle="Currency" dataCellStyle="Currency">
  <sortState xmlns:xlrd2="http://schemas.microsoft.com/office/spreadsheetml/2017/richdata2" ref="B2:F503">
    <sortCondition ref="B2"/>
  </sortState>
  <tableColumns count="20">
    <tableColumn id="9" xr3:uid="{9F699A46-4958-42A4-A5C9-B52EB0EE585B}" name="index" dataDxfId="51" dataCellStyle="Currency"/>
    <tableColumn id="2" xr3:uid="{870234D4-B88D-4DBC-B1B5-A3A328FCAA43}" name="date" dataDxfId="50"/>
    <tableColumn id="3" xr3:uid="{EF611352-AF5A-4141-B3FC-D86820A763EA}" name="open" dataDxfId="49" dataCellStyle="Currency"/>
    <tableColumn id="4" xr3:uid="{74B28648-F2A3-4493-9B04-FE02A7EBAE5E}" name="high" dataDxfId="48" dataCellStyle="Currency"/>
    <tableColumn id="5" xr3:uid="{F6126363-2529-4BAC-9F69-0710D7A587F6}" name="low" dataDxfId="47" dataCellStyle="Currency"/>
    <tableColumn id="6" xr3:uid="{1625C5E8-2802-4281-81F5-7308EFB9EB0C}" name="close" dataDxfId="46" dataCellStyle="Currency"/>
    <tableColumn id="10" xr3:uid="{EF5F75EE-9973-4E35-9656-7AAAAA261331}" name="H-L" dataDxfId="45" dataCellStyle="Currency">
      <calculatedColumnFormula>testdata[[#This Row],[high]]-testdata[[#This Row],[low]]</calculatedColumnFormula>
    </tableColumn>
    <tableColumn id="11" xr3:uid="{10684292-6050-4331-AAC5-0FA320374389}" name="|H-pC|" dataDxfId="44" dataCellStyle="Currency">
      <calculatedColumnFormula>ABS(testdata[[#This Row],[high]]-F1)</calculatedColumnFormula>
    </tableColumn>
    <tableColumn id="12" xr3:uid="{7639B0EF-4461-45C6-93E9-01F836F60578}" name="|L-pC|" dataDxfId="43" dataCellStyle="Currency">
      <calculatedColumnFormula>ABS(testdata[[#This Row],[low]]-F1)</calculatedColumnFormula>
    </tableColumn>
    <tableColumn id="13" xr3:uid="{CE73AE3F-2651-4F06-AF13-E770225EA4B1}" name="TR" dataDxfId="42" dataCellStyle="Currency">
      <calculatedColumnFormula>MAX(testdata[[#This Row],[H-L]:[|L-pC|]])</calculatedColumnFormula>
    </tableColumn>
    <tableColumn id="14" xr3:uid="{58A6077F-285C-4D4A-ACE5-FFB42D9DD7EE}" name="ATR" dataDxfId="41" dataCellStyle="Currency"/>
    <tableColumn id="21" xr3:uid="{90867FB0-8E00-4E5C-B318-6993E9060739}" name="MidPrice" dataDxfId="40" dataCellStyle="Currency">
      <calculatedColumnFormula>(testdata[[#This Row],[high]]+testdata[[#This Row],[low]])/2</calculatedColumnFormula>
    </tableColumn>
    <tableColumn id="16" xr3:uid="{8BC6CDC2-C7B2-475A-BACA-4BF6005C6C20}" name="UpperE" dataDxfId="39" dataCellStyle="Currency">
      <calculatedColumnFormula>testdata[[#This Row],[MidPrice]]+3*testdata[[#This Row],[ATR]]</calculatedColumnFormula>
    </tableColumn>
    <tableColumn id="17" xr3:uid="{D2A78702-A9F9-41F8-B0F8-8EC7DB9432DB}" name="LowerE" dataDxfId="38" dataCellStyle="Currency">
      <calculatedColumnFormula>testdata[[#This Row],[MidPrice]]-3*testdata[[#This Row],[ATR]]</calculatedColumnFormula>
    </tableColumn>
    <tableColumn id="18" xr3:uid="{ED1F83A9-EDFC-4B8B-A754-B97260227F10}" name="Upper" dataDxfId="37" dataCellStyle="Currency">
      <calculatedColumnFormula>IF(OR(testdata[[#This Row],[UpperE]]&lt;O1,F1&gt;O1),testdata[[#This Row],[UpperE]],O1)</calculatedColumnFormula>
    </tableColumn>
    <tableColumn id="19" xr3:uid="{537C999A-E285-4DA0-A5C1-83510BDD7FAB}" name="Lower" dataDxfId="36" dataCellStyle="Currency">
      <calculatedColumnFormula>IF(OR(testdata[[#This Row],[LowerE]]&gt;P1,F1&lt;P1),testdata[[#This Row],[LowerE]],P1)</calculatedColumnFormula>
    </tableColumn>
    <tableColumn id="23" xr3:uid="{4EC91535-9195-4039-9EA7-DCC52E4C6ABC}" name="STpot" dataDxfId="35" dataCellStyle="Currency"/>
    <tableColumn id="24" xr3:uid="{10A29099-9D2E-49EF-9703-DD4A3A9C1692}" name="UpperST" dataDxfId="34" dataCellStyle="Currency">
      <calculatedColumnFormula>IF(testdata[[#This Row],[SuperTrend]]=testdata[[#This Row],[Upper]],testdata[[#This Row],[Upper]],"")</calculatedColumnFormula>
    </tableColumn>
    <tableColumn id="25" xr3:uid="{605DEEFC-2FAE-47E1-BD06-BAAFC20BD9D9}" name="LowerST" dataDxfId="33" dataCellStyle="Currency">
      <calculatedColumnFormula>IF(testdata[[#This Row],[SuperTrend]]=testdata[[#This Row],[Lower]],testdata[[#This Row],[Lower]],"")</calculatedColumnFormula>
    </tableColumn>
    <tableColumn id="15" xr3:uid="{1DDF1A4E-58E6-47A0-B874-623F01C31082}" name="SuperTrend" dataDxfId="32" dataCellStyle="Currency">
      <calculatedColumnFormula>IF(testdata[[#This Row],[close]]&lt;=testdata[[#This Row],[Upper]],testdata[[#This Row],[Upper]],testdata[[#This Row],[Lower]])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D09DDA-03EE-48FF-9A09-F714190E6E84}" name="Table2" displayName="Table2" ref="V1:Y503" totalsRowShown="0" headerRowDxfId="31" dataDxfId="30" headerRowCellStyle="Currency" dataCellStyle="Currency">
  <tableColumns count="4">
    <tableColumn id="1" xr3:uid="{08292389-D062-45AC-B9E9-F7F82EA4799A}" name="Date" dataDxfId="29"/>
    <tableColumn id="2" xr3:uid="{E94AF895-9753-4128-8AFA-60B55821BE06}" name="UpperST" dataDxfId="28" dataCellStyle="Currency"/>
    <tableColumn id="3" xr3:uid="{4DEC9768-93DF-4AB3-A0C6-BCC6E903F849}" name="LowerST" dataDxfId="27" dataCellStyle="Currency"/>
    <tableColumn id="4" xr3:uid="{3962953C-D9D8-4E97-88B5-F32FC3513DE5}" name="SuperTrend" dataDxfId="26" dataCellStyle="Currency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9101CF-63C0-45D7-92CA-E6D0728FF100}" name="BTC" displayName="BTC" ref="A1:T1247" totalsRowShown="0" headerRowDxfId="25" dataDxfId="24" headerRowCellStyle="Currency" dataCellStyle="Currency">
  <sortState xmlns:xlrd2="http://schemas.microsoft.com/office/spreadsheetml/2017/richdata2" ref="A2:E503">
    <sortCondition ref="A2"/>
  </sortState>
  <tableColumns count="20">
    <tableColumn id="9" xr3:uid="{D6656639-F703-46B8-B6D2-9267077E25AE}" name="index" dataDxfId="23" dataCellStyle="Currency"/>
    <tableColumn id="2" xr3:uid="{9581BACD-9F0C-4FAB-8A02-571F950E538D}" name="date" dataDxfId="22"/>
    <tableColumn id="3" xr3:uid="{20CC3C31-C247-47CC-BAF8-E598171E72E1}" name="open" dataDxfId="21" dataCellStyle="Currency"/>
    <tableColumn id="4" xr3:uid="{BC12E02D-3983-496A-8EBC-63F2CCF82167}" name="high" dataDxfId="20" dataCellStyle="Currency"/>
    <tableColumn id="5" xr3:uid="{CB66BE58-5E9B-4543-B7DC-03A508939B03}" name="low" dataDxfId="19" dataCellStyle="Currency"/>
    <tableColumn id="6" xr3:uid="{7D008186-D4C5-4E16-A517-19B39127AFB5}" name="close" dataDxfId="18" dataCellStyle="Currency"/>
    <tableColumn id="10" xr3:uid="{67FD689C-EC08-4713-A099-943BE2BC22A1}" name="H-L" dataDxfId="17" dataCellStyle="Currency">
      <calculatedColumnFormula>BTC[[#This Row],[high]]-BTC[[#This Row],[low]]</calculatedColumnFormula>
    </tableColumn>
    <tableColumn id="11" xr3:uid="{C3328E30-78CF-4D19-840F-B84EA147D3DE}" name="|H-pC|" dataDxfId="16" dataCellStyle="Currency">
      <calculatedColumnFormula>ABS(BTC[[#This Row],[high]]-F1)</calculatedColumnFormula>
    </tableColumn>
    <tableColumn id="12" xr3:uid="{2C8BB3CD-5B7A-47B6-8ECD-1C61FA203D70}" name="|L-pC|" dataDxfId="15" dataCellStyle="Currency">
      <calculatedColumnFormula>ABS(BTC[[#This Row],[low]]-F1)</calculatedColumnFormula>
    </tableColumn>
    <tableColumn id="13" xr3:uid="{B659D612-5D64-4886-B8E2-E5BDEB1C9413}" name="TR" dataDxfId="6" dataCellStyle="Currency">
      <calculatedColumnFormula>MAX(BTC[[#This Row],[H-L]:[|L-pC|]])</calculatedColumnFormula>
    </tableColumn>
    <tableColumn id="14" xr3:uid="{5BE3F196-1E0E-498D-B24E-39592A0B9E58}" name="ATR" dataDxfId="4" dataCellStyle="Currency"/>
    <tableColumn id="21" xr3:uid="{1E6E5649-C2B7-4B45-B685-4F4B2FD3D6B1}" name="MidPrice" dataDxfId="5" dataCellStyle="Currency">
      <calculatedColumnFormula>(BTC[[#This Row],[high]]+BTC[[#This Row],[low]])/2</calculatedColumnFormula>
    </tableColumn>
    <tableColumn id="16" xr3:uid="{F2614F07-167F-46B4-9A1E-942431FDC8FE}" name="UpperE" dataDxfId="14" dataCellStyle="Currency">
      <calculatedColumnFormula>BTC[[#This Row],[MidPrice]]+3*BTC[[#This Row],[ATR]]</calculatedColumnFormula>
    </tableColumn>
    <tableColumn id="17" xr3:uid="{8037AB29-5827-4A48-8270-D5BAC961A7F2}" name="LowerE" dataDxfId="13" dataCellStyle="Currency">
      <calculatedColumnFormula>BTC[[#This Row],[MidPrice]]-3*BTC[[#This Row],[ATR]]</calculatedColumnFormula>
    </tableColumn>
    <tableColumn id="18" xr3:uid="{C556058D-7DCC-48AD-AE09-9EE9AA39B93B}" name="Upper" dataDxfId="12" dataCellStyle="Currency">
      <calculatedColumnFormula>IF(OR(BTC[[#This Row],[UpperE]]&lt;O1,F1&gt;O1),BTC[[#This Row],[UpperE]],O1)</calculatedColumnFormula>
    </tableColumn>
    <tableColumn id="19" xr3:uid="{4C0AD600-C579-4409-95BF-76925F8E0D64}" name="Lower" dataDxfId="11" dataCellStyle="Currency">
      <calculatedColumnFormula>IF(OR(BTC[[#This Row],[LowerE]]&gt;P1,F1&lt;P1),BTC[[#This Row],[LowerE]],P1)</calculatedColumnFormula>
    </tableColumn>
    <tableColumn id="23" xr3:uid="{F125F455-49A1-4BD4-AD7A-386C703B3ADA}" name="STpot" dataDxfId="10" dataCellStyle="Currency"/>
    <tableColumn id="24" xr3:uid="{99B418AA-B112-424D-B4ED-2E4CB873F2B2}" name="UpperST" dataDxfId="9" dataCellStyle="Currency">
      <calculatedColumnFormula>IF(BTC[[#This Row],[SuperTrend]]=BTC[[#This Row],[Upper]],BTC[[#This Row],[Upper]],"")</calculatedColumnFormula>
    </tableColumn>
    <tableColumn id="25" xr3:uid="{2051EE56-883A-4A8B-A9E2-BF145AF5DB7E}" name="LowerST" dataDxfId="8" dataCellStyle="Currency">
      <calculatedColumnFormula>IF(BTC[[#This Row],[SuperTrend]]=BTC[[#This Row],[Lower]],BTC[[#This Row],[Lower]],"")</calculatedColumnFormula>
    </tableColumn>
    <tableColumn id="15" xr3:uid="{F966B3AC-D662-4091-88F2-01FED9C7B0E6}" name="SuperTrend" dataDxfId="7" dataCellStyle="Currency">
      <calculatedColumnFormula>IF(BTC[[#This Row],[close]]&lt;=BTC[[#This Row],[Upper]],BTC[[#This Row],[Upper]],BTC[[#This Row],[Lower]])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3"/>
  <sheetViews>
    <sheetView tabSelected="1" workbookViewId="0">
      <selection activeCell="U3" sqref="U3"/>
    </sheetView>
  </sheetViews>
  <sheetFormatPr defaultRowHeight="15" x14ac:dyDescent="0.25"/>
  <cols>
    <col min="1" max="1" width="6" style="6" bestFit="1" customWidth="1"/>
    <col min="2" max="2" width="8.7109375" style="2" bestFit="1" customWidth="1"/>
    <col min="3" max="6" width="9" style="1" bestFit="1" customWidth="1"/>
    <col min="7" max="9" width="7.85546875" customWidth="1"/>
    <col min="10" max="10" width="7.85546875" style="16" customWidth="1"/>
    <col min="11" max="11" width="7.85546875" style="13" customWidth="1"/>
    <col min="12" max="12" width="10.42578125" style="13" bestFit="1" customWidth="1"/>
    <col min="13" max="16" width="8.7109375" style="16" customWidth="1"/>
    <col min="17" max="17" width="11" style="9" bestFit="1" customWidth="1"/>
    <col min="18" max="20" width="10.7109375" style="9" customWidth="1"/>
    <col min="21" max="21" width="11.85546875" style="3" customWidth="1"/>
    <col min="22" max="22" width="10.140625" customWidth="1"/>
    <col min="23" max="23" width="10.7109375" style="2" customWidth="1"/>
    <col min="24" max="25" width="10.7109375" style="3" customWidth="1"/>
    <col min="26" max="26" width="7.28515625" style="3" bestFit="1" customWidth="1"/>
  </cols>
  <sheetData>
    <row r="1" spans="1:26" x14ac:dyDescent="0.25">
      <c r="A1" s="5" t="s">
        <v>5</v>
      </c>
      <c r="B1" s="2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6</v>
      </c>
      <c r="H1" s="4" t="s">
        <v>7</v>
      </c>
      <c r="I1" s="4" t="s">
        <v>8</v>
      </c>
      <c r="J1" s="14" t="s">
        <v>9</v>
      </c>
      <c r="K1" s="11" t="s">
        <v>10</v>
      </c>
      <c r="L1" s="11" t="s">
        <v>14</v>
      </c>
      <c r="M1" s="14" t="s">
        <v>12</v>
      </c>
      <c r="N1" s="14" t="s">
        <v>13</v>
      </c>
      <c r="O1" s="14" t="s">
        <v>15</v>
      </c>
      <c r="P1" s="14" t="s">
        <v>16</v>
      </c>
      <c r="Q1" s="7" t="s">
        <v>20</v>
      </c>
      <c r="R1" s="7" t="s">
        <v>21</v>
      </c>
      <c r="S1" s="7" t="s">
        <v>22</v>
      </c>
      <c r="T1" s="7" t="s">
        <v>17</v>
      </c>
      <c r="U1" s="19" t="s">
        <v>18</v>
      </c>
      <c r="V1" s="2" t="s">
        <v>11</v>
      </c>
      <c r="W1" s="7" t="s">
        <v>21</v>
      </c>
      <c r="X1" s="7" t="s">
        <v>22</v>
      </c>
      <c r="Y1" s="7" t="s">
        <v>17</v>
      </c>
      <c r="Z1" s="19" t="s">
        <v>19</v>
      </c>
    </row>
    <row r="2" spans="1:26" x14ac:dyDescent="0.25">
      <c r="A2" s="5">
        <v>1</v>
      </c>
      <c r="B2" s="2">
        <v>42738</v>
      </c>
      <c r="C2" s="1">
        <v>212.61</v>
      </c>
      <c r="D2" s="1">
        <v>213.35</v>
      </c>
      <c r="E2" s="1">
        <v>211.52</v>
      </c>
      <c r="F2" s="1">
        <v>212.8</v>
      </c>
      <c r="G2" s="1">
        <f>testdata[[#This Row],[high]]-testdata[[#This Row],[low]]</f>
        <v>1.8299999999999841</v>
      </c>
      <c r="H2" s="1"/>
      <c r="I2" s="1"/>
      <c r="J2" s="15">
        <f>MAX(testdata[[#This Row],[H-L]:[|L-pC|]])</f>
        <v>1.8299999999999841</v>
      </c>
      <c r="K2" s="12"/>
      <c r="L2" s="12"/>
      <c r="M2" s="15"/>
      <c r="N2" s="15"/>
      <c r="O2" s="15"/>
      <c r="P2" s="15"/>
      <c r="Q2" s="8"/>
      <c r="R2" s="8"/>
      <c r="S2" s="8"/>
      <c r="T2" s="8"/>
      <c r="U2" s="20">
        <v>3</v>
      </c>
      <c r="V2" s="2">
        <v>42738</v>
      </c>
      <c r="W2" s="8"/>
      <c r="X2" s="8"/>
      <c r="Y2" s="8"/>
      <c r="Z2"/>
    </row>
    <row r="3" spans="1:26" x14ac:dyDescent="0.25">
      <c r="A3" s="5">
        <v>2</v>
      </c>
      <c r="B3" s="2">
        <v>42739</v>
      </c>
      <c r="C3" s="1">
        <v>213.16</v>
      </c>
      <c r="D3" s="1">
        <v>214.22</v>
      </c>
      <c r="E3" s="1">
        <v>213.15</v>
      </c>
      <c r="F3" s="1">
        <v>214.06</v>
      </c>
      <c r="G3" s="1">
        <f>testdata[[#This Row],[high]]-testdata[[#This Row],[low]]</f>
        <v>1.0699999999999932</v>
      </c>
      <c r="H3" s="1">
        <f>ABS(testdata[[#This Row],[high]]-F2)</f>
        <v>1.4199999999999875</v>
      </c>
      <c r="I3" s="1">
        <f>ABS(testdata[[#This Row],[low]]-F2)</f>
        <v>0.34999999999999432</v>
      </c>
      <c r="J3" s="15">
        <f>MAX(testdata[[#This Row],[H-L]:[|L-pC|]])</f>
        <v>1.4199999999999875</v>
      </c>
      <c r="K3" s="12"/>
      <c r="L3" s="12"/>
      <c r="M3" s="15"/>
      <c r="N3" s="15"/>
      <c r="O3" s="15"/>
      <c r="P3" s="15"/>
      <c r="Q3" s="8"/>
      <c r="R3" s="8"/>
      <c r="S3" s="8"/>
      <c r="T3" s="8"/>
      <c r="V3" s="2">
        <v>42739</v>
      </c>
      <c r="W3" s="8"/>
      <c r="X3" s="8"/>
      <c r="Y3" s="8"/>
      <c r="Z3"/>
    </row>
    <row r="4" spans="1:26" x14ac:dyDescent="0.25">
      <c r="A4" s="5">
        <v>3</v>
      </c>
      <c r="B4" s="2">
        <v>42740</v>
      </c>
      <c r="C4" s="1">
        <v>213.77</v>
      </c>
      <c r="D4" s="1">
        <v>214.06</v>
      </c>
      <c r="E4" s="1">
        <v>213.02</v>
      </c>
      <c r="F4" s="1">
        <v>213.89</v>
      </c>
      <c r="G4" s="1">
        <f>testdata[[#This Row],[high]]-testdata[[#This Row],[low]]</f>
        <v>1.039999999999992</v>
      </c>
      <c r="H4" s="1">
        <f>ABS(testdata[[#This Row],[high]]-F3)</f>
        <v>0</v>
      </c>
      <c r="I4" s="1">
        <f>ABS(testdata[[#This Row],[low]]-F3)</f>
        <v>1.039999999999992</v>
      </c>
      <c r="J4" s="15">
        <f>MAX(testdata[[#This Row],[H-L]:[|L-pC|]])</f>
        <v>1.039999999999992</v>
      </c>
      <c r="K4" s="12"/>
      <c r="L4" s="12"/>
      <c r="M4" s="15"/>
      <c r="N4" s="15"/>
      <c r="O4" s="15"/>
      <c r="P4" s="15"/>
      <c r="Q4" s="8"/>
      <c r="R4" s="8"/>
      <c r="S4" s="8"/>
      <c r="T4" s="8"/>
      <c r="V4" s="2">
        <v>42740</v>
      </c>
      <c r="W4" s="8"/>
      <c r="X4" s="8"/>
      <c r="Y4" s="8"/>
      <c r="Z4"/>
    </row>
    <row r="5" spans="1:26" x14ac:dyDescent="0.25">
      <c r="A5" s="5">
        <v>4</v>
      </c>
      <c r="B5" s="2">
        <v>42741</v>
      </c>
      <c r="C5" s="1">
        <v>214.02</v>
      </c>
      <c r="D5" s="1">
        <v>215.17</v>
      </c>
      <c r="E5" s="1">
        <v>213.42</v>
      </c>
      <c r="F5" s="1">
        <v>214.66</v>
      </c>
      <c r="G5" s="1">
        <f>testdata[[#This Row],[high]]-testdata[[#This Row],[low]]</f>
        <v>1.75</v>
      </c>
      <c r="H5" s="1">
        <f>ABS(testdata[[#This Row],[high]]-F4)</f>
        <v>1.2800000000000011</v>
      </c>
      <c r="I5" s="1">
        <f>ABS(testdata[[#This Row],[low]]-F4)</f>
        <v>0.46999999999999886</v>
      </c>
      <c r="J5" s="15">
        <f>MAX(testdata[[#This Row],[H-L]:[|L-pC|]])</f>
        <v>1.75</v>
      </c>
      <c r="K5" s="12"/>
      <c r="L5" s="12"/>
      <c r="M5" s="15"/>
      <c r="N5" s="15"/>
      <c r="O5" s="15"/>
      <c r="P5" s="15"/>
      <c r="Q5" s="8"/>
      <c r="R5" s="8"/>
      <c r="S5" s="8"/>
      <c r="T5" s="8"/>
      <c r="V5" s="2">
        <v>42741</v>
      </c>
      <c r="W5" s="8"/>
      <c r="X5" s="8"/>
      <c r="Y5" s="8"/>
      <c r="Z5"/>
    </row>
    <row r="6" spans="1:26" x14ac:dyDescent="0.25">
      <c r="A6" s="5">
        <v>5</v>
      </c>
      <c r="B6" s="2">
        <v>42744</v>
      </c>
      <c r="C6" s="1">
        <v>214.38</v>
      </c>
      <c r="D6" s="1">
        <v>214.53</v>
      </c>
      <c r="E6" s="1">
        <v>213.91</v>
      </c>
      <c r="F6" s="1">
        <v>213.95</v>
      </c>
      <c r="G6" s="1">
        <f>testdata[[#This Row],[high]]-testdata[[#This Row],[low]]</f>
        <v>0.62000000000000455</v>
      </c>
      <c r="H6" s="1">
        <f>ABS(testdata[[#This Row],[high]]-F5)</f>
        <v>0.12999999999999545</v>
      </c>
      <c r="I6" s="1">
        <f>ABS(testdata[[#This Row],[low]]-F5)</f>
        <v>0.75</v>
      </c>
      <c r="J6" s="15">
        <f>MAX(testdata[[#This Row],[H-L]:[|L-pC|]])</f>
        <v>0.75</v>
      </c>
      <c r="K6" s="12"/>
      <c r="L6" s="12"/>
      <c r="M6" s="15"/>
      <c r="N6" s="15"/>
      <c r="O6" s="15"/>
      <c r="P6" s="15"/>
      <c r="Q6" s="8"/>
      <c r="R6" s="8"/>
      <c r="S6" s="8"/>
      <c r="T6" s="8"/>
      <c r="V6" s="2">
        <v>42744</v>
      </c>
      <c r="W6" s="8"/>
      <c r="X6" s="8"/>
      <c r="Y6" s="8"/>
      <c r="Z6"/>
    </row>
    <row r="7" spans="1:26" x14ac:dyDescent="0.25">
      <c r="A7" s="5">
        <v>6</v>
      </c>
      <c r="B7" s="2">
        <v>42745</v>
      </c>
      <c r="C7" s="1">
        <v>213.97</v>
      </c>
      <c r="D7" s="1">
        <v>214.89</v>
      </c>
      <c r="E7" s="1">
        <v>213.52</v>
      </c>
      <c r="F7" s="1">
        <v>213.95</v>
      </c>
      <c r="G7" s="1">
        <f>testdata[[#This Row],[high]]-testdata[[#This Row],[low]]</f>
        <v>1.3699999999999761</v>
      </c>
      <c r="H7" s="1">
        <f>ABS(testdata[[#This Row],[high]]-F6)</f>
        <v>0.93999999999999773</v>
      </c>
      <c r="I7" s="1">
        <f>ABS(testdata[[#This Row],[low]]-F6)</f>
        <v>0.4299999999999784</v>
      </c>
      <c r="J7" s="15">
        <f>MAX(testdata[[#This Row],[H-L]:[|L-pC|]])</f>
        <v>1.3699999999999761</v>
      </c>
      <c r="K7" s="12"/>
      <c r="L7" s="12"/>
      <c r="M7" s="15"/>
      <c r="N7" s="15"/>
      <c r="O7" s="15"/>
      <c r="P7" s="15"/>
      <c r="Q7" s="8"/>
      <c r="R7" s="8"/>
      <c r="S7" s="8"/>
      <c r="T7" s="8"/>
      <c r="V7" s="2">
        <v>42745</v>
      </c>
      <c r="W7" s="8"/>
      <c r="X7" s="8"/>
      <c r="Y7" s="8"/>
      <c r="Z7"/>
    </row>
    <row r="8" spans="1:26" x14ac:dyDescent="0.25">
      <c r="A8" s="5">
        <v>7</v>
      </c>
      <c r="B8" s="2">
        <v>42746</v>
      </c>
      <c r="C8" s="1">
        <v>213.86</v>
      </c>
      <c r="D8" s="1">
        <v>214.55</v>
      </c>
      <c r="E8" s="1">
        <v>213.13</v>
      </c>
      <c r="F8" s="1">
        <v>214.55</v>
      </c>
      <c r="G8" s="1">
        <f>testdata[[#This Row],[high]]-testdata[[#This Row],[low]]</f>
        <v>1.4200000000000159</v>
      </c>
      <c r="H8" s="1">
        <f>ABS(testdata[[#This Row],[high]]-F7)</f>
        <v>0.60000000000002274</v>
      </c>
      <c r="I8" s="1">
        <f>ABS(testdata[[#This Row],[low]]-F7)</f>
        <v>0.81999999999999318</v>
      </c>
      <c r="J8" s="15">
        <f>MAX(testdata[[#This Row],[H-L]:[|L-pC|]])</f>
        <v>1.4200000000000159</v>
      </c>
      <c r="K8" s="12"/>
      <c r="L8" s="12"/>
      <c r="M8" s="15"/>
      <c r="N8" s="15"/>
      <c r="O8" s="15"/>
      <c r="P8" s="15"/>
      <c r="Q8" s="8"/>
      <c r="R8" s="8"/>
      <c r="S8" s="8"/>
      <c r="T8" s="8"/>
      <c r="V8" s="2">
        <v>42746</v>
      </c>
      <c r="W8" s="8"/>
      <c r="X8" s="8"/>
      <c r="Y8" s="8"/>
      <c r="Z8"/>
    </row>
    <row r="9" spans="1:26" x14ac:dyDescent="0.25">
      <c r="A9" s="5">
        <v>8</v>
      </c>
      <c r="B9" s="2">
        <v>42747</v>
      </c>
      <c r="C9" s="1">
        <v>213.99</v>
      </c>
      <c r="D9" s="1">
        <v>214.22</v>
      </c>
      <c r="E9" s="1">
        <v>212.53</v>
      </c>
      <c r="F9" s="1">
        <v>214.02</v>
      </c>
      <c r="G9" s="1">
        <f>testdata[[#This Row],[high]]-testdata[[#This Row],[low]]</f>
        <v>1.6899999999999977</v>
      </c>
      <c r="H9" s="1">
        <f>ABS(testdata[[#This Row],[high]]-F8)</f>
        <v>0.33000000000001251</v>
      </c>
      <c r="I9" s="1">
        <f>ABS(testdata[[#This Row],[low]]-F8)</f>
        <v>2.0200000000000102</v>
      </c>
      <c r="J9" s="15">
        <f>MAX(testdata[[#This Row],[H-L]:[|L-pC|]])</f>
        <v>2.0200000000000102</v>
      </c>
      <c r="K9" s="12"/>
      <c r="L9" s="12"/>
      <c r="M9" s="15"/>
      <c r="N9" s="15"/>
      <c r="O9" s="15"/>
      <c r="P9" s="15"/>
      <c r="Q9" s="8"/>
      <c r="R9" s="8"/>
      <c r="S9" s="8"/>
      <c r="T9" s="8"/>
      <c r="V9" s="2">
        <v>42747</v>
      </c>
      <c r="W9" s="8"/>
      <c r="X9" s="8"/>
      <c r="Y9" s="8"/>
      <c r="Z9"/>
    </row>
    <row r="10" spans="1:26" x14ac:dyDescent="0.25">
      <c r="A10" s="5">
        <v>9</v>
      </c>
      <c r="B10" s="2">
        <v>42748</v>
      </c>
      <c r="C10" s="1">
        <v>214.21</v>
      </c>
      <c r="D10" s="1">
        <v>214.84</v>
      </c>
      <c r="E10" s="1">
        <v>214.17</v>
      </c>
      <c r="F10" s="1">
        <v>214.51</v>
      </c>
      <c r="G10" s="1">
        <f>testdata[[#This Row],[high]]-testdata[[#This Row],[low]]</f>
        <v>0.67000000000001592</v>
      </c>
      <c r="H10" s="1">
        <f>ABS(testdata[[#This Row],[high]]-F9)</f>
        <v>0.81999999999999318</v>
      </c>
      <c r="I10" s="1">
        <f>ABS(testdata[[#This Row],[low]]-F9)</f>
        <v>0.14999999999997726</v>
      </c>
      <c r="J10" s="15">
        <f>MAX(testdata[[#This Row],[H-L]:[|L-pC|]])</f>
        <v>0.81999999999999318</v>
      </c>
      <c r="K10" s="12"/>
      <c r="L10" s="12"/>
      <c r="M10" s="15"/>
      <c r="N10" s="15"/>
      <c r="O10" s="15"/>
      <c r="P10" s="15"/>
      <c r="Q10" s="8"/>
      <c r="R10" s="8"/>
      <c r="S10" s="8"/>
      <c r="T10" s="8"/>
      <c r="V10" s="2">
        <v>42748</v>
      </c>
      <c r="W10" s="8"/>
      <c r="X10" s="8"/>
      <c r="Y10" s="8"/>
      <c r="Z10"/>
    </row>
    <row r="11" spans="1:26" x14ac:dyDescent="0.25">
      <c r="A11" s="5">
        <v>10</v>
      </c>
      <c r="B11" s="2">
        <v>42752</v>
      </c>
      <c r="C11" s="1">
        <v>213.81</v>
      </c>
      <c r="D11" s="1">
        <v>214.25</v>
      </c>
      <c r="E11" s="1">
        <v>213.33</v>
      </c>
      <c r="F11" s="1">
        <v>213.75</v>
      </c>
      <c r="G11" s="1">
        <f>testdata[[#This Row],[high]]-testdata[[#This Row],[low]]</f>
        <v>0.91999999999998749</v>
      </c>
      <c r="H11" s="1">
        <f>ABS(testdata[[#This Row],[high]]-F10)</f>
        <v>0.25999999999999091</v>
      </c>
      <c r="I11" s="1">
        <f>ABS(testdata[[#This Row],[low]]-F10)</f>
        <v>1.1799999999999784</v>
      </c>
      <c r="J11" s="15">
        <f>MAX(testdata[[#This Row],[H-L]:[|L-pC|]])</f>
        <v>1.1799999999999784</v>
      </c>
      <c r="K11" s="12"/>
      <c r="L11" s="12"/>
      <c r="M11" s="15"/>
      <c r="N11" s="15"/>
      <c r="O11" s="15"/>
      <c r="P11" s="15"/>
      <c r="Q11" s="8"/>
      <c r="R11" s="8"/>
      <c r="S11" s="8"/>
      <c r="T11" s="8"/>
      <c r="V11" s="2">
        <v>42752</v>
      </c>
      <c r="W11" s="8"/>
      <c r="X11" s="8"/>
      <c r="Y11" s="8"/>
      <c r="Z11"/>
    </row>
    <row r="12" spans="1:26" x14ac:dyDescent="0.25">
      <c r="A12" s="5">
        <v>11</v>
      </c>
      <c r="B12" s="2">
        <v>42753</v>
      </c>
      <c r="C12" s="1">
        <v>214.02</v>
      </c>
      <c r="D12" s="1">
        <v>214.27</v>
      </c>
      <c r="E12" s="1">
        <v>213.42</v>
      </c>
      <c r="F12" s="1">
        <v>214.22</v>
      </c>
      <c r="G12" s="1">
        <f>testdata[[#This Row],[high]]-testdata[[#This Row],[low]]</f>
        <v>0.85000000000002274</v>
      </c>
      <c r="H12" s="1">
        <f>ABS(testdata[[#This Row],[high]]-F11)</f>
        <v>0.52000000000001023</v>
      </c>
      <c r="I12" s="1">
        <f>ABS(testdata[[#This Row],[low]]-F11)</f>
        <v>0.33000000000001251</v>
      </c>
      <c r="J12" s="15">
        <f>MAX(testdata[[#This Row],[H-L]:[|L-pC|]])</f>
        <v>0.85000000000002274</v>
      </c>
      <c r="K12" s="12"/>
      <c r="L12" s="12"/>
      <c r="M12" s="15"/>
      <c r="N12" s="15"/>
      <c r="O12" s="15"/>
      <c r="P12" s="15"/>
      <c r="Q12" s="8"/>
      <c r="R12" s="8"/>
      <c r="S12" s="8"/>
      <c r="T12" s="8"/>
      <c r="V12" s="2">
        <v>42753</v>
      </c>
      <c r="W12" s="18"/>
      <c r="X12" s="18"/>
      <c r="Y12" s="18"/>
      <c r="Z12"/>
    </row>
    <row r="13" spans="1:26" x14ac:dyDescent="0.25">
      <c r="A13" s="5">
        <v>12</v>
      </c>
      <c r="B13" s="2">
        <v>42754</v>
      </c>
      <c r="C13" s="1">
        <v>214.31</v>
      </c>
      <c r="D13" s="1">
        <v>214.46</v>
      </c>
      <c r="E13" s="1">
        <v>212.96</v>
      </c>
      <c r="F13" s="1">
        <v>213.43</v>
      </c>
      <c r="G13" s="1">
        <f>testdata[[#This Row],[high]]-testdata[[#This Row],[low]]</f>
        <v>1.5</v>
      </c>
      <c r="H13" s="1">
        <f>ABS(testdata[[#This Row],[high]]-F12)</f>
        <v>0.24000000000000909</v>
      </c>
      <c r="I13" s="1">
        <f>ABS(testdata[[#This Row],[low]]-F12)</f>
        <v>1.2599999999999909</v>
      </c>
      <c r="J13" s="15">
        <f>MAX(testdata[[#This Row],[H-L]:[|L-pC|]])</f>
        <v>1.5</v>
      </c>
      <c r="K13" s="12"/>
      <c r="L13" s="12"/>
      <c r="M13" s="15"/>
      <c r="N13" s="15"/>
      <c r="O13" s="15"/>
      <c r="P13" s="15"/>
      <c r="Q13" s="8"/>
      <c r="R13" s="8"/>
      <c r="S13" s="8"/>
      <c r="T13" s="8"/>
      <c r="V13" s="2">
        <v>42754</v>
      </c>
      <c r="W13" s="8"/>
      <c r="X13" s="8"/>
      <c r="Y13" s="8"/>
      <c r="Z13"/>
    </row>
    <row r="14" spans="1:26" x14ac:dyDescent="0.25">
      <c r="A14" s="5">
        <v>13</v>
      </c>
      <c r="B14" s="2">
        <v>42755</v>
      </c>
      <c r="C14" s="1">
        <v>214.18</v>
      </c>
      <c r="D14" s="1">
        <v>214.75</v>
      </c>
      <c r="E14" s="1">
        <v>213.49</v>
      </c>
      <c r="F14" s="1">
        <v>214.21</v>
      </c>
      <c r="G14" s="1">
        <f>testdata[[#This Row],[high]]-testdata[[#This Row],[low]]</f>
        <v>1.2599999999999909</v>
      </c>
      <c r="H14" s="1">
        <f>ABS(testdata[[#This Row],[high]]-F13)</f>
        <v>1.3199999999999932</v>
      </c>
      <c r="I14" s="1">
        <f>ABS(testdata[[#This Row],[low]]-F13)</f>
        <v>6.0000000000002274E-2</v>
      </c>
      <c r="J14" s="15">
        <f>MAX(testdata[[#This Row],[H-L]:[|L-pC|]])</f>
        <v>1.3199999999999932</v>
      </c>
      <c r="K14" s="12"/>
      <c r="L14" s="12"/>
      <c r="M14" s="15"/>
      <c r="N14" s="15"/>
      <c r="O14" s="15"/>
      <c r="P14" s="15"/>
      <c r="Q14" s="8"/>
      <c r="R14" s="10"/>
      <c r="S14" s="10"/>
      <c r="T14" s="10"/>
      <c r="V14" s="2">
        <v>42755</v>
      </c>
      <c r="W14" s="8"/>
      <c r="X14" s="8"/>
      <c r="Y14" s="8"/>
      <c r="Z14"/>
    </row>
    <row r="15" spans="1:26" x14ac:dyDescent="0.25">
      <c r="A15" s="5">
        <v>14</v>
      </c>
      <c r="B15" s="2">
        <v>42758</v>
      </c>
      <c r="C15" s="1">
        <v>213.85</v>
      </c>
      <c r="D15" s="1">
        <v>214.28</v>
      </c>
      <c r="E15" s="1">
        <v>212.83</v>
      </c>
      <c r="F15" s="1">
        <v>213.66</v>
      </c>
      <c r="G15" s="1">
        <f>testdata[[#This Row],[high]]-testdata[[#This Row],[low]]</f>
        <v>1.4499999999999886</v>
      </c>
      <c r="H15" s="1">
        <f>ABS(testdata[[#This Row],[high]]-F14)</f>
        <v>6.9999999999993179E-2</v>
      </c>
      <c r="I15" s="1">
        <f>ABS(testdata[[#This Row],[low]]-F14)</f>
        <v>1.3799999999999955</v>
      </c>
      <c r="J15" s="15">
        <f>MAX(testdata[[#This Row],[H-L]:[|L-pC|]])</f>
        <v>1.4499999999999886</v>
      </c>
      <c r="K15" s="21">
        <f>AVERAGE(J2:J15)</f>
        <v>1.337142857142853</v>
      </c>
      <c r="L15" s="12">
        <f>(testdata[[#This Row],[high]]+testdata[[#This Row],[low]])/2</f>
        <v>213.55500000000001</v>
      </c>
      <c r="M15" s="15">
        <f>testdata[[#This Row],[MidPrice]]+Multiplier*testdata[[#This Row],[ATR]]</f>
        <v>217.56642857142856</v>
      </c>
      <c r="N15" s="15">
        <f>testdata[[#This Row],[MidPrice]]-Multiplier*testdata[[#This Row],[ATR]]</f>
        <v>209.54357142857145</v>
      </c>
      <c r="O15" s="17">
        <f>testdata[[#This Row],[UpperE]]</f>
        <v>217.56642857142856</v>
      </c>
      <c r="P15" s="17">
        <f>testdata[[#This Row],[LowerE]]</f>
        <v>209.54357142857145</v>
      </c>
      <c r="Q15" s="18">
        <f>IF(testdata[[#This Row],[close]]&gt;=testdata[[#This Row],[MidPrice]],testdata[[#This Row],[Lower]],testdata[[#This Row],[Upper]])</f>
        <v>209.54357142857145</v>
      </c>
      <c r="R15" s="10" t="e">
        <f>IF(testdata[[#This Row],[SuperTrend]]=testdata[[#This Row],[Upper]],testdata[[#This Row],[Upper]],NA())</f>
        <v>#N/A</v>
      </c>
      <c r="S15" s="10">
        <f>IF(testdata[[#This Row],[SuperTrend]]=testdata[[#This Row],[Lower]],testdata[[#This Row],[Lower]],NA())</f>
        <v>209.54357142857145</v>
      </c>
      <c r="T15" s="10">
        <f>IF(testdata[[#This Row],[close]]&lt;=testdata[[#This Row],[STpot]],testdata[[#This Row],[Upper]],testdata[[#This Row],[Lower]])</f>
        <v>209.54357142857145</v>
      </c>
      <c r="V15" s="2">
        <v>42758</v>
      </c>
      <c r="W15" s="8"/>
      <c r="X15" s="8">
        <v>209.543571428571</v>
      </c>
      <c r="Y15" s="8">
        <v>209.543571428571</v>
      </c>
      <c r="Z15" t="str">
        <f>IF(ROUND(Y15,8)&lt;&gt;ROUND(T15,8),"ERR","")</f>
        <v/>
      </c>
    </row>
    <row r="16" spans="1:26" x14ac:dyDescent="0.25">
      <c r="A16" s="5">
        <v>15</v>
      </c>
      <c r="B16" s="2">
        <v>42759</v>
      </c>
      <c r="C16" s="1">
        <v>213.89</v>
      </c>
      <c r="D16" s="1">
        <v>215.48</v>
      </c>
      <c r="E16" s="1">
        <v>213.77</v>
      </c>
      <c r="F16" s="1">
        <v>215.03</v>
      </c>
      <c r="G16" s="1">
        <f>testdata[[#This Row],[high]]-testdata[[#This Row],[low]]</f>
        <v>1.7099999999999795</v>
      </c>
      <c r="H16" s="1">
        <f>ABS(testdata[[#This Row],[high]]-F15)</f>
        <v>1.8199999999999932</v>
      </c>
      <c r="I16" s="1">
        <f>ABS(testdata[[#This Row],[low]]-F15)</f>
        <v>0.11000000000001364</v>
      </c>
      <c r="J16" s="15">
        <f>MAX(testdata[[#This Row],[H-L]:[|L-pC|]])</f>
        <v>1.8199999999999932</v>
      </c>
      <c r="K16" s="12">
        <f>(K15*13+testdata[[#This Row],[TR]])/14</f>
        <v>1.37163265306122</v>
      </c>
      <c r="L16" s="12">
        <f>(testdata[[#This Row],[high]]+testdata[[#This Row],[low]])/2</f>
        <v>214.625</v>
      </c>
      <c r="M16" s="15">
        <f>testdata[[#This Row],[MidPrice]]+Multiplier*testdata[[#This Row],[ATR]]</f>
        <v>218.73989795918365</v>
      </c>
      <c r="N16" s="15">
        <f>testdata[[#This Row],[MidPrice]]-Multiplier*testdata[[#This Row],[ATR]]</f>
        <v>210.51010204081635</v>
      </c>
      <c r="O16" s="15">
        <f>IF(OR(testdata[[#This Row],[UpperE]]&lt;O15,F15&gt;O15),testdata[[#This Row],[UpperE]],O15)</f>
        <v>217.56642857142856</v>
      </c>
      <c r="P16" s="15">
        <f>IF(OR(testdata[[#This Row],[LowerE]]&gt;P15,F15&lt;P15),testdata[[#This Row],[LowerE]],P15)</f>
        <v>210.51010204081635</v>
      </c>
      <c r="Q16" s="8">
        <f>IF(T15=O15,testdata[[#This Row],[Upper]],testdata[[#This Row],[Lower]])</f>
        <v>210.51010204081635</v>
      </c>
      <c r="R16" s="8" t="e">
        <f>IF(testdata[[#This Row],[SuperTrend]]=testdata[[#This Row],[Upper]],testdata[[#This Row],[Upper]],NA())</f>
        <v>#N/A</v>
      </c>
      <c r="S16" s="8">
        <f>IF(testdata[[#This Row],[SuperTrend]]=testdata[[#This Row],[Lower]],testdata[[#This Row],[Lower]],NA())</f>
        <v>210.51010204081635</v>
      </c>
      <c r="T16" s="8">
        <f>IF(testdata[[#This Row],[close]]&lt;=testdata[[#This Row],[STpot]],testdata[[#This Row],[Upper]],testdata[[#This Row],[Lower]])</f>
        <v>210.51010204081635</v>
      </c>
      <c r="V16" s="2">
        <v>42759</v>
      </c>
      <c r="W16" s="8"/>
      <c r="X16" s="8">
        <v>210.51010204081601</v>
      </c>
      <c r="Y16" s="8">
        <v>210.51010204081601</v>
      </c>
      <c r="Z16" t="str">
        <f t="shared" ref="Z16:Z79" si="0">IF(ROUND(Y16,8)&lt;&gt;ROUND(T16,8),"ERR","")</f>
        <v/>
      </c>
    </row>
    <row r="17" spans="1:26" x14ac:dyDescent="0.25">
      <c r="A17" s="5">
        <v>16</v>
      </c>
      <c r="B17" s="2">
        <v>42760</v>
      </c>
      <c r="C17" s="1">
        <v>216.07</v>
      </c>
      <c r="D17" s="1">
        <v>216.89</v>
      </c>
      <c r="E17" s="1">
        <v>215.89</v>
      </c>
      <c r="F17" s="1">
        <v>216.89</v>
      </c>
      <c r="G17" s="1">
        <f>testdata[[#This Row],[high]]-testdata[[#This Row],[low]]</f>
        <v>1</v>
      </c>
      <c r="H17" s="1">
        <f>ABS(testdata[[#This Row],[high]]-F16)</f>
        <v>1.8599999999999852</v>
      </c>
      <c r="I17" s="1">
        <f>ABS(testdata[[#This Row],[low]]-F16)</f>
        <v>0.85999999999998522</v>
      </c>
      <c r="J17" s="15">
        <f>MAX(testdata[[#This Row],[H-L]:[|L-pC|]])</f>
        <v>1.8599999999999852</v>
      </c>
      <c r="K17" s="12">
        <f>(K16*13+testdata[[#This Row],[TR]])/14</f>
        <v>1.4065160349854173</v>
      </c>
      <c r="L17" s="12">
        <f>(testdata[[#This Row],[high]]+testdata[[#This Row],[low]])/2</f>
        <v>216.39</v>
      </c>
      <c r="M17" s="15">
        <f>testdata[[#This Row],[MidPrice]]+Multiplier*testdata[[#This Row],[ATR]]</f>
        <v>220.60954810495625</v>
      </c>
      <c r="N17" s="15">
        <f>testdata[[#This Row],[MidPrice]]-Multiplier*testdata[[#This Row],[ATR]]</f>
        <v>212.17045189504373</v>
      </c>
      <c r="O17" s="15">
        <f>IF(OR(testdata[[#This Row],[UpperE]]&lt;O16,F16&gt;O16),testdata[[#This Row],[UpperE]],O16)</f>
        <v>217.56642857142856</v>
      </c>
      <c r="P17" s="15">
        <f>IF(OR(testdata[[#This Row],[LowerE]]&gt;P16,F16&lt;P16),testdata[[#This Row],[LowerE]],P16)</f>
        <v>212.17045189504373</v>
      </c>
      <c r="Q17" s="8">
        <f>IF(T16=O16,testdata[[#This Row],[Upper]],testdata[[#This Row],[Lower]])</f>
        <v>212.17045189504373</v>
      </c>
      <c r="R17" s="8" t="e">
        <f>IF(testdata[[#This Row],[SuperTrend]]=testdata[[#This Row],[Upper]],testdata[[#This Row],[Upper]],NA())</f>
        <v>#N/A</v>
      </c>
      <c r="S17" s="8">
        <f>IF(testdata[[#This Row],[SuperTrend]]=testdata[[#This Row],[Lower]],testdata[[#This Row],[Lower]],NA())</f>
        <v>212.17045189504373</v>
      </c>
      <c r="T17" s="8">
        <f>IF(testdata[[#This Row],[close]]&lt;=testdata[[#This Row],[STpot]],testdata[[#This Row],[Upper]],testdata[[#This Row],[Lower]])</f>
        <v>212.17045189504373</v>
      </c>
      <c r="V17" s="2">
        <v>42760</v>
      </c>
      <c r="W17" s="8"/>
      <c r="X17" s="8">
        <v>212.17045189504299</v>
      </c>
      <c r="Y17" s="8">
        <v>212.17045189504299</v>
      </c>
      <c r="Z17" t="str">
        <f t="shared" si="0"/>
        <v/>
      </c>
    </row>
    <row r="18" spans="1:26" x14ac:dyDescent="0.25">
      <c r="A18" s="5">
        <v>17</v>
      </c>
      <c r="B18" s="2">
        <v>42761</v>
      </c>
      <c r="C18" s="1">
        <v>216.73</v>
      </c>
      <c r="D18" s="1">
        <v>217.02</v>
      </c>
      <c r="E18" s="1">
        <v>216.36</v>
      </c>
      <c r="F18" s="1">
        <v>216.66</v>
      </c>
      <c r="G18" s="1">
        <f>testdata[[#This Row],[high]]-testdata[[#This Row],[low]]</f>
        <v>0.65999999999999659</v>
      </c>
      <c r="H18" s="1">
        <f>ABS(testdata[[#This Row],[high]]-F17)</f>
        <v>0.13000000000002387</v>
      </c>
      <c r="I18" s="1">
        <f>ABS(testdata[[#This Row],[low]]-F17)</f>
        <v>0.52999999999997272</v>
      </c>
      <c r="J18" s="15">
        <f>MAX(testdata[[#This Row],[H-L]:[|L-pC|]])</f>
        <v>0.65999999999999659</v>
      </c>
      <c r="K18" s="12">
        <f>(K17*13+testdata[[#This Row],[TR]])/14</f>
        <v>1.3531934610578873</v>
      </c>
      <c r="L18" s="12">
        <f>(testdata[[#This Row],[high]]+testdata[[#This Row],[low]])/2</f>
        <v>216.69</v>
      </c>
      <c r="M18" s="15">
        <f>testdata[[#This Row],[MidPrice]]+Multiplier*testdata[[#This Row],[ATR]]</f>
        <v>220.74958038317365</v>
      </c>
      <c r="N18" s="15">
        <f>testdata[[#This Row],[MidPrice]]-Multiplier*testdata[[#This Row],[ATR]]</f>
        <v>212.63041961682634</v>
      </c>
      <c r="O18" s="15">
        <f>IF(OR(testdata[[#This Row],[UpperE]]&lt;O17,F17&gt;O17),testdata[[#This Row],[UpperE]],O17)</f>
        <v>217.56642857142856</v>
      </c>
      <c r="P18" s="15">
        <f>IF(OR(testdata[[#This Row],[LowerE]]&gt;P17,F17&lt;P17),testdata[[#This Row],[LowerE]],P17)</f>
        <v>212.63041961682634</v>
      </c>
      <c r="Q18" s="8">
        <f>IF(T17=O17,testdata[[#This Row],[Upper]],testdata[[#This Row],[Lower]])</f>
        <v>212.63041961682634</v>
      </c>
      <c r="R18" s="8" t="e">
        <f>IF(testdata[[#This Row],[SuperTrend]]=testdata[[#This Row],[Upper]],testdata[[#This Row],[Upper]],NA())</f>
        <v>#N/A</v>
      </c>
      <c r="S18" s="8">
        <f>IF(testdata[[#This Row],[SuperTrend]]=testdata[[#This Row],[Lower]],testdata[[#This Row],[Lower]],NA())</f>
        <v>212.63041961682634</v>
      </c>
      <c r="T18" s="8">
        <f>IF(testdata[[#This Row],[close]]&lt;=testdata[[#This Row],[STpot]],testdata[[#This Row],[Upper]],testdata[[#This Row],[Lower]])</f>
        <v>212.63041961682634</v>
      </c>
      <c r="V18" s="2">
        <v>42761</v>
      </c>
      <c r="W18" s="8"/>
      <c r="X18" s="8">
        <v>212.630419616826</v>
      </c>
      <c r="Y18" s="8">
        <v>212.630419616826</v>
      </c>
      <c r="Z18" t="str">
        <f t="shared" si="0"/>
        <v/>
      </c>
    </row>
    <row r="19" spans="1:26" x14ac:dyDescent="0.25">
      <c r="A19" s="5">
        <v>18</v>
      </c>
      <c r="B19" s="2">
        <v>42762</v>
      </c>
      <c r="C19" s="1">
        <v>216.75</v>
      </c>
      <c r="D19" s="1">
        <v>216.91</v>
      </c>
      <c r="E19" s="1">
        <v>216.12</v>
      </c>
      <c r="F19" s="1">
        <v>216.32</v>
      </c>
      <c r="G19" s="1">
        <f>testdata[[#This Row],[high]]-testdata[[#This Row],[low]]</f>
        <v>0.78999999999999204</v>
      </c>
      <c r="H19" s="1">
        <f>ABS(testdata[[#This Row],[high]]-F18)</f>
        <v>0.25</v>
      </c>
      <c r="I19" s="1">
        <f>ABS(testdata[[#This Row],[low]]-F18)</f>
        <v>0.53999999999999204</v>
      </c>
      <c r="J19" s="15">
        <f>MAX(testdata[[#This Row],[H-L]:[|L-pC|]])</f>
        <v>0.78999999999999204</v>
      </c>
      <c r="K19" s="12">
        <f>(K18*13+testdata[[#This Row],[TR]])/14</f>
        <v>1.3129653566966091</v>
      </c>
      <c r="L19" s="12">
        <f>(testdata[[#This Row],[high]]+testdata[[#This Row],[low]])/2</f>
        <v>216.51499999999999</v>
      </c>
      <c r="M19" s="15">
        <f>testdata[[#This Row],[MidPrice]]+Multiplier*testdata[[#This Row],[ATR]]</f>
        <v>220.45389607008983</v>
      </c>
      <c r="N19" s="15">
        <f>testdata[[#This Row],[MidPrice]]-Multiplier*testdata[[#This Row],[ATR]]</f>
        <v>212.57610392991015</v>
      </c>
      <c r="O19" s="15">
        <f>IF(OR(testdata[[#This Row],[UpperE]]&lt;O18,F18&gt;O18),testdata[[#This Row],[UpperE]],O18)</f>
        <v>217.56642857142856</v>
      </c>
      <c r="P19" s="15">
        <f>IF(OR(testdata[[#This Row],[LowerE]]&gt;P18,F18&lt;P18),testdata[[#This Row],[LowerE]],P18)</f>
        <v>212.63041961682634</v>
      </c>
      <c r="Q19" s="8">
        <f>IF(T18=O18,testdata[[#This Row],[Upper]],testdata[[#This Row],[Lower]])</f>
        <v>212.63041961682634</v>
      </c>
      <c r="R19" s="8" t="e">
        <f>IF(testdata[[#This Row],[SuperTrend]]=testdata[[#This Row],[Upper]],testdata[[#This Row],[Upper]],NA())</f>
        <v>#N/A</v>
      </c>
      <c r="S19" s="8">
        <f>IF(testdata[[#This Row],[SuperTrend]]=testdata[[#This Row],[Lower]],testdata[[#This Row],[Lower]],NA())</f>
        <v>212.63041961682634</v>
      </c>
      <c r="T19" s="8">
        <f>IF(testdata[[#This Row],[close]]&lt;=testdata[[#This Row],[STpot]],testdata[[#This Row],[Upper]],testdata[[#This Row],[Lower]])</f>
        <v>212.63041961682634</v>
      </c>
      <c r="V19" s="2">
        <v>42762</v>
      </c>
      <c r="W19" s="8"/>
      <c r="X19" s="8">
        <v>212.630419616826</v>
      </c>
      <c r="Y19" s="8">
        <v>212.630419616826</v>
      </c>
      <c r="Z19" t="str">
        <f t="shared" si="0"/>
        <v/>
      </c>
    </row>
    <row r="20" spans="1:26" x14ac:dyDescent="0.25">
      <c r="A20" s="5">
        <v>19</v>
      </c>
      <c r="B20" s="2">
        <v>42765</v>
      </c>
      <c r="C20" s="1">
        <v>215.57</v>
      </c>
      <c r="D20" s="1">
        <v>215.59</v>
      </c>
      <c r="E20" s="1">
        <v>213.9</v>
      </c>
      <c r="F20" s="1">
        <v>214.98</v>
      </c>
      <c r="G20" s="1">
        <f>testdata[[#This Row],[high]]-testdata[[#This Row],[low]]</f>
        <v>1.6899999999999977</v>
      </c>
      <c r="H20" s="1">
        <f>ABS(testdata[[#This Row],[high]]-F19)</f>
        <v>0.72999999999998977</v>
      </c>
      <c r="I20" s="1">
        <f>ABS(testdata[[#This Row],[low]]-F19)</f>
        <v>2.4199999999999875</v>
      </c>
      <c r="J20" s="15">
        <f>MAX(testdata[[#This Row],[H-L]:[|L-pC|]])</f>
        <v>2.4199999999999875</v>
      </c>
      <c r="K20" s="12">
        <f>(K19*13+testdata[[#This Row],[TR]])/14</f>
        <v>1.3920392597897073</v>
      </c>
      <c r="L20" s="12">
        <f>(testdata[[#This Row],[high]]+testdata[[#This Row],[low]])/2</f>
        <v>214.745</v>
      </c>
      <c r="M20" s="15">
        <f>testdata[[#This Row],[MidPrice]]+Multiplier*testdata[[#This Row],[ATR]]</f>
        <v>218.92111777936913</v>
      </c>
      <c r="N20" s="15">
        <f>testdata[[#This Row],[MidPrice]]-Multiplier*testdata[[#This Row],[ATR]]</f>
        <v>210.56888222063088</v>
      </c>
      <c r="O20" s="15">
        <f>IF(OR(testdata[[#This Row],[UpperE]]&lt;O19,F19&gt;O19),testdata[[#This Row],[UpperE]],O19)</f>
        <v>217.56642857142856</v>
      </c>
      <c r="P20" s="15">
        <f>IF(OR(testdata[[#This Row],[LowerE]]&gt;P19,F19&lt;P19),testdata[[#This Row],[LowerE]],P19)</f>
        <v>212.63041961682634</v>
      </c>
      <c r="Q20" s="8">
        <f>IF(T19=O19,testdata[[#This Row],[Upper]],testdata[[#This Row],[Lower]])</f>
        <v>212.63041961682634</v>
      </c>
      <c r="R20" s="8" t="e">
        <f>IF(testdata[[#This Row],[SuperTrend]]=testdata[[#This Row],[Upper]],testdata[[#This Row],[Upper]],NA())</f>
        <v>#N/A</v>
      </c>
      <c r="S20" s="8">
        <f>IF(testdata[[#This Row],[SuperTrend]]=testdata[[#This Row],[Lower]],testdata[[#This Row],[Lower]],NA())</f>
        <v>212.63041961682634</v>
      </c>
      <c r="T20" s="8">
        <f>IF(testdata[[#This Row],[close]]&lt;=testdata[[#This Row],[STpot]],testdata[[#This Row],[Upper]],testdata[[#This Row],[Lower]])</f>
        <v>212.63041961682634</v>
      </c>
      <c r="V20" s="2">
        <v>42765</v>
      </c>
      <c r="W20" s="8"/>
      <c r="X20" s="8">
        <v>212.630419616826</v>
      </c>
      <c r="Y20" s="8">
        <v>212.630419616826</v>
      </c>
      <c r="Z20" t="str">
        <f t="shared" si="0"/>
        <v/>
      </c>
    </row>
    <row r="21" spans="1:26" x14ac:dyDescent="0.25">
      <c r="A21" s="5">
        <v>20</v>
      </c>
      <c r="B21" s="2">
        <v>42766</v>
      </c>
      <c r="C21" s="1">
        <v>214.44</v>
      </c>
      <c r="D21" s="1">
        <v>215.03</v>
      </c>
      <c r="E21" s="1">
        <v>213.82</v>
      </c>
      <c r="F21" s="1">
        <v>214.96</v>
      </c>
      <c r="G21" s="1">
        <f>testdata[[#This Row],[high]]-testdata[[#This Row],[low]]</f>
        <v>1.210000000000008</v>
      </c>
      <c r="H21" s="1">
        <f>ABS(testdata[[#This Row],[high]]-F20)</f>
        <v>5.0000000000011369E-2</v>
      </c>
      <c r="I21" s="1">
        <f>ABS(testdata[[#This Row],[low]]-F20)</f>
        <v>1.1599999999999966</v>
      </c>
      <c r="J21" s="15">
        <f>MAX(testdata[[#This Row],[H-L]:[|L-pC|]])</f>
        <v>1.210000000000008</v>
      </c>
      <c r="K21" s="12">
        <f>(K20*13+testdata[[#This Row],[TR]])/14</f>
        <v>1.3790364555190144</v>
      </c>
      <c r="L21" s="12">
        <f>(testdata[[#This Row],[high]]+testdata[[#This Row],[low]])/2</f>
        <v>214.42500000000001</v>
      </c>
      <c r="M21" s="15">
        <f>testdata[[#This Row],[MidPrice]]+Multiplier*testdata[[#This Row],[ATR]]</f>
        <v>218.56210936655705</v>
      </c>
      <c r="N21" s="15">
        <f>testdata[[#This Row],[MidPrice]]-Multiplier*testdata[[#This Row],[ATR]]</f>
        <v>210.28789063344297</v>
      </c>
      <c r="O21" s="15">
        <f>IF(OR(testdata[[#This Row],[UpperE]]&lt;O20,F20&gt;O20),testdata[[#This Row],[UpperE]],O20)</f>
        <v>217.56642857142856</v>
      </c>
      <c r="P21" s="15">
        <f>IF(OR(testdata[[#This Row],[LowerE]]&gt;P20,F20&lt;P20),testdata[[#This Row],[LowerE]],P20)</f>
        <v>212.63041961682634</v>
      </c>
      <c r="Q21" s="8">
        <f>IF(T20=O20,testdata[[#This Row],[Upper]],testdata[[#This Row],[Lower]])</f>
        <v>212.63041961682634</v>
      </c>
      <c r="R21" s="8" t="e">
        <f>IF(testdata[[#This Row],[SuperTrend]]=testdata[[#This Row],[Upper]],testdata[[#This Row],[Upper]],NA())</f>
        <v>#N/A</v>
      </c>
      <c r="S21" s="8">
        <f>IF(testdata[[#This Row],[SuperTrend]]=testdata[[#This Row],[Lower]],testdata[[#This Row],[Lower]],NA())</f>
        <v>212.63041961682634</v>
      </c>
      <c r="T21" s="8">
        <f>IF(testdata[[#This Row],[close]]&lt;=testdata[[#This Row],[STpot]],testdata[[#This Row],[Upper]],testdata[[#This Row],[Lower]])</f>
        <v>212.63041961682634</v>
      </c>
      <c r="V21" s="2">
        <v>42766</v>
      </c>
      <c r="W21" s="8"/>
      <c r="X21" s="8">
        <v>212.630419616826</v>
      </c>
      <c r="Y21" s="8">
        <v>212.630419616826</v>
      </c>
      <c r="Z21" t="str">
        <f t="shared" si="0"/>
        <v/>
      </c>
    </row>
    <row r="22" spans="1:26" x14ac:dyDescent="0.25">
      <c r="A22" s="5">
        <v>21</v>
      </c>
      <c r="B22" s="2">
        <v>42767</v>
      </c>
      <c r="C22" s="1">
        <v>215.65</v>
      </c>
      <c r="D22" s="1">
        <v>215.96</v>
      </c>
      <c r="E22" s="1">
        <v>214.4</v>
      </c>
      <c r="F22" s="1">
        <v>215.05</v>
      </c>
      <c r="G22" s="1">
        <f>testdata[[#This Row],[high]]-testdata[[#This Row],[low]]</f>
        <v>1.5600000000000023</v>
      </c>
      <c r="H22" s="1">
        <f>ABS(testdata[[#This Row],[high]]-F21)</f>
        <v>1</v>
      </c>
      <c r="I22" s="1">
        <f>ABS(testdata[[#This Row],[low]]-F21)</f>
        <v>0.56000000000000227</v>
      </c>
      <c r="J22" s="15">
        <f>MAX(testdata[[#This Row],[H-L]:[|L-pC|]])</f>
        <v>1.5600000000000023</v>
      </c>
      <c r="K22" s="12">
        <f>(K21*13+testdata[[#This Row],[TR]])/14</f>
        <v>1.3919624229819421</v>
      </c>
      <c r="L22" s="12">
        <f>(testdata[[#This Row],[high]]+testdata[[#This Row],[low]])/2</f>
        <v>215.18</v>
      </c>
      <c r="M22" s="15">
        <f>testdata[[#This Row],[MidPrice]]+Multiplier*testdata[[#This Row],[ATR]]</f>
        <v>219.35588726894582</v>
      </c>
      <c r="N22" s="15">
        <f>testdata[[#This Row],[MidPrice]]-Multiplier*testdata[[#This Row],[ATR]]</f>
        <v>211.00411273105419</v>
      </c>
      <c r="O22" s="15">
        <f>IF(OR(testdata[[#This Row],[UpperE]]&lt;O21,F21&gt;O21),testdata[[#This Row],[UpperE]],O21)</f>
        <v>217.56642857142856</v>
      </c>
      <c r="P22" s="15">
        <f>IF(OR(testdata[[#This Row],[LowerE]]&gt;P21,F21&lt;P21),testdata[[#This Row],[LowerE]],P21)</f>
        <v>212.63041961682634</v>
      </c>
      <c r="Q22" s="8">
        <f>IF(T21=O21,testdata[[#This Row],[Upper]],testdata[[#This Row],[Lower]])</f>
        <v>212.63041961682634</v>
      </c>
      <c r="R22" s="8" t="e">
        <f>IF(testdata[[#This Row],[SuperTrend]]=testdata[[#This Row],[Upper]],testdata[[#This Row],[Upper]],NA())</f>
        <v>#N/A</v>
      </c>
      <c r="S22" s="8">
        <f>IF(testdata[[#This Row],[SuperTrend]]=testdata[[#This Row],[Lower]],testdata[[#This Row],[Lower]],NA())</f>
        <v>212.63041961682634</v>
      </c>
      <c r="T22" s="8">
        <f>IF(testdata[[#This Row],[close]]&lt;=testdata[[#This Row],[STpot]],testdata[[#This Row],[Upper]],testdata[[#This Row],[Lower]])</f>
        <v>212.63041961682634</v>
      </c>
      <c r="V22" s="2">
        <v>42767</v>
      </c>
      <c r="W22" s="8"/>
      <c r="X22" s="8">
        <v>212.630419616826</v>
      </c>
      <c r="Y22" s="8">
        <v>212.630419616826</v>
      </c>
      <c r="Z22" t="str">
        <f t="shared" si="0"/>
        <v/>
      </c>
    </row>
    <row r="23" spans="1:26" x14ac:dyDescent="0.25">
      <c r="A23" s="5">
        <v>22</v>
      </c>
      <c r="B23" s="2">
        <v>42768</v>
      </c>
      <c r="C23" s="1">
        <v>214.65</v>
      </c>
      <c r="D23" s="1">
        <v>215.5</v>
      </c>
      <c r="E23" s="1">
        <v>214.29</v>
      </c>
      <c r="F23" s="1">
        <v>215.19</v>
      </c>
      <c r="G23" s="1">
        <f>testdata[[#This Row],[high]]-testdata[[#This Row],[low]]</f>
        <v>1.210000000000008</v>
      </c>
      <c r="H23" s="1">
        <f>ABS(testdata[[#This Row],[high]]-F22)</f>
        <v>0.44999999999998863</v>
      </c>
      <c r="I23" s="1">
        <f>ABS(testdata[[#This Row],[low]]-F22)</f>
        <v>0.76000000000001933</v>
      </c>
      <c r="J23" s="15">
        <f>MAX(testdata[[#This Row],[H-L]:[|L-pC|]])</f>
        <v>1.210000000000008</v>
      </c>
      <c r="K23" s="12">
        <f>(K22*13+testdata[[#This Row],[TR]])/14</f>
        <v>1.3789651070546611</v>
      </c>
      <c r="L23" s="12">
        <f>(testdata[[#This Row],[high]]+testdata[[#This Row],[low]])/2</f>
        <v>214.89499999999998</v>
      </c>
      <c r="M23" s="15">
        <f>testdata[[#This Row],[MidPrice]]+Multiplier*testdata[[#This Row],[ATR]]</f>
        <v>219.03189532116397</v>
      </c>
      <c r="N23" s="15">
        <f>testdata[[#This Row],[MidPrice]]-Multiplier*testdata[[#This Row],[ATR]]</f>
        <v>210.75810467883599</v>
      </c>
      <c r="O23" s="15">
        <f>IF(OR(testdata[[#This Row],[UpperE]]&lt;O22,F22&gt;O22),testdata[[#This Row],[UpperE]],O22)</f>
        <v>217.56642857142856</v>
      </c>
      <c r="P23" s="15">
        <f>IF(OR(testdata[[#This Row],[LowerE]]&gt;P22,F22&lt;P22),testdata[[#This Row],[LowerE]],P22)</f>
        <v>212.63041961682634</v>
      </c>
      <c r="Q23" s="8">
        <f>IF(T22=O22,testdata[[#This Row],[Upper]],testdata[[#This Row],[Lower]])</f>
        <v>212.63041961682634</v>
      </c>
      <c r="R23" s="8" t="e">
        <f>IF(testdata[[#This Row],[SuperTrend]]=testdata[[#This Row],[Upper]],testdata[[#This Row],[Upper]],NA())</f>
        <v>#N/A</v>
      </c>
      <c r="S23" s="8">
        <f>IF(testdata[[#This Row],[SuperTrend]]=testdata[[#This Row],[Lower]],testdata[[#This Row],[Lower]],NA())</f>
        <v>212.63041961682634</v>
      </c>
      <c r="T23" s="8">
        <f>IF(testdata[[#This Row],[close]]&lt;=testdata[[#This Row],[STpot]],testdata[[#This Row],[Upper]],testdata[[#This Row],[Lower]])</f>
        <v>212.63041961682634</v>
      </c>
      <c r="V23" s="2">
        <v>42768</v>
      </c>
      <c r="W23" s="8"/>
      <c r="X23" s="8">
        <v>212.630419616826</v>
      </c>
      <c r="Y23" s="8">
        <v>212.630419616826</v>
      </c>
      <c r="Z23" t="str">
        <f t="shared" si="0"/>
        <v/>
      </c>
    </row>
    <row r="24" spans="1:26" x14ac:dyDescent="0.25">
      <c r="A24" s="5">
        <v>23</v>
      </c>
      <c r="B24" s="2">
        <v>42769</v>
      </c>
      <c r="C24" s="1">
        <v>216.18</v>
      </c>
      <c r="D24" s="1">
        <v>216.87</v>
      </c>
      <c r="E24" s="1">
        <v>215.84</v>
      </c>
      <c r="F24" s="1">
        <v>216.67</v>
      </c>
      <c r="G24" s="1">
        <f>testdata[[#This Row],[high]]-testdata[[#This Row],[low]]</f>
        <v>1.0300000000000011</v>
      </c>
      <c r="H24" s="1">
        <f>ABS(testdata[[#This Row],[high]]-F23)</f>
        <v>1.6800000000000068</v>
      </c>
      <c r="I24" s="1">
        <f>ABS(testdata[[#This Row],[low]]-F23)</f>
        <v>0.65000000000000568</v>
      </c>
      <c r="J24" s="15">
        <f>MAX(testdata[[#This Row],[H-L]:[|L-pC|]])</f>
        <v>1.6800000000000068</v>
      </c>
      <c r="K24" s="12">
        <f>(K23*13+testdata[[#This Row],[TR]])/14</f>
        <v>1.4004675994079001</v>
      </c>
      <c r="L24" s="12">
        <f>(testdata[[#This Row],[high]]+testdata[[#This Row],[low]])/2</f>
        <v>216.35500000000002</v>
      </c>
      <c r="M24" s="15">
        <f>testdata[[#This Row],[MidPrice]]+Multiplier*testdata[[#This Row],[ATR]]</f>
        <v>220.55640279822373</v>
      </c>
      <c r="N24" s="15">
        <f>testdata[[#This Row],[MidPrice]]-Multiplier*testdata[[#This Row],[ATR]]</f>
        <v>212.15359720177631</v>
      </c>
      <c r="O24" s="15">
        <f>IF(OR(testdata[[#This Row],[UpperE]]&lt;O23,F23&gt;O23),testdata[[#This Row],[UpperE]],O23)</f>
        <v>217.56642857142856</v>
      </c>
      <c r="P24" s="15">
        <f>IF(OR(testdata[[#This Row],[LowerE]]&gt;P23,F23&lt;P23),testdata[[#This Row],[LowerE]],P23)</f>
        <v>212.63041961682634</v>
      </c>
      <c r="Q24" s="8">
        <f>IF(T23=O23,testdata[[#This Row],[Upper]],testdata[[#This Row],[Lower]])</f>
        <v>212.63041961682634</v>
      </c>
      <c r="R24" s="8" t="e">
        <f>IF(testdata[[#This Row],[SuperTrend]]=testdata[[#This Row],[Upper]],testdata[[#This Row],[Upper]],NA())</f>
        <v>#N/A</v>
      </c>
      <c r="S24" s="8">
        <f>IF(testdata[[#This Row],[SuperTrend]]=testdata[[#This Row],[Lower]],testdata[[#This Row],[Lower]],NA())</f>
        <v>212.63041961682634</v>
      </c>
      <c r="T24" s="8">
        <f>IF(testdata[[#This Row],[close]]&lt;=testdata[[#This Row],[STpot]],testdata[[#This Row],[Upper]],testdata[[#This Row],[Lower]])</f>
        <v>212.63041961682634</v>
      </c>
      <c r="V24" s="2">
        <v>42769</v>
      </c>
      <c r="W24" s="8"/>
      <c r="X24" s="8">
        <v>212.630419616826</v>
      </c>
      <c r="Y24" s="8">
        <v>212.630419616826</v>
      </c>
      <c r="Z24" t="str">
        <f t="shared" si="0"/>
        <v/>
      </c>
    </row>
    <row r="25" spans="1:26" x14ac:dyDescent="0.25">
      <c r="A25" s="5">
        <v>24</v>
      </c>
      <c r="B25" s="2">
        <v>42772</v>
      </c>
      <c r="C25" s="1">
        <v>216.23</v>
      </c>
      <c r="D25" s="1">
        <v>216.66</v>
      </c>
      <c r="E25" s="1">
        <v>215.92</v>
      </c>
      <c r="F25" s="1">
        <v>216.28</v>
      </c>
      <c r="G25" s="1">
        <f>testdata[[#This Row],[high]]-testdata[[#This Row],[low]]</f>
        <v>0.74000000000000909</v>
      </c>
      <c r="H25" s="1">
        <f>ABS(testdata[[#This Row],[high]]-F24)</f>
        <v>9.9999999999909051E-3</v>
      </c>
      <c r="I25" s="1">
        <f>ABS(testdata[[#This Row],[low]]-F24)</f>
        <v>0.75</v>
      </c>
      <c r="J25" s="15">
        <f>MAX(testdata[[#This Row],[H-L]:[|L-pC|]])</f>
        <v>0.75</v>
      </c>
      <c r="K25" s="12">
        <f>(K24*13+testdata[[#This Row],[TR]])/14</f>
        <v>1.3540056280216215</v>
      </c>
      <c r="L25" s="12">
        <f>(testdata[[#This Row],[high]]+testdata[[#This Row],[low]])/2</f>
        <v>216.29</v>
      </c>
      <c r="M25" s="15">
        <f>testdata[[#This Row],[MidPrice]]+Multiplier*testdata[[#This Row],[ATR]]</f>
        <v>220.35201688406485</v>
      </c>
      <c r="N25" s="15">
        <f>testdata[[#This Row],[MidPrice]]-Multiplier*testdata[[#This Row],[ATR]]</f>
        <v>212.22798311593513</v>
      </c>
      <c r="O25" s="15">
        <f>IF(OR(testdata[[#This Row],[UpperE]]&lt;O24,F24&gt;O24),testdata[[#This Row],[UpperE]],O24)</f>
        <v>217.56642857142856</v>
      </c>
      <c r="P25" s="15">
        <f>IF(OR(testdata[[#This Row],[LowerE]]&gt;P24,F24&lt;P24),testdata[[#This Row],[LowerE]],P24)</f>
        <v>212.63041961682634</v>
      </c>
      <c r="Q25" s="8">
        <f>IF(T24=O24,testdata[[#This Row],[Upper]],testdata[[#This Row],[Lower]])</f>
        <v>212.63041961682634</v>
      </c>
      <c r="R25" s="8" t="e">
        <f>IF(testdata[[#This Row],[SuperTrend]]=testdata[[#This Row],[Upper]],testdata[[#This Row],[Upper]],NA())</f>
        <v>#N/A</v>
      </c>
      <c r="S25" s="8">
        <f>IF(testdata[[#This Row],[SuperTrend]]=testdata[[#This Row],[Lower]],testdata[[#This Row],[Lower]],NA())</f>
        <v>212.63041961682634</v>
      </c>
      <c r="T25" s="8">
        <f>IF(testdata[[#This Row],[close]]&lt;=testdata[[#This Row],[STpot]],testdata[[#This Row],[Upper]],testdata[[#This Row],[Lower]])</f>
        <v>212.63041961682634</v>
      </c>
      <c r="V25" s="2">
        <v>42772</v>
      </c>
      <c r="W25" s="8"/>
      <c r="X25" s="8">
        <v>212.630419616826</v>
      </c>
      <c r="Y25" s="8">
        <v>212.630419616826</v>
      </c>
      <c r="Z25" t="str">
        <f t="shared" si="0"/>
        <v/>
      </c>
    </row>
    <row r="26" spans="1:26" x14ac:dyDescent="0.25">
      <c r="A26" s="5">
        <v>25</v>
      </c>
      <c r="B26" s="2">
        <v>42773</v>
      </c>
      <c r="C26" s="1">
        <v>216.71</v>
      </c>
      <c r="D26" s="1">
        <v>216.97</v>
      </c>
      <c r="E26" s="1">
        <v>216.09</v>
      </c>
      <c r="F26" s="1">
        <v>216.29</v>
      </c>
      <c r="G26" s="1">
        <f>testdata[[#This Row],[high]]-testdata[[#This Row],[low]]</f>
        <v>0.87999999999999545</v>
      </c>
      <c r="H26" s="1">
        <f>ABS(testdata[[#This Row],[high]]-F25)</f>
        <v>0.68999999999999773</v>
      </c>
      <c r="I26" s="1">
        <f>ABS(testdata[[#This Row],[low]]-F25)</f>
        <v>0.18999999999999773</v>
      </c>
      <c r="J26" s="15">
        <f>MAX(testdata[[#This Row],[H-L]:[|L-pC|]])</f>
        <v>0.87999999999999545</v>
      </c>
      <c r="K26" s="12">
        <f>(K25*13+testdata[[#This Row],[TR]])/14</f>
        <v>1.320148083162934</v>
      </c>
      <c r="L26" s="12">
        <f>(testdata[[#This Row],[high]]+testdata[[#This Row],[low]])/2</f>
        <v>216.53</v>
      </c>
      <c r="M26" s="15">
        <f>testdata[[#This Row],[MidPrice]]+Multiplier*testdata[[#This Row],[ATR]]</f>
        <v>220.4904442494888</v>
      </c>
      <c r="N26" s="15">
        <f>testdata[[#This Row],[MidPrice]]-Multiplier*testdata[[#This Row],[ATR]]</f>
        <v>212.5695557505112</v>
      </c>
      <c r="O26" s="15">
        <f>IF(OR(testdata[[#This Row],[UpperE]]&lt;O25,F25&gt;O25),testdata[[#This Row],[UpperE]],O25)</f>
        <v>217.56642857142856</v>
      </c>
      <c r="P26" s="15">
        <f>IF(OR(testdata[[#This Row],[LowerE]]&gt;P25,F25&lt;P25),testdata[[#This Row],[LowerE]],P25)</f>
        <v>212.63041961682634</v>
      </c>
      <c r="Q26" s="8">
        <f>IF(T25=O25,testdata[[#This Row],[Upper]],testdata[[#This Row],[Lower]])</f>
        <v>212.63041961682634</v>
      </c>
      <c r="R26" s="8" t="e">
        <f>IF(testdata[[#This Row],[SuperTrend]]=testdata[[#This Row],[Upper]],testdata[[#This Row],[Upper]],NA())</f>
        <v>#N/A</v>
      </c>
      <c r="S26" s="8">
        <f>IF(testdata[[#This Row],[SuperTrend]]=testdata[[#This Row],[Lower]],testdata[[#This Row],[Lower]],NA())</f>
        <v>212.63041961682634</v>
      </c>
      <c r="T26" s="8">
        <f>IF(testdata[[#This Row],[close]]&lt;=testdata[[#This Row],[STpot]],testdata[[#This Row],[Upper]],testdata[[#This Row],[Lower]])</f>
        <v>212.63041961682634</v>
      </c>
      <c r="V26" s="2">
        <v>42773</v>
      </c>
      <c r="W26" s="8"/>
      <c r="X26" s="8">
        <v>212.630419616826</v>
      </c>
      <c r="Y26" s="8">
        <v>212.630419616826</v>
      </c>
      <c r="Z26" t="str">
        <f t="shared" si="0"/>
        <v/>
      </c>
    </row>
    <row r="27" spans="1:26" x14ac:dyDescent="0.25">
      <c r="A27" s="5">
        <v>26</v>
      </c>
      <c r="B27" s="2">
        <v>42774</v>
      </c>
      <c r="C27" s="1">
        <v>215.98</v>
      </c>
      <c r="D27" s="1">
        <v>216.72</v>
      </c>
      <c r="E27" s="1">
        <v>215.7</v>
      </c>
      <c r="F27" s="1">
        <v>216.58</v>
      </c>
      <c r="G27" s="1">
        <f>testdata[[#This Row],[high]]-testdata[[#This Row],[low]]</f>
        <v>1.0200000000000102</v>
      </c>
      <c r="H27" s="1">
        <f>ABS(testdata[[#This Row],[high]]-F26)</f>
        <v>0.43000000000000682</v>
      </c>
      <c r="I27" s="1">
        <f>ABS(testdata[[#This Row],[low]]-F26)</f>
        <v>0.59000000000000341</v>
      </c>
      <c r="J27" s="15">
        <f>MAX(testdata[[#This Row],[H-L]:[|L-pC|]])</f>
        <v>1.0200000000000102</v>
      </c>
      <c r="K27" s="12">
        <f>(K26*13+testdata[[#This Row],[TR]])/14</f>
        <v>1.2987089343655822</v>
      </c>
      <c r="L27" s="12">
        <f>(testdata[[#This Row],[high]]+testdata[[#This Row],[low]])/2</f>
        <v>216.20999999999998</v>
      </c>
      <c r="M27" s="15">
        <f>testdata[[#This Row],[MidPrice]]+Multiplier*testdata[[#This Row],[ATR]]</f>
        <v>220.10612680309671</v>
      </c>
      <c r="N27" s="15">
        <f>testdata[[#This Row],[MidPrice]]-Multiplier*testdata[[#This Row],[ATR]]</f>
        <v>212.31387319690324</v>
      </c>
      <c r="O27" s="15">
        <f>IF(OR(testdata[[#This Row],[UpperE]]&lt;O26,F26&gt;O26),testdata[[#This Row],[UpperE]],O26)</f>
        <v>217.56642857142856</v>
      </c>
      <c r="P27" s="15">
        <f>IF(OR(testdata[[#This Row],[LowerE]]&gt;P26,F26&lt;P26),testdata[[#This Row],[LowerE]],P26)</f>
        <v>212.63041961682634</v>
      </c>
      <c r="Q27" s="8">
        <f>IF(T26=O26,testdata[[#This Row],[Upper]],testdata[[#This Row],[Lower]])</f>
        <v>212.63041961682634</v>
      </c>
      <c r="R27" s="8" t="e">
        <f>IF(testdata[[#This Row],[SuperTrend]]=testdata[[#This Row],[Upper]],testdata[[#This Row],[Upper]],NA())</f>
        <v>#N/A</v>
      </c>
      <c r="S27" s="8">
        <f>IF(testdata[[#This Row],[SuperTrend]]=testdata[[#This Row],[Lower]],testdata[[#This Row],[Lower]],NA())</f>
        <v>212.63041961682634</v>
      </c>
      <c r="T27" s="8">
        <f>IF(testdata[[#This Row],[close]]&lt;=testdata[[#This Row],[STpot]],testdata[[#This Row],[Upper]],testdata[[#This Row],[Lower]])</f>
        <v>212.63041961682634</v>
      </c>
      <c r="V27" s="2">
        <v>42774</v>
      </c>
      <c r="W27" s="8"/>
      <c r="X27" s="8">
        <v>212.630419616826</v>
      </c>
      <c r="Y27" s="8">
        <v>212.630419616826</v>
      </c>
      <c r="Z27" t="str">
        <f t="shared" si="0"/>
        <v/>
      </c>
    </row>
    <row r="28" spans="1:26" x14ac:dyDescent="0.25">
      <c r="A28" s="5">
        <v>27</v>
      </c>
      <c r="B28" s="2">
        <v>42775</v>
      </c>
      <c r="C28" s="1">
        <v>216.88</v>
      </c>
      <c r="D28" s="1">
        <v>218.19</v>
      </c>
      <c r="E28" s="1">
        <v>216.84</v>
      </c>
      <c r="F28" s="1">
        <v>217.86</v>
      </c>
      <c r="G28" s="1">
        <f>testdata[[#This Row],[high]]-testdata[[#This Row],[low]]</f>
        <v>1.3499999999999943</v>
      </c>
      <c r="H28" s="1">
        <f>ABS(testdata[[#This Row],[high]]-F27)</f>
        <v>1.6099999999999852</v>
      </c>
      <c r="I28" s="1">
        <f>ABS(testdata[[#This Row],[low]]-F27)</f>
        <v>0.25999999999999091</v>
      </c>
      <c r="J28" s="15">
        <f>MAX(testdata[[#This Row],[H-L]:[|L-pC|]])</f>
        <v>1.6099999999999852</v>
      </c>
      <c r="K28" s="12">
        <f>(K27*13+testdata[[#This Row],[TR]])/14</f>
        <v>1.3209440104823253</v>
      </c>
      <c r="L28" s="12">
        <f>(testdata[[#This Row],[high]]+testdata[[#This Row],[low]])/2</f>
        <v>217.51499999999999</v>
      </c>
      <c r="M28" s="15">
        <f>testdata[[#This Row],[MidPrice]]+Multiplier*testdata[[#This Row],[ATR]]</f>
        <v>221.47783203144695</v>
      </c>
      <c r="N28" s="15">
        <f>testdata[[#This Row],[MidPrice]]-Multiplier*testdata[[#This Row],[ATR]]</f>
        <v>213.55216796855302</v>
      </c>
      <c r="O28" s="15">
        <f>IF(OR(testdata[[#This Row],[UpperE]]&lt;O27,F27&gt;O27),testdata[[#This Row],[UpperE]],O27)</f>
        <v>217.56642857142856</v>
      </c>
      <c r="P28" s="15">
        <f>IF(OR(testdata[[#This Row],[LowerE]]&gt;P27,F27&lt;P27),testdata[[#This Row],[LowerE]],P27)</f>
        <v>213.55216796855302</v>
      </c>
      <c r="Q28" s="8">
        <f>IF(T27=O27,testdata[[#This Row],[Upper]],testdata[[#This Row],[Lower]])</f>
        <v>213.55216796855302</v>
      </c>
      <c r="R28" s="8" t="e">
        <f>IF(testdata[[#This Row],[SuperTrend]]=testdata[[#This Row],[Upper]],testdata[[#This Row],[Upper]],NA())</f>
        <v>#N/A</v>
      </c>
      <c r="S28" s="8">
        <f>IF(testdata[[#This Row],[SuperTrend]]=testdata[[#This Row],[Lower]],testdata[[#This Row],[Lower]],NA())</f>
        <v>213.55216796855302</v>
      </c>
      <c r="T28" s="8">
        <f>IF(testdata[[#This Row],[close]]&lt;=testdata[[#This Row],[STpot]],testdata[[#This Row],[Upper]],testdata[[#This Row],[Lower]])</f>
        <v>213.55216796855302</v>
      </c>
      <c r="V28" s="2">
        <v>42775</v>
      </c>
      <c r="W28" s="8"/>
      <c r="X28" s="8">
        <v>213.55216796855299</v>
      </c>
      <c r="Y28" s="8">
        <v>213.55216796855299</v>
      </c>
      <c r="Z28" t="str">
        <f t="shared" si="0"/>
        <v/>
      </c>
    </row>
    <row r="29" spans="1:26" x14ac:dyDescent="0.25">
      <c r="A29" s="5">
        <v>28</v>
      </c>
      <c r="B29" s="2">
        <v>42776</v>
      </c>
      <c r="C29" s="1">
        <v>218.24</v>
      </c>
      <c r="D29" s="1">
        <v>218.97</v>
      </c>
      <c r="E29" s="1">
        <v>217.88</v>
      </c>
      <c r="F29" s="1">
        <v>218.72</v>
      </c>
      <c r="G29" s="1">
        <f>testdata[[#This Row],[high]]-testdata[[#This Row],[low]]</f>
        <v>1.0900000000000034</v>
      </c>
      <c r="H29" s="1">
        <f>ABS(testdata[[#This Row],[high]]-F28)</f>
        <v>1.1099999999999852</v>
      </c>
      <c r="I29" s="1">
        <f>ABS(testdata[[#This Row],[low]]-F28)</f>
        <v>1.999999999998181E-2</v>
      </c>
      <c r="J29" s="15">
        <f>MAX(testdata[[#This Row],[H-L]:[|L-pC|]])</f>
        <v>1.1099999999999852</v>
      </c>
      <c r="K29" s="12">
        <f>(K28*13+testdata[[#This Row],[TR]])/14</f>
        <v>1.3058765811621582</v>
      </c>
      <c r="L29" s="12">
        <f>(testdata[[#This Row],[high]]+testdata[[#This Row],[low]])/2</f>
        <v>218.42500000000001</v>
      </c>
      <c r="M29" s="15">
        <f>testdata[[#This Row],[MidPrice]]+Multiplier*testdata[[#This Row],[ATR]]</f>
        <v>222.3426297434865</v>
      </c>
      <c r="N29" s="15">
        <f>testdata[[#This Row],[MidPrice]]-Multiplier*testdata[[#This Row],[ATR]]</f>
        <v>214.50737025651352</v>
      </c>
      <c r="O29" s="15">
        <f>IF(OR(testdata[[#This Row],[UpperE]]&lt;O28,F28&gt;O28),testdata[[#This Row],[UpperE]],O28)</f>
        <v>222.3426297434865</v>
      </c>
      <c r="P29" s="15">
        <f>IF(OR(testdata[[#This Row],[LowerE]]&gt;P28,F28&lt;P28),testdata[[#This Row],[LowerE]],P28)</f>
        <v>214.50737025651352</v>
      </c>
      <c r="Q29" s="8">
        <f>IF(T28=O28,testdata[[#This Row],[Upper]],testdata[[#This Row],[Lower]])</f>
        <v>214.50737025651352</v>
      </c>
      <c r="R29" s="8" t="e">
        <f>IF(testdata[[#This Row],[SuperTrend]]=testdata[[#This Row],[Upper]],testdata[[#This Row],[Upper]],NA())</f>
        <v>#N/A</v>
      </c>
      <c r="S29" s="8">
        <f>IF(testdata[[#This Row],[SuperTrend]]=testdata[[#This Row],[Lower]],testdata[[#This Row],[Lower]],NA())</f>
        <v>214.50737025651352</v>
      </c>
      <c r="T29" s="8">
        <f>IF(testdata[[#This Row],[close]]&lt;=testdata[[#This Row],[STpot]],testdata[[#This Row],[Upper]],testdata[[#This Row],[Lower]])</f>
        <v>214.50737025651352</v>
      </c>
      <c r="V29" s="2">
        <v>42776</v>
      </c>
      <c r="W29" s="8"/>
      <c r="X29" s="8">
        <v>214.50737025651301</v>
      </c>
      <c r="Y29" s="8">
        <v>214.50737025651301</v>
      </c>
      <c r="Z29" t="str">
        <f t="shared" si="0"/>
        <v/>
      </c>
    </row>
    <row r="30" spans="1:26" x14ac:dyDescent="0.25">
      <c r="A30" s="5">
        <v>29</v>
      </c>
      <c r="B30" s="2">
        <v>42779</v>
      </c>
      <c r="C30" s="1">
        <v>219.26</v>
      </c>
      <c r="D30" s="1">
        <v>220.19</v>
      </c>
      <c r="E30" s="1">
        <v>219.23</v>
      </c>
      <c r="F30" s="1">
        <v>219.91</v>
      </c>
      <c r="G30" s="1">
        <f>testdata[[#This Row],[high]]-testdata[[#This Row],[low]]</f>
        <v>0.96000000000000796</v>
      </c>
      <c r="H30" s="1">
        <f>ABS(testdata[[#This Row],[high]]-F29)</f>
        <v>1.4699999999999989</v>
      </c>
      <c r="I30" s="1">
        <f>ABS(testdata[[#This Row],[low]]-F29)</f>
        <v>0.50999999999999091</v>
      </c>
      <c r="J30" s="15">
        <f>MAX(testdata[[#This Row],[H-L]:[|L-pC|]])</f>
        <v>1.4699999999999989</v>
      </c>
      <c r="K30" s="12">
        <f>(K29*13+testdata[[#This Row],[TR]])/14</f>
        <v>1.3175996825077181</v>
      </c>
      <c r="L30" s="12">
        <f>(testdata[[#This Row],[high]]+testdata[[#This Row],[low]])/2</f>
        <v>219.70999999999998</v>
      </c>
      <c r="M30" s="15">
        <f>testdata[[#This Row],[MidPrice]]+Multiplier*testdata[[#This Row],[ATR]]</f>
        <v>223.66279904752312</v>
      </c>
      <c r="N30" s="15">
        <f>testdata[[#This Row],[MidPrice]]-Multiplier*testdata[[#This Row],[ATR]]</f>
        <v>215.75720095247684</v>
      </c>
      <c r="O30" s="15">
        <f>IF(OR(testdata[[#This Row],[UpperE]]&lt;O29,F29&gt;O29),testdata[[#This Row],[UpperE]],O29)</f>
        <v>222.3426297434865</v>
      </c>
      <c r="P30" s="15">
        <f>IF(OR(testdata[[#This Row],[LowerE]]&gt;P29,F29&lt;P29),testdata[[#This Row],[LowerE]],P29)</f>
        <v>215.75720095247684</v>
      </c>
      <c r="Q30" s="8">
        <f>IF(T29=O29,testdata[[#This Row],[Upper]],testdata[[#This Row],[Lower]])</f>
        <v>215.75720095247684</v>
      </c>
      <c r="R30" s="8" t="e">
        <f>IF(testdata[[#This Row],[SuperTrend]]=testdata[[#This Row],[Upper]],testdata[[#This Row],[Upper]],NA())</f>
        <v>#N/A</v>
      </c>
      <c r="S30" s="8">
        <f>IF(testdata[[#This Row],[SuperTrend]]=testdata[[#This Row],[Lower]],testdata[[#This Row],[Lower]],NA())</f>
        <v>215.75720095247684</v>
      </c>
      <c r="T30" s="8">
        <f>IF(testdata[[#This Row],[close]]&lt;=testdata[[#This Row],[STpot]],testdata[[#This Row],[Upper]],testdata[[#This Row],[Lower]])</f>
        <v>215.75720095247684</v>
      </c>
      <c r="V30" s="2">
        <v>42779</v>
      </c>
      <c r="W30" s="8"/>
      <c r="X30" s="8">
        <v>215.75720095247601</v>
      </c>
      <c r="Y30" s="8">
        <v>215.75720095247601</v>
      </c>
      <c r="Z30" t="str">
        <f t="shared" si="0"/>
        <v/>
      </c>
    </row>
    <row r="31" spans="1:26" x14ac:dyDescent="0.25">
      <c r="A31" s="5">
        <v>30</v>
      </c>
      <c r="B31" s="2">
        <v>42780</v>
      </c>
      <c r="C31" s="1">
        <v>219.71</v>
      </c>
      <c r="D31" s="1">
        <v>220.8</v>
      </c>
      <c r="E31" s="1">
        <v>219.33</v>
      </c>
      <c r="F31" s="1">
        <v>220.79</v>
      </c>
      <c r="G31" s="1">
        <f>testdata[[#This Row],[high]]-testdata[[#This Row],[low]]</f>
        <v>1.4699999999999989</v>
      </c>
      <c r="H31" s="1">
        <f>ABS(testdata[[#This Row],[high]]-F30)</f>
        <v>0.89000000000001478</v>
      </c>
      <c r="I31" s="1">
        <f>ABS(testdata[[#This Row],[low]]-F30)</f>
        <v>0.57999999999998408</v>
      </c>
      <c r="J31" s="15">
        <f>MAX(testdata[[#This Row],[H-L]:[|L-pC|]])</f>
        <v>1.4699999999999989</v>
      </c>
      <c r="K31" s="12">
        <f>(K30*13+testdata[[#This Row],[TR]])/14</f>
        <v>1.3284854194714524</v>
      </c>
      <c r="L31" s="12">
        <f>(testdata[[#This Row],[high]]+testdata[[#This Row],[low]])/2</f>
        <v>220.065</v>
      </c>
      <c r="M31" s="15">
        <f>testdata[[#This Row],[MidPrice]]+Multiplier*testdata[[#This Row],[ATR]]</f>
        <v>224.05045625841436</v>
      </c>
      <c r="N31" s="15">
        <f>testdata[[#This Row],[MidPrice]]-Multiplier*testdata[[#This Row],[ATR]]</f>
        <v>216.07954374158564</v>
      </c>
      <c r="O31" s="15">
        <f>IF(OR(testdata[[#This Row],[UpperE]]&lt;O30,F30&gt;O30),testdata[[#This Row],[UpperE]],O30)</f>
        <v>222.3426297434865</v>
      </c>
      <c r="P31" s="15">
        <f>IF(OR(testdata[[#This Row],[LowerE]]&gt;P30,F30&lt;P30),testdata[[#This Row],[LowerE]],P30)</f>
        <v>216.07954374158564</v>
      </c>
      <c r="Q31" s="8">
        <f>IF(T30=O30,testdata[[#This Row],[Upper]],testdata[[#This Row],[Lower]])</f>
        <v>216.07954374158564</v>
      </c>
      <c r="R31" s="8" t="e">
        <f>IF(testdata[[#This Row],[SuperTrend]]=testdata[[#This Row],[Upper]],testdata[[#This Row],[Upper]],NA())</f>
        <v>#N/A</v>
      </c>
      <c r="S31" s="8">
        <f>IF(testdata[[#This Row],[SuperTrend]]=testdata[[#This Row],[Lower]],testdata[[#This Row],[Lower]],NA())</f>
        <v>216.07954374158564</v>
      </c>
      <c r="T31" s="8">
        <f>IF(testdata[[#This Row],[close]]&lt;=testdata[[#This Row],[STpot]],testdata[[#This Row],[Upper]],testdata[[#This Row],[Lower]])</f>
        <v>216.07954374158564</v>
      </c>
      <c r="V31" s="2">
        <v>42780</v>
      </c>
      <c r="W31" s="8"/>
      <c r="X31" s="8">
        <v>216.07954374158501</v>
      </c>
      <c r="Y31" s="8">
        <v>216.07954374158501</v>
      </c>
      <c r="Z31" t="str">
        <f t="shared" si="0"/>
        <v/>
      </c>
    </row>
    <row r="32" spans="1:26" x14ac:dyDescent="0.25">
      <c r="A32" s="5">
        <v>31</v>
      </c>
      <c r="B32" s="2">
        <v>42781</v>
      </c>
      <c r="C32" s="1">
        <v>220.55</v>
      </c>
      <c r="D32" s="1">
        <v>222.15</v>
      </c>
      <c r="E32" s="1">
        <v>220.5</v>
      </c>
      <c r="F32" s="1">
        <v>221.94</v>
      </c>
      <c r="G32" s="1">
        <f>testdata[[#This Row],[high]]-testdata[[#This Row],[low]]</f>
        <v>1.6500000000000057</v>
      </c>
      <c r="H32" s="1">
        <f>ABS(testdata[[#This Row],[high]]-F31)</f>
        <v>1.3600000000000136</v>
      </c>
      <c r="I32" s="1">
        <f>ABS(testdata[[#This Row],[low]]-F31)</f>
        <v>0.28999999999999204</v>
      </c>
      <c r="J32" s="15">
        <f>MAX(testdata[[#This Row],[H-L]:[|L-pC|]])</f>
        <v>1.6500000000000057</v>
      </c>
      <c r="K32" s="12">
        <f>(K31*13+testdata[[#This Row],[TR]])/14</f>
        <v>1.3514507466520633</v>
      </c>
      <c r="L32" s="12">
        <f>(testdata[[#This Row],[high]]+testdata[[#This Row],[low]])/2</f>
        <v>221.32499999999999</v>
      </c>
      <c r="M32" s="15">
        <f>testdata[[#This Row],[MidPrice]]+Multiplier*testdata[[#This Row],[ATR]]</f>
        <v>225.37935223995618</v>
      </c>
      <c r="N32" s="15">
        <f>testdata[[#This Row],[MidPrice]]-Multiplier*testdata[[#This Row],[ATR]]</f>
        <v>217.2706477600438</v>
      </c>
      <c r="O32" s="15">
        <f>IF(OR(testdata[[#This Row],[UpperE]]&lt;O31,F31&gt;O31),testdata[[#This Row],[UpperE]],O31)</f>
        <v>222.3426297434865</v>
      </c>
      <c r="P32" s="15">
        <f>IF(OR(testdata[[#This Row],[LowerE]]&gt;P31,F31&lt;P31),testdata[[#This Row],[LowerE]],P31)</f>
        <v>217.2706477600438</v>
      </c>
      <c r="Q32" s="8">
        <f>IF(T31=O31,testdata[[#This Row],[Upper]],testdata[[#This Row],[Lower]])</f>
        <v>217.2706477600438</v>
      </c>
      <c r="R32" s="8" t="e">
        <f>IF(testdata[[#This Row],[SuperTrend]]=testdata[[#This Row],[Upper]],testdata[[#This Row],[Upper]],NA())</f>
        <v>#N/A</v>
      </c>
      <c r="S32" s="8">
        <f>IF(testdata[[#This Row],[SuperTrend]]=testdata[[#This Row],[Lower]],testdata[[#This Row],[Lower]],NA())</f>
        <v>217.2706477600438</v>
      </c>
      <c r="T32" s="8">
        <f>IF(testdata[[#This Row],[close]]&lt;=testdata[[#This Row],[STpot]],testdata[[#This Row],[Upper]],testdata[[#This Row],[Lower]])</f>
        <v>217.2706477600438</v>
      </c>
      <c r="V32" s="2">
        <v>42781</v>
      </c>
      <c r="W32" s="8"/>
      <c r="X32" s="8">
        <v>217.270647760043</v>
      </c>
      <c r="Y32" s="8">
        <v>217.270647760043</v>
      </c>
      <c r="Z32" t="str">
        <f t="shared" si="0"/>
        <v/>
      </c>
    </row>
    <row r="33" spans="1:26" x14ac:dyDescent="0.25">
      <c r="A33" s="5">
        <v>32</v>
      </c>
      <c r="B33" s="2">
        <v>42782</v>
      </c>
      <c r="C33" s="1">
        <v>221.98</v>
      </c>
      <c r="D33" s="1">
        <v>222.16</v>
      </c>
      <c r="E33" s="1">
        <v>220.93</v>
      </c>
      <c r="F33" s="1">
        <v>221.75</v>
      </c>
      <c r="G33" s="1">
        <f>testdata[[#This Row],[high]]-testdata[[#This Row],[low]]</f>
        <v>1.2299999999999898</v>
      </c>
      <c r="H33" s="1">
        <f>ABS(testdata[[#This Row],[high]]-F32)</f>
        <v>0.21999999999999886</v>
      </c>
      <c r="I33" s="1">
        <f>ABS(testdata[[#This Row],[low]]-F32)</f>
        <v>1.0099999999999909</v>
      </c>
      <c r="J33" s="15">
        <f>MAX(testdata[[#This Row],[H-L]:[|L-pC|]])</f>
        <v>1.2299999999999898</v>
      </c>
      <c r="K33" s="12">
        <f>(K32*13+testdata[[#This Row],[TR]])/14</f>
        <v>1.3427756933197723</v>
      </c>
      <c r="L33" s="12">
        <f>(testdata[[#This Row],[high]]+testdata[[#This Row],[low]])/2</f>
        <v>221.54500000000002</v>
      </c>
      <c r="M33" s="15">
        <f>testdata[[#This Row],[MidPrice]]+Multiplier*testdata[[#This Row],[ATR]]</f>
        <v>225.57332707995934</v>
      </c>
      <c r="N33" s="15">
        <f>testdata[[#This Row],[MidPrice]]-Multiplier*testdata[[#This Row],[ATR]]</f>
        <v>217.51667292004069</v>
      </c>
      <c r="O33" s="15">
        <f>IF(OR(testdata[[#This Row],[UpperE]]&lt;O32,F32&gt;O32),testdata[[#This Row],[UpperE]],O32)</f>
        <v>222.3426297434865</v>
      </c>
      <c r="P33" s="15">
        <f>IF(OR(testdata[[#This Row],[LowerE]]&gt;P32,F32&lt;P32),testdata[[#This Row],[LowerE]],P32)</f>
        <v>217.51667292004069</v>
      </c>
      <c r="Q33" s="8">
        <f>IF(T32=O32,testdata[[#This Row],[Upper]],testdata[[#This Row],[Lower]])</f>
        <v>217.51667292004069</v>
      </c>
      <c r="R33" s="8" t="e">
        <f>IF(testdata[[#This Row],[SuperTrend]]=testdata[[#This Row],[Upper]],testdata[[#This Row],[Upper]],NA())</f>
        <v>#N/A</v>
      </c>
      <c r="S33" s="8">
        <f>IF(testdata[[#This Row],[SuperTrend]]=testdata[[#This Row],[Lower]],testdata[[#This Row],[Lower]],NA())</f>
        <v>217.51667292004069</v>
      </c>
      <c r="T33" s="8">
        <f>IF(testdata[[#This Row],[close]]&lt;=testdata[[#This Row],[STpot]],testdata[[#This Row],[Upper]],testdata[[#This Row],[Lower]])</f>
        <v>217.51667292004069</v>
      </c>
      <c r="V33" s="2">
        <v>42782</v>
      </c>
      <c r="W33" s="8"/>
      <c r="X33" s="8">
        <v>217.51667292004001</v>
      </c>
      <c r="Y33" s="8">
        <v>217.51667292004001</v>
      </c>
      <c r="Z33" t="str">
        <f t="shared" si="0"/>
        <v/>
      </c>
    </row>
    <row r="34" spans="1:26" x14ac:dyDescent="0.25">
      <c r="A34" s="5">
        <v>33</v>
      </c>
      <c r="B34" s="2">
        <v>42783</v>
      </c>
      <c r="C34" s="1">
        <v>221.03</v>
      </c>
      <c r="D34" s="1">
        <v>222.1</v>
      </c>
      <c r="E34" s="1">
        <v>221.01</v>
      </c>
      <c r="F34" s="1">
        <v>222.1</v>
      </c>
      <c r="G34" s="1">
        <f>testdata[[#This Row],[high]]-testdata[[#This Row],[low]]</f>
        <v>1.0900000000000034</v>
      </c>
      <c r="H34" s="1">
        <f>ABS(testdata[[#This Row],[high]]-F33)</f>
        <v>0.34999999999999432</v>
      </c>
      <c r="I34" s="1">
        <f>ABS(testdata[[#This Row],[low]]-F33)</f>
        <v>0.74000000000000909</v>
      </c>
      <c r="J34" s="15">
        <f>MAX(testdata[[#This Row],[H-L]:[|L-pC|]])</f>
        <v>1.0900000000000034</v>
      </c>
      <c r="K34" s="12">
        <f>(K33*13+testdata[[#This Row],[TR]])/14</f>
        <v>1.3247202866540744</v>
      </c>
      <c r="L34" s="12">
        <f>(testdata[[#This Row],[high]]+testdata[[#This Row],[low]])/2</f>
        <v>221.55500000000001</v>
      </c>
      <c r="M34" s="15">
        <f>testdata[[#This Row],[MidPrice]]+Multiplier*testdata[[#This Row],[ATR]]</f>
        <v>225.52916085996222</v>
      </c>
      <c r="N34" s="15">
        <f>testdata[[#This Row],[MidPrice]]-Multiplier*testdata[[#This Row],[ATR]]</f>
        <v>217.5808391400378</v>
      </c>
      <c r="O34" s="15">
        <f>IF(OR(testdata[[#This Row],[UpperE]]&lt;O33,F33&gt;O33),testdata[[#This Row],[UpperE]],O33)</f>
        <v>222.3426297434865</v>
      </c>
      <c r="P34" s="15">
        <f>IF(OR(testdata[[#This Row],[LowerE]]&gt;P33,F33&lt;P33),testdata[[#This Row],[LowerE]],P33)</f>
        <v>217.5808391400378</v>
      </c>
      <c r="Q34" s="8">
        <f>IF(T33=O33,testdata[[#This Row],[Upper]],testdata[[#This Row],[Lower]])</f>
        <v>217.5808391400378</v>
      </c>
      <c r="R34" s="8" t="e">
        <f>IF(testdata[[#This Row],[SuperTrend]]=testdata[[#This Row],[Upper]],testdata[[#This Row],[Upper]],NA())</f>
        <v>#N/A</v>
      </c>
      <c r="S34" s="8">
        <f>IF(testdata[[#This Row],[SuperTrend]]=testdata[[#This Row],[Lower]],testdata[[#This Row],[Lower]],NA())</f>
        <v>217.5808391400378</v>
      </c>
      <c r="T34" s="8">
        <f>IF(testdata[[#This Row],[close]]&lt;=testdata[[#This Row],[STpot]],testdata[[#This Row],[Upper]],testdata[[#This Row],[Lower]])</f>
        <v>217.5808391400378</v>
      </c>
      <c r="V34" s="2">
        <v>42783</v>
      </c>
      <c r="W34" s="8"/>
      <c r="X34" s="8">
        <v>217.580839140037</v>
      </c>
      <c r="Y34" s="8">
        <v>217.580839140037</v>
      </c>
      <c r="Z34" t="str">
        <f t="shared" si="0"/>
        <v/>
      </c>
    </row>
    <row r="35" spans="1:26" x14ac:dyDescent="0.25">
      <c r="A35" s="5">
        <v>34</v>
      </c>
      <c r="B35" s="2">
        <v>42787</v>
      </c>
      <c r="C35" s="1">
        <v>222.51</v>
      </c>
      <c r="D35" s="1">
        <v>223.62</v>
      </c>
      <c r="E35" s="1">
        <v>222.5</v>
      </c>
      <c r="F35" s="1">
        <v>223.43</v>
      </c>
      <c r="G35" s="1">
        <f>testdata[[#This Row],[high]]-testdata[[#This Row],[low]]</f>
        <v>1.1200000000000045</v>
      </c>
      <c r="H35" s="1">
        <f>ABS(testdata[[#This Row],[high]]-F34)</f>
        <v>1.5200000000000102</v>
      </c>
      <c r="I35" s="1">
        <f>ABS(testdata[[#This Row],[low]]-F34)</f>
        <v>0.40000000000000568</v>
      </c>
      <c r="J35" s="15">
        <f>MAX(testdata[[#This Row],[H-L]:[|L-pC|]])</f>
        <v>1.5200000000000102</v>
      </c>
      <c r="K35" s="12">
        <f>(K34*13+testdata[[#This Row],[TR]])/14</f>
        <v>1.3386688376073557</v>
      </c>
      <c r="L35" s="12">
        <f>(testdata[[#This Row],[high]]+testdata[[#This Row],[low]])/2</f>
        <v>223.06</v>
      </c>
      <c r="M35" s="15">
        <f>testdata[[#This Row],[MidPrice]]+Multiplier*testdata[[#This Row],[ATR]]</f>
        <v>227.07600651282206</v>
      </c>
      <c r="N35" s="15">
        <f>testdata[[#This Row],[MidPrice]]-Multiplier*testdata[[#This Row],[ATR]]</f>
        <v>219.04399348717794</v>
      </c>
      <c r="O35" s="15">
        <f>IF(OR(testdata[[#This Row],[UpperE]]&lt;O34,F34&gt;O34),testdata[[#This Row],[UpperE]],O34)</f>
        <v>222.3426297434865</v>
      </c>
      <c r="P35" s="15">
        <f>IF(OR(testdata[[#This Row],[LowerE]]&gt;P34,F34&lt;P34),testdata[[#This Row],[LowerE]],P34)</f>
        <v>219.04399348717794</v>
      </c>
      <c r="Q35" s="8">
        <f>IF(T34=O34,testdata[[#This Row],[Upper]],testdata[[#This Row],[Lower]])</f>
        <v>219.04399348717794</v>
      </c>
      <c r="R35" s="8" t="e">
        <f>IF(testdata[[#This Row],[SuperTrend]]=testdata[[#This Row],[Upper]],testdata[[#This Row],[Upper]],NA())</f>
        <v>#N/A</v>
      </c>
      <c r="S35" s="8">
        <f>IF(testdata[[#This Row],[SuperTrend]]=testdata[[#This Row],[Lower]],testdata[[#This Row],[Lower]],NA())</f>
        <v>219.04399348717794</v>
      </c>
      <c r="T35" s="8">
        <f>IF(testdata[[#This Row],[close]]&lt;=testdata[[#This Row],[STpot]],testdata[[#This Row],[Upper]],testdata[[#This Row],[Lower]])</f>
        <v>219.04399348717794</v>
      </c>
      <c r="V35" s="2">
        <v>42787</v>
      </c>
      <c r="W35" s="8"/>
      <c r="X35" s="8">
        <v>219.043993487177</v>
      </c>
      <c r="Y35" s="8">
        <v>219.043993487177</v>
      </c>
      <c r="Z35" t="str">
        <f t="shared" si="0"/>
        <v/>
      </c>
    </row>
    <row r="36" spans="1:26" x14ac:dyDescent="0.25">
      <c r="A36" s="5">
        <v>35</v>
      </c>
      <c r="B36" s="2">
        <v>42788</v>
      </c>
      <c r="C36" s="1">
        <v>222.98</v>
      </c>
      <c r="D36" s="1">
        <v>223.47</v>
      </c>
      <c r="E36" s="1">
        <v>222.8</v>
      </c>
      <c r="F36" s="1">
        <v>223.23</v>
      </c>
      <c r="G36" s="1">
        <f>testdata[[#This Row],[high]]-testdata[[#This Row],[low]]</f>
        <v>0.66999999999998749</v>
      </c>
      <c r="H36" s="1">
        <f>ABS(testdata[[#This Row],[high]]-F35)</f>
        <v>3.9999999999992042E-2</v>
      </c>
      <c r="I36" s="1">
        <f>ABS(testdata[[#This Row],[low]]-F35)</f>
        <v>0.62999999999999545</v>
      </c>
      <c r="J36" s="15">
        <f>MAX(testdata[[#This Row],[H-L]:[|L-pC|]])</f>
        <v>0.66999999999998749</v>
      </c>
      <c r="K36" s="12">
        <f>(K35*13+testdata[[#This Row],[TR]])/14</f>
        <v>1.2909067777782579</v>
      </c>
      <c r="L36" s="12">
        <f>(testdata[[#This Row],[high]]+testdata[[#This Row],[low]])/2</f>
        <v>223.13499999999999</v>
      </c>
      <c r="M36" s="15">
        <f>testdata[[#This Row],[MidPrice]]+Multiplier*testdata[[#This Row],[ATR]]</f>
        <v>227.00772033333476</v>
      </c>
      <c r="N36" s="15">
        <f>testdata[[#This Row],[MidPrice]]-Multiplier*testdata[[#This Row],[ATR]]</f>
        <v>219.26227966666522</v>
      </c>
      <c r="O36" s="15">
        <f>IF(OR(testdata[[#This Row],[UpperE]]&lt;O35,F35&gt;O35),testdata[[#This Row],[UpperE]],O35)</f>
        <v>227.00772033333476</v>
      </c>
      <c r="P36" s="15">
        <f>IF(OR(testdata[[#This Row],[LowerE]]&gt;P35,F35&lt;P35),testdata[[#This Row],[LowerE]],P35)</f>
        <v>219.26227966666522</v>
      </c>
      <c r="Q36" s="8">
        <f>IF(T35=O35,testdata[[#This Row],[Upper]],testdata[[#This Row],[Lower]])</f>
        <v>219.26227966666522</v>
      </c>
      <c r="R36" s="8" t="e">
        <f>IF(testdata[[#This Row],[SuperTrend]]=testdata[[#This Row],[Upper]],testdata[[#This Row],[Upper]],NA())</f>
        <v>#N/A</v>
      </c>
      <c r="S36" s="8">
        <f>IF(testdata[[#This Row],[SuperTrend]]=testdata[[#This Row],[Lower]],testdata[[#This Row],[Lower]],NA())</f>
        <v>219.26227966666522</v>
      </c>
      <c r="T36" s="8">
        <f>IF(testdata[[#This Row],[close]]&lt;=testdata[[#This Row],[STpot]],testdata[[#This Row],[Upper]],testdata[[#This Row],[Lower]])</f>
        <v>219.26227966666522</v>
      </c>
      <c r="V36" s="2">
        <v>42788</v>
      </c>
      <c r="W36" s="8"/>
      <c r="X36" s="8">
        <v>219.26227966666499</v>
      </c>
      <c r="Y36" s="8">
        <v>219.26227966666499</v>
      </c>
      <c r="Z36" t="str">
        <f t="shared" si="0"/>
        <v/>
      </c>
    </row>
    <row r="37" spans="1:26" x14ac:dyDescent="0.25">
      <c r="A37" s="5">
        <v>36</v>
      </c>
      <c r="B37" s="2">
        <v>42789</v>
      </c>
      <c r="C37" s="1">
        <v>223.79</v>
      </c>
      <c r="D37" s="1">
        <v>223.81</v>
      </c>
      <c r="E37" s="1">
        <v>222.55</v>
      </c>
      <c r="F37" s="1">
        <v>223.38</v>
      </c>
      <c r="G37" s="1">
        <f>testdata[[#This Row],[high]]-testdata[[#This Row],[low]]</f>
        <v>1.2599999999999909</v>
      </c>
      <c r="H37" s="1">
        <f>ABS(testdata[[#This Row],[high]]-F36)</f>
        <v>0.58000000000001251</v>
      </c>
      <c r="I37" s="1">
        <f>ABS(testdata[[#This Row],[low]]-F36)</f>
        <v>0.6799999999999784</v>
      </c>
      <c r="J37" s="15">
        <f>MAX(testdata[[#This Row],[H-L]:[|L-pC|]])</f>
        <v>1.2599999999999909</v>
      </c>
      <c r="K37" s="12">
        <f>(K36*13+testdata[[#This Row],[TR]])/14</f>
        <v>1.2886991507940961</v>
      </c>
      <c r="L37" s="12">
        <f>(testdata[[#This Row],[high]]+testdata[[#This Row],[low]])/2</f>
        <v>223.18</v>
      </c>
      <c r="M37" s="15">
        <f>testdata[[#This Row],[MidPrice]]+Multiplier*testdata[[#This Row],[ATR]]</f>
        <v>227.0460974523823</v>
      </c>
      <c r="N37" s="15">
        <f>testdata[[#This Row],[MidPrice]]-Multiplier*testdata[[#This Row],[ATR]]</f>
        <v>219.31390254761772</v>
      </c>
      <c r="O37" s="15">
        <f>IF(OR(testdata[[#This Row],[UpperE]]&lt;O36,F36&gt;O36),testdata[[#This Row],[UpperE]],O36)</f>
        <v>227.00772033333476</v>
      </c>
      <c r="P37" s="15">
        <f>IF(OR(testdata[[#This Row],[LowerE]]&gt;P36,F36&lt;P36),testdata[[#This Row],[LowerE]],P36)</f>
        <v>219.31390254761772</v>
      </c>
      <c r="Q37" s="8">
        <f>IF(T36=O36,testdata[[#This Row],[Upper]],testdata[[#This Row],[Lower]])</f>
        <v>219.31390254761772</v>
      </c>
      <c r="R37" s="8" t="e">
        <f>IF(testdata[[#This Row],[SuperTrend]]=testdata[[#This Row],[Upper]],testdata[[#This Row],[Upper]],NA())</f>
        <v>#N/A</v>
      </c>
      <c r="S37" s="8">
        <f>IF(testdata[[#This Row],[SuperTrend]]=testdata[[#This Row],[Lower]],testdata[[#This Row],[Lower]],NA())</f>
        <v>219.31390254761772</v>
      </c>
      <c r="T37" s="8">
        <f>IF(testdata[[#This Row],[close]]&lt;=testdata[[#This Row],[STpot]],testdata[[#This Row],[Upper]],testdata[[#This Row],[Lower]])</f>
        <v>219.31390254761772</v>
      </c>
      <c r="V37" s="2">
        <v>42789</v>
      </c>
      <c r="W37" s="8"/>
      <c r="X37" s="8">
        <v>219.313902547617</v>
      </c>
      <c r="Y37" s="8">
        <v>219.313902547617</v>
      </c>
      <c r="Z37" t="str">
        <f t="shared" si="0"/>
        <v/>
      </c>
    </row>
    <row r="38" spans="1:26" x14ac:dyDescent="0.25">
      <c r="A38" s="5">
        <v>37</v>
      </c>
      <c r="B38" s="2">
        <v>42790</v>
      </c>
      <c r="C38" s="1">
        <v>222.45</v>
      </c>
      <c r="D38" s="1">
        <v>223.71</v>
      </c>
      <c r="E38" s="1">
        <v>222.41</v>
      </c>
      <c r="F38" s="1">
        <v>223.66</v>
      </c>
      <c r="G38" s="1">
        <f>testdata[[#This Row],[high]]-testdata[[#This Row],[low]]</f>
        <v>1.3000000000000114</v>
      </c>
      <c r="H38" s="1">
        <f>ABS(testdata[[#This Row],[high]]-F37)</f>
        <v>0.33000000000001251</v>
      </c>
      <c r="I38" s="1">
        <f>ABS(testdata[[#This Row],[low]]-F37)</f>
        <v>0.96999999999999886</v>
      </c>
      <c r="J38" s="15">
        <f>MAX(testdata[[#This Row],[H-L]:[|L-pC|]])</f>
        <v>1.3000000000000114</v>
      </c>
      <c r="K38" s="12">
        <f>(K37*13+testdata[[#This Row],[TR]])/14</f>
        <v>1.2895063543088043</v>
      </c>
      <c r="L38" s="12">
        <f>(testdata[[#This Row],[high]]+testdata[[#This Row],[low]])/2</f>
        <v>223.06</v>
      </c>
      <c r="M38" s="15">
        <f>testdata[[#This Row],[MidPrice]]+Multiplier*testdata[[#This Row],[ATR]]</f>
        <v>226.92851906292643</v>
      </c>
      <c r="N38" s="15">
        <f>testdata[[#This Row],[MidPrice]]-Multiplier*testdata[[#This Row],[ATR]]</f>
        <v>219.19148093707358</v>
      </c>
      <c r="O38" s="15">
        <f>IF(OR(testdata[[#This Row],[UpperE]]&lt;O37,F37&gt;O37),testdata[[#This Row],[UpperE]],O37)</f>
        <v>226.92851906292643</v>
      </c>
      <c r="P38" s="15">
        <f>IF(OR(testdata[[#This Row],[LowerE]]&gt;P37,F37&lt;P37),testdata[[#This Row],[LowerE]],P37)</f>
        <v>219.31390254761772</v>
      </c>
      <c r="Q38" s="8">
        <f>IF(T37=O37,testdata[[#This Row],[Upper]],testdata[[#This Row],[Lower]])</f>
        <v>219.31390254761772</v>
      </c>
      <c r="R38" s="8" t="e">
        <f>IF(testdata[[#This Row],[SuperTrend]]=testdata[[#This Row],[Upper]],testdata[[#This Row],[Upper]],NA())</f>
        <v>#N/A</v>
      </c>
      <c r="S38" s="8">
        <f>IF(testdata[[#This Row],[SuperTrend]]=testdata[[#This Row],[Lower]],testdata[[#This Row],[Lower]],NA())</f>
        <v>219.31390254761772</v>
      </c>
      <c r="T38" s="8">
        <f>IF(testdata[[#This Row],[close]]&lt;=testdata[[#This Row],[STpot]],testdata[[#This Row],[Upper]],testdata[[#This Row],[Lower]])</f>
        <v>219.31390254761772</v>
      </c>
      <c r="V38" s="2">
        <v>42790</v>
      </c>
      <c r="W38" s="8"/>
      <c r="X38" s="8">
        <v>219.313902547617</v>
      </c>
      <c r="Y38" s="8">
        <v>219.313902547617</v>
      </c>
      <c r="Z38" t="str">
        <f t="shared" si="0"/>
        <v/>
      </c>
    </row>
    <row r="39" spans="1:26" x14ac:dyDescent="0.25">
      <c r="A39" s="5">
        <v>38</v>
      </c>
      <c r="B39" s="2">
        <v>42793</v>
      </c>
      <c r="C39" s="1">
        <v>223.57</v>
      </c>
      <c r="D39" s="1">
        <v>224.2</v>
      </c>
      <c r="E39" s="1">
        <v>223.29</v>
      </c>
      <c r="F39" s="1">
        <v>224.01</v>
      </c>
      <c r="G39" s="1">
        <f>testdata[[#This Row],[high]]-testdata[[#This Row],[low]]</f>
        <v>0.90999999999999659</v>
      </c>
      <c r="H39" s="1">
        <f>ABS(testdata[[#This Row],[high]]-F38)</f>
        <v>0.53999999999999204</v>
      </c>
      <c r="I39" s="1">
        <f>ABS(testdata[[#This Row],[low]]-F38)</f>
        <v>0.37000000000000455</v>
      </c>
      <c r="J39" s="15">
        <f>MAX(testdata[[#This Row],[H-L]:[|L-pC|]])</f>
        <v>0.90999999999999659</v>
      </c>
      <c r="K39" s="12">
        <f>(K38*13+testdata[[#This Row],[TR]])/14</f>
        <v>1.2623987575724609</v>
      </c>
      <c r="L39" s="12">
        <f>(testdata[[#This Row],[high]]+testdata[[#This Row],[low]])/2</f>
        <v>223.745</v>
      </c>
      <c r="M39" s="15">
        <f>testdata[[#This Row],[MidPrice]]+Multiplier*testdata[[#This Row],[ATR]]</f>
        <v>227.53219627271739</v>
      </c>
      <c r="N39" s="15">
        <f>testdata[[#This Row],[MidPrice]]-Multiplier*testdata[[#This Row],[ATR]]</f>
        <v>219.95780372728262</v>
      </c>
      <c r="O39" s="15">
        <f>IF(OR(testdata[[#This Row],[UpperE]]&lt;O38,F38&gt;O38),testdata[[#This Row],[UpperE]],O38)</f>
        <v>226.92851906292643</v>
      </c>
      <c r="P39" s="15">
        <f>IF(OR(testdata[[#This Row],[LowerE]]&gt;P38,F38&lt;P38),testdata[[#This Row],[LowerE]],P38)</f>
        <v>219.95780372728262</v>
      </c>
      <c r="Q39" s="8">
        <f>IF(T38=O38,testdata[[#This Row],[Upper]],testdata[[#This Row],[Lower]])</f>
        <v>219.95780372728262</v>
      </c>
      <c r="R39" s="8" t="e">
        <f>IF(testdata[[#This Row],[SuperTrend]]=testdata[[#This Row],[Upper]],testdata[[#This Row],[Upper]],NA())</f>
        <v>#N/A</v>
      </c>
      <c r="S39" s="8">
        <f>IF(testdata[[#This Row],[SuperTrend]]=testdata[[#This Row],[Lower]],testdata[[#This Row],[Lower]],NA())</f>
        <v>219.95780372728262</v>
      </c>
      <c r="T39" s="8">
        <f>IF(testdata[[#This Row],[close]]&lt;=testdata[[#This Row],[STpot]],testdata[[#This Row],[Upper]],testdata[[#This Row],[Lower]])</f>
        <v>219.95780372728262</v>
      </c>
      <c r="V39" s="2">
        <v>42793</v>
      </c>
      <c r="W39" s="8"/>
      <c r="X39" s="8">
        <v>219.957803727282</v>
      </c>
      <c r="Y39" s="8">
        <v>219.957803727282</v>
      </c>
      <c r="Z39" t="str">
        <f t="shared" si="0"/>
        <v/>
      </c>
    </row>
    <row r="40" spans="1:26" x14ac:dyDescent="0.25">
      <c r="A40" s="5">
        <v>39</v>
      </c>
      <c r="B40" s="2">
        <v>42794</v>
      </c>
      <c r="C40" s="1">
        <v>223.6</v>
      </c>
      <c r="D40" s="1">
        <v>223.86</v>
      </c>
      <c r="E40" s="1">
        <v>222.98</v>
      </c>
      <c r="F40" s="1">
        <v>223.41</v>
      </c>
      <c r="G40" s="1">
        <f>testdata[[#This Row],[high]]-testdata[[#This Row],[low]]</f>
        <v>0.88000000000002387</v>
      </c>
      <c r="H40" s="1">
        <f>ABS(testdata[[#This Row],[high]]-F39)</f>
        <v>0.14999999999997726</v>
      </c>
      <c r="I40" s="1">
        <f>ABS(testdata[[#This Row],[low]]-F39)</f>
        <v>1.0300000000000011</v>
      </c>
      <c r="J40" s="15">
        <f>MAX(testdata[[#This Row],[H-L]:[|L-pC|]])</f>
        <v>1.0300000000000011</v>
      </c>
      <c r="K40" s="12">
        <f>(K39*13+testdata[[#This Row],[TR]])/14</f>
        <v>1.2457988463172853</v>
      </c>
      <c r="L40" s="12">
        <f>(testdata[[#This Row],[high]]+testdata[[#This Row],[low]])/2</f>
        <v>223.42000000000002</v>
      </c>
      <c r="M40" s="15">
        <f>testdata[[#This Row],[MidPrice]]+Multiplier*testdata[[#This Row],[ATR]]</f>
        <v>227.15739653895187</v>
      </c>
      <c r="N40" s="15">
        <f>testdata[[#This Row],[MidPrice]]-Multiplier*testdata[[#This Row],[ATR]]</f>
        <v>219.68260346104816</v>
      </c>
      <c r="O40" s="15">
        <f>IF(OR(testdata[[#This Row],[UpperE]]&lt;O39,F39&gt;O39),testdata[[#This Row],[UpperE]],O39)</f>
        <v>226.92851906292643</v>
      </c>
      <c r="P40" s="15">
        <f>IF(OR(testdata[[#This Row],[LowerE]]&gt;P39,F39&lt;P39),testdata[[#This Row],[LowerE]],P39)</f>
        <v>219.95780372728262</v>
      </c>
      <c r="Q40" s="8">
        <f>IF(T39=O39,testdata[[#This Row],[Upper]],testdata[[#This Row],[Lower]])</f>
        <v>219.95780372728262</v>
      </c>
      <c r="R40" s="8" t="e">
        <f>IF(testdata[[#This Row],[SuperTrend]]=testdata[[#This Row],[Upper]],testdata[[#This Row],[Upper]],NA())</f>
        <v>#N/A</v>
      </c>
      <c r="S40" s="8">
        <f>IF(testdata[[#This Row],[SuperTrend]]=testdata[[#This Row],[Lower]],testdata[[#This Row],[Lower]],NA())</f>
        <v>219.95780372728262</v>
      </c>
      <c r="T40" s="8">
        <f>IF(testdata[[#This Row],[close]]&lt;=testdata[[#This Row],[STpot]],testdata[[#This Row],[Upper]],testdata[[#This Row],[Lower]])</f>
        <v>219.95780372728262</v>
      </c>
      <c r="V40" s="2">
        <v>42794</v>
      </c>
      <c r="W40" s="8"/>
      <c r="X40" s="8">
        <v>219.957803727282</v>
      </c>
      <c r="Y40" s="8">
        <v>219.957803727282</v>
      </c>
      <c r="Z40" t="str">
        <f t="shared" si="0"/>
        <v/>
      </c>
    </row>
    <row r="41" spans="1:26" x14ac:dyDescent="0.25">
      <c r="A41" s="5">
        <v>40</v>
      </c>
      <c r="B41" s="2">
        <v>42795</v>
      </c>
      <c r="C41" s="1">
        <v>225.22</v>
      </c>
      <c r="D41" s="1">
        <v>227.04</v>
      </c>
      <c r="E41" s="1">
        <v>225.2</v>
      </c>
      <c r="F41" s="1">
        <v>226.53</v>
      </c>
      <c r="G41" s="1">
        <f>testdata[[#This Row],[high]]-testdata[[#This Row],[low]]</f>
        <v>1.8400000000000034</v>
      </c>
      <c r="H41" s="1">
        <f>ABS(testdata[[#This Row],[high]]-F40)</f>
        <v>3.6299999999999955</v>
      </c>
      <c r="I41" s="1">
        <f>ABS(testdata[[#This Row],[low]]-F40)</f>
        <v>1.789999999999992</v>
      </c>
      <c r="J41" s="15">
        <f>MAX(testdata[[#This Row],[H-L]:[|L-pC|]])</f>
        <v>3.6299999999999955</v>
      </c>
      <c r="K41" s="12">
        <f>(K40*13+testdata[[#This Row],[TR]])/14</f>
        <v>1.4160989287231931</v>
      </c>
      <c r="L41" s="12">
        <f>(testdata[[#This Row],[high]]+testdata[[#This Row],[low]])/2</f>
        <v>226.12</v>
      </c>
      <c r="M41" s="15">
        <f>testdata[[#This Row],[MidPrice]]+Multiplier*testdata[[#This Row],[ATR]]</f>
        <v>230.36829678616959</v>
      </c>
      <c r="N41" s="15">
        <f>testdata[[#This Row],[MidPrice]]-Multiplier*testdata[[#This Row],[ATR]]</f>
        <v>221.87170321383041</v>
      </c>
      <c r="O41" s="15">
        <f>IF(OR(testdata[[#This Row],[UpperE]]&lt;O40,F40&gt;O40),testdata[[#This Row],[UpperE]],O40)</f>
        <v>226.92851906292643</v>
      </c>
      <c r="P41" s="15">
        <f>IF(OR(testdata[[#This Row],[LowerE]]&gt;P40,F40&lt;P40),testdata[[#This Row],[LowerE]],P40)</f>
        <v>221.87170321383041</v>
      </c>
      <c r="Q41" s="8">
        <f>IF(T40=O40,testdata[[#This Row],[Upper]],testdata[[#This Row],[Lower]])</f>
        <v>221.87170321383041</v>
      </c>
      <c r="R41" s="8" t="e">
        <f>IF(testdata[[#This Row],[SuperTrend]]=testdata[[#This Row],[Upper]],testdata[[#This Row],[Upper]],NA())</f>
        <v>#N/A</v>
      </c>
      <c r="S41" s="8">
        <f>IF(testdata[[#This Row],[SuperTrend]]=testdata[[#This Row],[Lower]],testdata[[#This Row],[Lower]],NA())</f>
        <v>221.87170321383041</v>
      </c>
      <c r="T41" s="8">
        <f>IF(testdata[[#This Row],[close]]&lt;=testdata[[#This Row],[STpot]],testdata[[#This Row],[Upper]],testdata[[#This Row],[Lower]])</f>
        <v>221.87170321383041</v>
      </c>
      <c r="V41" s="2">
        <v>42795</v>
      </c>
      <c r="W41" s="8"/>
      <c r="X41" s="8">
        <v>221.87170321382999</v>
      </c>
      <c r="Y41" s="8">
        <v>221.87170321382999</v>
      </c>
      <c r="Z41" t="str">
        <f t="shared" si="0"/>
        <v/>
      </c>
    </row>
    <row r="42" spans="1:26" x14ac:dyDescent="0.25">
      <c r="A42" s="5">
        <v>41</v>
      </c>
      <c r="B42" s="2">
        <v>42796</v>
      </c>
      <c r="C42" s="1">
        <v>226.33</v>
      </c>
      <c r="D42" s="1">
        <v>226.34</v>
      </c>
      <c r="E42" s="1">
        <v>225.05</v>
      </c>
      <c r="F42" s="1">
        <v>225.11</v>
      </c>
      <c r="G42" s="1">
        <f>testdata[[#This Row],[high]]-testdata[[#This Row],[low]]</f>
        <v>1.289999999999992</v>
      </c>
      <c r="H42" s="1">
        <f>ABS(testdata[[#This Row],[high]]-F41)</f>
        <v>0.18999999999999773</v>
      </c>
      <c r="I42" s="1">
        <f>ABS(testdata[[#This Row],[low]]-F41)</f>
        <v>1.4799999999999898</v>
      </c>
      <c r="J42" s="15">
        <f>MAX(testdata[[#This Row],[H-L]:[|L-pC|]])</f>
        <v>1.4799999999999898</v>
      </c>
      <c r="K42" s="12">
        <f>(K41*13+testdata[[#This Row],[TR]])/14</f>
        <v>1.4206632909572501</v>
      </c>
      <c r="L42" s="12">
        <f>(testdata[[#This Row],[high]]+testdata[[#This Row],[low]])/2</f>
        <v>225.69499999999999</v>
      </c>
      <c r="M42" s="15">
        <f>testdata[[#This Row],[MidPrice]]+Multiplier*testdata[[#This Row],[ATR]]</f>
        <v>229.95698987287173</v>
      </c>
      <c r="N42" s="15">
        <f>testdata[[#This Row],[MidPrice]]-Multiplier*testdata[[#This Row],[ATR]]</f>
        <v>221.43301012712826</v>
      </c>
      <c r="O42" s="15">
        <f>IF(OR(testdata[[#This Row],[UpperE]]&lt;O41,F41&gt;O41),testdata[[#This Row],[UpperE]],O41)</f>
        <v>226.92851906292643</v>
      </c>
      <c r="P42" s="15">
        <f>IF(OR(testdata[[#This Row],[LowerE]]&gt;P41,F41&lt;P41),testdata[[#This Row],[LowerE]],P41)</f>
        <v>221.87170321383041</v>
      </c>
      <c r="Q42" s="8">
        <f>IF(T41=O41,testdata[[#This Row],[Upper]],testdata[[#This Row],[Lower]])</f>
        <v>221.87170321383041</v>
      </c>
      <c r="R42" s="8" t="e">
        <f>IF(testdata[[#This Row],[SuperTrend]]=testdata[[#This Row],[Upper]],testdata[[#This Row],[Upper]],NA())</f>
        <v>#N/A</v>
      </c>
      <c r="S42" s="8">
        <f>IF(testdata[[#This Row],[SuperTrend]]=testdata[[#This Row],[Lower]],testdata[[#This Row],[Lower]],NA())</f>
        <v>221.87170321383041</v>
      </c>
      <c r="T42" s="8">
        <f>IF(testdata[[#This Row],[close]]&lt;=testdata[[#This Row],[STpot]],testdata[[#This Row],[Upper]],testdata[[#This Row],[Lower]])</f>
        <v>221.87170321383041</v>
      </c>
      <c r="V42" s="2">
        <v>42796</v>
      </c>
      <c r="W42" s="8"/>
      <c r="X42" s="8">
        <v>221.87170321382999</v>
      </c>
      <c r="Y42" s="8">
        <v>221.87170321382999</v>
      </c>
      <c r="Z42" t="str">
        <f t="shared" si="0"/>
        <v/>
      </c>
    </row>
    <row r="43" spans="1:26" x14ac:dyDescent="0.25">
      <c r="A43" s="5">
        <v>42</v>
      </c>
      <c r="B43" s="2">
        <v>42797</v>
      </c>
      <c r="C43" s="1">
        <v>225.01</v>
      </c>
      <c r="D43" s="1">
        <v>225.43</v>
      </c>
      <c r="E43" s="1">
        <v>224.6</v>
      </c>
      <c r="F43" s="1">
        <v>225.25</v>
      </c>
      <c r="G43" s="1">
        <f>testdata[[#This Row],[high]]-testdata[[#This Row],[low]]</f>
        <v>0.83000000000001251</v>
      </c>
      <c r="H43" s="1">
        <f>ABS(testdata[[#This Row],[high]]-F42)</f>
        <v>0.31999999999999318</v>
      </c>
      <c r="I43" s="1">
        <f>ABS(testdata[[#This Row],[low]]-F42)</f>
        <v>0.51000000000001933</v>
      </c>
      <c r="J43" s="15">
        <f>MAX(testdata[[#This Row],[H-L]:[|L-pC|]])</f>
        <v>0.83000000000001251</v>
      </c>
      <c r="K43" s="12">
        <f>(K42*13+testdata[[#This Row],[TR]])/14</f>
        <v>1.3784730558888758</v>
      </c>
      <c r="L43" s="12">
        <f>(testdata[[#This Row],[high]]+testdata[[#This Row],[low]])/2</f>
        <v>225.01499999999999</v>
      </c>
      <c r="M43" s="15">
        <f>testdata[[#This Row],[MidPrice]]+Multiplier*testdata[[#This Row],[ATR]]</f>
        <v>229.15041916766663</v>
      </c>
      <c r="N43" s="15">
        <f>testdata[[#This Row],[MidPrice]]-Multiplier*testdata[[#This Row],[ATR]]</f>
        <v>220.87958083233335</v>
      </c>
      <c r="O43" s="15">
        <f>IF(OR(testdata[[#This Row],[UpperE]]&lt;O42,F42&gt;O42),testdata[[#This Row],[UpperE]],O42)</f>
        <v>226.92851906292643</v>
      </c>
      <c r="P43" s="15">
        <f>IF(OR(testdata[[#This Row],[LowerE]]&gt;P42,F42&lt;P42),testdata[[#This Row],[LowerE]],P42)</f>
        <v>221.87170321383041</v>
      </c>
      <c r="Q43" s="8">
        <f>IF(T42=O42,testdata[[#This Row],[Upper]],testdata[[#This Row],[Lower]])</f>
        <v>221.87170321383041</v>
      </c>
      <c r="R43" s="8" t="e">
        <f>IF(testdata[[#This Row],[SuperTrend]]=testdata[[#This Row],[Upper]],testdata[[#This Row],[Upper]],NA())</f>
        <v>#N/A</v>
      </c>
      <c r="S43" s="8">
        <f>IF(testdata[[#This Row],[SuperTrend]]=testdata[[#This Row],[Lower]],testdata[[#This Row],[Lower]],NA())</f>
        <v>221.87170321383041</v>
      </c>
      <c r="T43" s="8">
        <f>IF(testdata[[#This Row],[close]]&lt;=testdata[[#This Row],[STpot]],testdata[[#This Row],[Upper]],testdata[[#This Row],[Lower]])</f>
        <v>221.87170321383041</v>
      </c>
      <c r="V43" s="2">
        <v>42797</v>
      </c>
      <c r="W43" s="8"/>
      <c r="X43" s="8">
        <v>221.87170321382999</v>
      </c>
      <c r="Y43" s="8">
        <v>221.87170321382999</v>
      </c>
      <c r="Z43" t="str">
        <f t="shared" si="0"/>
        <v/>
      </c>
    </row>
    <row r="44" spans="1:26" x14ac:dyDescent="0.25">
      <c r="A44" s="5">
        <v>43</v>
      </c>
      <c r="B44" s="2">
        <v>42800</v>
      </c>
      <c r="C44" s="1">
        <v>224.38</v>
      </c>
      <c r="D44" s="1">
        <v>224.97</v>
      </c>
      <c r="E44" s="1">
        <v>223.92</v>
      </c>
      <c r="F44" s="1">
        <v>224.58</v>
      </c>
      <c r="G44" s="1">
        <f>testdata[[#This Row],[high]]-testdata[[#This Row],[low]]</f>
        <v>1.0500000000000114</v>
      </c>
      <c r="H44" s="1">
        <f>ABS(testdata[[#This Row],[high]]-F43)</f>
        <v>0.28000000000000114</v>
      </c>
      <c r="I44" s="1">
        <f>ABS(testdata[[#This Row],[low]]-F43)</f>
        <v>1.3300000000000125</v>
      </c>
      <c r="J44" s="15">
        <f>MAX(testdata[[#This Row],[H-L]:[|L-pC|]])</f>
        <v>1.3300000000000125</v>
      </c>
      <c r="K44" s="12">
        <f>(K43*13+testdata[[#This Row],[TR]])/14</f>
        <v>1.3750106947539571</v>
      </c>
      <c r="L44" s="12">
        <f>(testdata[[#This Row],[high]]+testdata[[#This Row],[low]])/2</f>
        <v>224.44499999999999</v>
      </c>
      <c r="M44" s="15">
        <f>testdata[[#This Row],[MidPrice]]+Multiplier*testdata[[#This Row],[ATR]]</f>
        <v>228.57003208426187</v>
      </c>
      <c r="N44" s="15">
        <f>testdata[[#This Row],[MidPrice]]-Multiplier*testdata[[#This Row],[ATR]]</f>
        <v>220.31996791573812</v>
      </c>
      <c r="O44" s="15">
        <f>IF(OR(testdata[[#This Row],[UpperE]]&lt;O43,F43&gt;O43),testdata[[#This Row],[UpperE]],O43)</f>
        <v>226.92851906292643</v>
      </c>
      <c r="P44" s="15">
        <f>IF(OR(testdata[[#This Row],[LowerE]]&gt;P43,F43&lt;P43),testdata[[#This Row],[LowerE]],P43)</f>
        <v>221.87170321383041</v>
      </c>
      <c r="Q44" s="8">
        <f>IF(T43=O43,testdata[[#This Row],[Upper]],testdata[[#This Row],[Lower]])</f>
        <v>221.87170321383041</v>
      </c>
      <c r="R44" s="8" t="e">
        <f>IF(testdata[[#This Row],[SuperTrend]]=testdata[[#This Row],[Upper]],testdata[[#This Row],[Upper]],NA())</f>
        <v>#N/A</v>
      </c>
      <c r="S44" s="8">
        <f>IF(testdata[[#This Row],[SuperTrend]]=testdata[[#This Row],[Lower]],testdata[[#This Row],[Lower]],NA())</f>
        <v>221.87170321383041</v>
      </c>
      <c r="T44" s="8">
        <f>IF(testdata[[#This Row],[close]]&lt;=testdata[[#This Row],[STpot]],testdata[[#This Row],[Upper]],testdata[[#This Row],[Lower]])</f>
        <v>221.87170321383041</v>
      </c>
      <c r="V44" s="2">
        <v>42800</v>
      </c>
      <c r="W44" s="8"/>
      <c r="X44" s="8">
        <v>221.87170321382999</v>
      </c>
      <c r="Y44" s="8">
        <v>221.87170321382999</v>
      </c>
      <c r="Z44" t="str">
        <f t="shared" si="0"/>
        <v/>
      </c>
    </row>
    <row r="45" spans="1:26" x14ac:dyDescent="0.25">
      <c r="A45" s="5">
        <v>44</v>
      </c>
      <c r="B45" s="2">
        <v>42801</v>
      </c>
      <c r="C45" s="1">
        <v>224.25</v>
      </c>
      <c r="D45" s="1">
        <v>224.64</v>
      </c>
      <c r="E45" s="1">
        <v>223.68</v>
      </c>
      <c r="F45" s="1">
        <v>223.91</v>
      </c>
      <c r="G45" s="1">
        <f>testdata[[#This Row],[high]]-testdata[[#This Row],[low]]</f>
        <v>0.95999999999997954</v>
      </c>
      <c r="H45" s="1">
        <f>ABS(testdata[[#This Row],[high]]-F44)</f>
        <v>5.9999999999973852E-2</v>
      </c>
      <c r="I45" s="1">
        <f>ABS(testdata[[#This Row],[low]]-F44)</f>
        <v>0.90000000000000568</v>
      </c>
      <c r="J45" s="15">
        <f>MAX(testdata[[#This Row],[H-L]:[|L-pC|]])</f>
        <v>0.95999999999997954</v>
      </c>
      <c r="K45" s="12">
        <f>(K44*13+testdata[[#This Row],[TR]])/14</f>
        <v>1.3453670737001016</v>
      </c>
      <c r="L45" s="12">
        <f>(testdata[[#This Row],[high]]+testdata[[#This Row],[low]])/2</f>
        <v>224.16</v>
      </c>
      <c r="M45" s="15">
        <f>testdata[[#This Row],[MidPrice]]+Multiplier*testdata[[#This Row],[ATR]]</f>
        <v>228.19610122110029</v>
      </c>
      <c r="N45" s="15">
        <f>testdata[[#This Row],[MidPrice]]-Multiplier*testdata[[#This Row],[ATR]]</f>
        <v>220.1238987788997</v>
      </c>
      <c r="O45" s="15">
        <f>IF(OR(testdata[[#This Row],[UpperE]]&lt;O44,F44&gt;O44),testdata[[#This Row],[UpperE]],O44)</f>
        <v>226.92851906292643</v>
      </c>
      <c r="P45" s="15">
        <f>IF(OR(testdata[[#This Row],[LowerE]]&gt;P44,F44&lt;P44),testdata[[#This Row],[LowerE]],P44)</f>
        <v>221.87170321383041</v>
      </c>
      <c r="Q45" s="8">
        <f>IF(T44=O44,testdata[[#This Row],[Upper]],testdata[[#This Row],[Lower]])</f>
        <v>221.87170321383041</v>
      </c>
      <c r="R45" s="8" t="e">
        <f>IF(testdata[[#This Row],[SuperTrend]]=testdata[[#This Row],[Upper]],testdata[[#This Row],[Upper]],NA())</f>
        <v>#N/A</v>
      </c>
      <c r="S45" s="8">
        <f>IF(testdata[[#This Row],[SuperTrend]]=testdata[[#This Row],[Lower]],testdata[[#This Row],[Lower]],NA())</f>
        <v>221.87170321383041</v>
      </c>
      <c r="T45" s="8">
        <f>IF(testdata[[#This Row],[close]]&lt;=testdata[[#This Row],[STpot]],testdata[[#This Row],[Upper]],testdata[[#This Row],[Lower]])</f>
        <v>221.87170321383041</v>
      </c>
      <c r="V45" s="2">
        <v>42801</v>
      </c>
      <c r="W45" s="8"/>
      <c r="X45" s="8">
        <v>221.87170321382999</v>
      </c>
      <c r="Y45" s="8">
        <v>221.87170321382999</v>
      </c>
      <c r="Z45" t="str">
        <f t="shared" si="0"/>
        <v/>
      </c>
    </row>
    <row r="46" spans="1:26" x14ac:dyDescent="0.25">
      <c r="A46" s="5">
        <v>45</v>
      </c>
      <c r="B46" s="2">
        <v>42802</v>
      </c>
      <c r="C46" s="1">
        <v>224.23</v>
      </c>
      <c r="D46" s="1">
        <v>224.51</v>
      </c>
      <c r="E46" s="1">
        <v>223.34</v>
      </c>
      <c r="F46" s="1">
        <v>223.49</v>
      </c>
      <c r="G46" s="1">
        <f>testdata[[#This Row],[high]]-testdata[[#This Row],[low]]</f>
        <v>1.1699999999999875</v>
      </c>
      <c r="H46" s="1">
        <f>ABS(testdata[[#This Row],[high]]-F45)</f>
        <v>0.59999999999999432</v>
      </c>
      <c r="I46" s="1">
        <f>ABS(testdata[[#This Row],[low]]-F45)</f>
        <v>0.56999999999999318</v>
      </c>
      <c r="J46" s="15">
        <f>MAX(testdata[[#This Row],[H-L]:[|L-pC|]])</f>
        <v>1.1699999999999875</v>
      </c>
      <c r="K46" s="12">
        <f>(K45*13+testdata[[#This Row],[TR]])/14</f>
        <v>1.3328408541500936</v>
      </c>
      <c r="L46" s="12">
        <f>(testdata[[#This Row],[high]]+testdata[[#This Row],[low]])/2</f>
        <v>223.92500000000001</v>
      </c>
      <c r="M46" s="15">
        <f>testdata[[#This Row],[MidPrice]]+Multiplier*testdata[[#This Row],[ATR]]</f>
        <v>227.9235225624503</v>
      </c>
      <c r="N46" s="15">
        <f>testdata[[#This Row],[MidPrice]]-Multiplier*testdata[[#This Row],[ATR]]</f>
        <v>219.92647743754972</v>
      </c>
      <c r="O46" s="15">
        <f>IF(OR(testdata[[#This Row],[UpperE]]&lt;O45,F45&gt;O45),testdata[[#This Row],[UpperE]],O45)</f>
        <v>226.92851906292643</v>
      </c>
      <c r="P46" s="15">
        <f>IF(OR(testdata[[#This Row],[LowerE]]&gt;P45,F45&lt;P45),testdata[[#This Row],[LowerE]],P45)</f>
        <v>221.87170321383041</v>
      </c>
      <c r="Q46" s="8">
        <f>IF(T45=O45,testdata[[#This Row],[Upper]],testdata[[#This Row],[Lower]])</f>
        <v>221.87170321383041</v>
      </c>
      <c r="R46" s="8" t="e">
        <f>IF(testdata[[#This Row],[SuperTrend]]=testdata[[#This Row],[Upper]],testdata[[#This Row],[Upper]],NA())</f>
        <v>#N/A</v>
      </c>
      <c r="S46" s="8">
        <f>IF(testdata[[#This Row],[SuperTrend]]=testdata[[#This Row],[Lower]],testdata[[#This Row],[Lower]],NA())</f>
        <v>221.87170321383041</v>
      </c>
      <c r="T46" s="8">
        <f>IF(testdata[[#This Row],[close]]&lt;=testdata[[#This Row],[STpot]],testdata[[#This Row],[Upper]],testdata[[#This Row],[Lower]])</f>
        <v>221.87170321383041</v>
      </c>
      <c r="V46" s="2">
        <v>42802</v>
      </c>
      <c r="W46" s="8"/>
      <c r="X46" s="8">
        <v>221.87170321382999</v>
      </c>
      <c r="Y46" s="8">
        <v>221.87170321382999</v>
      </c>
      <c r="Z46" t="str">
        <f t="shared" si="0"/>
        <v/>
      </c>
    </row>
    <row r="47" spans="1:26" x14ac:dyDescent="0.25">
      <c r="A47" s="5">
        <v>46</v>
      </c>
      <c r="B47" s="2">
        <v>42803</v>
      </c>
      <c r="C47" s="1">
        <v>223.62</v>
      </c>
      <c r="D47" s="1">
        <v>224.13</v>
      </c>
      <c r="E47" s="1">
        <v>222.72</v>
      </c>
      <c r="F47" s="1">
        <v>223.78</v>
      </c>
      <c r="G47" s="1">
        <f>testdata[[#This Row],[high]]-testdata[[#This Row],[low]]</f>
        <v>1.4099999999999966</v>
      </c>
      <c r="H47" s="1">
        <f>ABS(testdata[[#This Row],[high]]-F46)</f>
        <v>0.63999999999998636</v>
      </c>
      <c r="I47" s="1">
        <f>ABS(testdata[[#This Row],[low]]-F46)</f>
        <v>0.77000000000001023</v>
      </c>
      <c r="J47" s="15">
        <f>MAX(testdata[[#This Row],[H-L]:[|L-pC|]])</f>
        <v>1.4099999999999966</v>
      </c>
      <c r="K47" s="12">
        <f>(K46*13+testdata[[#This Row],[TR]])/14</f>
        <v>1.338352221710801</v>
      </c>
      <c r="L47" s="12">
        <f>(testdata[[#This Row],[high]]+testdata[[#This Row],[low]])/2</f>
        <v>223.42500000000001</v>
      </c>
      <c r="M47" s="15">
        <f>testdata[[#This Row],[MidPrice]]+Multiplier*testdata[[#This Row],[ATR]]</f>
        <v>227.4400566651324</v>
      </c>
      <c r="N47" s="15">
        <f>testdata[[#This Row],[MidPrice]]-Multiplier*testdata[[#This Row],[ATR]]</f>
        <v>219.40994333486762</v>
      </c>
      <c r="O47" s="15">
        <f>IF(OR(testdata[[#This Row],[UpperE]]&lt;O46,F46&gt;O46),testdata[[#This Row],[UpperE]],O46)</f>
        <v>226.92851906292643</v>
      </c>
      <c r="P47" s="15">
        <f>IF(OR(testdata[[#This Row],[LowerE]]&gt;P46,F46&lt;P46),testdata[[#This Row],[LowerE]],P46)</f>
        <v>221.87170321383041</v>
      </c>
      <c r="Q47" s="8">
        <f>IF(T46=O46,testdata[[#This Row],[Upper]],testdata[[#This Row],[Lower]])</f>
        <v>221.87170321383041</v>
      </c>
      <c r="R47" s="8" t="e">
        <f>IF(testdata[[#This Row],[SuperTrend]]=testdata[[#This Row],[Upper]],testdata[[#This Row],[Upper]],NA())</f>
        <v>#N/A</v>
      </c>
      <c r="S47" s="8">
        <f>IF(testdata[[#This Row],[SuperTrend]]=testdata[[#This Row],[Lower]],testdata[[#This Row],[Lower]],NA())</f>
        <v>221.87170321383041</v>
      </c>
      <c r="T47" s="8">
        <f>IF(testdata[[#This Row],[close]]&lt;=testdata[[#This Row],[STpot]],testdata[[#This Row],[Upper]],testdata[[#This Row],[Lower]])</f>
        <v>221.87170321383041</v>
      </c>
      <c r="V47" s="2">
        <v>42803</v>
      </c>
      <c r="W47" s="8"/>
      <c r="X47" s="8">
        <v>221.87170321382999</v>
      </c>
      <c r="Y47" s="8">
        <v>221.87170321382999</v>
      </c>
      <c r="Z47" t="str">
        <f t="shared" si="0"/>
        <v/>
      </c>
    </row>
    <row r="48" spans="1:26" x14ac:dyDescent="0.25">
      <c r="A48" s="5">
        <v>47</v>
      </c>
      <c r="B48" s="2">
        <v>42804</v>
      </c>
      <c r="C48" s="1">
        <v>224.82</v>
      </c>
      <c r="D48" s="1">
        <v>224.87</v>
      </c>
      <c r="E48" s="1">
        <v>223.52</v>
      </c>
      <c r="F48" s="1">
        <v>224.56</v>
      </c>
      <c r="G48" s="1">
        <f>testdata[[#This Row],[high]]-testdata[[#This Row],[low]]</f>
        <v>1.3499999999999943</v>
      </c>
      <c r="H48" s="1">
        <f>ABS(testdata[[#This Row],[high]]-F47)</f>
        <v>1.0900000000000034</v>
      </c>
      <c r="I48" s="1">
        <f>ABS(testdata[[#This Row],[low]]-F47)</f>
        <v>0.25999999999999091</v>
      </c>
      <c r="J48" s="15">
        <f>MAX(testdata[[#This Row],[H-L]:[|L-pC|]])</f>
        <v>1.3499999999999943</v>
      </c>
      <c r="K48" s="12">
        <f>(K47*13+testdata[[#This Row],[TR]])/14</f>
        <v>1.3391842058743149</v>
      </c>
      <c r="L48" s="12">
        <f>(testdata[[#This Row],[high]]+testdata[[#This Row],[low]])/2</f>
        <v>224.19499999999999</v>
      </c>
      <c r="M48" s="15">
        <f>testdata[[#This Row],[MidPrice]]+Multiplier*testdata[[#This Row],[ATR]]</f>
        <v>228.21255261762295</v>
      </c>
      <c r="N48" s="15">
        <f>testdata[[#This Row],[MidPrice]]-Multiplier*testdata[[#This Row],[ATR]]</f>
        <v>220.17744738237704</v>
      </c>
      <c r="O48" s="15">
        <f>IF(OR(testdata[[#This Row],[UpperE]]&lt;O47,F47&gt;O47),testdata[[#This Row],[UpperE]],O47)</f>
        <v>226.92851906292643</v>
      </c>
      <c r="P48" s="15">
        <f>IF(OR(testdata[[#This Row],[LowerE]]&gt;P47,F47&lt;P47),testdata[[#This Row],[LowerE]],P47)</f>
        <v>221.87170321383041</v>
      </c>
      <c r="Q48" s="8">
        <f>IF(T47=O47,testdata[[#This Row],[Upper]],testdata[[#This Row],[Lower]])</f>
        <v>221.87170321383041</v>
      </c>
      <c r="R48" s="8" t="e">
        <f>IF(testdata[[#This Row],[SuperTrend]]=testdata[[#This Row],[Upper]],testdata[[#This Row],[Upper]],NA())</f>
        <v>#N/A</v>
      </c>
      <c r="S48" s="8">
        <f>IF(testdata[[#This Row],[SuperTrend]]=testdata[[#This Row],[Lower]],testdata[[#This Row],[Lower]],NA())</f>
        <v>221.87170321383041</v>
      </c>
      <c r="T48" s="8">
        <f>IF(testdata[[#This Row],[close]]&lt;=testdata[[#This Row],[STpot]],testdata[[#This Row],[Upper]],testdata[[#This Row],[Lower]])</f>
        <v>221.87170321383041</v>
      </c>
      <c r="V48" s="2">
        <v>42804</v>
      </c>
      <c r="W48" s="8"/>
      <c r="X48" s="8">
        <v>221.87170321382999</v>
      </c>
      <c r="Y48" s="8">
        <v>221.87170321382999</v>
      </c>
      <c r="Z48" t="str">
        <f t="shared" si="0"/>
        <v/>
      </c>
    </row>
    <row r="49" spans="1:26" x14ac:dyDescent="0.25">
      <c r="A49" s="5">
        <v>48</v>
      </c>
      <c r="B49" s="2">
        <v>42807</v>
      </c>
      <c r="C49" s="1">
        <v>224.49</v>
      </c>
      <c r="D49" s="1">
        <v>224.72</v>
      </c>
      <c r="E49" s="1">
        <v>224.13</v>
      </c>
      <c r="F49" s="1">
        <v>224.67</v>
      </c>
      <c r="G49" s="1">
        <f>testdata[[#This Row],[high]]-testdata[[#This Row],[low]]</f>
        <v>0.59000000000000341</v>
      </c>
      <c r="H49" s="1">
        <f>ABS(testdata[[#This Row],[high]]-F48)</f>
        <v>0.15999999999999659</v>
      </c>
      <c r="I49" s="1">
        <f>ABS(testdata[[#This Row],[low]]-F48)</f>
        <v>0.43000000000000682</v>
      </c>
      <c r="J49" s="15">
        <f>MAX(testdata[[#This Row],[H-L]:[|L-pC|]])</f>
        <v>0.59000000000000341</v>
      </c>
      <c r="K49" s="12">
        <f>(K48*13+testdata[[#This Row],[TR]])/14</f>
        <v>1.2856710483118641</v>
      </c>
      <c r="L49" s="12">
        <f>(testdata[[#This Row],[high]]+testdata[[#This Row],[low]])/2</f>
        <v>224.42500000000001</v>
      </c>
      <c r="M49" s="15">
        <f>testdata[[#This Row],[MidPrice]]+Multiplier*testdata[[#This Row],[ATR]]</f>
        <v>228.2820131449356</v>
      </c>
      <c r="N49" s="15">
        <f>testdata[[#This Row],[MidPrice]]-Multiplier*testdata[[#This Row],[ATR]]</f>
        <v>220.56798685506442</v>
      </c>
      <c r="O49" s="15">
        <f>IF(OR(testdata[[#This Row],[UpperE]]&lt;O48,F48&gt;O48),testdata[[#This Row],[UpperE]],O48)</f>
        <v>226.92851906292643</v>
      </c>
      <c r="P49" s="15">
        <f>IF(OR(testdata[[#This Row],[LowerE]]&gt;P48,F48&lt;P48),testdata[[#This Row],[LowerE]],P48)</f>
        <v>221.87170321383041</v>
      </c>
      <c r="Q49" s="8">
        <f>IF(T48=O48,testdata[[#This Row],[Upper]],testdata[[#This Row],[Lower]])</f>
        <v>221.87170321383041</v>
      </c>
      <c r="R49" s="8" t="e">
        <f>IF(testdata[[#This Row],[SuperTrend]]=testdata[[#This Row],[Upper]],testdata[[#This Row],[Upper]],NA())</f>
        <v>#N/A</v>
      </c>
      <c r="S49" s="8">
        <f>IF(testdata[[#This Row],[SuperTrend]]=testdata[[#This Row],[Lower]],testdata[[#This Row],[Lower]],NA())</f>
        <v>221.87170321383041</v>
      </c>
      <c r="T49" s="8">
        <f>IF(testdata[[#This Row],[close]]&lt;=testdata[[#This Row],[STpot]],testdata[[#This Row],[Upper]],testdata[[#This Row],[Lower]])</f>
        <v>221.87170321383041</v>
      </c>
      <c r="V49" s="2">
        <v>42807</v>
      </c>
      <c r="W49" s="8"/>
      <c r="X49" s="8">
        <v>221.87170321382999</v>
      </c>
      <c r="Y49" s="8">
        <v>221.87170321382999</v>
      </c>
      <c r="Z49" t="str">
        <f t="shared" si="0"/>
        <v/>
      </c>
    </row>
    <row r="50" spans="1:26" x14ac:dyDescent="0.25">
      <c r="A50" s="5">
        <v>49</v>
      </c>
      <c r="B50" s="2">
        <v>42808</v>
      </c>
      <c r="C50" s="1">
        <v>224.08</v>
      </c>
      <c r="D50" s="1">
        <v>224.13</v>
      </c>
      <c r="E50" s="1">
        <v>223.14</v>
      </c>
      <c r="F50" s="1">
        <v>223.81</v>
      </c>
      <c r="G50" s="1">
        <f>testdata[[#This Row],[high]]-testdata[[#This Row],[low]]</f>
        <v>0.99000000000000909</v>
      </c>
      <c r="H50" s="1">
        <f>ABS(testdata[[#This Row],[high]]-F49)</f>
        <v>0.53999999999999204</v>
      </c>
      <c r="I50" s="1">
        <f>ABS(testdata[[#This Row],[low]]-F49)</f>
        <v>1.5300000000000011</v>
      </c>
      <c r="J50" s="15">
        <f>MAX(testdata[[#This Row],[H-L]:[|L-pC|]])</f>
        <v>1.5300000000000011</v>
      </c>
      <c r="K50" s="12">
        <f>(K49*13+testdata[[#This Row],[TR]])/14</f>
        <v>1.3031231162895882</v>
      </c>
      <c r="L50" s="12">
        <f>(testdata[[#This Row],[high]]+testdata[[#This Row],[low]])/2</f>
        <v>223.63499999999999</v>
      </c>
      <c r="M50" s="15">
        <f>testdata[[#This Row],[MidPrice]]+Multiplier*testdata[[#This Row],[ATR]]</f>
        <v>227.54436934886877</v>
      </c>
      <c r="N50" s="15">
        <f>testdata[[#This Row],[MidPrice]]-Multiplier*testdata[[#This Row],[ATR]]</f>
        <v>219.72563065113121</v>
      </c>
      <c r="O50" s="15">
        <f>IF(OR(testdata[[#This Row],[UpperE]]&lt;O49,F49&gt;O49),testdata[[#This Row],[UpperE]],O49)</f>
        <v>226.92851906292643</v>
      </c>
      <c r="P50" s="15">
        <f>IF(OR(testdata[[#This Row],[LowerE]]&gt;P49,F49&lt;P49),testdata[[#This Row],[LowerE]],P49)</f>
        <v>221.87170321383041</v>
      </c>
      <c r="Q50" s="8">
        <f>IF(T49=O49,testdata[[#This Row],[Upper]],testdata[[#This Row],[Lower]])</f>
        <v>221.87170321383041</v>
      </c>
      <c r="R50" s="8" t="e">
        <f>IF(testdata[[#This Row],[SuperTrend]]=testdata[[#This Row],[Upper]],testdata[[#This Row],[Upper]],NA())</f>
        <v>#N/A</v>
      </c>
      <c r="S50" s="8">
        <f>IF(testdata[[#This Row],[SuperTrend]]=testdata[[#This Row],[Lower]],testdata[[#This Row],[Lower]],NA())</f>
        <v>221.87170321383041</v>
      </c>
      <c r="T50" s="8">
        <f>IF(testdata[[#This Row],[close]]&lt;=testdata[[#This Row],[STpot]],testdata[[#This Row],[Upper]],testdata[[#This Row],[Lower]])</f>
        <v>221.87170321383041</v>
      </c>
      <c r="V50" s="2">
        <v>42808</v>
      </c>
      <c r="W50" s="8"/>
      <c r="X50" s="8">
        <v>221.87170321382999</v>
      </c>
      <c r="Y50" s="8">
        <v>221.87170321382999</v>
      </c>
      <c r="Z50" t="str">
        <f t="shared" si="0"/>
        <v/>
      </c>
    </row>
    <row r="51" spans="1:26" x14ac:dyDescent="0.25">
      <c r="A51" s="5">
        <v>50</v>
      </c>
      <c r="B51" s="2">
        <v>42809</v>
      </c>
      <c r="C51" s="1">
        <v>224.44</v>
      </c>
      <c r="D51" s="1">
        <v>226.21</v>
      </c>
      <c r="E51" s="1">
        <v>224.18</v>
      </c>
      <c r="F51" s="1">
        <v>225.75</v>
      </c>
      <c r="G51" s="1">
        <f>testdata[[#This Row],[high]]-testdata[[#This Row],[low]]</f>
        <v>2.0300000000000011</v>
      </c>
      <c r="H51" s="1">
        <f>ABS(testdata[[#This Row],[high]]-F50)</f>
        <v>2.4000000000000057</v>
      </c>
      <c r="I51" s="1">
        <f>ABS(testdata[[#This Row],[low]]-F50)</f>
        <v>0.37000000000000455</v>
      </c>
      <c r="J51" s="15">
        <f>MAX(testdata[[#This Row],[H-L]:[|L-pC|]])</f>
        <v>2.4000000000000057</v>
      </c>
      <c r="K51" s="12">
        <f>(K50*13+testdata[[#This Row],[TR]])/14</f>
        <v>1.3814714651260467</v>
      </c>
      <c r="L51" s="12">
        <f>(testdata[[#This Row],[high]]+testdata[[#This Row],[low]])/2</f>
        <v>225.19499999999999</v>
      </c>
      <c r="M51" s="15">
        <f>testdata[[#This Row],[MidPrice]]+Multiplier*testdata[[#This Row],[ATR]]</f>
        <v>229.33941439537813</v>
      </c>
      <c r="N51" s="15">
        <f>testdata[[#This Row],[MidPrice]]-Multiplier*testdata[[#This Row],[ATR]]</f>
        <v>221.05058560462186</v>
      </c>
      <c r="O51" s="15">
        <f>IF(OR(testdata[[#This Row],[UpperE]]&lt;O50,F50&gt;O50),testdata[[#This Row],[UpperE]],O50)</f>
        <v>226.92851906292643</v>
      </c>
      <c r="P51" s="15">
        <f>IF(OR(testdata[[#This Row],[LowerE]]&gt;P50,F50&lt;P50),testdata[[#This Row],[LowerE]],P50)</f>
        <v>221.87170321383041</v>
      </c>
      <c r="Q51" s="8">
        <f>IF(T50=O50,testdata[[#This Row],[Upper]],testdata[[#This Row],[Lower]])</f>
        <v>221.87170321383041</v>
      </c>
      <c r="R51" s="8" t="e">
        <f>IF(testdata[[#This Row],[SuperTrend]]=testdata[[#This Row],[Upper]],testdata[[#This Row],[Upper]],NA())</f>
        <v>#N/A</v>
      </c>
      <c r="S51" s="8">
        <f>IF(testdata[[#This Row],[SuperTrend]]=testdata[[#This Row],[Lower]],testdata[[#This Row],[Lower]],NA())</f>
        <v>221.87170321383041</v>
      </c>
      <c r="T51" s="8">
        <f>IF(testdata[[#This Row],[close]]&lt;=testdata[[#This Row],[STpot]],testdata[[#This Row],[Upper]],testdata[[#This Row],[Lower]])</f>
        <v>221.87170321383041</v>
      </c>
      <c r="V51" s="2">
        <v>42809</v>
      </c>
      <c r="W51" s="8"/>
      <c r="X51" s="8">
        <v>221.87170321382999</v>
      </c>
      <c r="Y51" s="8">
        <v>221.87170321382999</v>
      </c>
      <c r="Z51" t="str">
        <f t="shared" si="0"/>
        <v/>
      </c>
    </row>
    <row r="52" spans="1:26" x14ac:dyDescent="0.25">
      <c r="A52" s="5">
        <v>51</v>
      </c>
      <c r="B52" s="2">
        <v>42810</v>
      </c>
      <c r="C52" s="1">
        <v>225.9</v>
      </c>
      <c r="D52" s="1">
        <v>225.99</v>
      </c>
      <c r="E52" s="1">
        <v>224.95</v>
      </c>
      <c r="F52" s="1">
        <v>225.31</v>
      </c>
      <c r="G52" s="1">
        <f>testdata[[#This Row],[high]]-testdata[[#This Row],[low]]</f>
        <v>1.0400000000000205</v>
      </c>
      <c r="H52" s="1">
        <f>ABS(testdata[[#This Row],[high]]-F51)</f>
        <v>0.24000000000000909</v>
      </c>
      <c r="I52" s="1">
        <f>ABS(testdata[[#This Row],[low]]-F51)</f>
        <v>0.80000000000001137</v>
      </c>
      <c r="J52" s="15">
        <f>MAX(testdata[[#This Row],[H-L]:[|L-pC|]])</f>
        <v>1.0400000000000205</v>
      </c>
      <c r="K52" s="12">
        <f>(K51*13+testdata[[#This Row],[TR]])/14</f>
        <v>1.3570806461884735</v>
      </c>
      <c r="L52" s="12">
        <f>(testdata[[#This Row],[high]]+testdata[[#This Row],[low]])/2</f>
        <v>225.47</v>
      </c>
      <c r="M52" s="15">
        <f>testdata[[#This Row],[MidPrice]]+Multiplier*testdata[[#This Row],[ATR]]</f>
        <v>229.54124193856541</v>
      </c>
      <c r="N52" s="15">
        <f>testdata[[#This Row],[MidPrice]]-Multiplier*testdata[[#This Row],[ATR]]</f>
        <v>221.39875806143459</v>
      </c>
      <c r="O52" s="15">
        <f>IF(OR(testdata[[#This Row],[UpperE]]&lt;O51,F51&gt;O51),testdata[[#This Row],[UpperE]],O51)</f>
        <v>226.92851906292643</v>
      </c>
      <c r="P52" s="15">
        <f>IF(OR(testdata[[#This Row],[LowerE]]&gt;P51,F51&lt;P51),testdata[[#This Row],[LowerE]],P51)</f>
        <v>221.87170321383041</v>
      </c>
      <c r="Q52" s="8">
        <f>IF(T51=O51,testdata[[#This Row],[Upper]],testdata[[#This Row],[Lower]])</f>
        <v>221.87170321383041</v>
      </c>
      <c r="R52" s="8" t="e">
        <f>IF(testdata[[#This Row],[SuperTrend]]=testdata[[#This Row],[Upper]],testdata[[#This Row],[Upper]],NA())</f>
        <v>#N/A</v>
      </c>
      <c r="S52" s="8">
        <f>IF(testdata[[#This Row],[SuperTrend]]=testdata[[#This Row],[Lower]],testdata[[#This Row],[Lower]],NA())</f>
        <v>221.87170321383041</v>
      </c>
      <c r="T52" s="8">
        <f>IF(testdata[[#This Row],[close]]&lt;=testdata[[#This Row],[STpot]],testdata[[#This Row],[Upper]],testdata[[#This Row],[Lower]])</f>
        <v>221.87170321383041</v>
      </c>
      <c r="V52" s="2">
        <v>42810</v>
      </c>
      <c r="W52" s="8"/>
      <c r="X52" s="8">
        <v>221.87170321382999</v>
      </c>
      <c r="Y52" s="8">
        <v>221.87170321382999</v>
      </c>
      <c r="Z52" t="str">
        <f t="shared" si="0"/>
        <v/>
      </c>
    </row>
    <row r="53" spans="1:26" x14ac:dyDescent="0.25">
      <c r="A53" s="5">
        <v>52</v>
      </c>
      <c r="B53" s="2">
        <v>42811</v>
      </c>
      <c r="C53" s="1">
        <v>225.59</v>
      </c>
      <c r="D53" s="1">
        <v>225.8</v>
      </c>
      <c r="E53" s="1">
        <v>224.91</v>
      </c>
      <c r="F53" s="1">
        <v>224.91</v>
      </c>
      <c r="G53" s="1">
        <f>testdata[[#This Row],[high]]-testdata[[#This Row],[low]]</f>
        <v>0.89000000000001478</v>
      </c>
      <c r="H53" s="1">
        <f>ABS(testdata[[#This Row],[high]]-F52)</f>
        <v>0.49000000000000909</v>
      </c>
      <c r="I53" s="1">
        <f>ABS(testdata[[#This Row],[low]]-F52)</f>
        <v>0.40000000000000568</v>
      </c>
      <c r="J53" s="15">
        <f>MAX(testdata[[#This Row],[H-L]:[|L-pC|]])</f>
        <v>0.89000000000001478</v>
      </c>
      <c r="K53" s="12">
        <f>(K52*13+testdata[[#This Row],[TR]])/14</f>
        <v>1.3237177428892977</v>
      </c>
      <c r="L53" s="12">
        <f>(testdata[[#This Row],[high]]+testdata[[#This Row],[low]])/2</f>
        <v>225.35500000000002</v>
      </c>
      <c r="M53" s="15">
        <f>testdata[[#This Row],[MidPrice]]+Multiplier*testdata[[#This Row],[ATR]]</f>
        <v>229.32615322866792</v>
      </c>
      <c r="N53" s="15">
        <f>testdata[[#This Row],[MidPrice]]-Multiplier*testdata[[#This Row],[ATR]]</f>
        <v>221.38384677133212</v>
      </c>
      <c r="O53" s="15">
        <f>IF(OR(testdata[[#This Row],[UpperE]]&lt;O52,F52&gt;O52),testdata[[#This Row],[UpperE]],O52)</f>
        <v>226.92851906292643</v>
      </c>
      <c r="P53" s="15">
        <f>IF(OR(testdata[[#This Row],[LowerE]]&gt;P52,F52&lt;P52),testdata[[#This Row],[LowerE]],P52)</f>
        <v>221.87170321383041</v>
      </c>
      <c r="Q53" s="8">
        <f>IF(T52=O52,testdata[[#This Row],[Upper]],testdata[[#This Row],[Lower]])</f>
        <v>221.87170321383041</v>
      </c>
      <c r="R53" s="8" t="e">
        <f>IF(testdata[[#This Row],[SuperTrend]]=testdata[[#This Row],[Upper]],testdata[[#This Row],[Upper]],NA())</f>
        <v>#N/A</v>
      </c>
      <c r="S53" s="8">
        <f>IF(testdata[[#This Row],[SuperTrend]]=testdata[[#This Row],[Lower]],testdata[[#This Row],[Lower]],NA())</f>
        <v>221.87170321383041</v>
      </c>
      <c r="T53" s="8">
        <f>IF(testdata[[#This Row],[close]]&lt;=testdata[[#This Row],[STpot]],testdata[[#This Row],[Upper]],testdata[[#This Row],[Lower]])</f>
        <v>221.87170321383041</v>
      </c>
      <c r="V53" s="2">
        <v>42811</v>
      </c>
      <c r="W53" s="8"/>
      <c r="X53" s="8">
        <v>221.87170321382999</v>
      </c>
      <c r="Y53" s="8">
        <v>221.87170321382999</v>
      </c>
      <c r="Z53" t="str">
        <f t="shared" si="0"/>
        <v/>
      </c>
    </row>
    <row r="54" spans="1:26" x14ac:dyDescent="0.25">
      <c r="A54" s="5">
        <v>53</v>
      </c>
      <c r="B54" s="2">
        <v>42814</v>
      </c>
      <c r="C54" s="1">
        <v>224.91</v>
      </c>
      <c r="D54" s="1">
        <v>225.22</v>
      </c>
      <c r="E54" s="1">
        <v>224.24</v>
      </c>
      <c r="F54" s="1">
        <v>224.66</v>
      </c>
      <c r="G54" s="1">
        <f>testdata[[#This Row],[high]]-testdata[[#This Row],[low]]</f>
        <v>0.97999999999998977</v>
      </c>
      <c r="H54" s="1">
        <f>ABS(testdata[[#This Row],[high]]-F53)</f>
        <v>0.31000000000000227</v>
      </c>
      <c r="I54" s="1">
        <f>ABS(testdata[[#This Row],[low]]-F53)</f>
        <v>0.66999999999998749</v>
      </c>
      <c r="J54" s="15">
        <f>MAX(testdata[[#This Row],[H-L]:[|L-pC|]])</f>
        <v>0.97999999999998977</v>
      </c>
      <c r="K54" s="12">
        <f>(K53*13+testdata[[#This Row],[TR]])/14</f>
        <v>1.2991664755400614</v>
      </c>
      <c r="L54" s="12">
        <f>(testdata[[#This Row],[high]]+testdata[[#This Row],[low]])/2</f>
        <v>224.73000000000002</v>
      </c>
      <c r="M54" s="15">
        <f>testdata[[#This Row],[MidPrice]]+Multiplier*testdata[[#This Row],[ATR]]</f>
        <v>228.6274994266202</v>
      </c>
      <c r="N54" s="15">
        <f>testdata[[#This Row],[MidPrice]]-Multiplier*testdata[[#This Row],[ATR]]</f>
        <v>220.83250057337983</v>
      </c>
      <c r="O54" s="15">
        <f>IF(OR(testdata[[#This Row],[UpperE]]&lt;O53,F53&gt;O53),testdata[[#This Row],[UpperE]],O53)</f>
        <v>226.92851906292643</v>
      </c>
      <c r="P54" s="15">
        <f>IF(OR(testdata[[#This Row],[LowerE]]&gt;P53,F53&lt;P53),testdata[[#This Row],[LowerE]],P53)</f>
        <v>221.87170321383041</v>
      </c>
      <c r="Q54" s="8">
        <f>IF(T53=O53,testdata[[#This Row],[Upper]],testdata[[#This Row],[Lower]])</f>
        <v>221.87170321383041</v>
      </c>
      <c r="R54" s="8" t="e">
        <f>IF(testdata[[#This Row],[SuperTrend]]=testdata[[#This Row],[Upper]],testdata[[#This Row],[Upper]],NA())</f>
        <v>#N/A</v>
      </c>
      <c r="S54" s="8">
        <f>IF(testdata[[#This Row],[SuperTrend]]=testdata[[#This Row],[Lower]],testdata[[#This Row],[Lower]],NA())</f>
        <v>221.87170321383041</v>
      </c>
      <c r="T54" s="8">
        <f>IF(testdata[[#This Row],[close]]&lt;=testdata[[#This Row],[STpot]],testdata[[#This Row],[Upper]],testdata[[#This Row],[Lower]])</f>
        <v>221.87170321383041</v>
      </c>
      <c r="V54" s="2">
        <v>42814</v>
      </c>
      <c r="W54" s="8"/>
      <c r="X54" s="8">
        <v>221.87170321382999</v>
      </c>
      <c r="Y54" s="8">
        <v>221.87170321382999</v>
      </c>
      <c r="Z54" t="str">
        <f t="shared" si="0"/>
        <v/>
      </c>
    </row>
    <row r="55" spans="1:26" x14ac:dyDescent="0.25">
      <c r="A55" s="5">
        <v>54</v>
      </c>
      <c r="B55" s="2">
        <v>42815</v>
      </c>
      <c r="C55" s="1">
        <v>225.33</v>
      </c>
      <c r="D55" s="1">
        <v>225.46</v>
      </c>
      <c r="E55" s="1">
        <v>221.64</v>
      </c>
      <c r="F55" s="1">
        <v>221.78</v>
      </c>
      <c r="G55" s="1">
        <f>testdata[[#This Row],[high]]-testdata[[#This Row],[low]]</f>
        <v>3.8200000000000216</v>
      </c>
      <c r="H55" s="1">
        <f>ABS(testdata[[#This Row],[high]]-F54)</f>
        <v>0.80000000000001137</v>
      </c>
      <c r="I55" s="1">
        <f>ABS(testdata[[#This Row],[low]]-F54)</f>
        <v>3.0200000000000102</v>
      </c>
      <c r="J55" s="15">
        <f>MAX(testdata[[#This Row],[H-L]:[|L-pC|]])</f>
        <v>3.8200000000000216</v>
      </c>
      <c r="K55" s="12">
        <f>(K54*13+testdata[[#This Row],[TR]])/14</f>
        <v>1.4792260130014871</v>
      </c>
      <c r="L55" s="12">
        <f>(testdata[[#This Row],[high]]+testdata[[#This Row],[low]])/2</f>
        <v>223.55</v>
      </c>
      <c r="M55" s="15">
        <f>testdata[[#This Row],[MidPrice]]+Multiplier*testdata[[#This Row],[ATR]]</f>
        <v>227.98767803900446</v>
      </c>
      <c r="N55" s="15">
        <f>testdata[[#This Row],[MidPrice]]-Multiplier*testdata[[#This Row],[ATR]]</f>
        <v>219.11232196099556</v>
      </c>
      <c r="O55" s="15">
        <f>IF(OR(testdata[[#This Row],[UpperE]]&lt;O54,F54&gt;O54),testdata[[#This Row],[UpperE]],O54)</f>
        <v>226.92851906292643</v>
      </c>
      <c r="P55" s="15">
        <f>IF(OR(testdata[[#This Row],[LowerE]]&gt;P54,F54&lt;P54),testdata[[#This Row],[LowerE]],P54)</f>
        <v>221.87170321383041</v>
      </c>
      <c r="Q55" s="8">
        <f>IF(T54=O54,testdata[[#This Row],[Upper]],testdata[[#This Row],[Lower]])</f>
        <v>221.87170321383041</v>
      </c>
      <c r="R55" s="8">
        <f>IF(testdata[[#This Row],[SuperTrend]]=testdata[[#This Row],[Upper]],testdata[[#This Row],[Upper]],NA())</f>
        <v>226.92851906292643</v>
      </c>
      <c r="S55" s="8" t="e">
        <f>IF(testdata[[#This Row],[SuperTrend]]=testdata[[#This Row],[Lower]],testdata[[#This Row],[Lower]],NA())</f>
        <v>#N/A</v>
      </c>
      <c r="T55" s="8">
        <f>IF(testdata[[#This Row],[close]]&lt;=testdata[[#This Row],[STpot]],testdata[[#This Row],[Upper]],testdata[[#This Row],[Lower]])</f>
        <v>226.92851906292643</v>
      </c>
      <c r="V55" s="2">
        <v>42815</v>
      </c>
      <c r="W55" s="8">
        <v>226.928519062926</v>
      </c>
      <c r="X55" s="8"/>
      <c r="Y55" s="8">
        <v>226.928519062926</v>
      </c>
      <c r="Z55" t="str">
        <f t="shared" si="0"/>
        <v/>
      </c>
    </row>
    <row r="56" spans="1:26" x14ac:dyDescent="0.25">
      <c r="A56" s="5">
        <v>55</v>
      </c>
      <c r="B56" s="2">
        <v>42816</v>
      </c>
      <c r="C56" s="1">
        <v>221.82</v>
      </c>
      <c r="D56" s="1">
        <v>222.61</v>
      </c>
      <c r="E56" s="1">
        <v>221.13</v>
      </c>
      <c r="F56" s="1">
        <v>222.3</v>
      </c>
      <c r="G56" s="1">
        <f>testdata[[#This Row],[high]]-testdata[[#This Row],[low]]</f>
        <v>1.4800000000000182</v>
      </c>
      <c r="H56" s="1">
        <f>ABS(testdata[[#This Row],[high]]-F55)</f>
        <v>0.83000000000001251</v>
      </c>
      <c r="I56" s="1">
        <f>ABS(testdata[[#This Row],[low]]-F55)</f>
        <v>0.65000000000000568</v>
      </c>
      <c r="J56" s="15">
        <f>MAX(testdata[[#This Row],[H-L]:[|L-pC|]])</f>
        <v>1.4800000000000182</v>
      </c>
      <c r="K56" s="12">
        <f>(K55*13+testdata[[#This Row],[TR]])/14</f>
        <v>1.4792812977870966</v>
      </c>
      <c r="L56" s="12">
        <f>(testdata[[#This Row],[high]]+testdata[[#This Row],[low]])/2</f>
        <v>221.87</v>
      </c>
      <c r="M56" s="15">
        <f>testdata[[#This Row],[MidPrice]]+Multiplier*testdata[[#This Row],[ATR]]</f>
        <v>226.30784389336128</v>
      </c>
      <c r="N56" s="15">
        <f>testdata[[#This Row],[MidPrice]]-Multiplier*testdata[[#This Row],[ATR]]</f>
        <v>217.43215610663873</v>
      </c>
      <c r="O56" s="15">
        <f>IF(OR(testdata[[#This Row],[UpperE]]&lt;O55,F55&gt;O55),testdata[[#This Row],[UpperE]],O55)</f>
        <v>226.30784389336128</v>
      </c>
      <c r="P56" s="15">
        <f>IF(OR(testdata[[#This Row],[LowerE]]&gt;P55,F55&lt;P55),testdata[[#This Row],[LowerE]],P55)</f>
        <v>217.43215610663873</v>
      </c>
      <c r="Q56" s="8">
        <f>IF(T55=O55,testdata[[#This Row],[Upper]],testdata[[#This Row],[Lower]])</f>
        <v>226.30784389336128</v>
      </c>
      <c r="R56" s="8">
        <f>IF(testdata[[#This Row],[SuperTrend]]=testdata[[#This Row],[Upper]],testdata[[#This Row],[Upper]],NA())</f>
        <v>226.30784389336128</v>
      </c>
      <c r="S56" s="8" t="e">
        <f>IF(testdata[[#This Row],[SuperTrend]]=testdata[[#This Row],[Lower]],testdata[[#This Row],[Lower]],NA())</f>
        <v>#N/A</v>
      </c>
      <c r="T56" s="8">
        <f>IF(testdata[[#This Row],[close]]&lt;=testdata[[#This Row],[STpot]],testdata[[#This Row],[Upper]],testdata[[#This Row],[Lower]])</f>
        <v>226.30784389336128</v>
      </c>
      <c r="V56" s="2">
        <v>42816</v>
      </c>
      <c r="W56" s="8">
        <v>226.307843893361</v>
      </c>
      <c r="X56" s="8"/>
      <c r="Y56" s="8">
        <v>226.307843893361</v>
      </c>
      <c r="Z56" t="str">
        <f t="shared" si="0"/>
        <v/>
      </c>
    </row>
    <row r="57" spans="1:26" x14ac:dyDescent="0.25">
      <c r="A57" s="5">
        <v>56</v>
      </c>
      <c r="B57" s="2">
        <v>42817</v>
      </c>
      <c r="C57" s="1">
        <v>222.04</v>
      </c>
      <c r="D57" s="1">
        <v>223.31</v>
      </c>
      <c r="E57" s="1">
        <v>221.66</v>
      </c>
      <c r="F57" s="1">
        <v>222.06</v>
      </c>
      <c r="G57" s="1">
        <f>testdata[[#This Row],[high]]-testdata[[#This Row],[low]]</f>
        <v>1.6500000000000057</v>
      </c>
      <c r="H57" s="1">
        <f>ABS(testdata[[#This Row],[high]]-F56)</f>
        <v>1.0099999999999909</v>
      </c>
      <c r="I57" s="1">
        <f>ABS(testdata[[#This Row],[low]]-F56)</f>
        <v>0.64000000000001478</v>
      </c>
      <c r="J57" s="15">
        <f>MAX(testdata[[#This Row],[H-L]:[|L-pC|]])</f>
        <v>1.6500000000000057</v>
      </c>
      <c r="K57" s="12">
        <f>(K56*13+testdata[[#This Row],[TR]])/14</f>
        <v>1.4914754908023045</v>
      </c>
      <c r="L57" s="12">
        <f>(testdata[[#This Row],[high]]+testdata[[#This Row],[low]])/2</f>
        <v>222.48500000000001</v>
      </c>
      <c r="M57" s="15">
        <f>testdata[[#This Row],[MidPrice]]+Multiplier*testdata[[#This Row],[ATR]]</f>
        <v>226.95942647240693</v>
      </c>
      <c r="N57" s="15">
        <f>testdata[[#This Row],[MidPrice]]-Multiplier*testdata[[#This Row],[ATR]]</f>
        <v>218.0105735275931</v>
      </c>
      <c r="O57" s="15">
        <f>IF(OR(testdata[[#This Row],[UpperE]]&lt;O56,F56&gt;O56),testdata[[#This Row],[UpperE]],O56)</f>
        <v>226.30784389336128</v>
      </c>
      <c r="P57" s="15">
        <f>IF(OR(testdata[[#This Row],[LowerE]]&gt;P56,F56&lt;P56),testdata[[#This Row],[LowerE]],P56)</f>
        <v>218.0105735275931</v>
      </c>
      <c r="Q57" s="8">
        <f>IF(T56=O56,testdata[[#This Row],[Upper]],testdata[[#This Row],[Lower]])</f>
        <v>226.30784389336128</v>
      </c>
      <c r="R57" s="8">
        <f>IF(testdata[[#This Row],[SuperTrend]]=testdata[[#This Row],[Upper]],testdata[[#This Row],[Upper]],NA())</f>
        <v>226.30784389336128</v>
      </c>
      <c r="S57" s="8" t="e">
        <f>IF(testdata[[#This Row],[SuperTrend]]=testdata[[#This Row],[Lower]],testdata[[#This Row],[Lower]],NA())</f>
        <v>#N/A</v>
      </c>
      <c r="T57" s="8">
        <f>IF(testdata[[#This Row],[close]]&lt;=testdata[[#This Row],[STpot]],testdata[[#This Row],[Upper]],testdata[[#This Row],[Lower]])</f>
        <v>226.30784389336128</v>
      </c>
      <c r="V57" s="2">
        <v>42817</v>
      </c>
      <c r="W57" s="8">
        <v>226.307843893361</v>
      </c>
      <c r="X57" s="8"/>
      <c r="Y57" s="8">
        <v>226.307843893361</v>
      </c>
      <c r="Z57" t="str">
        <f t="shared" si="0"/>
        <v/>
      </c>
    </row>
    <row r="58" spans="1:26" x14ac:dyDescent="0.25">
      <c r="A58" s="5">
        <v>57</v>
      </c>
      <c r="B58" s="2">
        <v>42818</v>
      </c>
      <c r="C58" s="1">
        <v>222.4</v>
      </c>
      <c r="D58" s="1">
        <v>223.02</v>
      </c>
      <c r="E58" s="1">
        <v>221.05</v>
      </c>
      <c r="F58" s="1">
        <v>221.9</v>
      </c>
      <c r="G58" s="1">
        <f>testdata[[#This Row],[high]]-testdata[[#This Row],[low]]</f>
        <v>1.9699999999999989</v>
      </c>
      <c r="H58" s="1">
        <f>ABS(testdata[[#This Row],[high]]-F57)</f>
        <v>0.96000000000000796</v>
      </c>
      <c r="I58" s="1">
        <f>ABS(testdata[[#This Row],[low]]-F57)</f>
        <v>1.0099999999999909</v>
      </c>
      <c r="J58" s="15">
        <f>MAX(testdata[[#This Row],[H-L]:[|L-pC|]])</f>
        <v>1.9699999999999989</v>
      </c>
      <c r="K58" s="12">
        <f>(K57*13+testdata[[#This Row],[TR]])/14</f>
        <v>1.5256558128878539</v>
      </c>
      <c r="L58" s="12">
        <f>(testdata[[#This Row],[high]]+testdata[[#This Row],[low]])/2</f>
        <v>222.03500000000003</v>
      </c>
      <c r="M58" s="15">
        <f>testdata[[#This Row],[MidPrice]]+Multiplier*testdata[[#This Row],[ATR]]</f>
        <v>226.61196743866358</v>
      </c>
      <c r="N58" s="15">
        <f>testdata[[#This Row],[MidPrice]]-Multiplier*testdata[[#This Row],[ATR]]</f>
        <v>217.45803256133647</v>
      </c>
      <c r="O58" s="15">
        <f>IF(OR(testdata[[#This Row],[UpperE]]&lt;O57,F57&gt;O57),testdata[[#This Row],[UpperE]],O57)</f>
        <v>226.30784389336128</v>
      </c>
      <c r="P58" s="15">
        <f>IF(OR(testdata[[#This Row],[LowerE]]&gt;P57,F57&lt;P57),testdata[[#This Row],[LowerE]],P57)</f>
        <v>218.0105735275931</v>
      </c>
      <c r="Q58" s="8">
        <f>IF(T57=O57,testdata[[#This Row],[Upper]],testdata[[#This Row],[Lower]])</f>
        <v>226.30784389336128</v>
      </c>
      <c r="R58" s="8">
        <f>IF(testdata[[#This Row],[SuperTrend]]=testdata[[#This Row],[Upper]],testdata[[#This Row],[Upper]],NA())</f>
        <v>226.30784389336128</v>
      </c>
      <c r="S58" s="8" t="e">
        <f>IF(testdata[[#This Row],[SuperTrend]]=testdata[[#This Row],[Lower]],testdata[[#This Row],[Lower]],NA())</f>
        <v>#N/A</v>
      </c>
      <c r="T58" s="8">
        <f>IF(testdata[[#This Row],[close]]&lt;=testdata[[#This Row],[STpot]],testdata[[#This Row],[Upper]],testdata[[#This Row],[Lower]])</f>
        <v>226.30784389336128</v>
      </c>
      <c r="V58" s="2">
        <v>42818</v>
      </c>
      <c r="W58" s="8">
        <v>226.307843893361</v>
      </c>
      <c r="X58" s="8"/>
      <c r="Y58" s="8">
        <v>226.307843893361</v>
      </c>
      <c r="Z58" t="str">
        <f t="shared" si="0"/>
        <v/>
      </c>
    </row>
    <row r="59" spans="1:26" x14ac:dyDescent="0.25">
      <c r="A59" s="5">
        <v>58</v>
      </c>
      <c r="B59" s="2">
        <v>42821</v>
      </c>
      <c r="C59" s="1">
        <v>220.07</v>
      </c>
      <c r="D59" s="1">
        <v>221.96</v>
      </c>
      <c r="E59" s="1">
        <v>219.77</v>
      </c>
      <c r="F59" s="1">
        <v>221.67</v>
      </c>
      <c r="G59" s="1">
        <f>testdata[[#This Row],[high]]-testdata[[#This Row],[low]]</f>
        <v>2.1899999999999977</v>
      </c>
      <c r="H59" s="1">
        <f>ABS(testdata[[#This Row],[high]]-F58)</f>
        <v>6.0000000000002274E-2</v>
      </c>
      <c r="I59" s="1">
        <f>ABS(testdata[[#This Row],[low]]-F58)</f>
        <v>2.1299999999999955</v>
      </c>
      <c r="J59" s="15">
        <f>MAX(testdata[[#This Row],[H-L]:[|L-pC|]])</f>
        <v>2.1899999999999977</v>
      </c>
      <c r="K59" s="12">
        <f>(K58*13+testdata[[#This Row],[TR]])/14</f>
        <v>1.5731089691101499</v>
      </c>
      <c r="L59" s="12">
        <f>(testdata[[#This Row],[high]]+testdata[[#This Row],[low]])/2</f>
        <v>220.86500000000001</v>
      </c>
      <c r="M59" s="15">
        <f>testdata[[#This Row],[MidPrice]]+Multiplier*testdata[[#This Row],[ATR]]</f>
        <v>225.58432690733045</v>
      </c>
      <c r="N59" s="15">
        <f>testdata[[#This Row],[MidPrice]]-Multiplier*testdata[[#This Row],[ATR]]</f>
        <v>216.14567309266957</v>
      </c>
      <c r="O59" s="15">
        <f>IF(OR(testdata[[#This Row],[UpperE]]&lt;O58,F58&gt;O58),testdata[[#This Row],[UpperE]],O58)</f>
        <v>225.58432690733045</v>
      </c>
      <c r="P59" s="15">
        <f>IF(OR(testdata[[#This Row],[LowerE]]&gt;P58,F58&lt;P58),testdata[[#This Row],[LowerE]],P58)</f>
        <v>218.0105735275931</v>
      </c>
      <c r="Q59" s="8">
        <f>IF(T58=O58,testdata[[#This Row],[Upper]],testdata[[#This Row],[Lower]])</f>
        <v>225.58432690733045</v>
      </c>
      <c r="R59" s="8">
        <f>IF(testdata[[#This Row],[SuperTrend]]=testdata[[#This Row],[Upper]],testdata[[#This Row],[Upper]],NA())</f>
        <v>225.58432690733045</v>
      </c>
      <c r="S59" s="8" t="e">
        <f>IF(testdata[[#This Row],[SuperTrend]]=testdata[[#This Row],[Lower]],testdata[[#This Row],[Lower]],NA())</f>
        <v>#N/A</v>
      </c>
      <c r="T59" s="8">
        <f>IF(testdata[[#This Row],[close]]&lt;=testdata[[#This Row],[STpot]],testdata[[#This Row],[Upper]],testdata[[#This Row],[Lower]])</f>
        <v>225.58432690733045</v>
      </c>
      <c r="V59" s="2">
        <v>42821</v>
      </c>
      <c r="W59" s="8">
        <v>225.58432690733</v>
      </c>
      <c r="X59" s="8"/>
      <c r="Y59" s="8">
        <v>225.58432690733</v>
      </c>
      <c r="Z59" t="str">
        <f t="shared" si="0"/>
        <v/>
      </c>
    </row>
    <row r="60" spans="1:26" x14ac:dyDescent="0.25">
      <c r="A60" s="5">
        <v>59</v>
      </c>
      <c r="B60" s="2">
        <v>42822</v>
      </c>
      <c r="C60" s="1">
        <v>221.34</v>
      </c>
      <c r="D60" s="1">
        <v>223.75</v>
      </c>
      <c r="E60" s="1">
        <v>221.22</v>
      </c>
      <c r="F60" s="1">
        <v>223.29</v>
      </c>
      <c r="G60" s="1">
        <f>testdata[[#This Row],[high]]-testdata[[#This Row],[low]]</f>
        <v>2.5300000000000011</v>
      </c>
      <c r="H60" s="1">
        <f>ABS(testdata[[#This Row],[high]]-F59)</f>
        <v>2.0800000000000125</v>
      </c>
      <c r="I60" s="1">
        <f>ABS(testdata[[#This Row],[low]]-F59)</f>
        <v>0.44999999999998863</v>
      </c>
      <c r="J60" s="15">
        <f>MAX(testdata[[#This Row],[H-L]:[|L-pC|]])</f>
        <v>2.5300000000000011</v>
      </c>
      <c r="K60" s="12">
        <f>(K59*13+testdata[[#This Row],[TR]])/14</f>
        <v>1.6414583284594251</v>
      </c>
      <c r="L60" s="12">
        <f>(testdata[[#This Row],[high]]+testdata[[#This Row],[low]])/2</f>
        <v>222.48500000000001</v>
      </c>
      <c r="M60" s="15">
        <f>testdata[[#This Row],[MidPrice]]+Multiplier*testdata[[#This Row],[ATR]]</f>
        <v>227.40937498537829</v>
      </c>
      <c r="N60" s="15">
        <f>testdata[[#This Row],[MidPrice]]-Multiplier*testdata[[#This Row],[ATR]]</f>
        <v>217.56062501462173</v>
      </c>
      <c r="O60" s="15">
        <f>IF(OR(testdata[[#This Row],[UpperE]]&lt;O59,F59&gt;O59),testdata[[#This Row],[UpperE]],O59)</f>
        <v>225.58432690733045</v>
      </c>
      <c r="P60" s="15">
        <f>IF(OR(testdata[[#This Row],[LowerE]]&gt;P59,F59&lt;P59),testdata[[#This Row],[LowerE]],P59)</f>
        <v>218.0105735275931</v>
      </c>
      <c r="Q60" s="8">
        <f>IF(T59=O59,testdata[[#This Row],[Upper]],testdata[[#This Row],[Lower]])</f>
        <v>225.58432690733045</v>
      </c>
      <c r="R60" s="8">
        <f>IF(testdata[[#This Row],[SuperTrend]]=testdata[[#This Row],[Upper]],testdata[[#This Row],[Upper]],NA())</f>
        <v>225.58432690733045</v>
      </c>
      <c r="S60" s="8" t="e">
        <f>IF(testdata[[#This Row],[SuperTrend]]=testdata[[#This Row],[Lower]],testdata[[#This Row],[Lower]],NA())</f>
        <v>#N/A</v>
      </c>
      <c r="T60" s="8">
        <f>IF(testdata[[#This Row],[close]]&lt;=testdata[[#This Row],[STpot]],testdata[[#This Row],[Upper]],testdata[[#This Row],[Lower]])</f>
        <v>225.58432690733045</v>
      </c>
      <c r="V60" s="2">
        <v>42822</v>
      </c>
      <c r="W60" s="8">
        <v>225.58432690733</v>
      </c>
      <c r="X60" s="8"/>
      <c r="Y60" s="8">
        <v>225.58432690733</v>
      </c>
      <c r="Z60" t="str">
        <f t="shared" si="0"/>
        <v/>
      </c>
    </row>
    <row r="61" spans="1:26" x14ac:dyDescent="0.25">
      <c r="A61" s="5">
        <v>60</v>
      </c>
      <c r="B61" s="2">
        <v>42823</v>
      </c>
      <c r="C61" s="1">
        <v>222.97</v>
      </c>
      <c r="D61" s="1">
        <v>223.75</v>
      </c>
      <c r="E61" s="1">
        <v>222.72</v>
      </c>
      <c r="F61" s="1">
        <v>223.5</v>
      </c>
      <c r="G61" s="1">
        <f>testdata[[#This Row],[high]]-testdata[[#This Row],[low]]</f>
        <v>1.0300000000000011</v>
      </c>
      <c r="H61" s="1">
        <f>ABS(testdata[[#This Row],[high]]-F60)</f>
        <v>0.46000000000000796</v>
      </c>
      <c r="I61" s="1">
        <f>ABS(testdata[[#This Row],[low]]-F60)</f>
        <v>0.56999999999999318</v>
      </c>
      <c r="J61" s="15">
        <f>MAX(testdata[[#This Row],[H-L]:[|L-pC|]])</f>
        <v>1.0300000000000011</v>
      </c>
      <c r="K61" s="12">
        <f>(K60*13+testdata[[#This Row],[TR]])/14</f>
        <v>1.5977827335694663</v>
      </c>
      <c r="L61" s="12">
        <f>(testdata[[#This Row],[high]]+testdata[[#This Row],[low]])/2</f>
        <v>223.23500000000001</v>
      </c>
      <c r="M61" s="15">
        <f>testdata[[#This Row],[MidPrice]]+Multiplier*testdata[[#This Row],[ATR]]</f>
        <v>228.02834820070842</v>
      </c>
      <c r="N61" s="15">
        <f>testdata[[#This Row],[MidPrice]]-Multiplier*testdata[[#This Row],[ATR]]</f>
        <v>218.44165179929161</v>
      </c>
      <c r="O61" s="15">
        <f>IF(OR(testdata[[#This Row],[UpperE]]&lt;O60,F60&gt;O60),testdata[[#This Row],[UpperE]],O60)</f>
        <v>225.58432690733045</v>
      </c>
      <c r="P61" s="15">
        <f>IF(OR(testdata[[#This Row],[LowerE]]&gt;P60,F60&lt;P60),testdata[[#This Row],[LowerE]],P60)</f>
        <v>218.44165179929161</v>
      </c>
      <c r="Q61" s="8">
        <f>IF(T60=O60,testdata[[#This Row],[Upper]],testdata[[#This Row],[Lower]])</f>
        <v>225.58432690733045</v>
      </c>
      <c r="R61" s="8">
        <f>IF(testdata[[#This Row],[SuperTrend]]=testdata[[#This Row],[Upper]],testdata[[#This Row],[Upper]],NA())</f>
        <v>225.58432690733045</v>
      </c>
      <c r="S61" s="8" t="e">
        <f>IF(testdata[[#This Row],[SuperTrend]]=testdata[[#This Row],[Lower]],testdata[[#This Row],[Lower]],NA())</f>
        <v>#N/A</v>
      </c>
      <c r="T61" s="8">
        <f>IF(testdata[[#This Row],[close]]&lt;=testdata[[#This Row],[STpot]],testdata[[#This Row],[Upper]],testdata[[#This Row],[Lower]])</f>
        <v>225.58432690733045</v>
      </c>
      <c r="V61" s="2">
        <v>42823</v>
      </c>
      <c r="W61" s="8">
        <v>225.58432690733</v>
      </c>
      <c r="X61" s="8"/>
      <c r="Y61" s="8">
        <v>225.58432690733</v>
      </c>
      <c r="Z61" t="str">
        <f t="shared" si="0"/>
        <v/>
      </c>
    </row>
    <row r="62" spans="1:26" x14ac:dyDescent="0.25">
      <c r="A62" s="5">
        <v>61</v>
      </c>
      <c r="B62" s="2">
        <v>42824</v>
      </c>
      <c r="C62" s="1">
        <v>223.43</v>
      </c>
      <c r="D62" s="1">
        <v>224.43</v>
      </c>
      <c r="E62" s="1">
        <v>223.24</v>
      </c>
      <c r="F62" s="1">
        <v>224.21</v>
      </c>
      <c r="G62" s="1">
        <f>testdata[[#This Row],[high]]-testdata[[#This Row],[low]]</f>
        <v>1.1899999999999977</v>
      </c>
      <c r="H62" s="1">
        <f>ABS(testdata[[#This Row],[high]]-F61)</f>
        <v>0.93000000000000682</v>
      </c>
      <c r="I62" s="1">
        <f>ABS(testdata[[#This Row],[low]]-F61)</f>
        <v>0.25999999999999091</v>
      </c>
      <c r="J62" s="15">
        <f>MAX(testdata[[#This Row],[H-L]:[|L-pC|]])</f>
        <v>1.1899999999999977</v>
      </c>
      <c r="K62" s="12">
        <f>(K61*13+testdata[[#This Row],[TR]])/14</f>
        <v>1.5686553954573614</v>
      </c>
      <c r="L62" s="12">
        <f>(testdata[[#This Row],[high]]+testdata[[#This Row],[low]])/2</f>
        <v>223.83500000000001</v>
      </c>
      <c r="M62" s="15">
        <f>testdata[[#This Row],[MidPrice]]+Multiplier*testdata[[#This Row],[ATR]]</f>
        <v>228.54096618637209</v>
      </c>
      <c r="N62" s="15">
        <f>testdata[[#This Row],[MidPrice]]-Multiplier*testdata[[#This Row],[ATR]]</f>
        <v>219.12903381362793</v>
      </c>
      <c r="O62" s="15">
        <f>IF(OR(testdata[[#This Row],[UpperE]]&lt;O61,F61&gt;O61),testdata[[#This Row],[UpperE]],O61)</f>
        <v>225.58432690733045</v>
      </c>
      <c r="P62" s="15">
        <f>IF(OR(testdata[[#This Row],[LowerE]]&gt;P61,F61&lt;P61),testdata[[#This Row],[LowerE]],P61)</f>
        <v>219.12903381362793</v>
      </c>
      <c r="Q62" s="8">
        <f>IF(T61=O61,testdata[[#This Row],[Upper]],testdata[[#This Row],[Lower]])</f>
        <v>225.58432690733045</v>
      </c>
      <c r="R62" s="8">
        <f>IF(testdata[[#This Row],[SuperTrend]]=testdata[[#This Row],[Upper]],testdata[[#This Row],[Upper]],NA())</f>
        <v>225.58432690733045</v>
      </c>
      <c r="S62" s="8" t="e">
        <f>IF(testdata[[#This Row],[SuperTrend]]=testdata[[#This Row],[Lower]],testdata[[#This Row],[Lower]],NA())</f>
        <v>#N/A</v>
      </c>
      <c r="T62" s="8">
        <f>IF(testdata[[#This Row],[close]]&lt;=testdata[[#This Row],[STpot]],testdata[[#This Row],[Upper]],testdata[[#This Row],[Lower]])</f>
        <v>225.58432690733045</v>
      </c>
      <c r="V62" s="2">
        <v>42824</v>
      </c>
      <c r="W62" s="8">
        <v>225.58432690733</v>
      </c>
      <c r="X62" s="8"/>
      <c r="Y62" s="8">
        <v>225.58432690733</v>
      </c>
      <c r="Z62" t="str">
        <f t="shared" si="0"/>
        <v/>
      </c>
    </row>
    <row r="63" spans="1:26" x14ac:dyDescent="0.25">
      <c r="A63" s="5">
        <v>62</v>
      </c>
      <c r="B63" s="2">
        <v>42825</v>
      </c>
      <c r="C63" s="1">
        <v>223.84</v>
      </c>
      <c r="D63" s="1">
        <v>224.42</v>
      </c>
      <c r="E63" s="1">
        <v>223.63</v>
      </c>
      <c r="F63" s="1">
        <v>223.69</v>
      </c>
      <c r="G63" s="1">
        <f>testdata[[#This Row],[high]]-testdata[[#This Row],[low]]</f>
        <v>0.78999999999999204</v>
      </c>
      <c r="H63" s="1">
        <f>ABS(testdata[[#This Row],[high]]-F62)</f>
        <v>0.20999999999997954</v>
      </c>
      <c r="I63" s="1">
        <f>ABS(testdata[[#This Row],[low]]-F62)</f>
        <v>0.58000000000001251</v>
      </c>
      <c r="J63" s="15">
        <f>MAX(testdata[[#This Row],[H-L]:[|L-pC|]])</f>
        <v>0.78999999999999204</v>
      </c>
      <c r="K63" s="12">
        <f>(K62*13+testdata[[#This Row],[TR]])/14</f>
        <v>1.5130371529246922</v>
      </c>
      <c r="L63" s="12">
        <f>(testdata[[#This Row],[high]]+testdata[[#This Row],[low]])/2</f>
        <v>224.02499999999998</v>
      </c>
      <c r="M63" s="15">
        <f>testdata[[#This Row],[MidPrice]]+Multiplier*testdata[[#This Row],[ATR]]</f>
        <v>228.56411145877405</v>
      </c>
      <c r="N63" s="15">
        <f>testdata[[#This Row],[MidPrice]]-Multiplier*testdata[[#This Row],[ATR]]</f>
        <v>219.4858885412259</v>
      </c>
      <c r="O63" s="15">
        <f>IF(OR(testdata[[#This Row],[UpperE]]&lt;O62,F62&gt;O62),testdata[[#This Row],[UpperE]],O62)</f>
        <v>225.58432690733045</v>
      </c>
      <c r="P63" s="15">
        <f>IF(OR(testdata[[#This Row],[LowerE]]&gt;P62,F62&lt;P62),testdata[[#This Row],[LowerE]],P62)</f>
        <v>219.4858885412259</v>
      </c>
      <c r="Q63" s="8">
        <f>IF(T62=O62,testdata[[#This Row],[Upper]],testdata[[#This Row],[Lower]])</f>
        <v>225.58432690733045</v>
      </c>
      <c r="R63" s="8">
        <f>IF(testdata[[#This Row],[SuperTrend]]=testdata[[#This Row],[Upper]],testdata[[#This Row],[Upper]],NA())</f>
        <v>225.58432690733045</v>
      </c>
      <c r="S63" s="8" t="e">
        <f>IF(testdata[[#This Row],[SuperTrend]]=testdata[[#This Row],[Lower]],testdata[[#This Row],[Lower]],NA())</f>
        <v>#N/A</v>
      </c>
      <c r="T63" s="8">
        <f>IF(testdata[[#This Row],[close]]&lt;=testdata[[#This Row],[STpot]],testdata[[#This Row],[Upper]],testdata[[#This Row],[Lower]])</f>
        <v>225.58432690733045</v>
      </c>
      <c r="V63" s="2">
        <v>42825</v>
      </c>
      <c r="W63" s="8">
        <v>225.58432690733</v>
      </c>
      <c r="X63" s="8"/>
      <c r="Y63" s="8">
        <v>225.58432690733</v>
      </c>
      <c r="Z63" t="str">
        <f t="shared" si="0"/>
        <v/>
      </c>
    </row>
    <row r="64" spans="1:26" x14ac:dyDescent="0.25">
      <c r="A64" s="5">
        <v>63</v>
      </c>
      <c r="B64" s="2">
        <v>42828</v>
      </c>
      <c r="C64" s="1">
        <v>223.74</v>
      </c>
      <c r="D64" s="1">
        <v>223.96</v>
      </c>
      <c r="E64" s="1">
        <v>221.95</v>
      </c>
      <c r="F64" s="1">
        <v>223.3</v>
      </c>
      <c r="G64" s="1">
        <f>testdata[[#This Row],[high]]-testdata[[#This Row],[low]]</f>
        <v>2.0100000000000193</v>
      </c>
      <c r="H64" s="1">
        <f>ABS(testdata[[#This Row],[high]]-F63)</f>
        <v>0.27000000000001023</v>
      </c>
      <c r="I64" s="1">
        <f>ABS(testdata[[#This Row],[low]]-F63)</f>
        <v>1.7400000000000091</v>
      </c>
      <c r="J64" s="15">
        <f>MAX(testdata[[#This Row],[H-L]:[|L-pC|]])</f>
        <v>2.0100000000000193</v>
      </c>
      <c r="K64" s="12">
        <f>(K63*13+testdata[[#This Row],[TR]])/14</f>
        <v>1.5485344991443584</v>
      </c>
      <c r="L64" s="12">
        <f>(testdata[[#This Row],[high]]+testdata[[#This Row],[low]])/2</f>
        <v>222.95499999999998</v>
      </c>
      <c r="M64" s="15">
        <f>testdata[[#This Row],[MidPrice]]+Multiplier*testdata[[#This Row],[ATR]]</f>
        <v>227.60060349743307</v>
      </c>
      <c r="N64" s="15">
        <f>testdata[[#This Row],[MidPrice]]-Multiplier*testdata[[#This Row],[ATR]]</f>
        <v>218.3093965025669</v>
      </c>
      <c r="O64" s="15">
        <f>IF(OR(testdata[[#This Row],[UpperE]]&lt;O63,F63&gt;O63),testdata[[#This Row],[UpperE]],O63)</f>
        <v>225.58432690733045</v>
      </c>
      <c r="P64" s="15">
        <f>IF(OR(testdata[[#This Row],[LowerE]]&gt;P63,F63&lt;P63),testdata[[#This Row],[LowerE]],P63)</f>
        <v>219.4858885412259</v>
      </c>
      <c r="Q64" s="8">
        <f>IF(T63=O63,testdata[[#This Row],[Upper]],testdata[[#This Row],[Lower]])</f>
        <v>225.58432690733045</v>
      </c>
      <c r="R64" s="8">
        <f>IF(testdata[[#This Row],[SuperTrend]]=testdata[[#This Row],[Upper]],testdata[[#This Row],[Upper]],NA())</f>
        <v>225.58432690733045</v>
      </c>
      <c r="S64" s="8" t="e">
        <f>IF(testdata[[#This Row],[SuperTrend]]=testdata[[#This Row],[Lower]],testdata[[#This Row],[Lower]],NA())</f>
        <v>#N/A</v>
      </c>
      <c r="T64" s="8">
        <f>IF(testdata[[#This Row],[close]]&lt;=testdata[[#This Row],[STpot]],testdata[[#This Row],[Upper]],testdata[[#This Row],[Lower]])</f>
        <v>225.58432690733045</v>
      </c>
      <c r="V64" s="2">
        <v>42828</v>
      </c>
      <c r="W64" s="8">
        <v>225.58432690733</v>
      </c>
      <c r="X64" s="8"/>
      <c r="Y64" s="8">
        <v>225.58432690733</v>
      </c>
      <c r="Z64" t="str">
        <f t="shared" si="0"/>
        <v/>
      </c>
    </row>
    <row r="65" spans="1:26" x14ac:dyDescent="0.25">
      <c r="A65" s="5">
        <v>64</v>
      </c>
      <c r="B65" s="2">
        <v>42829</v>
      </c>
      <c r="C65" s="1">
        <v>222.98</v>
      </c>
      <c r="D65" s="1">
        <v>223.53</v>
      </c>
      <c r="E65" s="1">
        <v>222.56</v>
      </c>
      <c r="F65" s="1">
        <v>223.44</v>
      </c>
      <c r="G65" s="1">
        <f>testdata[[#This Row],[high]]-testdata[[#This Row],[low]]</f>
        <v>0.96999999999999886</v>
      </c>
      <c r="H65" s="1">
        <f>ABS(testdata[[#This Row],[high]]-F64)</f>
        <v>0.22999999999998977</v>
      </c>
      <c r="I65" s="1">
        <f>ABS(testdata[[#This Row],[low]]-F64)</f>
        <v>0.74000000000000909</v>
      </c>
      <c r="J65" s="15">
        <f>MAX(testdata[[#This Row],[H-L]:[|L-pC|]])</f>
        <v>0.96999999999999886</v>
      </c>
      <c r="K65" s="12">
        <f>(K64*13+testdata[[#This Row],[TR]])/14</f>
        <v>1.5072106063483326</v>
      </c>
      <c r="L65" s="12">
        <f>(testdata[[#This Row],[high]]+testdata[[#This Row],[low]])/2</f>
        <v>223.04500000000002</v>
      </c>
      <c r="M65" s="15">
        <f>testdata[[#This Row],[MidPrice]]+Multiplier*testdata[[#This Row],[ATR]]</f>
        <v>227.56663181904503</v>
      </c>
      <c r="N65" s="15">
        <f>testdata[[#This Row],[MidPrice]]-Multiplier*testdata[[#This Row],[ATR]]</f>
        <v>218.523368180955</v>
      </c>
      <c r="O65" s="15">
        <f>IF(OR(testdata[[#This Row],[UpperE]]&lt;O64,F64&gt;O64),testdata[[#This Row],[UpperE]],O64)</f>
        <v>225.58432690733045</v>
      </c>
      <c r="P65" s="15">
        <f>IF(OR(testdata[[#This Row],[LowerE]]&gt;P64,F64&lt;P64),testdata[[#This Row],[LowerE]],P64)</f>
        <v>219.4858885412259</v>
      </c>
      <c r="Q65" s="8">
        <f>IF(T64=O64,testdata[[#This Row],[Upper]],testdata[[#This Row],[Lower]])</f>
        <v>225.58432690733045</v>
      </c>
      <c r="R65" s="8">
        <f>IF(testdata[[#This Row],[SuperTrend]]=testdata[[#This Row],[Upper]],testdata[[#This Row],[Upper]],NA())</f>
        <v>225.58432690733045</v>
      </c>
      <c r="S65" s="8" t="e">
        <f>IF(testdata[[#This Row],[SuperTrend]]=testdata[[#This Row],[Lower]],testdata[[#This Row],[Lower]],NA())</f>
        <v>#N/A</v>
      </c>
      <c r="T65" s="8">
        <f>IF(testdata[[#This Row],[close]]&lt;=testdata[[#This Row],[STpot]],testdata[[#This Row],[Upper]],testdata[[#This Row],[Lower]])</f>
        <v>225.58432690733045</v>
      </c>
      <c r="V65" s="2">
        <v>42829</v>
      </c>
      <c r="W65" s="8">
        <v>225.58432690733</v>
      </c>
      <c r="X65" s="8"/>
      <c r="Y65" s="8">
        <v>225.58432690733</v>
      </c>
      <c r="Z65" t="str">
        <f t="shared" si="0"/>
        <v/>
      </c>
    </row>
    <row r="66" spans="1:26" x14ac:dyDescent="0.25">
      <c r="A66" s="5">
        <v>65</v>
      </c>
      <c r="B66" s="2">
        <v>42830</v>
      </c>
      <c r="C66" s="1">
        <v>224.18</v>
      </c>
      <c r="D66" s="1">
        <v>225.25</v>
      </c>
      <c r="E66" s="1">
        <v>222.55</v>
      </c>
      <c r="F66" s="1">
        <v>222.78</v>
      </c>
      <c r="G66" s="1">
        <f>testdata[[#This Row],[high]]-testdata[[#This Row],[low]]</f>
        <v>2.6999999999999886</v>
      </c>
      <c r="H66" s="1">
        <f>ABS(testdata[[#This Row],[high]]-F65)</f>
        <v>1.8100000000000023</v>
      </c>
      <c r="I66" s="1">
        <f>ABS(testdata[[#This Row],[low]]-F65)</f>
        <v>0.88999999999998636</v>
      </c>
      <c r="J66" s="15">
        <f>MAX(testdata[[#This Row],[H-L]:[|L-pC|]])</f>
        <v>2.6999999999999886</v>
      </c>
      <c r="K66" s="12">
        <f>(K65*13+testdata[[#This Row],[TR]])/14</f>
        <v>1.5924098487520222</v>
      </c>
      <c r="L66" s="12">
        <f>(testdata[[#This Row],[high]]+testdata[[#This Row],[low]])/2</f>
        <v>223.9</v>
      </c>
      <c r="M66" s="15">
        <f>testdata[[#This Row],[MidPrice]]+Multiplier*testdata[[#This Row],[ATR]]</f>
        <v>228.67722954625606</v>
      </c>
      <c r="N66" s="15">
        <f>testdata[[#This Row],[MidPrice]]-Multiplier*testdata[[#This Row],[ATR]]</f>
        <v>219.12277045374395</v>
      </c>
      <c r="O66" s="15">
        <f>IF(OR(testdata[[#This Row],[UpperE]]&lt;O65,F65&gt;O65),testdata[[#This Row],[UpperE]],O65)</f>
        <v>225.58432690733045</v>
      </c>
      <c r="P66" s="15">
        <f>IF(OR(testdata[[#This Row],[LowerE]]&gt;P65,F65&lt;P65),testdata[[#This Row],[LowerE]],P65)</f>
        <v>219.4858885412259</v>
      </c>
      <c r="Q66" s="8">
        <f>IF(T65=O65,testdata[[#This Row],[Upper]],testdata[[#This Row],[Lower]])</f>
        <v>225.58432690733045</v>
      </c>
      <c r="R66" s="8">
        <f>IF(testdata[[#This Row],[SuperTrend]]=testdata[[#This Row],[Upper]],testdata[[#This Row],[Upper]],NA())</f>
        <v>225.58432690733045</v>
      </c>
      <c r="S66" s="8" t="e">
        <f>IF(testdata[[#This Row],[SuperTrend]]=testdata[[#This Row],[Lower]],testdata[[#This Row],[Lower]],NA())</f>
        <v>#N/A</v>
      </c>
      <c r="T66" s="8">
        <f>IF(testdata[[#This Row],[close]]&lt;=testdata[[#This Row],[STpot]],testdata[[#This Row],[Upper]],testdata[[#This Row],[Lower]])</f>
        <v>225.58432690733045</v>
      </c>
      <c r="V66" s="2">
        <v>42830</v>
      </c>
      <c r="W66" s="8">
        <v>225.58432690733</v>
      </c>
      <c r="X66" s="8"/>
      <c r="Y66" s="8">
        <v>225.58432690733</v>
      </c>
      <c r="Z66" t="str">
        <f t="shared" si="0"/>
        <v/>
      </c>
    </row>
    <row r="67" spans="1:26" x14ac:dyDescent="0.25">
      <c r="A67" s="5">
        <v>66</v>
      </c>
      <c r="B67" s="2">
        <v>42831</v>
      </c>
      <c r="C67" s="1">
        <v>222.93</v>
      </c>
      <c r="D67" s="1">
        <v>223.97</v>
      </c>
      <c r="E67" s="1">
        <v>222.44</v>
      </c>
      <c r="F67" s="1">
        <v>223.4</v>
      </c>
      <c r="G67" s="1">
        <f>testdata[[#This Row],[high]]-testdata[[#This Row],[low]]</f>
        <v>1.5300000000000011</v>
      </c>
      <c r="H67" s="1">
        <f>ABS(testdata[[#This Row],[high]]-F66)</f>
        <v>1.1899999999999977</v>
      </c>
      <c r="I67" s="1">
        <f>ABS(testdata[[#This Row],[low]]-F66)</f>
        <v>0.34000000000000341</v>
      </c>
      <c r="J67" s="15">
        <f>MAX(testdata[[#This Row],[H-L]:[|L-pC|]])</f>
        <v>1.5300000000000011</v>
      </c>
      <c r="K67" s="12">
        <f>(K66*13+testdata[[#This Row],[TR]])/14</f>
        <v>1.5879520024125922</v>
      </c>
      <c r="L67" s="12">
        <f>(testdata[[#This Row],[high]]+testdata[[#This Row],[low]])/2</f>
        <v>223.20499999999998</v>
      </c>
      <c r="M67" s="15">
        <f>testdata[[#This Row],[MidPrice]]+Multiplier*testdata[[#This Row],[ATR]]</f>
        <v>227.96885600723775</v>
      </c>
      <c r="N67" s="15">
        <f>testdata[[#This Row],[MidPrice]]-Multiplier*testdata[[#This Row],[ATR]]</f>
        <v>218.44114399276222</v>
      </c>
      <c r="O67" s="15">
        <f>IF(OR(testdata[[#This Row],[UpperE]]&lt;O66,F66&gt;O66),testdata[[#This Row],[UpperE]],O66)</f>
        <v>225.58432690733045</v>
      </c>
      <c r="P67" s="15">
        <f>IF(OR(testdata[[#This Row],[LowerE]]&gt;P66,F66&lt;P66),testdata[[#This Row],[LowerE]],P66)</f>
        <v>219.4858885412259</v>
      </c>
      <c r="Q67" s="8">
        <f>IF(T66=O66,testdata[[#This Row],[Upper]],testdata[[#This Row],[Lower]])</f>
        <v>225.58432690733045</v>
      </c>
      <c r="R67" s="8">
        <f>IF(testdata[[#This Row],[SuperTrend]]=testdata[[#This Row],[Upper]],testdata[[#This Row],[Upper]],NA())</f>
        <v>225.58432690733045</v>
      </c>
      <c r="S67" s="8" t="e">
        <f>IF(testdata[[#This Row],[SuperTrend]]=testdata[[#This Row],[Lower]],testdata[[#This Row],[Lower]],NA())</f>
        <v>#N/A</v>
      </c>
      <c r="T67" s="8">
        <f>IF(testdata[[#This Row],[close]]&lt;=testdata[[#This Row],[STpot]],testdata[[#This Row],[Upper]],testdata[[#This Row],[Lower]])</f>
        <v>225.58432690733045</v>
      </c>
      <c r="V67" s="2">
        <v>42831</v>
      </c>
      <c r="W67" s="8">
        <v>225.58432690733</v>
      </c>
      <c r="X67" s="8"/>
      <c r="Y67" s="8">
        <v>225.58432690733</v>
      </c>
      <c r="Z67" t="str">
        <f t="shared" si="0"/>
        <v/>
      </c>
    </row>
    <row r="68" spans="1:26" x14ac:dyDescent="0.25">
      <c r="A68" s="5">
        <v>67</v>
      </c>
      <c r="B68" s="2">
        <v>42832</v>
      </c>
      <c r="C68" s="1">
        <v>223.13</v>
      </c>
      <c r="D68" s="1">
        <v>223.93</v>
      </c>
      <c r="E68" s="1">
        <v>222.64</v>
      </c>
      <c r="F68" s="1">
        <v>223.17</v>
      </c>
      <c r="G68" s="1">
        <f>testdata[[#This Row],[high]]-testdata[[#This Row],[low]]</f>
        <v>1.2900000000000205</v>
      </c>
      <c r="H68" s="1">
        <f>ABS(testdata[[#This Row],[high]]-F67)</f>
        <v>0.53000000000000114</v>
      </c>
      <c r="I68" s="1">
        <f>ABS(testdata[[#This Row],[low]]-F67)</f>
        <v>0.76000000000001933</v>
      </c>
      <c r="J68" s="15">
        <f>MAX(testdata[[#This Row],[H-L]:[|L-pC|]])</f>
        <v>1.2900000000000205</v>
      </c>
      <c r="K68" s="12">
        <f>(K67*13+testdata[[#This Row],[TR]])/14</f>
        <v>1.5666697165259797</v>
      </c>
      <c r="L68" s="12">
        <f>(testdata[[#This Row],[high]]+testdata[[#This Row],[low]])/2</f>
        <v>223.285</v>
      </c>
      <c r="M68" s="15">
        <f>testdata[[#This Row],[MidPrice]]+Multiplier*testdata[[#This Row],[ATR]]</f>
        <v>227.98500914957793</v>
      </c>
      <c r="N68" s="15">
        <f>testdata[[#This Row],[MidPrice]]-Multiplier*testdata[[#This Row],[ATR]]</f>
        <v>218.58499085042206</v>
      </c>
      <c r="O68" s="15">
        <f>IF(OR(testdata[[#This Row],[UpperE]]&lt;O67,F67&gt;O67),testdata[[#This Row],[UpperE]],O67)</f>
        <v>225.58432690733045</v>
      </c>
      <c r="P68" s="15">
        <f>IF(OR(testdata[[#This Row],[LowerE]]&gt;P67,F67&lt;P67),testdata[[#This Row],[LowerE]],P67)</f>
        <v>219.4858885412259</v>
      </c>
      <c r="Q68" s="8">
        <f>IF(T67=O67,testdata[[#This Row],[Upper]],testdata[[#This Row],[Lower]])</f>
        <v>225.58432690733045</v>
      </c>
      <c r="R68" s="8">
        <f>IF(testdata[[#This Row],[SuperTrend]]=testdata[[#This Row],[Upper]],testdata[[#This Row],[Upper]],NA())</f>
        <v>225.58432690733045</v>
      </c>
      <c r="S68" s="8" t="e">
        <f>IF(testdata[[#This Row],[SuperTrend]]=testdata[[#This Row],[Lower]],testdata[[#This Row],[Lower]],NA())</f>
        <v>#N/A</v>
      </c>
      <c r="T68" s="8">
        <f>IF(testdata[[#This Row],[close]]&lt;=testdata[[#This Row],[STpot]],testdata[[#This Row],[Upper]],testdata[[#This Row],[Lower]])</f>
        <v>225.58432690733045</v>
      </c>
      <c r="V68" s="2">
        <v>42832</v>
      </c>
      <c r="W68" s="8">
        <v>225.58432690733</v>
      </c>
      <c r="X68" s="8"/>
      <c r="Y68" s="8">
        <v>225.58432690733</v>
      </c>
      <c r="Z68" t="str">
        <f t="shared" si="0"/>
        <v/>
      </c>
    </row>
    <row r="69" spans="1:26" x14ac:dyDescent="0.25">
      <c r="A69" s="5">
        <v>68</v>
      </c>
      <c r="B69" s="2">
        <v>42835</v>
      </c>
      <c r="C69" s="1">
        <v>223.33</v>
      </c>
      <c r="D69" s="1">
        <v>224.18</v>
      </c>
      <c r="E69" s="1">
        <v>222.73</v>
      </c>
      <c r="F69" s="1">
        <v>223.31</v>
      </c>
      <c r="G69" s="1">
        <f>testdata[[#This Row],[high]]-testdata[[#This Row],[low]]</f>
        <v>1.4500000000000171</v>
      </c>
      <c r="H69" s="1">
        <f>ABS(testdata[[#This Row],[high]]-F68)</f>
        <v>1.0100000000000193</v>
      </c>
      <c r="I69" s="1">
        <f>ABS(testdata[[#This Row],[low]]-F68)</f>
        <v>0.43999999999999773</v>
      </c>
      <c r="J69" s="15">
        <f>MAX(testdata[[#This Row],[H-L]:[|L-pC|]])</f>
        <v>1.4500000000000171</v>
      </c>
      <c r="K69" s="12">
        <f>(K68*13+testdata[[#This Row],[TR]])/14</f>
        <v>1.5583361653455536</v>
      </c>
      <c r="L69" s="12">
        <f>(testdata[[#This Row],[high]]+testdata[[#This Row],[low]])/2</f>
        <v>223.45499999999998</v>
      </c>
      <c r="M69" s="15">
        <f>testdata[[#This Row],[MidPrice]]+Multiplier*testdata[[#This Row],[ATR]]</f>
        <v>228.13000849603665</v>
      </c>
      <c r="N69" s="15">
        <f>testdata[[#This Row],[MidPrice]]-Multiplier*testdata[[#This Row],[ATR]]</f>
        <v>218.77999150396332</v>
      </c>
      <c r="O69" s="15">
        <f>IF(OR(testdata[[#This Row],[UpperE]]&lt;O68,F68&gt;O68),testdata[[#This Row],[UpperE]],O68)</f>
        <v>225.58432690733045</v>
      </c>
      <c r="P69" s="15">
        <f>IF(OR(testdata[[#This Row],[LowerE]]&gt;P68,F68&lt;P68),testdata[[#This Row],[LowerE]],P68)</f>
        <v>219.4858885412259</v>
      </c>
      <c r="Q69" s="8">
        <f>IF(T68=O68,testdata[[#This Row],[Upper]],testdata[[#This Row],[Lower]])</f>
        <v>225.58432690733045</v>
      </c>
      <c r="R69" s="8">
        <f>IF(testdata[[#This Row],[SuperTrend]]=testdata[[#This Row],[Upper]],testdata[[#This Row],[Upper]],NA())</f>
        <v>225.58432690733045</v>
      </c>
      <c r="S69" s="8" t="e">
        <f>IF(testdata[[#This Row],[SuperTrend]]=testdata[[#This Row],[Lower]],testdata[[#This Row],[Lower]],NA())</f>
        <v>#N/A</v>
      </c>
      <c r="T69" s="8">
        <f>IF(testdata[[#This Row],[close]]&lt;=testdata[[#This Row],[STpot]],testdata[[#This Row],[Upper]],testdata[[#This Row],[Lower]])</f>
        <v>225.58432690733045</v>
      </c>
      <c r="V69" s="2">
        <v>42835</v>
      </c>
      <c r="W69" s="8">
        <v>225.58432690733</v>
      </c>
      <c r="X69" s="8"/>
      <c r="Y69" s="8">
        <v>225.58432690733</v>
      </c>
      <c r="Z69" t="str">
        <f t="shared" si="0"/>
        <v/>
      </c>
    </row>
    <row r="70" spans="1:26" x14ac:dyDescent="0.25">
      <c r="A70" s="5">
        <v>69</v>
      </c>
      <c r="B70" s="2">
        <v>42836</v>
      </c>
      <c r="C70" s="1">
        <v>222.89</v>
      </c>
      <c r="D70" s="1">
        <v>223.15</v>
      </c>
      <c r="E70" s="1">
        <v>221.41</v>
      </c>
      <c r="F70" s="1">
        <v>223.04</v>
      </c>
      <c r="G70" s="1">
        <f>testdata[[#This Row],[high]]-testdata[[#This Row],[low]]</f>
        <v>1.7400000000000091</v>
      </c>
      <c r="H70" s="1">
        <f>ABS(testdata[[#This Row],[high]]-F69)</f>
        <v>0.15999999999999659</v>
      </c>
      <c r="I70" s="1">
        <f>ABS(testdata[[#This Row],[low]]-F69)</f>
        <v>1.9000000000000057</v>
      </c>
      <c r="J70" s="15">
        <f>MAX(testdata[[#This Row],[H-L]:[|L-pC|]])</f>
        <v>1.9000000000000057</v>
      </c>
      <c r="K70" s="12">
        <f>(K69*13+testdata[[#This Row],[TR]])/14</f>
        <v>1.5827407249637289</v>
      </c>
      <c r="L70" s="12">
        <f>(testdata[[#This Row],[high]]+testdata[[#This Row],[low]])/2</f>
        <v>222.28</v>
      </c>
      <c r="M70" s="15">
        <f>testdata[[#This Row],[MidPrice]]+Multiplier*testdata[[#This Row],[ATR]]</f>
        <v>227.0282221748912</v>
      </c>
      <c r="N70" s="15">
        <f>testdata[[#This Row],[MidPrice]]-Multiplier*testdata[[#This Row],[ATR]]</f>
        <v>217.5317778251088</v>
      </c>
      <c r="O70" s="15">
        <f>IF(OR(testdata[[#This Row],[UpperE]]&lt;O69,F69&gt;O69),testdata[[#This Row],[UpperE]],O69)</f>
        <v>225.58432690733045</v>
      </c>
      <c r="P70" s="15">
        <f>IF(OR(testdata[[#This Row],[LowerE]]&gt;P69,F69&lt;P69),testdata[[#This Row],[LowerE]],P69)</f>
        <v>219.4858885412259</v>
      </c>
      <c r="Q70" s="8">
        <f>IF(T69=O69,testdata[[#This Row],[Upper]],testdata[[#This Row],[Lower]])</f>
        <v>225.58432690733045</v>
      </c>
      <c r="R70" s="8">
        <f>IF(testdata[[#This Row],[SuperTrend]]=testdata[[#This Row],[Upper]],testdata[[#This Row],[Upper]],NA())</f>
        <v>225.58432690733045</v>
      </c>
      <c r="S70" s="8" t="e">
        <f>IF(testdata[[#This Row],[SuperTrend]]=testdata[[#This Row],[Lower]],testdata[[#This Row],[Lower]],NA())</f>
        <v>#N/A</v>
      </c>
      <c r="T70" s="8">
        <f>IF(testdata[[#This Row],[close]]&lt;=testdata[[#This Row],[STpot]],testdata[[#This Row],[Upper]],testdata[[#This Row],[Lower]])</f>
        <v>225.58432690733045</v>
      </c>
      <c r="V70" s="2">
        <v>42836</v>
      </c>
      <c r="W70" s="8">
        <v>225.58432690733</v>
      </c>
      <c r="X70" s="8"/>
      <c r="Y70" s="8">
        <v>225.58432690733</v>
      </c>
      <c r="Z70" t="str">
        <f t="shared" si="0"/>
        <v/>
      </c>
    </row>
    <row r="71" spans="1:26" x14ac:dyDescent="0.25">
      <c r="A71" s="5">
        <v>70</v>
      </c>
      <c r="B71" s="2">
        <v>42837</v>
      </c>
      <c r="C71" s="1">
        <v>222.74</v>
      </c>
      <c r="D71" s="1">
        <v>222.95</v>
      </c>
      <c r="E71" s="1">
        <v>221.82</v>
      </c>
      <c r="F71" s="1">
        <v>222.06</v>
      </c>
      <c r="G71" s="1">
        <f>testdata[[#This Row],[high]]-testdata[[#This Row],[low]]</f>
        <v>1.1299999999999955</v>
      </c>
      <c r="H71" s="1">
        <f>ABS(testdata[[#This Row],[high]]-F70)</f>
        <v>9.0000000000003411E-2</v>
      </c>
      <c r="I71" s="1">
        <f>ABS(testdata[[#This Row],[low]]-F70)</f>
        <v>1.2199999999999989</v>
      </c>
      <c r="J71" s="15">
        <f>MAX(testdata[[#This Row],[H-L]:[|L-pC|]])</f>
        <v>1.2199999999999989</v>
      </c>
      <c r="K71" s="12">
        <f>(K70*13+testdata[[#This Row],[TR]])/14</f>
        <v>1.5568306731806054</v>
      </c>
      <c r="L71" s="12">
        <f>(testdata[[#This Row],[high]]+testdata[[#This Row],[low]])/2</f>
        <v>222.38499999999999</v>
      </c>
      <c r="M71" s="15">
        <f>testdata[[#This Row],[MidPrice]]+Multiplier*testdata[[#This Row],[ATR]]</f>
        <v>227.05549201954182</v>
      </c>
      <c r="N71" s="15">
        <f>testdata[[#This Row],[MidPrice]]-Multiplier*testdata[[#This Row],[ATR]]</f>
        <v>217.71450798045817</v>
      </c>
      <c r="O71" s="15">
        <f>IF(OR(testdata[[#This Row],[UpperE]]&lt;O70,F70&gt;O70),testdata[[#This Row],[UpperE]],O70)</f>
        <v>225.58432690733045</v>
      </c>
      <c r="P71" s="15">
        <f>IF(OR(testdata[[#This Row],[LowerE]]&gt;P70,F70&lt;P70),testdata[[#This Row],[LowerE]],P70)</f>
        <v>219.4858885412259</v>
      </c>
      <c r="Q71" s="8">
        <f>IF(T70=O70,testdata[[#This Row],[Upper]],testdata[[#This Row],[Lower]])</f>
        <v>225.58432690733045</v>
      </c>
      <c r="R71" s="8">
        <f>IF(testdata[[#This Row],[SuperTrend]]=testdata[[#This Row],[Upper]],testdata[[#This Row],[Upper]],NA())</f>
        <v>225.58432690733045</v>
      </c>
      <c r="S71" s="8" t="e">
        <f>IF(testdata[[#This Row],[SuperTrend]]=testdata[[#This Row],[Lower]],testdata[[#This Row],[Lower]],NA())</f>
        <v>#N/A</v>
      </c>
      <c r="T71" s="8">
        <f>IF(testdata[[#This Row],[close]]&lt;=testdata[[#This Row],[STpot]],testdata[[#This Row],[Upper]],testdata[[#This Row],[Lower]])</f>
        <v>225.58432690733045</v>
      </c>
      <c r="V71" s="2">
        <v>42837</v>
      </c>
      <c r="W71" s="8">
        <v>225.58432690733</v>
      </c>
      <c r="X71" s="8"/>
      <c r="Y71" s="8">
        <v>225.58432690733</v>
      </c>
      <c r="Z71" t="str">
        <f t="shared" si="0"/>
        <v/>
      </c>
    </row>
    <row r="72" spans="1:26" x14ac:dyDescent="0.25">
      <c r="A72" s="5">
        <v>71</v>
      </c>
      <c r="B72" s="2">
        <v>42838</v>
      </c>
      <c r="C72" s="1">
        <v>221.69</v>
      </c>
      <c r="D72" s="1">
        <v>222.5</v>
      </c>
      <c r="E72" s="1">
        <v>220.62</v>
      </c>
      <c r="F72" s="1">
        <v>220.62</v>
      </c>
      <c r="G72" s="1">
        <f>testdata[[#This Row],[high]]-testdata[[#This Row],[low]]</f>
        <v>1.8799999999999955</v>
      </c>
      <c r="H72" s="1">
        <f>ABS(testdata[[#This Row],[high]]-F71)</f>
        <v>0.43999999999999773</v>
      </c>
      <c r="I72" s="1">
        <f>ABS(testdata[[#This Row],[low]]-F71)</f>
        <v>1.4399999999999977</v>
      </c>
      <c r="J72" s="15">
        <f>MAX(testdata[[#This Row],[H-L]:[|L-pC|]])</f>
        <v>1.8799999999999955</v>
      </c>
      <c r="K72" s="12">
        <f>(K71*13+testdata[[#This Row],[TR]])/14</f>
        <v>1.5799141965248478</v>
      </c>
      <c r="L72" s="12">
        <f>(testdata[[#This Row],[high]]+testdata[[#This Row],[low]])/2</f>
        <v>221.56</v>
      </c>
      <c r="M72" s="15">
        <f>testdata[[#This Row],[MidPrice]]+Multiplier*testdata[[#This Row],[ATR]]</f>
        <v>226.29974258957455</v>
      </c>
      <c r="N72" s="15">
        <f>testdata[[#This Row],[MidPrice]]-Multiplier*testdata[[#This Row],[ATR]]</f>
        <v>216.82025741042546</v>
      </c>
      <c r="O72" s="15">
        <f>IF(OR(testdata[[#This Row],[UpperE]]&lt;O71,F71&gt;O71),testdata[[#This Row],[UpperE]],O71)</f>
        <v>225.58432690733045</v>
      </c>
      <c r="P72" s="15">
        <f>IF(OR(testdata[[#This Row],[LowerE]]&gt;P71,F71&lt;P71),testdata[[#This Row],[LowerE]],P71)</f>
        <v>219.4858885412259</v>
      </c>
      <c r="Q72" s="8">
        <f>IF(T71=O71,testdata[[#This Row],[Upper]],testdata[[#This Row],[Lower]])</f>
        <v>225.58432690733045</v>
      </c>
      <c r="R72" s="8">
        <f>IF(testdata[[#This Row],[SuperTrend]]=testdata[[#This Row],[Upper]],testdata[[#This Row],[Upper]],NA())</f>
        <v>225.58432690733045</v>
      </c>
      <c r="S72" s="8" t="e">
        <f>IF(testdata[[#This Row],[SuperTrend]]=testdata[[#This Row],[Lower]],testdata[[#This Row],[Lower]],NA())</f>
        <v>#N/A</v>
      </c>
      <c r="T72" s="8">
        <f>IF(testdata[[#This Row],[close]]&lt;=testdata[[#This Row],[STpot]],testdata[[#This Row],[Upper]],testdata[[#This Row],[Lower]])</f>
        <v>225.58432690733045</v>
      </c>
      <c r="V72" s="2">
        <v>42838</v>
      </c>
      <c r="W72" s="8">
        <v>225.58432690733</v>
      </c>
      <c r="X72" s="8"/>
      <c r="Y72" s="8">
        <v>225.58432690733</v>
      </c>
      <c r="Z72" t="str">
        <f t="shared" si="0"/>
        <v/>
      </c>
    </row>
    <row r="73" spans="1:26" x14ac:dyDescent="0.25">
      <c r="A73" s="5">
        <v>72</v>
      </c>
      <c r="B73" s="2">
        <v>42842</v>
      </c>
      <c r="C73" s="1">
        <v>221.19</v>
      </c>
      <c r="D73" s="1">
        <v>222.58</v>
      </c>
      <c r="E73" s="1">
        <v>220.97</v>
      </c>
      <c r="F73" s="1">
        <v>222.58</v>
      </c>
      <c r="G73" s="1">
        <f>testdata[[#This Row],[high]]-testdata[[#This Row],[low]]</f>
        <v>1.6100000000000136</v>
      </c>
      <c r="H73" s="1">
        <f>ABS(testdata[[#This Row],[high]]-F72)</f>
        <v>1.960000000000008</v>
      </c>
      <c r="I73" s="1">
        <f>ABS(testdata[[#This Row],[low]]-F72)</f>
        <v>0.34999999999999432</v>
      </c>
      <c r="J73" s="15">
        <f>MAX(testdata[[#This Row],[H-L]:[|L-pC|]])</f>
        <v>1.960000000000008</v>
      </c>
      <c r="K73" s="12">
        <f>(K72*13+testdata[[#This Row],[TR]])/14</f>
        <v>1.6070631824873591</v>
      </c>
      <c r="L73" s="12">
        <f>(testdata[[#This Row],[high]]+testdata[[#This Row],[low]])/2</f>
        <v>221.77500000000001</v>
      </c>
      <c r="M73" s="15">
        <f>testdata[[#This Row],[MidPrice]]+Multiplier*testdata[[#This Row],[ATR]]</f>
        <v>226.59618954746207</v>
      </c>
      <c r="N73" s="15">
        <f>testdata[[#This Row],[MidPrice]]-Multiplier*testdata[[#This Row],[ATR]]</f>
        <v>216.95381045253794</v>
      </c>
      <c r="O73" s="15">
        <f>IF(OR(testdata[[#This Row],[UpperE]]&lt;O72,F72&gt;O72),testdata[[#This Row],[UpperE]],O72)</f>
        <v>225.58432690733045</v>
      </c>
      <c r="P73" s="15">
        <f>IF(OR(testdata[[#This Row],[LowerE]]&gt;P72,F72&lt;P72),testdata[[#This Row],[LowerE]],P72)</f>
        <v>219.4858885412259</v>
      </c>
      <c r="Q73" s="8">
        <f>IF(T72=O72,testdata[[#This Row],[Upper]],testdata[[#This Row],[Lower]])</f>
        <v>225.58432690733045</v>
      </c>
      <c r="R73" s="8">
        <f>IF(testdata[[#This Row],[SuperTrend]]=testdata[[#This Row],[Upper]],testdata[[#This Row],[Upper]],NA())</f>
        <v>225.58432690733045</v>
      </c>
      <c r="S73" s="8" t="e">
        <f>IF(testdata[[#This Row],[SuperTrend]]=testdata[[#This Row],[Lower]],testdata[[#This Row],[Lower]],NA())</f>
        <v>#N/A</v>
      </c>
      <c r="T73" s="8">
        <f>IF(testdata[[#This Row],[close]]&lt;=testdata[[#This Row],[STpot]],testdata[[#This Row],[Upper]],testdata[[#This Row],[Lower]])</f>
        <v>225.58432690733045</v>
      </c>
      <c r="V73" s="2">
        <v>42842</v>
      </c>
      <c r="W73" s="8">
        <v>225.58432690733</v>
      </c>
      <c r="X73" s="8"/>
      <c r="Y73" s="8">
        <v>225.58432690733</v>
      </c>
      <c r="Z73" t="str">
        <f t="shared" si="0"/>
        <v/>
      </c>
    </row>
    <row r="74" spans="1:26" x14ac:dyDescent="0.25">
      <c r="A74" s="5">
        <v>73</v>
      </c>
      <c r="B74" s="2">
        <v>42843</v>
      </c>
      <c r="C74" s="1">
        <v>221.77</v>
      </c>
      <c r="D74" s="1">
        <v>222.5</v>
      </c>
      <c r="E74" s="1">
        <v>221.16</v>
      </c>
      <c r="F74" s="1">
        <v>221.91</v>
      </c>
      <c r="G74" s="1">
        <f>testdata[[#This Row],[high]]-testdata[[#This Row],[low]]</f>
        <v>1.3400000000000034</v>
      </c>
      <c r="H74" s="1">
        <f>ABS(testdata[[#This Row],[high]]-F73)</f>
        <v>8.0000000000012506E-2</v>
      </c>
      <c r="I74" s="1">
        <f>ABS(testdata[[#This Row],[low]]-F73)</f>
        <v>1.4200000000000159</v>
      </c>
      <c r="J74" s="15">
        <f>MAX(testdata[[#This Row],[H-L]:[|L-pC|]])</f>
        <v>1.4200000000000159</v>
      </c>
      <c r="K74" s="12">
        <f>(K73*13+testdata[[#This Row],[TR]])/14</f>
        <v>1.5937015265954062</v>
      </c>
      <c r="L74" s="12">
        <f>(testdata[[#This Row],[high]]+testdata[[#This Row],[low]])/2</f>
        <v>221.82999999999998</v>
      </c>
      <c r="M74" s="15">
        <f>testdata[[#This Row],[MidPrice]]+Multiplier*testdata[[#This Row],[ATR]]</f>
        <v>226.6111045797862</v>
      </c>
      <c r="N74" s="15">
        <f>testdata[[#This Row],[MidPrice]]-Multiplier*testdata[[#This Row],[ATR]]</f>
        <v>217.04889542021377</v>
      </c>
      <c r="O74" s="15">
        <f>IF(OR(testdata[[#This Row],[UpperE]]&lt;O73,F73&gt;O73),testdata[[#This Row],[UpperE]],O73)</f>
        <v>225.58432690733045</v>
      </c>
      <c r="P74" s="15">
        <f>IF(OR(testdata[[#This Row],[LowerE]]&gt;P73,F73&lt;P73),testdata[[#This Row],[LowerE]],P73)</f>
        <v>219.4858885412259</v>
      </c>
      <c r="Q74" s="8">
        <f>IF(T73=O73,testdata[[#This Row],[Upper]],testdata[[#This Row],[Lower]])</f>
        <v>225.58432690733045</v>
      </c>
      <c r="R74" s="8">
        <f>IF(testdata[[#This Row],[SuperTrend]]=testdata[[#This Row],[Upper]],testdata[[#This Row],[Upper]],NA())</f>
        <v>225.58432690733045</v>
      </c>
      <c r="S74" s="8" t="e">
        <f>IF(testdata[[#This Row],[SuperTrend]]=testdata[[#This Row],[Lower]],testdata[[#This Row],[Lower]],NA())</f>
        <v>#N/A</v>
      </c>
      <c r="T74" s="8">
        <f>IF(testdata[[#This Row],[close]]&lt;=testdata[[#This Row],[STpot]],testdata[[#This Row],[Upper]],testdata[[#This Row],[Lower]])</f>
        <v>225.58432690733045</v>
      </c>
      <c r="V74" s="2">
        <v>42843</v>
      </c>
      <c r="W74" s="8">
        <v>225.58432690733</v>
      </c>
      <c r="X74" s="8"/>
      <c r="Y74" s="8">
        <v>225.58432690733</v>
      </c>
      <c r="Z74" t="str">
        <f t="shared" si="0"/>
        <v/>
      </c>
    </row>
    <row r="75" spans="1:26" x14ac:dyDescent="0.25">
      <c r="A75" s="5">
        <v>74</v>
      </c>
      <c r="B75" s="2">
        <v>42844</v>
      </c>
      <c r="C75" s="1">
        <v>222.53</v>
      </c>
      <c r="D75" s="1">
        <v>222.94</v>
      </c>
      <c r="E75" s="1">
        <v>221.26</v>
      </c>
      <c r="F75" s="1">
        <v>221.5</v>
      </c>
      <c r="G75" s="1">
        <f>testdata[[#This Row],[high]]-testdata[[#This Row],[low]]</f>
        <v>1.6800000000000068</v>
      </c>
      <c r="H75" s="1">
        <f>ABS(testdata[[#This Row],[high]]-F74)</f>
        <v>1.0300000000000011</v>
      </c>
      <c r="I75" s="1">
        <f>ABS(testdata[[#This Row],[low]]-F74)</f>
        <v>0.65000000000000568</v>
      </c>
      <c r="J75" s="15">
        <f>MAX(testdata[[#This Row],[H-L]:[|L-pC|]])</f>
        <v>1.6800000000000068</v>
      </c>
      <c r="K75" s="12">
        <f>(K74*13+testdata[[#This Row],[TR]])/14</f>
        <v>1.5998657032671633</v>
      </c>
      <c r="L75" s="12">
        <f>(testdata[[#This Row],[high]]+testdata[[#This Row],[low]])/2</f>
        <v>222.1</v>
      </c>
      <c r="M75" s="15">
        <f>testdata[[#This Row],[MidPrice]]+Multiplier*testdata[[#This Row],[ATR]]</f>
        <v>226.89959710980148</v>
      </c>
      <c r="N75" s="15">
        <f>testdata[[#This Row],[MidPrice]]-Multiplier*testdata[[#This Row],[ATR]]</f>
        <v>217.30040289019851</v>
      </c>
      <c r="O75" s="15">
        <f>IF(OR(testdata[[#This Row],[UpperE]]&lt;O74,F74&gt;O74),testdata[[#This Row],[UpperE]],O74)</f>
        <v>225.58432690733045</v>
      </c>
      <c r="P75" s="15">
        <f>IF(OR(testdata[[#This Row],[LowerE]]&gt;P74,F74&lt;P74),testdata[[#This Row],[LowerE]],P74)</f>
        <v>219.4858885412259</v>
      </c>
      <c r="Q75" s="8">
        <f>IF(T74=O74,testdata[[#This Row],[Upper]],testdata[[#This Row],[Lower]])</f>
        <v>225.58432690733045</v>
      </c>
      <c r="R75" s="8">
        <f>IF(testdata[[#This Row],[SuperTrend]]=testdata[[#This Row],[Upper]],testdata[[#This Row],[Upper]],NA())</f>
        <v>225.58432690733045</v>
      </c>
      <c r="S75" s="8" t="e">
        <f>IF(testdata[[#This Row],[SuperTrend]]=testdata[[#This Row],[Lower]],testdata[[#This Row],[Lower]],NA())</f>
        <v>#N/A</v>
      </c>
      <c r="T75" s="8">
        <f>IF(testdata[[#This Row],[close]]&lt;=testdata[[#This Row],[STpot]],testdata[[#This Row],[Upper]],testdata[[#This Row],[Lower]])</f>
        <v>225.58432690733045</v>
      </c>
      <c r="V75" s="2">
        <v>42844</v>
      </c>
      <c r="W75" s="8">
        <v>225.58432690733</v>
      </c>
      <c r="X75" s="8"/>
      <c r="Y75" s="8">
        <v>225.58432690733</v>
      </c>
      <c r="Z75" t="str">
        <f t="shared" si="0"/>
        <v/>
      </c>
    </row>
    <row r="76" spans="1:26" x14ac:dyDescent="0.25">
      <c r="A76" s="5">
        <v>75</v>
      </c>
      <c r="B76" s="2">
        <v>42845</v>
      </c>
      <c r="C76" s="1">
        <v>222.18</v>
      </c>
      <c r="D76" s="1">
        <v>223.79</v>
      </c>
      <c r="E76" s="1">
        <v>221.83</v>
      </c>
      <c r="F76" s="1">
        <v>223.31</v>
      </c>
      <c r="G76" s="1">
        <f>testdata[[#This Row],[high]]-testdata[[#This Row],[low]]</f>
        <v>1.9599999999999795</v>
      </c>
      <c r="H76" s="1">
        <f>ABS(testdata[[#This Row],[high]]-F75)</f>
        <v>2.289999999999992</v>
      </c>
      <c r="I76" s="1">
        <f>ABS(testdata[[#This Row],[low]]-F75)</f>
        <v>0.33000000000001251</v>
      </c>
      <c r="J76" s="15">
        <f>MAX(testdata[[#This Row],[H-L]:[|L-pC|]])</f>
        <v>2.289999999999992</v>
      </c>
      <c r="K76" s="12">
        <f>(K75*13+testdata[[#This Row],[TR]])/14</f>
        <v>1.6491610101766512</v>
      </c>
      <c r="L76" s="12">
        <f>(testdata[[#This Row],[high]]+testdata[[#This Row],[low]])/2</f>
        <v>222.81</v>
      </c>
      <c r="M76" s="15">
        <f>testdata[[#This Row],[MidPrice]]+Multiplier*testdata[[#This Row],[ATR]]</f>
        <v>227.75748303052995</v>
      </c>
      <c r="N76" s="15">
        <f>testdata[[#This Row],[MidPrice]]-Multiplier*testdata[[#This Row],[ATR]]</f>
        <v>217.86251696947005</v>
      </c>
      <c r="O76" s="15">
        <f>IF(OR(testdata[[#This Row],[UpperE]]&lt;O75,F75&gt;O75),testdata[[#This Row],[UpperE]],O75)</f>
        <v>225.58432690733045</v>
      </c>
      <c r="P76" s="15">
        <f>IF(OR(testdata[[#This Row],[LowerE]]&gt;P75,F75&lt;P75),testdata[[#This Row],[LowerE]],P75)</f>
        <v>219.4858885412259</v>
      </c>
      <c r="Q76" s="8">
        <f>IF(T75=O75,testdata[[#This Row],[Upper]],testdata[[#This Row],[Lower]])</f>
        <v>225.58432690733045</v>
      </c>
      <c r="R76" s="8">
        <f>IF(testdata[[#This Row],[SuperTrend]]=testdata[[#This Row],[Upper]],testdata[[#This Row],[Upper]],NA())</f>
        <v>225.58432690733045</v>
      </c>
      <c r="S76" s="8" t="e">
        <f>IF(testdata[[#This Row],[SuperTrend]]=testdata[[#This Row],[Lower]],testdata[[#This Row],[Lower]],NA())</f>
        <v>#N/A</v>
      </c>
      <c r="T76" s="8">
        <f>IF(testdata[[#This Row],[close]]&lt;=testdata[[#This Row],[STpot]],testdata[[#This Row],[Upper]],testdata[[#This Row],[Lower]])</f>
        <v>225.58432690733045</v>
      </c>
      <c r="V76" s="2">
        <v>42845</v>
      </c>
      <c r="W76" s="8">
        <v>225.58432690733</v>
      </c>
      <c r="X76" s="8"/>
      <c r="Y76" s="8">
        <v>225.58432690733</v>
      </c>
      <c r="Z76" t="str">
        <f t="shared" si="0"/>
        <v/>
      </c>
    </row>
    <row r="77" spans="1:26" x14ac:dyDescent="0.25">
      <c r="A77" s="5">
        <v>76</v>
      </c>
      <c r="B77" s="2">
        <v>42846</v>
      </c>
      <c r="C77" s="1">
        <v>223.22</v>
      </c>
      <c r="D77" s="1">
        <v>223.28</v>
      </c>
      <c r="E77" s="1">
        <v>222.16</v>
      </c>
      <c r="F77" s="1">
        <v>222.6</v>
      </c>
      <c r="G77" s="1">
        <f>testdata[[#This Row],[high]]-testdata[[#This Row],[low]]</f>
        <v>1.1200000000000045</v>
      </c>
      <c r="H77" s="1">
        <f>ABS(testdata[[#This Row],[high]]-F76)</f>
        <v>3.0000000000001137E-2</v>
      </c>
      <c r="I77" s="1">
        <f>ABS(testdata[[#This Row],[low]]-F76)</f>
        <v>1.1500000000000057</v>
      </c>
      <c r="J77" s="15">
        <f>MAX(testdata[[#This Row],[H-L]:[|L-pC|]])</f>
        <v>1.1500000000000057</v>
      </c>
      <c r="K77" s="12">
        <f>(K76*13+testdata[[#This Row],[TR]])/14</f>
        <v>1.6135066523068908</v>
      </c>
      <c r="L77" s="12">
        <f>(testdata[[#This Row],[high]]+testdata[[#This Row],[low]])/2</f>
        <v>222.72</v>
      </c>
      <c r="M77" s="15">
        <f>testdata[[#This Row],[MidPrice]]+Multiplier*testdata[[#This Row],[ATR]]</f>
        <v>227.56051995692067</v>
      </c>
      <c r="N77" s="15">
        <f>testdata[[#This Row],[MidPrice]]-Multiplier*testdata[[#This Row],[ATR]]</f>
        <v>217.87948004307933</v>
      </c>
      <c r="O77" s="15">
        <f>IF(OR(testdata[[#This Row],[UpperE]]&lt;O76,F76&gt;O76),testdata[[#This Row],[UpperE]],O76)</f>
        <v>225.58432690733045</v>
      </c>
      <c r="P77" s="15">
        <f>IF(OR(testdata[[#This Row],[LowerE]]&gt;P76,F76&lt;P76),testdata[[#This Row],[LowerE]],P76)</f>
        <v>219.4858885412259</v>
      </c>
      <c r="Q77" s="8">
        <f>IF(T76=O76,testdata[[#This Row],[Upper]],testdata[[#This Row],[Lower]])</f>
        <v>225.58432690733045</v>
      </c>
      <c r="R77" s="8">
        <f>IF(testdata[[#This Row],[SuperTrend]]=testdata[[#This Row],[Upper]],testdata[[#This Row],[Upper]],NA())</f>
        <v>225.58432690733045</v>
      </c>
      <c r="S77" s="8" t="e">
        <f>IF(testdata[[#This Row],[SuperTrend]]=testdata[[#This Row],[Lower]],testdata[[#This Row],[Lower]],NA())</f>
        <v>#N/A</v>
      </c>
      <c r="T77" s="8">
        <f>IF(testdata[[#This Row],[close]]&lt;=testdata[[#This Row],[STpot]],testdata[[#This Row],[Upper]],testdata[[#This Row],[Lower]])</f>
        <v>225.58432690733045</v>
      </c>
      <c r="V77" s="2">
        <v>42846</v>
      </c>
      <c r="W77" s="8">
        <v>225.58432690733</v>
      </c>
      <c r="X77" s="8"/>
      <c r="Y77" s="8">
        <v>225.58432690733</v>
      </c>
      <c r="Z77" t="str">
        <f t="shared" si="0"/>
        <v/>
      </c>
    </row>
    <row r="78" spans="1:26" x14ac:dyDescent="0.25">
      <c r="A78" s="5">
        <v>77</v>
      </c>
      <c r="B78" s="2">
        <v>42849</v>
      </c>
      <c r="C78" s="1">
        <v>225.05</v>
      </c>
      <c r="D78" s="1">
        <v>225.27</v>
      </c>
      <c r="E78" s="1">
        <v>222.57</v>
      </c>
      <c r="F78" s="1">
        <v>225.04</v>
      </c>
      <c r="G78" s="1">
        <f>testdata[[#This Row],[high]]-testdata[[#This Row],[low]]</f>
        <v>2.7000000000000171</v>
      </c>
      <c r="H78" s="1">
        <f>ABS(testdata[[#This Row],[high]]-F77)</f>
        <v>2.6700000000000159</v>
      </c>
      <c r="I78" s="1">
        <f>ABS(testdata[[#This Row],[low]]-F77)</f>
        <v>3.0000000000001137E-2</v>
      </c>
      <c r="J78" s="15">
        <f>MAX(testdata[[#This Row],[H-L]:[|L-pC|]])</f>
        <v>2.7000000000000171</v>
      </c>
      <c r="K78" s="12">
        <f>(K77*13+testdata[[#This Row],[TR]])/14</f>
        <v>1.691113319999257</v>
      </c>
      <c r="L78" s="12">
        <f>(testdata[[#This Row],[high]]+testdata[[#This Row],[low]])/2</f>
        <v>223.92000000000002</v>
      </c>
      <c r="M78" s="15">
        <f>testdata[[#This Row],[MidPrice]]+Multiplier*testdata[[#This Row],[ATR]]</f>
        <v>228.9933399599978</v>
      </c>
      <c r="N78" s="15">
        <f>testdata[[#This Row],[MidPrice]]-Multiplier*testdata[[#This Row],[ATR]]</f>
        <v>218.84666004000223</v>
      </c>
      <c r="O78" s="15">
        <f>IF(OR(testdata[[#This Row],[UpperE]]&lt;O77,F77&gt;O77),testdata[[#This Row],[UpperE]],O77)</f>
        <v>225.58432690733045</v>
      </c>
      <c r="P78" s="15">
        <f>IF(OR(testdata[[#This Row],[LowerE]]&gt;P77,F77&lt;P77),testdata[[#This Row],[LowerE]],P77)</f>
        <v>219.4858885412259</v>
      </c>
      <c r="Q78" s="8">
        <f>IF(T77=O77,testdata[[#This Row],[Upper]],testdata[[#This Row],[Lower]])</f>
        <v>225.58432690733045</v>
      </c>
      <c r="R78" s="8">
        <f>IF(testdata[[#This Row],[SuperTrend]]=testdata[[#This Row],[Upper]],testdata[[#This Row],[Upper]],NA())</f>
        <v>225.58432690733045</v>
      </c>
      <c r="S78" s="8" t="e">
        <f>IF(testdata[[#This Row],[SuperTrend]]=testdata[[#This Row],[Lower]],testdata[[#This Row],[Lower]],NA())</f>
        <v>#N/A</v>
      </c>
      <c r="T78" s="8">
        <f>IF(testdata[[#This Row],[close]]&lt;=testdata[[#This Row],[STpot]],testdata[[#This Row],[Upper]],testdata[[#This Row],[Lower]])</f>
        <v>225.58432690733045</v>
      </c>
      <c r="V78" s="2">
        <v>42849</v>
      </c>
      <c r="W78" s="8">
        <v>225.58432690733</v>
      </c>
      <c r="X78" s="8"/>
      <c r="Y78" s="8">
        <v>225.58432690733</v>
      </c>
      <c r="Z78" t="str">
        <f t="shared" si="0"/>
        <v/>
      </c>
    </row>
    <row r="79" spans="1:26" x14ac:dyDescent="0.25">
      <c r="A79" s="5">
        <v>78</v>
      </c>
      <c r="B79" s="2">
        <v>42850</v>
      </c>
      <c r="C79" s="1">
        <v>225.75</v>
      </c>
      <c r="D79" s="1">
        <v>226.73</v>
      </c>
      <c r="E79" s="1">
        <v>225.65</v>
      </c>
      <c r="F79" s="1">
        <v>226.35</v>
      </c>
      <c r="G79" s="1">
        <f>testdata[[#This Row],[high]]-testdata[[#This Row],[low]]</f>
        <v>1.0799999999999841</v>
      </c>
      <c r="H79" s="1">
        <f>ABS(testdata[[#This Row],[high]]-F78)</f>
        <v>1.6899999999999977</v>
      </c>
      <c r="I79" s="1">
        <f>ABS(testdata[[#This Row],[low]]-F78)</f>
        <v>0.61000000000001364</v>
      </c>
      <c r="J79" s="15">
        <f>MAX(testdata[[#This Row],[H-L]:[|L-pC|]])</f>
        <v>1.6899999999999977</v>
      </c>
      <c r="K79" s="12">
        <f>(K78*13+testdata[[#This Row],[TR]])/14</f>
        <v>1.691033797142167</v>
      </c>
      <c r="L79" s="12">
        <f>(testdata[[#This Row],[high]]+testdata[[#This Row],[low]])/2</f>
        <v>226.19</v>
      </c>
      <c r="M79" s="15">
        <f>testdata[[#This Row],[MidPrice]]+Multiplier*testdata[[#This Row],[ATR]]</f>
        <v>231.26310139142649</v>
      </c>
      <c r="N79" s="15">
        <f>testdata[[#This Row],[MidPrice]]-Multiplier*testdata[[#This Row],[ATR]]</f>
        <v>221.11689860857351</v>
      </c>
      <c r="O79" s="15">
        <f>IF(OR(testdata[[#This Row],[UpperE]]&lt;O78,F78&gt;O78),testdata[[#This Row],[UpperE]],O78)</f>
        <v>225.58432690733045</v>
      </c>
      <c r="P79" s="15">
        <f>IF(OR(testdata[[#This Row],[LowerE]]&gt;P78,F78&lt;P78),testdata[[#This Row],[LowerE]],P78)</f>
        <v>221.11689860857351</v>
      </c>
      <c r="Q79" s="8">
        <f>IF(T78=O78,testdata[[#This Row],[Upper]],testdata[[#This Row],[Lower]])</f>
        <v>225.58432690733045</v>
      </c>
      <c r="R79" s="8" t="e">
        <f>IF(testdata[[#This Row],[SuperTrend]]=testdata[[#This Row],[Upper]],testdata[[#This Row],[Upper]],NA())</f>
        <v>#N/A</v>
      </c>
      <c r="S79" s="8">
        <f>IF(testdata[[#This Row],[SuperTrend]]=testdata[[#This Row],[Lower]],testdata[[#This Row],[Lower]],NA())</f>
        <v>221.11689860857351</v>
      </c>
      <c r="T79" s="8">
        <f>IF(testdata[[#This Row],[close]]&lt;=testdata[[#This Row],[STpot]],testdata[[#This Row],[Upper]],testdata[[#This Row],[Lower]])</f>
        <v>221.11689860857351</v>
      </c>
      <c r="V79" s="2">
        <v>42850</v>
      </c>
      <c r="W79" s="8"/>
      <c r="X79" s="8">
        <v>221.116898608573</v>
      </c>
      <c r="Y79" s="8">
        <v>221.116898608573</v>
      </c>
      <c r="Z79" t="str">
        <f t="shared" si="0"/>
        <v/>
      </c>
    </row>
    <row r="80" spans="1:26" x14ac:dyDescent="0.25">
      <c r="A80" s="5">
        <v>79</v>
      </c>
      <c r="B80" s="2">
        <v>42851</v>
      </c>
      <c r="C80" s="1">
        <v>226.31</v>
      </c>
      <c r="D80" s="1">
        <v>227.28</v>
      </c>
      <c r="E80" s="1">
        <v>226.16</v>
      </c>
      <c r="F80" s="1">
        <v>226.21</v>
      </c>
      <c r="G80" s="1">
        <f>testdata[[#This Row],[high]]-testdata[[#This Row],[low]]</f>
        <v>1.1200000000000045</v>
      </c>
      <c r="H80" s="1">
        <f>ABS(testdata[[#This Row],[high]]-F79)</f>
        <v>0.93000000000000682</v>
      </c>
      <c r="I80" s="1">
        <f>ABS(testdata[[#This Row],[low]]-F79)</f>
        <v>0.18999999999999773</v>
      </c>
      <c r="J80" s="15">
        <f>MAX(testdata[[#This Row],[H-L]:[|L-pC|]])</f>
        <v>1.1200000000000045</v>
      </c>
      <c r="K80" s="12">
        <f>(K79*13+testdata[[#This Row],[TR]])/14</f>
        <v>1.6502456687748697</v>
      </c>
      <c r="L80" s="12">
        <f>(testdata[[#This Row],[high]]+testdata[[#This Row],[low]])/2</f>
        <v>226.72</v>
      </c>
      <c r="M80" s="15">
        <f>testdata[[#This Row],[MidPrice]]+Multiplier*testdata[[#This Row],[ATR]]</f>
        <v>231.6707370063246</v>
      </c>
      <c r="N80" s="15">
        <f>testdata[[#This Row],[MidPrice]]-Multiplier*testdata[[#This Row],[ATR]]</f>
        <v>221.7692629936754</v>
      </c>
      <c r="O80" s="15">
        <f>IF(OR(testdata[[#This Row],[UpperE]]&lt;O79,F79&gt;O79),testdata[[#This Row],[UpperE]],O79)</f>
        <v>231.6707370063246</v>
      </c>
      <c r="P80" s="15">
        <f>IF(OR(testdata[[#This Row],[LowerE]]&gt;P79,F79&lt;P79),testdata[[#This Row],[LowerE]],P79)</f>
        <v>221.7692629936754</v>
      </c>
      <c r="Q80" s="8">
        <f>IF(T79=O79,testdata[[#This Row],[Upper]],testdata[[#This Row],[Lower]])</f>
        <v>221.7692629936754</v>
      </c>
      <c r="R80" s="8" t="e">
        <f>IF(testdata[[#This Row],[SuperTrend]]=testdata[[#This Row],[Upper]],testdata[[#This Row],[Upper]],NA())</f>
        <v>#N/A</v>
      </c>
      <c r="S80" s="8">
        <f>IF(testdata[[#This Row],[SuperTrend]]=testdata[[#This Row],[Lower]],testdata[[#This Row],[Lower]],NA())</f>
        <v>221.7692629936754</v>
      </c>
      <c r="T80" s="8">
        <f>IF(testdata[[#This Row],[close]]&lt;=testdata[[#This Row],[STpot]],testdata[[#This Row],[Upper]],testdata[[#This Row],[Lower]])</f>
        <v>221.7692629936754</v>
      </c>
      <c r="V80" s="2">
        <v>42851</v>
      </c>
      <c r="W80" s="8"/>
      <c r="X80" s="8">
        <v>221.769262993675</v>
      </c>
      <c r="Y80" s="8">
        <v>221.769262993675</v>
      </c>
      <c r="Z80" t="str">
        <f t="shared" ref="Z80:Z143" si="1">IF(ROUND(Y80,8)&lt;&gt;ROUND(T80,8),"ERR","")</f>
        <v/>
      </c>
    </row>
    <row r="81" spans="1:26" x14ac:dyDescent="0.25">
      <c r="A81" s="5">
        <v>80</v>
      </c>
      <c r="B81" s="2">
        <v>42852</v>
      </c>
      <c r="C81" s="1">
        <v>226.56</v>
      </c>
      <c r="D81" s="1">
        <v>226.73</v>
      </c>
      <c r="E81" s="1">
        <v>225.81</v>
      </c>
      <c r="F81" s="1">
        <v>226.4</v>
      </c>
      <c r="G81" s="1">
        <f>testdata[[#This Row],[high]]-testdata[[#This Row],[low]]</f>
        <v>0.91999999999998749</v>
      </c>
      <c r="H81" s="1">
        <f>ABS(testdata[[#This Row],[high]]-F80)</f>
        <v>0.51999999999998181</v>
      </c>
      <c r="I81" s="1">
        <f>ABS(testdata[[#This Row],[low]]-F80)</f>
        <v>0.40000000000000568</v>
      </c>
      <c r="J81" s="15">
        <f>MAX(testdata[[#This Row],[H-L]:[|L-pC|]])</f>
        <v>0.91999999999998749</v>
      </c>
      <c r="K81" s="12">
        <f>(K80*13+testdata[[#This Row],[TR]])/14</f>
        <v>1.5980852638623781</v>
      </c>
      <c r="L81" s="12">
        <f>(testdata[[#This Row],[high]]+testdata[[#This Row],[low]])/2</f>
        <v>226.26999999999998</v>
      </c>
      <c r="M81" s="15">
        <f>testdata[[#This Row],[MidPrice]]+Multiplier*testdata[[#This Row],[ATR]]</f>
        <v>231.06425579158713</v>
      </c>
      <c r="N81" s="15">
        <f>testdata[[#This Row],[MidPrice]]-Multiplier*testdata[[#This Row],[ATR]]</f>
        <v>221.47574420841283</v>
      </c>
      <c r="O81" s="15">
        <f>IF(OR(testdata[[#This Row],[UpperE]]&lt;O80,F80&gt;O80),testdata[[#This Row],[UpperE]],O80)</f>
        <v>231.06425579158713</v>
      </c>
      <c r="P81" s="15">
        <f>IF(OR(testdata[[#This Row],[LowerE]]&gt;P80,F80&lt;P80),testdata[[#This Row],[LowerE]],P80)</f>
        <v>221.7692629936754</v>
      </c>
      <c r="Q81" s="8">
        <f>IF(T80=O80,testdata[[#This Row],[Upper]],testdata[[#This Row],[Lower]])</f>
        <v>221.7692629936754</v>
      </c>
      <c r="R81" s="8" t="e">
        <f>IF(testdata[[#This Row],[SuperTrend]]=testdata[[#This Row],[Upper]],testdata[[#This Row],[Upper]],NA())</f>
        <v>#N/A</v>
      </c>
      <c r="S81" s="8">
        <f>IF(testdata[[#This Row],[SuperTrend]]=testdata[[#This Row],[Lower]],testdata[[#This Row],[Lower]],NA())</f>
        <v>221.7692629936754</v>
      </c>
      <c r="T81" s="8">
        <f>IF(testdata[[#This Row],[close]]&lt;=testdata[[#This Row],[STpot]],testdata[[#This Row],[Upper]],testdata[[#This Row],[Lower]])</f>
        <v>221.7692629936754</v>
      </c>
      <c r="V81" s="2">
        <v>42852</v>
      </c>
      <c r="W81" s="8"/>
      <c r="X81" s="8">
        <v>221.769262993675</v>
      </c>
      <c r="Y81" s="8">
        <v>221.769262993675</v>
      </c>
      <c r="Z81" t="str">
        <f t="shared" si="1"/>
        <v/>
      </c>
    </row>
    <row r="82" spans="1:26" x14ac:dyDescent="0.25">
      <c r="A82" s="5">
        <v>81</v>
      </c>
      <c r="B82" s="2">
        <v>42853</v>
      </c>
      <c r="C82" s="1">
        <v>226.68</v>
      </c>
      <c r="D82" s="1">
        <v>226.71</v>
      </c>
      <c r="E82" s="1">
        <v>225.76</v>
      </c>
      <c r="F82" s="1">
        <v>225.91</v>
      </c>
      <c r="G82" s="1">
        <f>testdata[[#This Row],[high]]-testdata[[#This Row],[low]]</f>
        <v>0.95000000000001705</v>
      </c>
      <c r="H82" s="1">
        <f>ABS(testdata[[#This Row],[high]]-F81)</f>
        <v>0.31000000000000227</v>
      </c>
      <c r="I82" s="1">
        <f>ABS(testdata[[#This Row],[low]]-F81)</f>
        <v>0.64000000000001478</v>
      </c>
      <c r="J82" s="15">
        <f>MAX(testdata[[#This Row],[H-L]:[|L-pC|]])</f>
        <v>0.95000000000001705</v>
      </c>
      <c r="K82" s="12">
        <f>(K81*13+testdata[[#This Row],[TR]])/14</f>
        <v>1.5517934593007809</v>
      </c>
      <c r="L82" s="12">
        <f>(testdata[[#This Row],[high]]+testdata[[#This Row],[low]])/2</f>
        <v>226.23500000000001</v>
      </c>
      <c r="M82" s="15">
        <f>testdata[[#This Row],[MidPrice]]+Multiplier*testdata[[#This Row],[ATR]]</f>
        <v>230.89038037790235</v>
      </c>
      <c r="N82" s="15">
        <f>testdata[[#This Row],[MidPrice]]-Multiplier*testdata[[#This Row],[ATR]]</f>
        <v>221.57961962209768</v>
      </c>
      <c r="O82" s="15">
        <f>IF(OR(testdata[[#This Row],[UpperE]]&lt;O81,F81&gt;O81),testdata[[#This Row],[UpperE]],O81)</f>
        <v>230.89038037790235</v>
      </c>
      <c r="P82" s="15">
        <f>IF(OR(testdata[[#This Row],[LowerE]]&gt;P81,F81&lt;P81),testdata[[#This Row],[LowerE]],P81)</f>
        <v>221.7692629936754</v>
      </c>
      <c r="Q82" s="8">
        <f>IF(T81=O81,testdata[[#This Row],[Upper]],testdata[[#This Row],[Lower]])</f>
        <v>221.7692629936754</v>
      </c>
      <c r="R82" s="8" t="e">
        <f>IF(testdata[[#This Row],[SuperTrend]]=testdata[[#This Row],[Upper]],testdata[[#This Row],[Upper]],NA())</f>
        <v>#N/A</v>
      </c>
      <c r="S82" s="8">
        <f>IF(testdata[[#This Row],[SuperTrend]]=testdata[[#This Row],[Lower]],testdata[[#This Row],[Lower]],NA())</f>
        <v>221.7692629936754</v>
      </c>
      <c r="T82" s="8">
        <f>IF(testdata[[#This Row],[close]]&lt;=testdata[[#This Row],[STpot]],testdata[[#This Row],[Upper]],testdata[[#This Row],[Lower]])</f>
        <v>221.7692629936754</v>
      </c>
      <c r="V82" s="2">
        <v>42853</v>
      </c>
      <c r="W82" s="8"/>
      <c r="X82" s="8">
        <v>221.769262993675</v>
      </c>
      <c r="Y82" s="8">
        <v>221.769262993675</v>
      </c>
      <c r="Z82" t="str">
        <f t="shared" si="1"/>
        <v/>
      </c>
    </row>
    <row r="83" spans="1:26" x14ac:dyDescent="0.25">
      <c r="A83" s="5">
        <v>82</v>
      </c>
      <c r="B83" s="2">
        <v>42856</v>
      </c>
      <c r="C83" s="1">
        <v>226.48</v>
      </c>
      <c r="D83" s="1">
        <v>226.94</v>
      </c>
      <c r="E83" s="1">
        <v>226.02</v>
      </c>
      <c r="F83" s="1">
        <v>226.48</v>
      </c>
      <c r="G83" s="1">
        <f>testdata[[#This Row],[high]]-testdata[[#This Row],[low]]</f>
        <v>0.91999999999998749</v>
      </c>
      <c r="H83" s="1">
        <f>ABS(testdata[[#This Row],[high]]-F82)</f>
        <v>1.0300000000000011</v>
      </c>
      <c r="I83" s="1">
        <f>ABS(testdata[[#This Row],[low]]-F82)</f>
        <v>0.11000000000001364</v>
      </c>
      <c r="J83" s="15">
        <f>MAX(testdata[[#This Row],[H-L]:[|L-pC|]])</f>
        <v>1.0300000000000011</v>
      </c>
      <c r="K83" s="12">
        <f>(K82*13+testdata[[#This Row],[TR]])/14</f>
        <v>1.5145224979221539</v>
      </c>
      <c r="L83" s="12">
        <f>(testdata[[#This Row],[high]]+testdata[[#This Row],[low]])/2</f>
        <v>226.48000000000002</v>
      </c>
      <c r="M83" s="15">
        <f>testdata[[#This Row],[MidPrice]]+Multiplier*testdata[[#This Row],[ATR]]</f>
        <v>231.02356749376648</v>
      </c>
      <c r="N83" s="15">
        <f>testdata[[#This Row],[MidPrice]]-Multiplier*testdata[[#This Row],[ATR]]</f>
        <v>221.93643250623356</v>
      </c>
      <c r="O83" s="15">
        <f>IF(OR(testdata[[#This Row],[UpperE]]&lt;O82,F82&gt;O82),testdata[[#This Row],[UpperE]],O82)</f>
        <v>230.89038037790235</v>
      </c>
      <c r="P83" s="15">
        <f>IF(OR(testdata[[#This Row],[LowerE]]&gt;P82,F82&lt;P82),testdata[[#This Row],[LowerE]],P82)</f>
        <v>221.93643250623356</v>
      </c>
      <c r="Q83" s="8">
        <f>IF(T82=O82,testdata[[#This Row],[Upper]],testdata[[#This Row],[Lower]])</f>
        <v>221.93643250623356</v>
      </c>
      <c r="R83" s="8" t="e">
        <f>IF(testdata[[#This Row],[SuperTrend]]=testdata[[#This Row],[Upper]],testdata[[#This Row],[Upper]],NA())</f>
        <v>#N/A</v>
      </c>
      <c r="S83" s="8">
        <f>IF(testdata[[#This Row],[SuperTrend]]=testdata[[#This Row],[Lower]],testdata[[#This Row],[Lower]],NA())</f>
        <v>221.93643250623356</v>
      </c>
      <c r="T83" s="8">
        <f>IF(testdata[[#This Row],[close]]&lt;=testdata[[#This Row],[STpot]],testdata[[#This Row],[Upper]],testdata[[#This Row],[Lower]])</f>
        <v>221.93643250623356</v>
      </c>
      <c r="V83" s="2">
        <v>42856</v>
      </c>
      <c r="W83" s="8"/>
      <c r="X83" s="8">
        <v>221.93643250623299</v>
      </c>
      <c r="Y83" s="8">
        <v>221.93643250623299</v>
      </c>
      <c r="Z83" t="str">
        <f t="shared" si="1"/>
        <v/>
      </c>
    </row>
    <row r="84" spans="1:26" x14ac:dyDescent="0.25">
      <c r="A84" s="5">
        <v>83</v>
      </c>
      <c r="B84" s="2">
        <v>42857</v>
      </c>
      <c r="C84" s="1">
        <v>226.63</v>
      </c>
      <c r="D84" s="1">
        <v>226.76</v>
      </c>
      <c r="E84" s="1">
        <v>226.12</v>
      </c>
      <c r="F84" s="1">
        <v>226.56</v>
      </c>
      <c r="G84" s="1">
        <f>testdata[[#This Row],[high]]-testdata[[#This Row],[low]]</f>
        <v>0.63999999999998636</v>
      </c>
      <c r="H84" s="1">
        <f>ABS(testdata[[#This Row],[high]]-F83)</f>
        <v>0.28000000000000114</v>
      </c>
      <c r="I84" s="1">
        <f>ABS(testdata[[#This Row],[low]]-F83)</f>
        <v>0.35999999999998522</v>
      </c>
      <c r="J84" s="15">
        <f>MAX(testdata[[#This Row],[H-L]:[|L-pC|]])</f>
        <v>0.63999999999998636</v>
      </c>
      <c r="K84" s="12">
        <f>(K83*13+testdata[[#This Row],[TR]])/14</f>
        <v>1.4520566052134278</v>
      </c>
      <c r="L84" s="12">
        <f>(testdata[[#This Row],[high]]+testdata[[#This Row],[low]])/2</f>
        <v>226.44</v>
      </c>
      <c r="M84" s="15">
        <f>testdata[[#This Row],[MidPrice]]+Multiplier*testdata[[#This Row],[ATR]]</f>
        <v>230.79616981564027</v>
      </c>
      <c r="N84" s="15">
        <f>testdata[[#This Row],[MidPrice]]-Multiplier*testdata[[#This Row],[ATR]]</f>
        <v>222.08383018435973</v>
      </c>
      <c r="O84" s="15">
        <f>IF(OR(testdata[[#This Row],[UpperE]]&lt;O83,F83&gt;O83),testdata[[#This Row],[UpperE]],O83)</f>
        <v>230.79616981564027</v>
      </c>
      <c r="P84" s="15">
        <f>IF(OR(testdata[[#This Row],[LowerE]]&gt;P83,F83&lt;P83),testdata[[#This Row],[LowerE]],P83)</f>
        <v>222.08383018435973</v>
      </c>
      <c r="Q84" s="8">
        <f>IF(T83=O83,testdata[[#This Row],[Upper]],testdata[[#This Row],[Lower]])</f>
        <v>222.08383018435973</v>
      </c>
      <c r="R84" s="8" t="e">
        <f>IF(testdata[[#This Row],[SuperTrend]]=testdata[[#This Row],[Upper]],testdata[[#This Row],[Upper]],NA())</f>
        <v>#N/A</v>
      </c>
      <c r="S84" s="8">
        <f>IF(testdata[[#This Row],[SuperTrend]]=testdata[[#This Row],[Lower]],testdata[[#This Row],[Lower]],NA())</f>
        <v>222.08383018435973</v>
      </c>
      <c r="T84" s="8">
        <f>IF(testdata[[#This Row],[close]]&lt;=testdata[[#This Row],[STpot]],testdata[[#This Row],[Upper]],testdata[[#This Row],[Lower]])</f>
        <v>222.08383018435973</v>
      </c>
      <c r="V84" s="2">
        <v>42857</v>
      </c>
      <c r="W84" s="8"/>
      <c r="X84" s="8">
        <v>222.08383018435899</v>
      </c>
      <c r="Y84" s="8">
        <v>222.08383018435899</v>
      </c>
      <c r="Z84" t="str">
        <f t="shared" si="1"/>
        <v/>
      </c>
    </row>
    <row r="85" spans="1:26" x14ac:dyDescent="0.25">
      <c r="A85" s="5">
        <v>84</v>
      </c>
      <c r="B85" s="2">
        <v>42858</v>
      </c>
      <c r="C85" s="1">
        <v>226.11</v>
      </c>
      <c r="D85" s="1">
        <v>226.66</v>
      </c>
      <c r="E85" s="1">
        <v>225.55</v>
      </c>
      <c r="F85" s="1">
        <v>226.29</v>
      </c>
      <c r="G85" s="1">
        <f>testdata[[#This Row],[high]]-testdata[[#This Row],[low]]</f>
        <v>1.1099999999999852</v>
      </c>
      <c r="H85" s="1">
        <f>ABS(testdata[[#This Row],[high]]-F84)</f>
        <v>9.9999999999994316E-2</v>
      </c>
      <c r="I85" s="1">
        <f>ABS(testdata[[#This Row],[low]]-F84)</f>
        <v>1.0099999999999909</v>
      </c>
      <c r="J85" s="15">
        <f>MAX(testdata[[#This Row],[H-L]:[|L-pC|]])</f>
        <v>1.1099999999999852</v>
      </c>
      <c r="K85" s="12">
        <f>(K84*13+testdata[[#This Row],[TR]])/14</f>
        <v>1.427623990555325</v>
      </c>
      <c r="L85" s="12">
        <f>(testdata[[#This Row],[high]]+testdata[[#This Row],[low]])/2</f>
        <v>226.10500000000002</v>
      </c>
      <c r="M85" s="15">
        <f>testdata[[#This Row],[MidPrice]]+Multiplier*testdata[[#This Row],[ATR]]</f>
        <v>230.38787197166599</v>
      </c>
      <c r="N85" s="15">
        <f>testdata[[#This Row],[MidPrice]]-Multiplier*testdata[[#This Row],[ATR]]</f>
        <v>221.82212802833405</v>
      </c>
      <c r="O85" s="15">
        <f>IF(OR(testdata[[#This Row],[UpperE]]&lt;O84,F84&gt;O84),testdata[[#This Row],[UpperE]],O84)</f>
        <v>230.38787197166599</v>
      </c>
      <c r="P85" s="15">
        <f>IF(OR(testdata[[#This Row],[LowerE]]&gt;P84,F84&lt;P84),testdata[[#This Row],[LowerE]],P84)</f>
        <v>222.08383018435973</v>
      </c>
      <c r="Q85" s="8">
        <f>IF(T84=O84,testdata[[#This Row],[Upper]],testdata[[#This Row],[Lower]])</f>
        <v>222.08383018435973</v>
      </c>
      <c r="R85" s="8" t="e">
        <f>IF(testdata[[#This Row],[SuperTrend]]=testdata[[#This Row],[Upper]],testdata[[#This Row],[Upper]],NA())</f>
        <v>#N/A</v>
      </c>
      <c r="S85" s="8">
        <f>IF(testdata[[#This Row],[SuperTrend]]=testdata[[#This Row],[Lower]],testdata[[#This Row],[Lower]],NA())</f>
        <v>222.08383018435973</v>
      </c>
      <c r="T85" s="8">
        <f>IF(testdata[[#This Row],[close]]&lt;=testdata[[#This Row],[STpot]],testdata[[#This Row],[Upper]],testdata[[#This Row],[Lower]])</f>
        <v>222.08383018435973</v>
      </c>
      <c r="V85" s="2">
        <v>42858</v>
      </c>
      <c r="W85" s="8"/>
      <c r="X85" s="8">
        <v>222.08383018435899</v>
      </c>
      <c r="Y85" s="8">
        <v>222.08383018435899</v>
      </c>
      <c r="Z85" t="str">
        <f t="shared" si="1"/>
        <v/>
      </c>
    </row>
    <row r="86" spans="1:26" x14ac:dyDescent="0.25">
      <c r="A86" s="5">
        <v>85</v>
      </c>
      <c r="B86" s="2">
        <v>42859</v>
      </c>
      <c r="C86" s="1">
        <v>226.62</v>
      </c>
      <c r="D86" s="1">
        <v>226.71</v>
      </c>
      <c r="E86" s="1">
        <v>225.62</v>
      </c>
      <c r="F86" s="1">
        <v>226.55</v>
      </c>
      <c r="G86" s="1">
        <f>testdata[[#This Row],[high]]-testdata[[#This Row],[low]]</f>
        <v>1.0900000000000034</v>
      </c>
      <c r="H86" s="1">
        <f>ABS(testdata[[#This Row],[high]]-F85)</f>
        <v>0.42000000000001592</v>
      </c>
      <c r="I86" s="1">
        <f>ABS(testdata[[#This Row],[low]]-F85)</f>
        <v>0.66999999999998749</v>
      </c>
      <c r="J86" s="15">
        <f>MAX(testdata[[#This Row],[H-L]:[|L-pC|]])</f>
        <v>1.0900000000000034</v>
      </c>
      <c r="K86" s="12">
        <f>(K85*13+testdata[[#This Row],[TR]])/14</f>
        <v>1.4035079912299449</v>
      </c>
      <c r="L86" s="12">
        <f>(testdata[[#This Row],[high]]+testdata[[#This Row],[low]])/2</f>
        <v>226.16500000000002</v>
      </c>
      <c r="M86" s="15">
        <f>testdata[[#This Row],[MidPrice]]+Multiplier*testdata[[#This Row],[ATR]]</f>
        <v>230.37552397368987</v>
      </c>
      <c r="N86" s="15">
        <f>testdata[[#This Row],[MidPrice]]-Multiplier*testdata[[#This Row],[ATR]]</f>
        <v>221.95447602631018</v>
      </c>
      <c r="O86" s="15">
        <f>IF(OR(testdata[[#This Row],[UpperE]]&lt;O85,F85&gt;O85),testdata[[#This Row],[UpperE]],O85)</f>
        <v>230.37552397368987</v>
      </c>
      <c r="P86" s="15">
        <f>IF(OR(testdata[[#This Row],[LowerE]]&gt;P85,F85&lt;P85),testdata[[#This Row],[LowerE]],P85)</f>
        <v>222.08383018435973</v>
      </c>
      <c r="Q86" s="8">
        <f>IF(T85=O85,testdata[[#This Row],[Upper]],testdata[[#This Row],[Lower]])</f>
        <v>222.08383018435973</v>
      </c>
      <c r="R86" s="8" t="e">
        <f>IF(testdata[[#This Row],[SuperTrend]]=testdata[[#This Row],[Upper]],testdata[[#This Row],[Upper]],NA())</f>
        <v>#N/A</v>
      </c>
      <c r="S86" s="8">
        <f>IF(testdata[[#This Row],[SuperTrend]]=testdata[[#This Row],[Lower]],testdata[[#This Row],[Lower]],NA())</f>
        <v>222.08383018435973</v>
      </c>
      <c r="T86" s="8">
        <f>IF(testdata[[#This Row],[close]]&lt;=testdata[[#This Row],[STpot]],testdata[[#This Row],[Upper]],testdata[[#This Row],[Lower]])</f>
        <v>222.08383018435973</v>
      </c>
      <c r="V86" s="2">
        <v>42859</v>
      </c>
      <c r="W86" s="8"/>
      <c r="X86" s="8">
        <v>222.08383018435899</v>
      </c>
      <c r="Y86" s="8">
        <v>222.08383018435899</v>
      </c>
      <c r="Z86" t="str">
        <f t="shared" si="1"/>
        <v/>
      </c>
    </row>
    <row r="87" spans="1:26" x14ac:dyDescent="0.25">
      <c r="A87" s="5">
        <v>86</v>
      </c>
      <c r="B87" s="2">
        <v>42860</v>
      </c>
      <c r="C87" s="1">
        <v>226.96</v>
      </c>
      <c r="D87" s="1">
        <v>227.46</v>
      </c>
      <c r="E87" s="1">
        <v>226.48</v>
      </c>
      <c r="F87" s="1">
        <v>227.44</v>
      </c>
      <c r="G87" s="1">
        <f>testdata[[#This Row],[high]]-testdata[[#This Row],[low]]</f>
        <v>0.98000000000001819</v>
      </c>
      <c r="H87" s="1">
        <f>ABS(testdata[[#This Row],[high]]-F86)</f>
        <v>0.90999999999999659</v>
      </c>
      <c r="I87" s="1">
        <f>ABS(testdata[[#This Row],[low]]-F86)</f>
        <v>7.00000000000216E-2</v>
      </c>
      <c r="J87" s="15">
        <f>MAX(testdata[[#This Row],[H-L]:[|L-pC|]])</f>
        <v>0.98000000000001819</v>
      </c>
      <c r="K87" s="12">
        <f>(K86*13+testdata[[#This Row],[TR]])/14</f>
        <v>1.3732574204278072</v>
      </c>
      <c r="L87" s="12">
        <f>(testdata[[#This Row],[high]]+testdata[[#This Row],[low]])/2</f>
        <v>226.97</v>
      </c>
      <c r="M87" s="15">
        <f>testdata[[#This Row],[MidPrice]]+Multiplier*testdata[[#This Row],[ATR]]</f>
        <v>231.08977226128343</v>
      </c>
      <c r="N87" s="15">
        <f>testdata[[#This Row],[MidPrice]]-Multiplier*testdata[[#This Row],[ATR]]</f>
        <v>222.85022773871657</v>
      </c>
      <c r="O87" s="15">
        <f>IF(OR(testdata[[#This Row],[UpperE]]&lt;O86,F86&gt;O86),testdata[[#This Row],[UpperE]],O86)</f>
        <v>230.37552397368987</v>
      </c>
      <c r="P87" s="15">
        <f>IF(OR(testdata[[#This Row],[LowerE]]&gt;P86,F86&lt;P86),testdata[[#This Row],[LowerE]],P86)</f>
        <v>222.85022773871657</v>
      </c>
      <c r="Q87" s="8">
        <f>IF(T86=O86,testdata[[#This Row],[Upper]],testdata[[#This Row],[Lower]])</f>
        <v>222.85022773871657</v>
      </c>
      <c r="R87" s="8" t="e">
        <f>IF(testdata[[#This Row],[SuperTrend]]=testdata[[#This Row],[Upper]],testdata[[#This Row],[Upper]],NA())</f>
        <v>#N/A</v>
      </c>
      <c r="S87" s="8">
        <f>IF(testdata[[#This Row],[SuperTrend]]=testdata[[#This Row],[Lower]],testdata[[#This Row],[Lower]],NA())</f>
        <v>222.85022773871657</v>
      </c>
      <c r="T87" s="8">
        <f>IF(testdata[[#This Row],[close]]&lt;=testdata[[#This Row],[STpot]],testdata[[#This Row],[Upper]],testdata[[#This Row],[Lower]])</f>
        <v>222.85022773871657</v>
      </c>
      <c r="V87" s="2">
        <v>42860</v>
      </c>
      <c r="W87" s="8"/>
      <c r="X87" s="8">
        <v>222.850227738716</v>
      </c>
      <c r="Y87" s="8">
        <v>222.850227738716</v>
      </c>
      <c r="Z87" t="str">
        <f t="shared" si="1"/>
        <v/>
      </c>
    </row>
    <row r="88" spans="1:26" x14ac:dyDescent="0.25">
      <c r="A88" s="5">
        <v>87</v>
      </c>
      <c r="B88" s="2">
        <v>42863</v>
      </c>
      <c r="C88" s="1">
        <v>227.49</v>
      </c>
      <c r="D88" s="1">
        <v>227.65</v>
      </c>
      <c r="E88" s="1">
        <v>226.94</v>
      </c>
      <c r="F88" s="1">
        <v>227.41</v>
      </c>
      <c r="G88" s="1">
        <f>testdata[[#This Row],[high]]-testdata[[#This Row],[low]]</f>
        <v>0.71000000000000796</v>
      </c>
      <c r="H88" s="1">
        <f>ABS(testdata[[#This Row],[high]]-F87)</f>
        <v>0.21000000000000796</v>
      </c>
      <c r="I88" s="1">
        <f>ABS(testdata[[#This Row],[low]]-F87)</f>
        <v>0.5</v>
      </c>
      <c r="J88" s="15">
        <f>MAX(testdata[[#This Row],[H-L]:[|L-pC|]])</f>
        <v>0.71000000000000796</v>
      </c>
      <c r="K88" s="12">
        <f>(K87*13+testdata[[#This Row],[TR]])/14</f>
        <v>1.32588189039725</v>
      </c>
      <c r="L88" s="12">
        <f>(testdata[[#This Row],[high]]+testdata[[#This Row],[low]])/2</f>
        <v>227.29500000000002</v>
      </c>
      <c r="M88" s="15">
        <f>testdata[[#This Row],[MidPrice]]+Multiplier*testdata[[#This Row],[ATR]]</f>
        <v>231.27264567119175</v>
      </c>
      <c r="N88" s="15">
        <f>testdata[[#This Row],[MidPrice]]-Multiplier*testdata[[#This Row],[ATR]]</f>
        <v>223.31735432880828</v>
      </c>
      <c r="O88" s="15">
        <f>IF(OR(testdata[[#This Row],[UpperE]]&lt;O87,F87&gt;O87),testdata[[#This Row],[UpperE]],O87)</f>
        <v>230.37552397368987</v>
      </c>
      <c r="P88" s="15">
        <f>IF(OR(testdata[[#This Row],[LowerE]]&gt;P87,F87&lt;P87),testdata[[#This Row],[LowerE]],P87)</f>
        <v>223.31735432880828</v>
      </c>
      <c r="Q88" s="8">
        <f>IF(T87=O87,testdata[[#This Row],[Upper]],testdata[[#This Row],[Lower]])</f>
        <v>223.31735432880828</v>
      </c>
      <c r="R88" s="8" t="e">
        <f>IF(testdata[[#This Row],[SuperTrend]]=testdata[[#This Row],[Upper]],testdata[[#This Row],[Upper]],NA())</f>
        <v>#N/A</v>
      </c>
      <c r="S88" s="8">
        <f>IF(testdata[[#This Row],[SuperTrend]]=testdata[[#This Row],[Lower]],testdata[[#This Row],[Lower]],NA())</f>
        <v>223.31735432880828</v>
      </c>
      <c r="T88" s="8">
        <f>IF(testdata[[#This Row],[close]]&lt;=testdata[[#This Row],[STpot]],testdata[[#This Row],[Upper]],testdata[[#This Row],[Lower]])</f>
        <v>223.31735432880828</v>
      </c>
      <c r="V88" s="2">
        <v>42863</v>
      </c>
      <c r="W88" s="8"/>
      <c r="X88" s="8">
        <v>223.31735432880799</v>
      </c>
      <c r="Y88" s="8">
        <v>223.31735432880799</v>
      </c>
      <c r="Z88" t="str">
        <f t="shared" si="1"/>
        <v/>
      </c>
    </row>
    <row r="89" spans="1:26" x14ac:dyDescent="0.25">
      <c r="A89" s="5">
        <v>88</v>
      </c>
      <c r="B89" s="2">
        <v>42864</v>
      </c>
      <c r="C89" s="1">
        <v>227.69</v>
      </c>
      <c r="D89" s="1">
        <v>227.91</v>
      </c>
      <c r="E89" s="1">
        <v>226.82</v>
      </c>
      <c r="F89" s="1">
        <v>227.2</v>
      </c>
      <c r="G89" s="1">
        <f>testdata[[#This Row],[high]]-testdata[[#This Row],[low]]</f>
        <v>1.0900000000000034</v>
      </c>
      <c r="H89" s="1">
        <f>ABS(testdata[[#This Row],[high]]-F88)</f>
        <v>0.5</v>
      </c>
      <c r="I89" s="1">
        <f>ABS(testdata[[#This Row],[low]]-F88)</f>
        <v>0.59000000000000341</v>
      </c>
      <c r="J89" s="15">
        <f>MAX(testdata[[#This Row],[H-L]:[|L-pC|]])</f>
        <v>1.0900000000000034</v>
      </c>
      <c r="K89" s="12">
        <f>(K88*13+testdata[[#This Row],[TR]])/14</f>
        <v>1.3090331839403038</v>
      </c>
      <c r="L89" s="12">
        <f>(testdata[[#This Row],[high]]+testdata[[#This Row],[low]])/2</f>
        <v>227.36500000000001</v>
      </c>
      <c r="M89" s="15">
        <f>testdata[[#This Row],[MidPrice]]+Multiplier*testdata[[#This Row],[ATR]]</f>
        <v>231.29209955182091</v>
      </c>
      <c r="N89" s="15">
        <f>testdata[[#This Row],[MidPrice]]-Multiplier*testdata[[#This Row],[ATR]]</f>
        <v>223.43790044817911</v>
      </c>
      <c r="O89" s="15">
        <f>IF(OR(testdata[[#This Row],[UpperE]]&lt;O88,F88&gt;O88),testdata[[#This Row],[UpperE]],O88)</f>
        <v>230.37552397368987</v>
      </c>
      <c r="P89" s="15">
        <f>IF(OR(testdata[[#This Row],[LowerE]]&gt;P88,F88&lt;P88),testdata[[#This Row],[LowerE]],P88)</f>
        <v>223.43790044817911</v>
      </c>
      <c r="Q89" s="8">
        <f>IF(T88=O88,testdata[[#This Row],[Upper]],testdata[[#This Row],[Lower]])</f>
        <v>223.43790044817911</v>
      </c>
      <c r="R89" s="8" t="e">
        <f>IF(testdata[[#This Row],[SuperTrend]]=testdata[[#This Row],[Upper]],testdata[[#This Row],[Upper]],NA())</f>
        <v>#N/A</v>
      </c>
      <c r="S89" s="8">
        <f>IF(testdata[[#This Row],[SuperTrend]]=testdata[[#This Row],[Lower]],testdata[[#This Row],[Lower]],NA())</f>
        <v>223.43790044817911</v>
      </c>
      <c r="T89" s="8">
        <f>IF(testdata[[#This Row],[close]]&lt;=testdata[[#This Row],[STpot]],testdata[[#This Row],[Upper]],testdata[[#This Row],[Lower]])</f>
        <v>223.43790044817911</v>
      </c>
      <c r="V89" s="2">
        <v>42864</v>
      </c>
      <c r="W89" s="8"/>
      <c r="X89" s="8">
        <v>223.43790044817899</v>
      </c>
      <c r="Y89" s="8">
        <v>223.43790044817899</v>
      </c>
      <c r="Z89" t="str">
        <f t="shared" si="1"/>
        <v/>
      </c>
    </row>
    <row r="90" spans="1:26" x14ac:dyDescent="0.25">
      <c r="A90" s="5">
        <v>89</v>
      </c>
      <c r="B90" s="2">
        <v>42865</v>
      </c>
      <c r="C90" s="1">
        <v>227.15</v>
      </c>
      <c r="D90" s="1">
        <v>227.61</v>
      </c>
      <c r="E90" s="1">
        <v>226.92</v>
      </c>
      <c r="F90" s="1">
        <v>227.61</v>
      </c>
      <c r="G90" s="1">
        <f>testdata[[#This Row],[high]]-testdata[[#This Row],[low]]</f>
        <v>0.69000000000002615</v>
      </c>
      <c r="H90" s="1">
        <f>ABS(testdata[[#This Row],[high]]-F89)</f>
        <v>0.41000000000002501</v>
      </c>
      <c r="I90" s="1">
        <f>ABS(testdata[[#This Row],[low]]-F89)</f>
        <v>0.28000000000000114</v>
      </c>
      <c r="J90" s="15">
        <f>MAX(testdata[[#This Row],[H-L]:[|L-pC|]])</f>
        <v>0.69000000000002615</v>
      </c>
      <c r="K90" s="12">
        <f>(K89*13+testdata[[#This Row],[TR]])/14</f>
        <v>1.2648165279445696</v>
      </c>
      <c r="L90" s="12">
        <f>(testdata[[#This Row],[high]]+testdata[[#This Row],[low]])/2</f>
        <v>227.26499999999999</v>
      </c>
      <c r="M90" s="15">
        <f>testdata[[#This Row],[MidPrice]]+Multiplier*testdata[[#This Row],[ATR]]</f>
        <v>231.0594495838337</v>
      </c>
      <c r="N90" s="15">
        <f>testdata[[#This Row],[MidPrice]]-Multiplier*testdata[[#This Row],[ATR]]</f>
        <v>223.47055041616628</v>
      </c>
      <c r="O90" s="15">
        <f>IF(OR(testdata[[#This Row],[UpperE]]&lt;O89,F89&gt;O89),testdata[[#This Row],[UpperE]],O89)</f>
        <v>230.37552397368987</v>
      </c>
      <c r="P90" s="15">
        <f>IF(OR(testdata[[#This Row],[LowerE]]&gt;P89,F89&lt;P89),testdata[[#This Row],[LowerE]],P89)</f>
        <v>223.47055041616628</v>
      </c>
      <c r="Q90" s="8">
        <f>IF(T89=O89,testdata[[#This Row],[Upper]],testdata[[#This Row],[Lower]])</f>
        <v>223.47055041616628</v>
      </c>
      <c r="R90" s="8" t="e">
        <f>IF(testdata[[#This Row],[SuperTrend]]=testdata[[#This Row],[Upper]],testdata[[#This Row],[Upper]],NA())</f>
        <v>#N/A</v>
      </c>
      <c r="S90" s="8">
        <f>IF(testdata[[#This Row],[SuperTrend]]=testdata[[#This Row],[Lower]],testdata[[#This Row],[Lower]],NA())</f>
        <v>223.47055041616628</v>
      </c>
      <c r="T90" s="8">
        <f>IF(testdata[[#This Row],[close]]&lt;=testdata[[#This Row],[STpot]],testdata[[#This Row],[Upper]],testdata[[#This Row],[Lower]])</f>
        <v>223.47055041616628</v>
      </c>
      <c r="V90" s="2">
        <v>42865</v>
      </c>
      <c r="W90" s="8"/>
      <c r="X90" s="8">
        <v>223.47055041616599</v>
      </c>
      <c r="Y90" s="8">
        <v>223.47055041616599</v>
      </c>
      <c r="Z90" t="str">
        <f t="shared" si="1"/>
        <v/>
      </c>
    </row>
    <row r="91" spans="1:26" x14ac:dyDescent="0.25">
      <c r="A91" s="5">
        <v>90</v>
      </c>
      <c r="B91" s="2">
        <v>42866</v>
      </c>
      <c r="C91" s="1">
        <v>227.11</v>
      </c>
      <c r="D91" s="1">
        <v>227.32</v>
      </c>
      <c r="E91" s="1">
        <v>225.95</v>
      </c>
      <c r="F91" s="1">
        <v>227.14</v>
      </c>
      <c r="G91" s="1">
        <f>testdata[[#This Row],[high]]-testdata[[#This Row],[low]]</f>
        <v>1.3700000000000045</v>
      </c>
      <c r="H91" s="1">
        <f>ABS(testdata[[#This Row],[high]]-F90)</f>
        <v>0.29000000000002046</v>
      </c>
      <c r="I91" s="1">
        <f>ABS(testdata[[#This Row],[low]]-F90)</f>
        <v>1.660000000000025</v>
      </c>
      <c r="J91" s="15">
        <f>MAX(testdata[[#This Row],[H-L]:[|L-pC|]])</f>
        <v>1.660000000000025</v>
      </c>
      <c r="K91" s="12">
        <f>(K90*13+testdata[[#This Row],[TR]])/14</f>
        <v>1.2930439188056735</v>
      </c>
      <c r="L91" s="12">
        <f>(testdata[[#This Row],[high]]+testdata[[#This Row],[low]])/2</f>
        <v>226.63499999999999</v>
      </c>
      <c r="M91" s="15">
        <f>testdata[[#This Row],[MidPrice]]+Multiplier*testdata[[#This Row],[ATR]]</f>
        <v>230.51413175641702</v>
      </c>
      <c r="N91" s="15">
        <f>testdata[[#This Row],[MidPrice]]-Multiplier*testdata[[#This Row],[ATR]]</f>
        <v>222.75586824358297</v>
      </c>
      <c r="O91" s="15">
        <f>IF(OR(testdata[[#This Row],[UpperE]]&lt;O90,F90&gt;O90),testdata[[#This Row],[UpperE]],O90)</f>
        <v>230.37552397368987</v>
      </c>
      <c r="P91" s="15">
        <f>IF(OR(testdata[[#This Row],[LowerE]]&gt;P90,F90&lt;P90),testdata[[#This Row],[LowerE]],P90)</f>
        <v>223.47055041616628</v>
      </c>
      <c r="Q91" s="8">
        <f>IF(T90=O90,testdata[[#This Row],[Upper]],testdata[[#This Row],[Lower]])</f>
        <v>223.47055041616628</v>
      </c>
      <c r="R91" s="8" t="e">
        <f>IF(testdata[[#This Row],[SuperTrend]]=testdata[[#This Row],[Upper]],testdata[[#This Row],[Upper]],NA())</f>
        <v>#N/A</v>
      </c>
      <c r="S91" s="8">
        <f>IF(testdata[[#This Row],[SuperTrend]]=testdata[[#This Row],[Lower]],testdata[[#This Row],[Lower]],NA())</f>
        <v>223.47055041616628</v>
      </c>
      <c r="T91" s="8">
        <f>IF(testdata[[#This Row],[close]]&lt;=testdata[[#This Row],[STpot]],testdata[[#This Row],[Upper]],testdata[[#This Row],[Lower]])</f>
        <v>223.47055041616628</v>
      </c>
      <c r="V91" s="2">
        <v>42866</v>
      </c>
      <c r="W91" s="8"/>
      <c r="X91" s="8">
        <v>223.47055041616599</v>
      </c>
      <c r="Y91" s="8">
        <v>223.47055041616599</v>
      </c>
      <c r="Z91" t="str">
        <f t="shared" si="1"/>
        <v/>
      </c>
    </row>
    <row r="92" spans="1:26" x14ac:dyDescent="0.25">
      <c r="A92" s="5">
        <v>91</v>
      </c>
      <c r="B92" s="2">
        <v>42867</v>
      </c>
      <c r="C92" s="1">
        <v>226.87</v>
      </c>
      <c r="D92" s="1">
        <v>227.19</v>
      </c>
      <c r="E92" s="1">
        <v>226.47</v>
      </c>
      <c r="F92" s="1">
        <v>226.76</v>
      </c>
      <c r="G92" s="1">
        <f>testdata[[#This Row],[high]]-testdata[[#This Row],[low]]</f>
        <v>0.71999999999999886</v>
      </c>
      <c r="H92" s="1">
        <f>ABS(testdata[[#This Row],[high]]-F91)</f>
        <v>5.0000000000011369E-2</v>
      </c>
      <c r="I92" s="1">
        <f>ABS(testdata[[#This Row],[low]]-F91)</f>
        <v>0.66999999999998749</v>
      </c>
      <c r="J92" s="15">
        <f>MAX(testdata[[#This Row],[H-L]:[|L-pC|]])</f>
        <v>0.71999999999999886</v>
      </c>
      <c r="K92" s="12">
        <f>(K91*13+testdata[[#This Row],[TR]])/14</f>
        <v>1.2521122103195539</v>
      </c>
      <c r="L92" s="12">
        <f>(testdata[[#This Row],[high]]+testdata[[#This Row],[low]])/2</f>
        <v>226.82999999999998</v>
      </c>
      <c r="M92" s="15">
        <f>testdata[[#This Row],[MidPrice]]+Multiplier*testdata[[#This Row],[ATR]]</f>
        <v>230.58633663095864</v>
      </c>
      <c r="N92" s="15">
        <f>testdata[[#This Row],[MidPrice]]-Multiplier*testdata[[#This Row],[ATR]]</f>
        <v>223.07366336904133</v>
      </c>
      <c r="O92" s="15">
        <f>IF(OR(testdata[[#This Row],[UpperE]]&lt;O91,F91&gt;O91),testdata[[#This Row],[UpperE]],O91)</f>
        <v>230.37552397368987</v>
      </c>
      <c r="P92" s="15">
        <f>IF(OR(testdata[[#This Row],[LowerE]]&gt;P91,F91&lt;P91),testdata[[#This Row],[LowerE]],P91)</f>
        <v>223.47055041616628</v>
      </c>
      <c r="Q92" s="8">
        <f>IF(T91=O91,testdata[[#This Row],[Upper]],testdata[[#This Row],[Lower]])</f>
        <v>223.47055041616628</v>
      </c>
      <c r="R92" s="8" t="e">
        <f>IF(testdata[[#This Row],[SuperTrend]]=testdata[[#This Row],[Upper]],testdata[[#This Row],[Upper]],NA())</f>
        <v>#N/A</v>
      </c>
      <c r="S92" s="8">
        <f>IF(testdata[[#This Row],[SuperTrend]]=testdata[[#This Row],[Lower]],testdata[[#This Row],[Lower]],NA())</f>
        <v>223.47055041616628</v>
      </c>
      <c r="T92" s="8">
        <f>IF(testdata[[#This Row],[close]]&lt;=testdata[[#This Row],[STpot]],testdata[[#This Row],[Upper]],testdata[[#This Row],[Lower]])</f>
        <v>223.47055041616628</v>
      </c>
      <c r="V92" s="2">
        <v>42867</v>
      </c>
      <c r="W92" s="8"/>
      <c r="X92" s="8">
        <v>223.47055041616599</v>
      </c>
      <c r="Y92" s="8">
        <v>223.47055041616599</v>
      </c>
      <c r="Z92" t="str">
        <f t="shared" si="1"/>
        <v/>
      </c>
    </row>
    <row r="93" spans="1:26" x14ac:dyDescent="0.25">
      <c r="A93" s="5">
        <v>92</v>
      </c>
      <c r="B93" s="2">
        <v>42870</v>
      </c>
      <c r="C93" s="1">
        <v>227.23</v>
      </c>
      <c r="D93" s="1">
        <v>228.15</v>
      </c>
      <c r="E93" s="1">
        <v>227.21</v>
      </c>
      <c r="F93" s="1">
        <v>228.01</v>
      </c>
      <c r="G93" s="1">
        <f>testdata[[#This Row],[high]]-testdata[[#This Row],[low]]</f>
        <v>0.93999999999999773</v>
      </c>
      <c r="H93" s="1">
        <f>ABS(testdata[[#This Row],[high]]-F92)</f>
        <v>1.3900000000000148</v>
      </c>
      <c r="I93" s="1">
        <f>ABS(testdata[[#This Row],[low]]-F92)</f>
        <v>0.45000000000001705</v>
      </c>
      <c r="J93" s="15">
        <f>MAX(testdata[[#This Row],[H-L]:[|L-pC|]])</f>
        <v>1.3900000000000148</v>
      </c>
      <c r="K93" s="12">
        <f>(K92*13+testdata[[#This Row],[TR]])/14</f>
        <v>1.2619613381538726</v>
      </c>
      <c r="L93" s="12">
        <f>(testdata[[#This Row],[high]]+testdata[[#This Row],[low]])/2</f>
        <v>227.68</v>
      </c>
      <c r="M93" s="15">
        <f>testdata[[#This Row],[MidPrice]]+Multiplier*testdata[[#This Row],[ATR]]</f>
        <v>231.46588401446164</v>
      </c>
      <c r="N93" s="15">
        <f>testdata[[#This Row],[MidPrice]]-Multiplier*testdata[[#This Row],[ATR]]</f>
        <v>223.89411598553838</v>
      </c>
      <c r="O93" s="15">
        <f>IF(OR(testdata[[#This Row],[UpperE]]&lt;O92,F92&gt;O92),testdata[[#This Row],[UpperE]],O92)</f>
        <v>230.37552397368987</v>
      </c>
      <c r="P93" s="15">
        <f>IF(OR(testdata[[#This Row],[LowerE]]&gt;P92,F92&lt;P92),testdata[[#This Row],[LowerE]],P92)</f>
        <v>223.89411598553838</v>
      </c>
      <c r="Q93" s="8">
        <f>IF(T92=O92,testdata[[#This Row],[Upper]],testdata[[#This Row],[Lower]])</f>
        <v>223.89411598553838</v>
      </c>
      <c r="R93" s="8" t="e">
        <f>IF(testdata[[#This Row],[SuperTrend]]=testdata[[#This Row],[Upper]],testdata[[#This Row],[Upper]],NA())</f>
        <v>#N/A</v>
      </c>
      <c r="S93" s="8">
        <f>IF(testdata[[#This Row],[SuperTrend]]=testdata[[#This Row],[Lower]],testdata[[#This Row],[Lower]],NA())</f>
        <v>223.89411598553838</v>
      </c>
      <c r="T93" s="8">
        <f>IF(testdata[[#This Row],[close]]&lt;=testdata[[#This Row],[STpot]],testdata[[#This Row],[Upper]],testdata[[#This Row],[Lower]])</f>
        <v>223.89411598553838</v>
      </c>
      <c r="V93" s="2">
        <v>42870</v>
      </c>
      <c r="W93" s="8"/>
      <c r="X93" s="8">
        <v>223.89411598553801</v>
      </c>
      <c r="Y93" s="8">
        <v>223.89411598553801</v>
      </c>
      <c r="Z93" t="str">
        <f t="shared" si="1"/>
        <v/>
      </c>
    </row>
    <row r="94" spans="1:26" x14ac:dyDescent="0.25">
      <c r="A94" s="5">
        <v>93</v>
      </c>
      <c r="B94" s="2">
        <v>42871</v>
      </c>
      <c r="C94" s="1">
        <v>228.34</v>
      </c>
      <c r="D94" s="1">
        <v>228.36</v>
      </c>
      <c r="E94" s="1">
        <v>227.38</v>
      </c>
      <c r="F94" s="1">
        <v>227.8</v>
      </c>
      <c r="G94" s="1">
        <f>testdata[[#This Row],[high]]-testdata[[#This Row],[low]]</f>
        <v>0.98000000000001819</v>
      </c>
      <c r="H94" s="1">
        <f>ABS(testdata[[#This Row],[high]]-F93)</f>
        <v>0.35000000000002274</v>
      </c>
      <c r="I94" s="1">
        <f>ABS(testdata[[#This Row],[low]]-F93)</f>
        <v>0.62999999999999545</v>
      </c>
      <c r="J94" s="15">
        <f>MAX(testdata[[#This Row],[H-L]:[|L-pC|]])</f>
        <v>0.98000000000001819</v>
      </c>
      <c r="K94" s="12">
        <f>(K93*13+testdata[[#This Row],[TR]])/14</f>
        <v>1.2418212425714543</v>
      </c>
      <c r="L94" s="12">
        <f>(testdata[[#This Row],[high]]+testdata[[#This Row],[low]])/2</f>
        <v>227.87</v>
      </c>
      <c r="M94" s="15">
        <f>testdata[[#This Row],[MidPrice]]+Multiplier*testdata[[#This Row],[ATR]]</f>
        <v>231.59546372771436</v>
      </c>
      <c r="N94" s="15">
        <f>testdata[[#This Row],[MidPrice]]-Multiplier*testdata[[#This Row],[ATR]]</f>
        <v>224.14453627228565</v>
      </c>
      <c r="O94" s="15">
        <f>IF(OR(testdata[[#This Row],[UpperE]]&lt;O93,F93&gt;O93),testdata[[#This Row],[UpperE]],O93)</f>
        <v>230.37552397368987</v>
      </c>
      <c r="P94" s="15">
        <f>IF(OR(testdata[[#This Row],[LowerE]]&gt;P93,F93&lt;P93),testdata[[#This Row],[LowerE]],P93)</f>
        <v>224.14453627228565</v>
      </c>
      <c r="Q94" s="8">
        <f>IF(T93=O93,testdata[[#This Row],[Upper]],testdata[[#This Row],[Lower]])</f>
        <v>224.14453627228565</v>
      </c>
      <c r="R94" s="8" t="e">
        <f>IF(testdata[[#This Row],[SuperTrend]]=testdata[[#This Row],[Upper]],testdata[[#This Row],[Upper]],NA())</f>
        <v>#N/A</v>
      </c>
      <c r="S94" s="8">
        <f>IF(testdata[[#This Row],[SuperTrend]]=testdata[[#This Row],[Lower]],testdata[[#This Row],[Lower]],NA())</f>
        <v>224.14453627228565</v>
      </c>
      <c r="T94" s="8">
        <f>IF(testdata[[#This Row],[close]]&lt;=testdata[[#This Row],[STpot]],testdata[[#This Row],[Upper]],testdata[[#This Row],[Lower]])</f>
        <v>224.14453627228565</v>
      </c>
      <c r="V94" s="2">
        <v>42871</v>
      </c>
      <c r="W94" s="8"/>
      <c r="X94" s="8">
        <v>224.14453627228499</v>
      </c>
      <c r="Y94" s="8">
        <v>224.14453627228499</v>
      </c>
      <c r="Z94" t="str">
        <f t="shared" si="1"/>
        <v/>
      </c>
    </row>
    <row r="95" spans="1:26" x14ac:dyDescent="0.25">
      <c r="A95" s="5">
        <v>94</v>
      </c>
      <c r="B95" s="2">
        <v>42872</v>
      </c>
      <c r="C95" s="1">
        <v>225.93</v>
      </c>
      <c r="D95" s="1">
        <v>226.44</v>
      </c>
      <c r="E95" s="1">
        <v>223.7</v>
      </c>
      <c r="F95" s="1">
        <v>223.76</v>
      </c>
      <c r="G95" s="1">
        <f>testdata[[#This Row],[high]]-testdata[[#This Row],[low]]</f>
        <v>2.7400000000000091</v>
      </c>
      <c r="H95" s="1">
        <f>ABS(testdata[[#This Row],[high]]-F94)</f>
        <v>1.3600000000000136</v>
      </c>
      <c r="I95" s="1">
        <f>ABS(testdata[[#This Row],[low]]-F94)</f>
        <v>4.1000000000000227</v>
      </c>
      <c r="J95" s="15">
        <f>MAX(testdata[[#This Row],[H-L]:[|L-pC|]])</f>
        <v>4.1000000000000227</v>
      </c>
      <c r="K95" s="12">
        <f>(K94*13+testdata[[#This Row],[TR]])/14</f>
        <v>1.4459768681020664</v>
      </c>
      <c r="L95" s="12">
        <f>(testdata[[#This Row],[high]]+testdata[[#This Row],[low]])/2</f>
        <v>225.07</v>
      </c>
      <c r="M95" s="15">
        <f>testdata[[#This Row],[MidPrice]]+Multiplier*testdata[[#This Row],[ATR]]</f>
        <v>229.40793060430619</v>
      </c>
      <c r="N95" s="15">
        <f>testdata[[#This Row],[MidPrice]]-Multiplier*testdata[[#This Row],[ATR]]</f>
        <v>220.7320693956938</v>
      </c>
      <c r="O95" s="15">
        <f>IF(OR(testdata[[#This Row],[UpperE]]&lt;O94,F94&gt;O94),testdata[[#This Row],[UpperE]],O94)</f>
        <v>229.40793060430619</v>
      </c>
      <c r="P95" s="15">
        <f>IF(OR(testdata[[#This Row],[LowerE]]&gt;P94,F94&lt;P94),testdata[[#This Row],[LowerE]],P94)</f>
        <v>224.14453627228565</v>
      </c>
      <c r="Q95" s="8">
        <f>IF(T94=O94,testdata[[#This Row],[Upper]],testdata[[#This Row],[Lower]])</f>
        <v>224.14453627228565</v>
      </c>
      <c r="R95" s="8">
        <f>IF(testdata[[#This Row],[SuperTrend]]=testdata[[#This Row],[Upper]],testdata[[#This Row],[Upper]],NA())</f>
        <v>229.40793060430619</v>
      </c>
      <c r="S95" s="8" t="e">
        <f>IF(testdata[[#This Row],[SuperTrend]]=testdata[[#This Row],[Lower]],testdata[[#This Row],[Lower]],NA())</f>
        <v>#N/A</v>
      </c>
      <c r="T95" s="8">
        <f>IF(testdata[[#This Row],[close]]&lt;=testdata[[#This Row],[STpot]],testdata[[#This Row],[Upper]],testdata[[#This Row],[Lower]])</f>
        <v>229.40793060430619</v>
      </c>
      <c r="V95" s="2">
        <v>42872</v>
      </c>
      <c r="W95" s="8">
        <v>229.40793060430599</v>
      </c>
      <c r="X95" s="8"/>
      <c r="Y95" s="8">
        <v>229.40793060430599</v>
      </c>
      <c r="Z95" t="str">
        <f t="shared" si="1"/>
        <v/>
      </c>
    </row>
    <row r="96" spans="1:26" x14ac:dyDescent="0.25">
      <c r="A96" s="5">
        <v>95</v>
      </c>
      <c r="B96" s="2">
        <v>42873</v>
      </c>
      <c r="C96" s="1">
        <v>223.68</v>
      </c>
      <c r="D96" s="1">
        <v>225.59</v>
      </c>
      <c r="E96" s="1">
        <v>223.39</v>
      </c>
      <c r="F96" s="1">
        <v>224.66</v>
      </c>
      <c r="G96" s="1">
        <f>testdata[[#This Row],[high]]-testdata[[#This Row],[low]]</f>
        <v>2.2000000000000171</v>
      </c>
      <c r="H96" s="1">
        <f>ABS(testdata[[#This Row],[high]]-F95)</f>
        <v>1.8300000000000125</v>
      </c>
      <c r="I96" s="1">
        <f>ABS(testdata[[#This Row],[low]]-F95)</f>
        <v>0.37000000000000455</v>
      </c>
      <c r="J96" s="15">
        <f>MAX(testdata[[#This Row],[H-L]:[|L-pC|]])</f>
        <v>2.2000000000000171</v>
      </c>
      <c r="K96" s="12">
        <f>(K95*13+testdata[[#This Row],[TR]])/14</f>
        <v>1.4998356632376344</v>
      </c>
      <c r="L96" s="12">
        <f>(testdata[[#This Row],[high]]+testdata[[#This Row],[low]])/2</f>
        <v>224.49</v>
      </c>
      <c r="M96" s="15">
        <f>testdata[[#This Row],[MidPrice]]+Multiplier*testdata[[#This Row],[ATR]]</f>
        <v>228.98950698971291</v>
      </c>
      <c r="N96" s="15">
        <f>testdata[[#This Row],[MidPrice]]-Multiplier*testdata[[#This Row],[ATR]]</f>
        <v>219.99049301028711</v>
      </c>
      <c r="O96" s="15">
        <f>IF(OR(testdata[[#This Row],[UpperE]]&lt;O95,F95&gt;O95),testdata[[#This Row],[UpperE]],O95)</f>
        <v>228.98950698971291</v>
      </c>
      <c r="P96" s="15">
        <f>IF(OR(testdata[[#This Row],[LowerE]]&gt;P95,F95&lt;P95),testdata[[#This Row],[LowerE]],P95)</f>
        <v>219.99049301028711</v>
      </c>
      <c r="Q96" s="8">
        <f>IF(T95=O95,testdata[[#This Row],[Upper]],testdata[[#This Row],[Lower]])</f>
        <v>228.98950698971291</v>
      </c>
      <c r="R96" s="8">
        <f>IF(testdata[[#This Row],[SuperTrend]]=testdata[[#This Row],[Upper]],testdata[[#This Row],[Upper]],NA())</f>
        <v>228.98950698971291</v>
      </c>
      <c r="S96" s="8" t="e">
        <f>IF(testdata[[#This Row],[SuperTrend]]=testdata[[#This Row],[Lower]],testdata[[#This Row],[Lower]],NA())</f>
        <v>#N/A</v>
      </c>
      <c r="T96" s="8">
        <f>IF(testdata[[#This Row],[close]]&lt;=testdata[[#This Row],[STpot]],testdata[[#This Row],[Upper]],testdata[[#This Row],[Lower]])</f>
        <v>228.98950698971291</v>
      </c>
      <c r="V96" s="2">
        <v>42873</v>
      </c>
      <c r="W96" s="8">
        <v>228.989506989712</v>
      </c>
      <c r="X96" s="8"/>
      <c r="Y96" s="8">
        <v>228.989506989712</v>
      </c>
      <c r="Z96" t="str">
        <f t="shared" si="1"/>
        <v/>
      </c>
    </row>
    <row r="97" spans="1:26" x14ac:dyDescent="0.25">
      <c r="A97" s="5">
        <v>96</v>
      </c>
      <c r="B97" s="2">
        <v>42874</v>
      </c>
      <c r="C97" s="1">
        <v>225.2</v>
      </c>
      <c r="D97" s="1">
        <v>226.86</v>
      </c>
      <c r="E97" s="1">
        <v>225.14</v>
      </c>
      <c r="F97" s="1">
        <v>226.12</v>
      </c>
      <c r="G97" s="1">
        <f>testdata[[#This Row],[high]]-testdata[[#This Row],[low]]</f>
        <v>1.7200000000000273</v>
      </c>
      <c r="H97" s="1">
        <f>ABS(testdata[[#This Row],[high]]-F96)</f>
        <v>2.2000000000000171</v>
      </c>
      <c r="I97" s="1">
        <f>ABS(testdata[[#This Row],[low]]-F96)</f>
        <v>0.47999999999998977</v>
      </c>
      <c r="J97" s="15">
        <f>MAX(testdata[[#This Row],[H-L]:[|L-pC|]])</f>
        <v>2.2000000000000171</v>
      </c>
      <c r="K97" s="12">
        <f>(K96*13+testdata[[#This Row],[TR]])/14</f>
        <v>1.5498474015778048</v>
      </c>
      <c r="L97" s="12">
        <f>(testdata[[#This Row],[high]]+testdata[[#This Row],[low]])/2</f>
        <v>226</v>
      </c>
      <c r="M97" s="15">
        <f>testdata[[#This Row],[MidPrice]]+Multiplier*testdata[[#This Row],[ATR]]</f>
        <v>230.64954220473342</v>
      </c>
      <c r="N97" s="15">
        <f>testdata[[#This Row],[MidPrice]]-Multiplier*testdata[[#This Row],[ATR]]</f>
        <v>221.35045779526658</v>
      </c>
      <c r="O97" s="15">
        <f>IF(OR(testdata[[#This Row],[UpperE]]&lt;O96,F96&gt;O96),testdata[[#This Row],[UpperE]],O96)</f>
        <v>228.98950698971291</v>
      </c>
      <c r="P97" s="15">
        <f>IF(OR(testdata[[#This Row],[LowerE]]&gt;P96,F96&lt;P96),testdata[[#This Row],[LowerE]],P96)</f>
        <v>221.35045779526658</v>
      </c>
      <c r="Q97" s="8">
        <f>IF(T96=O96,testdata[[#This Row],[Upper]],testdata[[#This Row],[Lower]])</f>
        <v>228.98950698971291</v>
      </c>
      <c r="R97" s="8">
        <f>IF(testdata[[#This Row],[SuperTrend]]=testdata[[#This Row],[Upper]],testdata[[#This Row],[Upper]],NA())</f>
        <v>228.98950698971291</v>
      </c>
      <c r="S97" s="8" t="e">
        <f>IF(testdata[[#This Row],[SuperTrend]]=testdata[[#This Row],[Lower]],testdata[[#This Row],[Lower]],NA())</f>
        <v>#N/A</v>
      </c>
      <c r="T97" s="8">
        <f>IF(testdata[[#This Row],[close]]&lt;=testdata[[#This Row],[STpot]],testdata[[#This Row],[Upper]],testdata[[#This Row],[Lower]])</f>
        <v>228.98950698971291</v>
      </c>
      <c r="V97" s="2">
        <v>42874</v>
      </c>
      <c r="W97" s="8">
        <v>228.989506989712</v>
      </c>
      <c r="X97" s="8"/>
      <c r="Y97" s="8">
        <v>228.989506989712</v>
      </c>
      <c r="Z97" t="str">
        <f t="shared" si="1"/>
        <v/>
      </c>
    </row>
    <row r="98" spans="1:26" x14ac:dyDescent="0.25">
      <c r="A98" s="5">
        <v>97</v>
      </c>
      <c r="B98" s="2">
        <v>42877</v>
      </c>
      <c r="C98" s="1">
        <v>226.68</v>
      </c>
      <c r="D98" s="1">
        <v>227.45</v>
      </c>
      <c r="E98" s="1">
        <v>226.61</v>
      </c>
      <c r="F98" s="1">
        <v>227.27</v>
      </c>
      <c r="G98" s="1">
        <f>testdata[[#This Row],[high]]-testdata[[#This Row],[low]]</f>
        <v>0.83999999999997499</v>
      </c>
      <c r="H98" s="1">
        <f>ABS(testdata[[#This Row],[high]]-F97)</f>
        <v>1.3299999999999841</v>
      </c>
      <c r="I98" s="1">
        <f>ABS(testdata[[#This Row],[low]]-F97)</f>
        <v>0.49000000000000909</v>
      </c>
      <c r="J98" s="15">
        <f>MAX(testdata[[#This Row],[H-L]:[|L-pC|]])</f>
        <v>1.3299999999999841</v>
      </c>
      <c r="K98" s="12">
        <f>(K97*13+testdata[[#This Row],[TR]])/14</f>
        <v>1.5341440157508175</v>
      </c>
      <c r="L98" s="12">
        <f>(testdata[[#This Row],[high]]+testdata[[#This Row],[low]])/2</f>
        <v>227.03</v>
      </c>
      <c r="M98" s="15">
        <f>testdata[[#This Row],[MidPrice]]+Multiplier*testdata[[#This Row],[ATR]]</f>
        <v>231.63243204725245</v>
      </c>
      <c r="N98" s="15">
        <f>testdata[[#This Row],[MidPrice]]-Multiplier*testdata[[#This Row],[ATR]]</f>
        <v>222.42756795274755</v>
      </c>
      <c r="O98" s="15">
        <f>IF(OR(testdata[[#This Row],[UpperE]]&lt;O97,F97&gt;O97),testdata[[#This Row],[UpperE]],O97)</f>
        <v>228.98950698971291</v>
      </c>
      <c r="P98" s="15">
        <f>IF(OR(testdata[[#This Row],[LowerE]]&gt;P97,F97&lt;P97),testdata[[#This Row],[LowerE]],P97)</f>
        <v>222.42756795274755</v>
      </c>
      <c r="Q98" s="8">
        <f>IF(T97=O97,testdata[[#This Row],[Upper]],testdata[[#This Row],[Lower]])</f>
        <v>228.98950698971291</v>
      </c>
      <c r="R98" s="8">
        <f>IF(testdata[[#This Row],[SuperTrend]]=testdata[[#This Row],[Upper]],testdata[[#This Row],[Upper]],NA())</f>
        <v>228.98950698971291</v>
      </c>
      <c r="S98" s="8" t="e">
        <f>IF(testdata[[#This Row],[SuperTrend]]=testdata[[#This Row],[Lower]],testdata[[#This Row],[Lower]],NA())</f>
        <v>#N/A</v>
      </c>
      <c r="T98" s="8">
        <f>IF(testdata[[#This Row],[close]]&lt;=testdata[[#This Row],[STpot]],testdata[[#This Row],[Upper]],testdata[[#This Row],[Lower]])</f>
        <v>228.98950698971291</v>
      </c>
      <c r="V98" s="2">
        <v>42877</v>
      </c>
      <c r="W98" s="8">
        <v>228.989506989712</v>
      </c>
      <c r="X98" s="8"/>
      <c r="Y98" s="8">
        <v>228.989506989712</v>
      </c>
      <c r="Z98" t="str">
        <f t="shared" si="1"/>
        <v/>
      </c>
    </row>
    <row r="99" spans="1:26" x14ac:dyDescent="0.25">
      <c r="A99" s="5">
        <v>98</v>
      </c>
      <c r="B99" s="2">
        <v>42878</v>
      </c>
      <c r="C99" s="1">
        <v>227.68</v>
      </c>
      <c r="D99" s="1">
        <v>227.96</v>
      </c>
      <c r="E99" s="1">
        <v>227.26</v>
      </c>
      <c r="F99" s="1">
        <v>227.78</v>
      </c>
      <c r="G99" s="1">
        <f>testdata[[#This Row],[high]]-testdata[[#This Row],[low]]</f>
        <v>0.70000000000001705</v>
      </c>
      <c r="H99" s="1">
        <f>ABS(testdata[[#This Row],[high]]-F98)</f>
        <v>0.68999999999999773</v>
      </c>
      <c r="I99" s="1">
        <f>ABS(testdata[[#This Row],[low]]-F98)</f>
        <v>1.0000000000019327E-2</v>
      </c>
      <c r="J99" s="15">
        <f>MAX(testdata[[#This Row],[H-L]:[|L-pC|]])</f>
        <v>0.70000000000001705</v>
      </c>
      <c r="K99" s="12">
        <f>(K98*13+testdata[[#This Row],[TR]])/14</f>
        <v>1.4745623003400461</v>
      </c>
      <c r="L99" s="12">
        <f>(testdata[[#This Row],[high]]+testdata[[#This Row],[low]])/2</f>
        <v>227.61</v>
      </c>
      <c r="M99" s="15">
        <f>testdata[[#This Row],[MidPrice]]+Multiplier*testdata[[#This Row],[ATR]]</f>
        <v>232.03368690102016</v>
      </c>
      <c r="N99" s="15">
        <f>testdata[[#This Row],[MidPrice]]-Multiplier*testdata[[#This Row],[ATR]]</f>
        <v>223.18631309897987</v>
      </c>
      <c r="O99" s="15">
        <f>IF(OR(testdata[[#This Row],[UpperE]]&lt;O98,F98&gt;O98),testdata[[#This Row],[UpperE]],O98)</f>
        <v>228.98950698971291</v>
      </c>
      <c r="P99" s="15">
        <f>IF(OR(testdata[[#This Row],[LowerE]]&gt;P98,F98&lt;P98),testdata[[#This Row],[LowerE]],P98)</f>
        <v>223.18631309897987</v>
      </c>
      <c r="Q99" s="8">
        <f>IF(T98=O98,testdata[[#This Row],[Upper]],testdata[[#This Row],[Lower]])</f>
        <v>228.98950698971291</v>
      </c>
      <c r="R99" s="8">
        <f>IF(testdata[[#This Row],[SuperTrend]]=testdata[[#This Row],[Upper]],testdata[[#This Row],[Upper]],NA())</f>
        <v>228.98950698971291</v>
      </c>
      <c r="S99" s="8" t="e">
        <f>IF(testdata[[#This Row],[SuperTrend]]=testdata[[#This Row],[Lower]],testdata[[#This Row],[Lower]],NA())</f>
        <v>#N/A</v>
      </c>
      <c r="T99" s="8">
        <f>IF(testdata[[#This Row],[close]]&lt;=testdata[[#This Row],[STpot]],testdata[[#This Row],[Upper]],testdata[[#This Row],[Lower]])</f>
        <v>228.98950698971291</v>
      </c>
      <c r="V99" s="2">
        <v>42878</v>
      </c>
      <c r="W99" s="8">
        <v>228.989506989712</v>
      </c>
      <c r="X99" s="8"/>
      <c r="Y99" s="8">
        <v>228.989506989712</v>
      </c>
      <c r="Z99" t="str">
        <f t="shared" si="1"/>
        <v/>
      </c>
    </row>
    <row r="100" spans="1:26" x14ac:dyDescent="0.25">
      <c r="A100" s="5">
        <v>99</v>
      </c>
      <c r="B100" s="2">
        <v>42879</v>
      </c>
      <c r="C100" s="1">
        <v>228.03</v>
      </c>
      <c r="D100" s="1">
        <v>228.42</v>
      </c>
      <c r="E100" s="1">
        <v>227.66</v>
      </c>
      <c r="F100" s="1">
        <v>228.31</v>
      </c>
      <c r="G100" s="1">
        <f>testdata[[#This Row],[high]]-testdata[[#This Row],[low]]</f>
        <v>0.75999999999999091</v>
      </c>
      <c r="H100" s="1">
        <f>ABS(testdata[[#This Row],[high]]-F99)</f>
        <v>0.63999999999998636</v>
      </c>
      <c r="I100" s="1">
        <f>ABS(testdata[[#This Row],[low]]-F99)</f>
        <v>0.12000000000000455</v>
      </c>
      <c r="J100" s="15">
        <f>MAX(testdata[[#This Row],[H-L]:[|L-pC|]])</f>
        <v>0.75999999999999091</v>
      </c>
      <c r="K100" s="12">
        <f>(K99*13+testdata[[#This Row],[TR]])/14</f>
        <v>1.4235221360300423</v>
      </c>
      <c r="L100" s="12">
        <f>(testdata[[#This Row],[high]]+testdata[[#This Row],[low]])/2</f>
        <v>228.04</v>
      </c>
      <c r="M100" s="15">
        <f>testdata[[#This Row],[MidPrice]]+Multiplier*testdata[[#This Row],[ATR]]</f>
        <v>232.31056640809012</v>
      </c>
      <c r="N100" s="15">
        <f>testdata[[#This Row],[MidPrice]]-Multiplier*testdata[[#This Row],[ATR]]</f>
        <v>223.76943359190986</v>
      </c>
      <c r="O100" s="15">
        <f>IF(OR(testdata[[#This Row],[UpperE]]&lt;O99,F99&gt;O99),testdata[[#This Row],[UpperE]],O99)</f>
        <v>228.98950698971291</v>
      </c>
      <c r="P100" s="15">
        <f>IF(OR(testdata[[#This Row],[LowerE]]&gt;P99,F99&lt;P99),testdata[[#This Row],[LowerE]],P99)</f>
        <v>223.76943359190986</v>
      </c>
      <c r="Q100" s="8">
        <f>IF(T99=O99,testdata[[#This Row],[Upper]],testdata[[#This Row],[Lower]])</f>
        <v>228.98950698971291</v>
      </c>
      <c r="R100" s="8">
        <f>IF(testdata[[#This Row],[SuperTrend]]=testdata[[#This Row],[Upper]],testdata[[#This Row],[Upper]],NA())</f>
        <v>228.98950698971291</v>
      </c>
      <c r="S100" s="8" t="e">
        <f>IF(testdata[[#This Row],[SuperTrend]]=testdata[[#This Row],[Lower]],testdata[[#This Row],[Lower]],NA())</f>
        <v>#N/A</v>
      </c>
      <c r="T100" s="8">
        <f>IF(testdata[[#This Row],[close]]&lt;=testdata[[#This Row],[STpot]],testdata[[#This Row],[Upper]],testdata[[#This Row],[Lower]])</f>
        <v>228.98950698971291</v>
      </c>
      <c r="V100" s="2">
        <v>42879</v>
      </c>
      <c r="W100" s="8">
        <v>228.989506989712</v>
      </c>
      <c r="X100" s="8"/>
      <c r="Y100" s="8">
        <v>228.989506989712</v>
      </c>
      <c r="Z100" t="str">
        <f t="shared" si="1"/>
        <v/>
      </c>
    </row>
    <row r="101" spans="1:26" x14ac:dyDescent="0.25">
      <c r="A101" s="5">
        <v>100</v>
      </c>
      <c r="B101" s="2">
        <v>42880</v>
      </c>
      <c r="C101" s="1">
        <v>228.87</v>
      </c>
      <c r="D101" s="1">
        <v>229.7</v>
      </c>
      <c r="E101" s="1">
        <v>228.64</v>
      </c>
      <c r="F101" s="1">
        <v>229.4</v>
      </c>
      <c r="G101" s="1">
        <f>testdata[[#This Row],[high]]-testdata[[#This Row],[low]]</f>
        <v>1.0600000000000023</v>
      </c>
      <c r="H101" s="1">
        <f>ABS(testdata[[#This Row],[high]]-F100)</f>
        <v>1.3899999999999864</v>
      </c>
      <c r="I101" s="1">
        <f>ABS(testdata[[#This Row],[low]]-F100)</f>
        <v>0.32999999999998408</v>
      </c>
      <c r="J101" s="15">
        <f>MAX(testdata[[#This Row],[H-L]:[|L-pC|]])</f>
        <v>1.3899999999999864</v>
      </c>
      <c r="K101" s="12">
        <f>(K100*13+testdata[[#This Row],[TR]])/14</f>
        <v>1.4211276977421812</v>
      </c>
      <c r="L101" s="12">
        <f>(testdata[[#This Row],[high]]+testdata[[#This Row],[low]])/2</f>
        <v>229.17</v>
      </c>
      <c r="M101" s="15">
        <f>testdata[[#This Row],[MidPrice]]+Multiplier*testdata[[#This Row],[ATR]]</f>
        <v>233.43338309322652</v>
      </c>
      <c r="N101" s="15">
        <f>testdata[[#This Row],[MidPrice]]-Multiplier*testdata[[#This Row],[ATR]]</f>
        <v>224.90661690677345</v>
      </c>
      <c r="O101" s="15">
        <f>IF(OR(testdata[[#This Row],[UpperE]]&lt;O100,F100&gt;O100),testdata[[#This Row],[UpperE]],O100)</f>
        <v>228.98950698971291</v>
      </c>
      <c r="P101" s="15">
        <f>IF(OR(testdata[[#This Row],[LowerE]]&gt;P100,F100&lt;P100),testdata[[#This Row],[LowerE]],P100)</f>
        <v>224.90661690677345</v>
      </c>
      <c r="Q101" s="8">
        <f>IF(T100=O100,testdata[[#This Row],[Upper]],testdata[[#This Row],[Lower]])</f>
        <v>228.98950698971291</v>
      </c>
      <c r="R101" s="8" t="e">
        <f>IF(testdata[[#This Row],[SuperTrend]]=testdata[[#This Row],[Upper]],testdata[[#This Row],[Upper]],NA())</f>
        <v>#N/A</v>
      </c>
      <c r="S101" s="8">
        <f>IF(testdata[[#This Row],[SuperTrend]]=testdata[[#This Row],[Lower]],testdata[[#This Row],[Lower]],NA())</f>
        <v>224.90661690677345</v>
      </c>
      <c r="T101" s="8">
        <f>IF(testdata[[#This Row],[close]]&lt;=testdata[[#This Row],[STpot]],testdata[[#This Row],[Upper]],testdata[[#This Row],[Lower]])</f>
        <v>224.90661690677345</v>
      </c>
      <c r="V101" s="2">
        <v>42880</v>
      </c>
      <c r="W101" s="8"/>
      <c r="X101" s="8">
        <v>224.906616906773</v>
      </c>
      <c r="Y101" s="8">
        <v>224.906616906773</v>
      </c>
      <c r="Z101" t="str">
        <f t="shared" si="1"/>
        <v/>
      </c>
    </row>
    <row r="102" spans="1:26" x14ac:dyDescent="0.25">
      <c r="A102" s="5">
        <v>101</v>
      </c>
      <c r="B102" s="2">
        <v>42881</v>
      </c>
      <c r="C102" s="1">
        <v>229.19</v>
      </c>
      <c r="D102" s="1">
        <v>229.53</v>
      </c>
      <c r="E102" s="1">
        <v>229.1</v>
      </c>
      <c r="F102" s="1">
        <v>229.35</v>
      </c>
      <c r="G102" s="1">
        <f>testdata[[#This Row],[high]]-testdata[[#This Row],[low]]</f>
        <v>0.43000000000000682</v>
      </c>
      <c r="H102" s="1">
        <f>ABS(testdata[[#This Row],[high]]-F101)</f>
        <v>0.12999999999999545</v>
      </c>
      <c r="I102" s="1">
        <f>ABS(testdata[[#This Row],[low]]-F101)</f>
        <v>0.30000000000001137</v>
      </c>
      <c r="J102" s="15">
        <f>MAX(testdata[[#This Row],[H-L]:[|L-pC|]])</f>
        <v>0.43000000000000682</v>
      </c>
      <c r="K102" s="12">
        <f>(K101*13+testdata[[#This Row],[TR]])/14</f>
        <v>1.3503328621891686</v>
      </c>
      <c r="L102" s="12">
        <f>(testdata[[#This Row],[high]]+testdata[[#This Row],[low]])/2</f>
        <v>229.315</v>
      </c>
      <c r="M102" s="15">
        <f>testdata[[#This Row],[MidPrice]]+Multiplier*testdata[[#This Row],[ATR]]</f>
        <v>233.36599858656751</v>
      </c>
      <c r="N102" s="15">
        <f>testdata[[#This Row],[MidPrice]]-Multiplier*testdata[[#This Row],[ATR]]</f>
        <v>225.26400141343248</v>
      </c>
      <c r="O102" s="15">
        <f>IF(OR(testdata[[#This Row],[UpperE]]&lt;O101,F101&gt;O101),testdata[[#This Row],[UpperE]],O101)</f>
        <v>233.36599858656751</v>
      </c>
      <c r="P102" s="15">
        <f>IF(OR(testdata[[#This Row],[LowerE]]&gt;P101,F101&lt;P101),testdata[[#This Row],[LowerE]],P101)</f>
        <v>225.26400141343248</v>
      </c>
      <c r="Q102" s="8">
        <f>IF(T101=O101,testdata[[#This Row],[Upper]],testdata[[#This Row],[Lower]])</f>
        <v>225.26400141343248</v>
      </c>
      <c r="R102" s="8" t="e">
        <f>IF(testdata[[#This Row],[SuperTrend]]=testdata[[#This Row],[Upper]],testdata[[#This Row],[Upper]],NA())</f>
        <v>#N/A</v>
      </c>
      <c r="S102" s="8">
        <f>IF(testdata[[#This Row],[SuperTrend]]=testdata[[#This Row],[Lower]],testdata[[#This Row],[Lower]],NA())</f>
        <v>225.26400141343248</v>
      </c>
      <c r="T102" s="8">
        <f>IF(testdata[[#This Row],[close]]&lt;=testdata[[#This Row],[STpot]],testdata[[#This Row],[Upper]],testdata[[#This Row],[Lower]])</f>
        <v>225.26400141343248</v>
      </c>
      <c r="V102" s="2">
        <v>42881</v>
      </c>
      <c r="W102" s="8"/>
      <c r="X102" s="8">
        <v>225.264001413432</v>
      </c>
      <c r="Y102" s="8">
        <v>225.264001413432</v>
      </c>
      <c r="Z102" t="str">
        <f t="shared" si="1"/>
        <v/>
      </c>
    </row>
    <row r="103" spans="1:26" x14ac:dyDescent="0.25">
      <c r="A103" s="5">
        <v>102</v>
      </c>
      <c r="B103" s="2">
        <v>42885</v>
      </c>
      <c r="C103" s="1">
        <v>229</v>
      </c>
      <c r="D103" s="1">
        <v>229.43</v>
      </c>
      <c r="E103" s="1">
        <v>228.83</v>
      </c>
      <c r="F103" s="1">
        <v>229.15</v>
      </c>
      <c r="G103" s="1">
        <f>testdata[[#This Row],[high]]-testdata[[#This Row],[low]]</f>
        <v>0.59999999999999432</v>
      </c>
      <c r="H103" s="1">
        <f>ABS(testdata[[#This Row],[high]]-F102)</f>
        <v>8.0000000000012506E-2</v>
      </c>
      <c r="I103" s="1">
        <f>ABS(testdata[[#This Row],[low]]-F102)</f>
        <v>0.51999999999998181</v>
      </c>
      <c r="J103" s="15">
        <f>MAX(testdata[[#This Row],[H-L]:[|L-pC|]])</f>
        <v>0.59999999999999432</v>
      </c>
      <c r="K103" s="12">
        <f>(K102*13+testdata[[#This Row],[TR]])/14</f>
        <v>1.2967376577470848</v>
      </c>
      <c r="L103" s="12">
        <f>(testdata[[#This Row],[high]]+testdata[[#This Row],[low]])/2</f>
        <v>229.13</v>
      </c>
      <c r="M103" s="15">
        <f>testdata[[#This Row],[MidPrice]]+Multiplier*testdata[[#This Row],[ATR]]</f>
        <v>233.02021297324126</v>
      </c>
      <c r="N103" s="15">
        <f>testdata[[#This Row],[MidPrice]]-Multiplier*testdata[[#This Row],[ATR]]</f>
        <v>225.23978702675873</v>
      </c>
      <c r="O103" s="15">
        <f>IF(OR(testdata[[#This Row],[UpperE]]&lt;O102,F102&gt;O102),testdata[[#This Row],[UpperE]],O102)</f>
        <v>233.02021297324126</v>
      </c>
      <c r="P103" s="15">
        <f>IF(OR(testdata[[#This Row],[LowerE]]&gt;P102,F102&lt;P102),testdata[[#This Row],[LowerE]],P102)</f>
        <v>225.26400141343248</v>
      </c>
      <c r="Q103" s="8">
        <f>IF(T102=O102,testdata[[#This Row],[Upper]],testdata[[#This Row],[Lower]])</f>
        <v>225.26400141343248</v>
      </c>
      <c r="R103" s="8" t="e">
        <f>IF(testdata[[#This Row],[SuperTrend]]=testdata[[#This Row],[Upper]],testdata[[#This Row],[Upper]],NA())</f>
        <v>#N/A</v>
      </c>
      <c r="S103" s="8">
        <f>IF(testdata[[#This Row],[SuperTrend]]=testdata[[#This Row],[Lower]],testdata[[#This Row],[Lower]],NA())</f>
        <v>225.26400141343248</v>
      </c>
      <c r="T103" s="8">
        <f>IF(testdata[[#This Row],[close]]&lt;=testdata[[#This Row],[STpot]],testdata[[#This Row],[Upper]],testdata[[#This Row],[Lower]])</f>
        <v>225.26400141343248</v>
      </c>
      <c r="V103" s="2">
        <v>42885</v>
      </c>
      <c r="W103" s="8"/>
      <c r="X103" s="8">
        <v>225.264001413432</v>
      </c>
      <c r="Y103" s="8">
        <v>225.264001413432</v>
      </c>
      <c r="Z103" t="str">
        <f t="shared" si="1"/>
        <v/>
      </c>
    </row>
    <row r="104" spans="1:26" x14ac:dyDescent="0.25">
      <c r="A104" s="5">
        <v>103</v>
      </c>
      <c r="B104" s="2">
        <v>42886</v>
      </c>
      <c r="C104" s="1">
        <v>229.47</v>
      </c>
      <c r="D104" s="1">
        <v>229.51</v>
      </c>
      <c r="E104" s="1">
        <v>228.34</v>
      </c>
      <c r="F104" s="1">
        <v>229.09</v>
      </c>
      <c r="G104" s="1">
        <f>testdata[[#This Row],[high]]-testdata[[#This Row],[low]]</f>
        <v>1.1699999999999875</v>
      </c>
      <c r="H104" s="1">
        <f>ABS(testdata[[#This Row],[high]]-F103)</f>
        <v>0.35999999999998522</v>
      </c>
      <c r="I104" s="1">
        <f>ABS(testdata[[#This Row],[low]]-F103)</f>
        <v>0.81000000000000227</v>
      </c>
      <c r="J104" s="15">
        <f>MAX(testdata[[#This Row],[H-L]:[|L-pC|]])</f>
        <v>1.1699999999999875</v>
      </c>
      <c r="K104" s="12">
        <f>(K103*13+testdata[[#This Row],[TR]])/14</f>
        <v>1.2876849679080065</v>
      </c>
      <c r="L104" s="12">
        <f>(testdata[[#This Row],[high]]+testdata[[#This Row],[low]])/2</f>
        <v>228.92500000000001</v>
      </c>
      <c r="M104" s="15">
        <f>testdata[[#This Row],[MidPrice]]+Multiplier*testdata[[#This Row],[ATR]]</f>
        <v>232.78805490372403</v>
      </c>
      <c r="N104" s="15">
        <f>testdata[[#This Row],[MidPrice]]-Multiplier*testdata[[#This Row],[ATR]]</f>
        <v>225.06194509627599</v>
      </c>
      <c r="O104" s="15">
        <f>IF(OR(testdata[[#This Row],[UpperE]]&lt;O103,F103&gt;O103),testdata[[#This Row],[UpperE]],O103)</f>
        <v>232.78805490372403</v>
      </c>
      <c r="P104" s="15">
        <f>IF(OR(testdata[[#This Row],[LowerE]]&gt;P103,F103&lt;P103),testdata[[#This Row],[LowerE]],P103)</f>
        <v>225.26400141343248</v>
      </c>
      <c r="Q104" s="8">
        <f>IF(T103=O103,testdata[[#This Row],[Upper]],testdata[[#This Row],[Lower]])</f>
        <v>225.26400141343248</v>
      </c>
      <c r="R104" s="8" t="e">
        <f>IF(testdata[[#This Row],[SuperTrend]]=testdata[[#This Row],[Upper]],testdata[[#This Row],[Upper]],NA())</f>
        <v>#N/A</v>
      </c>
      <c r="S104" s="8">
        <f>IF(testdata[[#This Row],[SuperTrend]]=testdata[[#This Row],[Lower]],testdata[[#This Row],[Lower]],NA())</f>
        <v>225.26400141343248</v>
      </c>
      <c r="T104" s="8">
        <f>IF(testdata[[#This Row],[close]]&lt;=testdata[[#This Row],[STpot]],testdata[[#This Row],[Upper]],testdata[[#This Row],[Lower]])</f>
        <v>225.26400141343248</v>
      </c>
      <c r="V104" s="2">
        <v>42886</v>
      </c>
      <c r="W104" s="8"/>
      <c r="X104" s="8">
        <v>225.264001413432</v>
      </c>
      <c r="Y104" s="8">
        <v>225.264001413432</v>
      </c>
      <c r="Z104" t="str">
        <f t="shared" si="1"/>
        <v/>
      </c>
    </row>
    <row r="105" spans="1:26" x14ac:dyDescent="0.25">
      <c r="A105" s="5">
        <v>104</v>
      </c>
      <c r="B105" s="2">
        <v>42887</v>
      </c>
      <c r="C105" s="1">
        <v>229.6</v>
      </c>
      <c r="D105" s="1">
        <v>230.94</v>
      </c>
      <c r="E105" s="1">
        <v>229.28</v>
      </c>
      <c r="F105" s="1">
        <v>230.92</v>
      </c>
      <c r="G105" s="1">
        <f>testdata[[#This Row],[high]]-testdata[[#This Row],[low]]</f>
        <v>1.6599999999999966</v>
      </c>
      <c r="H105" s="1">
        <f>ABS(testdata[[#This Row],[high]]-F104)</f>
        <v>1.8499999999999943</v>
      </c>
      <c r="I105" s="1">
        <f>ABS(testdata[[#This Row],[low]]-F104)</f>
        <v>0.18999999999999773</v>
      </c>
      <c r="J105" s="15">
        <f>MAX(testdata[[#This Row],[H-L]:[|L-pC|]])</f>
        <v>1.8499999999999943</v>
      </c>
      <c r="K105" s="12">
        <f>(K104*13+testdata[[#This Row],[TR]])/14</f>
        <v>1.3278503273431483</v>
      </c>
      <c r="L105" s="12">
        <f>(testdata[[#This Row],[high]]+testdata[[#This Row],[low]])/2</f>
        <v>230.11</v>
      </c>
      <c r="M105" s="15">
        <f>testdata[[#This Row],[MidPrice]]+Multiplier*testdata[[#This Row],[ATR]]</f>
        <v>234.09355098202946</v>
      </c>
      <c r="N105" s="15">
        <f>testdata[[#This Row],[MidPrice]]-Multiplier*testdata[[#This Row],[ATR]]</f>
        <v>226.12644901797057</v>
      </c>
      <c r="O105" s="15">
        <f>IF(OR(testdata[[#This Row],[UpperE]]&lt;O104,F104&gt;O104),testdata[[#This Row],[UpperE]],O104)</f>
        <v>232.78805490372403</v>
      </c>
      <c r="P105" s="15">
        <f>IF(OR(testdata[[#This Row],[LowerE]]&gt;P104,F104&lt;P104),testdata[[#This Row],[LowerE]],P104)</f>
        <v>226.12644901797057</v>
      </c>
      <c r="Q105" s="8">
        <f>IF(T104=O104,testdata[[#This Row],[Upper]],testdata[[#This Row],[Lower]])</f>
        <v>226.12644901797057</v>
      </c>
      <c r="R105" s="8" t="e">
        <f>IF(testdata[[#This Row],[SuperTrend]]=testdata[[#This Row],[Upper]],testdata[[#This Row],[Upper]],NA())</f>
        <v>#N/A</v>
      </c>
      <c r="S105" s="8">
        <f>IF(testdata[[#This Row],[SuperTrend]]=testdata[[#This Row],[Lower]],testdata[[#This Row],[Lower]],NA())</f>
        <v>226.12644901797057</v>
      </c>
      <c r="T105" s="8">
        <f>IF(testdata[[#This Row],[close]]&lt;=testdata[[#This Row],[STpot]],testdata[[#This Row],[Upper]],testdata[[#This Row],[Lower]])</f>
        <v>226.12644901797057</v>
      </c>
      <c r="V105" s="2">
        <v>42887</v>
      </c>
      <c r="W105" s="8"/>
      <c r="X105" s="8">
        <v>226.12644901797</v>
      </c>
      <c r="Y105" s="8">
        <v>226.12644901797</v>
      </c>
      <c r="Z105" t="str">
        <f t="shared" si="1"/>
        <v/>
      </c>
    </row>
    <row r="106" spans="1:26" x14ac:dyDescent="0.25">
      <c r="A106" s="5">
        <v>105</v>
      </c>
      <c r="B106" s="2">
        <v>42888</v>
      </c>
      <c r="C106" s="1">
        <v>230.97</v>
      </c>
      <c r="D106" s="1">
        <v>231.86</v>
      </c>
      <c r="E106" s="1">
        <v>230.65</v>
      </c>
      <c r="F106" s="1">
        <v>231.69</v>
      </c>
      <c r="G106" s="1">
        <f>testdata[[#This Row],[high]]-testdata[[#This Row],[low]]</f>
        <v>1.210000000000008</v>
      </c>
      <c r="H106" s="1">
        <f>ABS(testdata[[#This Row],[high]]-F105)</f>
        <v>0.94000000000002615</v>
      </c>
      <c r="I106" s="1">
        <f>ABS(testdata[[#This Row],[low]]-F105)</f>
        <v>0.26999999999998181</v>
      </c>
      <c r="J106" s="15">
        <f>MAX(testdata[[#This Row],[H-L]:[|L-pC|]])</f>
        <v>1.210000000000008</v>
      </c>
      <c r="K106" s="12">
        <f>(K105*13+testdata[[#This Row],[TR]])/14</f>
        <v>1.3194324468186382</v>
      </c>
      <c r="L106" s="12">
        <f>(testdata[[#This Row],[high]]+testdata[[#This Row],[low]])/2</f>
        <v>231.255</v>
      </c>
      <c r="M106" s="15">
        <f>testdata[[#This Row],[MidPrice]]+Multiplier*testdata[[#This Row],[ATR]]</f>
        <v>235.21329734045591</v>
      </c>
      <c r="N106" s="15">
        <f>testdata[[#This Row],[MidPrice]]-Multiplier*testdata[[#This Row],[ATR]]</f>
        <v>227.29670265954408</v>
      </c>
      <c r="O106" s="15">
        <f>IF(OR(testdata[[#This Row],[UpperE]]&lt;O105,F105&gt;O105),testdata[[#This Row],[UpperE]],O105)</f>
        <v>232.78805490372403</v>
      </c>
      <c r="P106" s="15">
        <f>IF(OR(testdata[[#This Row],[LowerE]]&gt;P105,F105&lt;P105),testdata[[#This Row],[LowerE]],P105)</f>
        <v>227.29670265954408</v>
      </c>
      <c r="Q106" s="8">
        <f>IF(T105=O105,testdata[[#This Row],[Upper]],testdata[[#This Row],[Lower]])</f>
        <v>227.29670265954408</v>
      </c>
      <c r="R106" s="8" t="e">
        <f>IF(testdata[[#This Row],[SuperTrend]]=testdata[[#This Row],[Upper]],testdata[[#This Row],[Upper]],NA())</f>
        <v>#N/A</v>
      </c>
      <c r="S106" s="8">
        <f>IF(testdata[[#This Row],[SuperTrend]]=testdata[[#This Row],[Lower]],testdata[[#This Row],[Lower]],NA())</f>
        <v>227.29670265954408</v>
      </c>
      <c r="T106" s="8">
        <f>IF(testdata[[#This Row],[close]]&lt;=testdata[[#This Row],[STpot]],testdata[[#This Row],[Upper]],testdata[[#This Row],[Lower]])</f>
        <v>227.29670265954408</v>
      </c>
      <c r="V106" s="2">
        <v>42888</v>
      </c>
      <c r="W106" s="8"/>
      <c r="X106" s="8">
        <v>227.296702659544</v>
      </c>
      <c r="Y106" s="8">
        <v>227.296702659544</v>
      </c>
      <c r="Z106" t="str">
        <f t="shared" si="1"/>
        <v/>
      </c>
    </row>
    <row r="107" spans="1:26" x14ac:dyDescent="0.25">
      <c r="A107" s="5">
        <v>106</v>
      </c>
      <c r="B107" s="2">
        <v>42891</v>
      </c>
      <c r="C107" s="1">
        <v>231.5</v>
      </c>
      <c r="D107" s="1">
        <v>231.81</v>
      </c>
      <c r="E107" s="1">
        <v>231.3</v>
      </c>
      <c r="F107" s="1">
        <v>231.51</v>
      </c>
      <c r="G107" s="1">
        <f>testdata[[#This Row],[high]]-testdata[[#This Row],[low]]</f>
        <v>0.50999999999999091</v>
      </c>
      <c r="H107" s="1">
        <f>ABS(testdata[[#This Row],[high]]-F106)</f>
        <v>0.12000000000000455</v>
      </c>
      <c r="I107" s="1">
        <f>ABS(testdata[[#This Row],[low]]-F106)</f>
        <v>0.38999999999998636</v>
      </c>
      <c r="J107" s="15">
        <f>MAX(testdata[[#This Row],[H-L]:[|L-pC|]])</f>
        <v>0.50999999999999091</v>
      </c>
      <c r="K107" s="12">
        <f>(K106*13+testdata[[#This Row],[TR]])/14</f>
        <v>1.2616158434744491</v>
      </c>
      <c r="L107" s="12">
        <f>(testdata[[#This Row],[high]]+testdata[[#This Row],[low]])/2</f>
        <v>231.55500000000001</v>
      </c>
      <c r="M107" s="15">
        <f>testdata[[#This Row],[MidPrice]]+Multiplier*testdata[[#This Row],[ATR]]</f>
        <v>235.33984753042336</v>
      </c>
      <c r="N107" s="15">
        <f>testdata[[#This Row],[MidPrice]]-Multiplier*testdata[[#This Row],[ATR]]</f>
        <v>227.77015246957666</v>
      </c>
      <c r="O107" s="15">
        <f>IF(OR(testdata[[#This Row],[UpperE]]&lt;O106,F106&gt;O106),testdata[[#This Row],[UpperE]],O106)</f>
        <v>232.78805490372403</v>
      </c>
      <c r="P107" s="15">
        <f>IF(OR(testdata[[#This Row],[LowerE]]&gt;P106,F106&lt;P106),testdata[[#This Row],[LowerE]],P106)</f>
        <v>227.77015246957666</v>
      </c>
      <c r="Q107" s="8">
        <f>IF(T106=O106,testdata[[#This Row],[Upper]],testdata[[#This Row],[Lower]])</f>
        <v>227.77015246957666</v>
      </c>
      <c r="R107" s="8" t="e">
        <f>IF(testdata[[#This Row],[SuperTrend]]=testdata[[#This Row],[Upper]],testdata[[#This Row],[Upper]],NA())</f>
        <v>#N/A</v>
      </c>
      <c r="S107" s="8">
        <f>IF(testdata[[#This Row],[SuperTrend]]=testdata[[#This Row],[Lower]],testdata[[#This Row],[Lower]],NA())</f>
        <v>227.77015246957666</v>
      </c>
      <c r="T107" s="8">
        <f>IF(testdata[[#This Row],[close]]&lt;=testdata[[#This Row],[STpot]],testdata[[#This Row],[Upper]],testdata[[#This Row],[Lower]])</f>
        <v>227.77015246957666</v>
      </c>
      <c r="V107" s="2">
        <v>42891</v>
      </c>
      <c r="W107" s="8"/>
      <c r="X107" s="8">
        <v>227.770152469576</v>
      </c>
      <c r="Y107" s="8">
        <v>227.770152469576</v>
      </c>
      <c r="Z107" t="str">
        <f t="shared" si="1"/>
        <v/>
      </c>
    </row>
    <row r="108" spans="1:26" x14ac:dyDescent="0.25">
      <c r="A108" s="5">
        <v>107</v>
      </c>
      <c r="B108" s="2">
        <v>42892</v>
      </c>
      <c r="C108" s="1">
        <v>230.9</v>
      </c>
      <c r="D108" s="1">
        <v>231.51</v>
      </c>
      <c r="E108" s="1">
        <v>230.69</v>
      </c>
      <c r="F108" s="1">
        <v>230.77</v>
      </c>
      <c r="G108" s="1">
        <f>testdata[[#This Row],[high]]-testdata[[#This Row],[low]]</f>
        <v>0.81999999999999318</v>
      </c>
      <c r="H108" s="1">
        <f>ABS(testdata[[#This Row],[high]]-F107)</f>
        <v>0</v>
      </c>
      <c r="I108" s="1">
        <f>ABS(testdata[[#This Row],[low]]-F107)</f>
        <v>0.81999999999999318</v>
      </c>
      <c r="J108" s="15">
        <f>MAX(testdata[[#This Row],[H-L]:[|L-pC|]])</f>
        <v>0.81999999999999318</v>
      </c>
      <c r="K108" s="12">
        <f>(K107*13+testdata[[#This Row],[TR]])/14</f>
        <v>1.230071854654845</v>
      </c>
      <c r="L108" s="12">
        <f>(testdata[[#This Row],[high]]+testdata[[#This Row],[low]])/2</f>
        <v>231.1</v>
      </c>
      <c r="M108" s="15">
        <f>testdata[[#This Row],[MidPrice]]+Multiplier*testdata[[#This Row],[ATR]]</f>
        <v>234.79021556396452</v>
      </c>
      <c r="N108" s="15">
        <f>testdata[[#This Row],[MidPrice]]-Multiplier*testdata[[#This Row],[ATR]]</f>
        <v>227.40978443603547</v>
      </c>
      <c r="O108" s="15">
        <f>IF(OR(testdata[[#This Row],[UpperE]]&lt;O107,F107&gt;O107),testdata[[#This Row],[UpperE]],O107)</f>
        <v>232.78805490372403</v>
      </c>
      <c r="P108" s="15">
        <f>IF(OR(testdata[[#This Row],[LowerE]]&gt;P107,F107&lt;P107),testdata[[#This Row],[LowerE]],P107)</f>
        <v>227.77015246957666</v>
      </c>
      <c r="Q108" s="8">
        <f>IF(T107=O107,testdata[[#This Row],[Upper]],testdata[[#This Row],[Lower]])</f>
        <v>227.77015246957666</v>
      </c>
      <c r="R108" s="8" t="e">
        <f>IF(testdata[[#This Row],[SuperTrend]]=testdata[[#This Row],[Upper]],testdata[[#This Row],[Upper]],NA())</f>
        <v>#N/A</v>
      </c>
      <c r="S108" s="8">
        <f>IF(testdata[[#This Row],[SuperTrend]]=testdata[[#This Row],[Lower]],testdata[[#This Row],[Lower]],NA())</f>
        <v>227.77015246957666</v>
      </c>
      <c r="T108" s="8">
        <f>IF(testdata[[#This Row],[close]]&lt;=testdata[[#This Row],[STpot]],testdata[[#This Row],[Upper]],testdata[[#This Row],[Lower]])</f>
        <v>227.77015246957666</v>
      </c>
      <c r="V108" s="2">
        <v>42892</v>
      </c>
      <c r="W108" s="8"/>
      <c r="X108" s="8">
        <v>227.770152469576</v>
      </c>
      <c r="Y108" s="8">
        <v>227.770152469576</v>
      </c>
      <c r="Z108" t="str">
        <f t="shared" si="1"/>
        <v/>
      </c>
    </row>
    <row r="109" spans="1:26" x14ac:dyDescent="0.25">
      <c r="A109" s="5">
        <v>108</v>
      </c>
      <c r="B109" s="2">
        <v>42893</v>
      </c>
      <c r="C109" s="1">
        <v>231.14</v>
      </c>
      <c r="D109" s="1">
        <v>231.45</v>
      </c>
      <c r="E109" s="1">
        <v>230.41</v>
      </c>
      <c r="F109" s="1">
        <v>231.2</v>
      </c>
      <c r="G109" s="1">
        <f>testdata[[#This Row],[high]]-testdata[[#This Row],[low]]</f>
        <v>1.039999999999992</v>
      </c>
      <c r="H109" s="1">
        <f>ABS(testdata[[#This Row],[high]]-F108)</f>
        <v>0.6799999999999784</v>
      </c>
      <c r="I109" s="1">
        <f>ABS(testdata[[#This Row],[low]]-F108)</f>
        <v>0.36000000000001364</v>
      </c>
      <c r="J109" s="15">
        <f>MAX(testdata[[#This Row],[H-L]:[|L-pC|]])</f>
        <v>1.039999999999992</v>
      </c>
      <c r="K109" s="12">
        <f>(K108*13+testdata[[#This Row],[TR]])/14</f>
        <v>1.2164952936080697</v>
      </c>
      <c r="L109" s="12">
        <f>(testdata[[#This Row],[high]]+testdata[[#This Row],[low]])/2</f>
        <v>230.93</v>
      </c>
      <c r="M109" s="15">
        <f>testdata[[#This Row],[MidPrice]]+Multiplier*testdata[[#This Row],[ATR]]</f>
        <v>234.57948588082422</v>
      </c>
      <c r="N109" s="15">
        <f>testdata[[#This Row],[MidPrice]]-Multiplier*testdata[[#This Row],[ATR]]</f>
        <v>227.28051411917579</v>
      </c>
      <c r="O109" s="15">
        <f>IF(OR(testdata[[#This Row],[UpperE]]&lt;O108,F108&gt;O108),testdata[[#This Row],[UpperE]],O108)</f>
        <v>232.78805490372403</v>
      </c>
      <c r="P109" s="15">
        <f>IF(OR(testdata[[#This Row],[LowerE]]&gt;P108,F108&lt;P108),testdata[[#This Row],[LowerE]],P108)</f>
        <v>227.77015246957666</v>
      </c>
      <c r="Q109" s="8">
        <f>IF(T108=O108,testdata[[#This Row],[Upper]],testdata[[#This Row],[Lower]])</f>
        <v>227.77015246957666</v>
      </c>
      <c r="R109" s="8" t="e">
        <f>IF(testdata[[#This Row],[SuperTrend]]=testdata[[#This Row],[Upper]],testdata[[#This Row],[Upper]],NA())</f>
        <v>#N/A</v>
      </c>
      <c r="S109" s="8">
        <f>IF(testdata[[#This Row],[SuperTrend]]=testdata[[#This Row],[Lower]],testdata[[#This Row],[Lower]],NA())</f>
        <v>227.77015246957666</v>
      </c>
      <c r="T109" s="8">
        <f>IF(testdata[[#This Row],[close]]&lt;=testdata[[#This Row],[STpot]],testdata[[#This Row],[Upper]],testdata[[#This Row],[Lower]])</f>
        <v>227.77015246957666</v>
      </c>
      <c r="V109" s="2">
        <v>42893</v>
      </c>
      <c r="W109" s="8"/>
      <c r="X109" s="8">
        <v>227.770152469576</v>
      </c>
      <c r="Y109" s="8">
        <v>227.770152469576</v>
      </c>
      <c r="Z109" t="str">
        <f t="shared" si="1"/>
        <v/>
      </c>
    </row>
    <row r="110" spans="1:26" x14ac:dyDescent="0.25">
      <c r="A110" s="5">
        <v>109</v>
      </c>
      <c r="B110" s="2">
        <v>42894</v>
      </c>
      <c r="C110" s="1">
        <v>231.31</v>
      </c>
      <c r="D110" s="1">
        <v>231.84</v>
      </c>
      <c r="E110" s="1">
        <v>230.74</v>
      </c>
      <c r="F110" s="1">
        <v>231.32</v>
      </c>
      <c r="G110" s="1">
        <f>testdata[[#This Row],[high]]-testdata[[#This Row],[low]]</f>
        <v>1.0999999999999943</v>
      </c>
      <c r="H110" s="1">
        <f>ABS(testdata[[#This Row],[high]]-F109)</f>
        <v>0.64000000000001478</v>
      </c>
      <c r="I110" s="1">
        <f>ABS(testdata[[#This Row],[low]]-F109)</f>
        <v>0.45999999999997954</v>
      </c>
      <c r="J110" s="15">
        <f>MAX(testdata[[#This Row],[H-L]:[|L-pC|]])</f>
        <v>1.0999999999999943</v>
      </c>
      <c r="K110" s="12">
        <f>(K109*13+testdata[[#This Row],[TR]])/14</f>
        <v>1.208174201207493</v>
      </c>
      <c r="L110" s="12">
        <f>(testdata[[#This Row],[high]]+testdata[[#This Row],[low]])/2</f>
        <v>231.29000000000002</v>
      </c>
      <c r="M110" s="15">
        <f>testdata[[#This Row],[MidPrice]]+Multiplier*testdata[[#This Row],[ATR]]</f>
        <v>234.91452260362249</v>
      </c>
      <c r="N110" s="15">
        <f>testdata[[#This Row],[MidPrice]]-Multiplier*testdata[[#This Row],[ATR]]</f>
        <v>227.66547739637755</v>
      </c>
      <c r="O110" s="15">
        <f>IF(OR(testdata[[#This Row],[UpperE]]&lt;O109,F109&gt;O109),testdata[[#This Row],[UpperE]],O109)</f>
        <v>232.78805490372403</v>
      </c>
      <c r="P110" s="15">
        <f>IF(OR(testdata[[#This Row],[LowerE]]&gt;P109,F109&lt;P109),testdata[[#This Row],[LowerE]],P109)</f>
        <v>227.77015246957666</v>
      </c>
      <c r="Q110" s="8">
        <f>IF(T109=O109,testdata[[#This Row],[Upper]],testdata[[#This Row],[Lower]])</f>
        <v>227.77015246957666</v>
      </c>
      <c r="R110" s="8" t="e">
        <f>IF(testdata[[#This Row],[SuperTrend]]=testdata[[#This Row],[Upper]],testdata[[#This Row],[Upper]],NA())</f>
        <v>#N/A</v>
      </c>
      <c r="S110" s="8">
        <f>IF(testdata[[#This Row],[SuperTrend]]=testdata[[#This Row],[Lower]],testdata[[#This Row],[Lower]],NA())</f>
        <v>227.77015246957666</v>
      </c>
      <c r="T110" s="8">
        <f>IF(testdata[[#This Row],[close]]&lt;=testdata[[#This Row],[STpot]],testdata[[#This Row],[Upper]],testdata[[#This Row],[Lower]])</f>
        <v>227.77015246957666</v>
      </c>
      <c r="V110" s="2">
        <v>42894</v>
      </c>
      <c r="W110" s="8"/>
      <c r="X110" s="8">
        <v>227.770152469576</v>
      </c>
      <c r="Y110" s="8">
        <v>227.770152469576</v>
      </c>
      <c r="Z110" t="str">
        <f t="shared" si="1"/>
        <v/>
      </c>
    </row>
    <row r="111" spans="1:26" x14ac:dyDescent="0.25">
      <c r="A111" s="5">
        <v>110</v>
      </c>
      <c r="B111" s="2">
        <v>42895</v>
      </c>
      <c r="C111" s="1">
        <v>231.61</v>
      </c>
      <c r="D111" s="1">
        <v>232.48</v>
      </c>
      <c r="E111" s="1">
        <v>229.58</v>
      </c>
      <c r="F111" s="1">
        <v>230.96</v>
      </c>
      <c r="G111" s="1">
        <f>testdata[[#This Row],[high]]-testdata[[#This Row],[low]]</f>
        <v>2.8999999999999773</v>
      </c>
      <c r="H111" s="1">
        <f>ABS(testdata[[#This Row],[high]]-F110)</f>
        <v>1.1599999999999966</v>
      </c>
      <c r="I111" s="1">
        <f>ABS(testdata[[#This Row],[low]]-F110)</f>
        <v>1.7399999999999807</v>
      </c>
      <c r="J111" s="15">
        <f>MAX(testdata[[#This Row],[H-L]:[|L-pC|]])</f>
        <v>2.8999999999999773</v>
      </c>
      <c r="K111" s="12">
        <f>(K110*13+testdata[[#This Row],[TR]])/14</f>
        <v>1.3290189011212417</v>
      </c>
      <c r="L111" s="12">
        <f>(testdata[[#This Row],[high]]+testdata[[#This Row],[low]])/2</f>
        <v>231.03</v>
      </c>
      <c r="M111" s="15">
        <f>testdata[[#This Row],[MidPrice]]+Multiplier*testdata[[#This Row],[ATR]]</f>
        <v>235.01705670336372</v>
      </c>
      <c r="N111" s="15">
        <f>testdata[[#This Row],[MidPrice]]-Multiplier*testdata[[#This Row],[ATR]]</f>
        <v>227.04294329663628</v>
      </c>
      <c r="O111" s="15">
        <f>IF(OR(testdata[[#This Row],[UpperE]]&lt;O110,F110&gt;O110),testdata[[#This Row],[UpperE]],O110)</f>
        <v>232.78805490372403</v>
      </c>
      <c r="P111" s="15">
        <f>IF(OR(testdata[[#This Row],[LowerE]]&gt;P110,F110&lt;P110),testdata[[#This Row],[LowerE]],P110)</f>
        <v>227.77015246957666</v>
      </c>
      <c r="Q111" s="8">
        <f>IF(T110=O110,testdata[[#This Row],[Upper]],testdata[[#This Row],[Lower]])</f>
        <v>227.77015246957666</v>
      </c>
      <c r="R111" s="8" t="e">
        <f>IF(testdata[[#This Row],[SuperTrend]]=testdata[[#This Row],[Upper]],testdata[[#This Row],[Upper]],NA())</f>
        <v>#N/A</v>
      </c>
      <c r="S111" s="8">
        <f>IF(testdata[[#This Row],[SuperTrend]]=testdata[[#This Row],[Lower]],testdata[[#This Row],[Lower]],NA())</f>
        <v>227.77015246957666</v>
      </c>
      <c r="T111" s="8">
        <f>IF(testdata[[#This Row],[close]]&lt;=testdata[[#This Row],[STpot]],testdata[[#This Row],[Upper]],testdata[[#This Row],[Lower]])</f>
        <v>227.77015246957666</v>
      </c>
      <c r="V111" s="2">
        <v>42895</v>
      </c>
      <c r="W111" s="8"/>
      <c r="X111" s="8">
        <v>227.770152469576</v>
      </c>
      <c r="Y111" s="8">
        <v>227.770152469576</v>
      </c>
      <c r="Z111" t="str">
        <f t="shared" si="1"/>
        <v/>
      </c>
    </row>
    <row r="112" spans="1:26" x14ac:dyDescent="0.25">
      <c r="A112" s="5">
        <v>111</v>
      </c>
      <c r="B112" s="2">
        <v>42898</v>
      </c>
      <c r="C112" s="1">
        <v>230.7</v>
      </c>
      <c r="D112" s="1">
        <v>230.97</v>
      </c>
      <c r="E112" s="1">
        <v>229.99</v>
      </c>
      <c r="F112" s="1">
        <v>230.92</v>
      </c>
      <c r="G112" s="1">
        <f>testdata[[#This Row],[high]]-testdata[[#This Row],[low]]</f>
        <v>0.97999999999998977</v>
      </c>
      <c r="H112" s="1">
        <f>ABS(testdata[[#This Row],[high]]-F111)</f>
        <v>9.9999999999909051E-3</v>
      </c>
      <c r="I112" s="1">
        <f>ABS(testdata[[#This Row],[low]]-F111)</f>
        <v>0.96999999999999886</v>
      </c>
      <c r="J112" s="15">
        <f>MAX(testdata[[#This Row],[H-L]:[|L-pC|]])</f>
        <v>0.97999999999998977</v>
      </c>
      <c r="K112" s="12">
        <f>(K111*13+testdata[[#This Row],[TR]])/14</f>
        <v>1.304088979612581</v>
      </c>
      <c r="L112" s="12">
        <f>(testdata[[#This Row],[high]]+testdata[[#This Row],[low]])/2</f>
        <v>230.48000000000002</v>
      </c>
      <c r="M112" s="15">
        <f>testdata[[#This Row],[MidPrice]]+Multiplier*testdata[[#This Row],[ATR]]</f>
        <v>234.39226693883776</v>
      </c>
      <c r="N112" s="15">
        <f>testdata[[#This Row],[MidPrice]]-Multiplier*testdata[[#This Row],[ATR]]</f>
        <v>226.56773306116227</v>
      </c>
      <c r="O112" s="15">
        <f>IF(OR(testdata[[#This Row],[UpperE]]&lt;O111,F111&gt;O111),testdata[[#This Row],[UpperE]],O111)</f>
        <v>232.78805490372403</v>
      </c>
      <c r="P112" s="15">
        <f>IF(OR(testdata[[#This Row],[LowerE]]&gt;P111,F111&lt;P111),testdata[[#This Row],[LowerE]],P111)</f>
        <v>227.77015246957666</v>
      </c>
      <c r="Q112" s="8">
        <f>IF(T111=O111,testdata[[#This Row],[Upper]],testdata[[#This Row],[Lower]])</f>
        <v>227.77015246957666</v>
      </c>
      <c r="R112" s="8" t="e">
        <f>IF(testdata[[#This Row],[SuperTrend]]=testdata[[#This Row],[Upper]],testdata[[#This Row],[Upper]],NA())</f>
        <v>#N/A</v>
      </c>
      <c r="S112" s="8">
        <f>IF(testdata[[#This Row],[SuperTrend]]=testdata[[#This Row],[Lower]],testdata[[#This Row],[Lower]],NA())</f>
        <v>227.77015246957666</v>
      </c>
      <c r="T112" s="8">
        <f>IF(testdata[[#This Row],[close]]&lt;=testdata[[#This Row],[STpot]],testdata[[#This Row],[Upper]],testdata[[#This Row],[Lower]])</f>
        <v>227.77015246957666</v>
      </c>
      <c r="V112" s="2">
        <v>42898</v>
      </c>
      <c r="W112" s="8"/>
      <c r="X112" s="8">
        <v>227.770152469576</v>
      </c>
      <c r="Y112" s="8">
        <v>227.770152469576</v>
      </c>
      <c r="Z112" t="str">
        <f t="shared" si="1"/>
        <v/>
      </c>
    </row>
    <row r="113" spans="1:26" x14ac:dyDescent="0.25">
      <c r="A113" s="5">
        <v>112</v>
      </c>
      <c r="B113" s="2">
        <v>42899</v>
      </c>
      <c r="C113" s="1">
        <v>231.51</v>
      </c>
      <c r="D113" s="1">
        <v>232.1</v>
      </c>
      <c r="E113" s="1">
        <v>231.13</v>
      </c>
      <c r="F113" s="1">
        <v>232.05</v>
      </c>
      <c r="G113" s="1">
        <f>testdata[[#This Row],[high]]-testdata[[#This Row],[low]]</f>
        <v>0.96999999999999886</v>
      </c>
      <c r="H113" s="1">
        <f>ABS(testdata[[#This Row],[high]]-F112)</f>
        <v>1.1800000000000068</v>
      </c>
      <c r="I113" s="1">
        <f>ABS(testdata[[#This Row],[low]]-F112)</f>
        <v>0.21000000000000796</v>
      </c>
      <c r="J113" s="15">
        <f>MAX(testdata[[#This Row],[H-L]:[|L-pC|]])</f>
        <v>1.1800000000000068</v>
      </c>
      <c r="K113" s="12">
        <f>(K112*13+testdata[[#This Row],[TR]])/14</f>
        <v>1.2952254810688257</v>
      </c>
      <c r="L113" s="12">
        <f>(testdata[[#This Row],[high]]+testdata[[#This Row],[low]])/2</f>
        <v>231.61500000000001</v>
      </c>
      <c r="M113" s="15">
        <f>testdata[[#This Row],[MidPrice]]+Multiplier*testdata[[#This Row],[ATR]]</f>
        <v>235.50067644320649</v>
      </c>
      <c r="N113" s="15">
        <f>testdata[[#This Row],[MidPrice]]-Multiplier*testdata[[#This Row],[ATR]]</f>
        <v>227.72932355679353</v>
      </c>
      <c r="O113" s="15">
        <f>IF(OR(testdata[[#This Row],[UpperE]]&lt;O112,F112&gt;O112),testdata[[#This Row],[UpperE]],O112)</f>
        <v>232.78805490372403</v>
      </c>
      <c r="P113" s="15">
        <f>IF(OR(testdata[[#This Row],[LowerE]]&gt;P112,F112&lt;P112),testdata[[#This Row],[LowerE]],P112)</f>
        <v>227.77015246957666</v>
      </c>
      <c r="Q113" s="8">
        <f>IF(T112=O112,testdata[[#This Row],[Upper]],testdata[[#This Row],[Lower]])</f>
        <v>227.77015246957666</v>
      </c>
      <c r="R113" s="8" t="e">
        <f>IF(testdata[[#This Row],[SuperTrend]]=testdata[[#This Row],[Upper]],testdata[[#This Row],[Upper]],NA())</f>
        <v>#N/A</v>
      </c>
      <c r="S113" s="8">
        <f>IF(testdata[[#This Row],[SuperTrend]]=testdata[[#This Row],[Lower]],testdata[[#This Row],[Lower]],NA())</f>
        <v>227.77015246957666</v>
      </c>
      <c r="T113" s="8">
        <f>IF(testdata[[#This Row],[close]]&lt;=testdata[[#This Row],[STpot]],testdata[[#This Row],[Upper]],testdata[[#This Row],[Lower]])</f>
        <v>227.77015246957666</v>
      </c>
      <c r="V113" s="2">
        <v>42899</v>
      </c>
      <c r="W113" s="8"/>
      <c r="X113" s="8">
        <v>227.770152469576</v>
      </c>
      <c r="Y113" s="8">
        <v>227.770152469576</v>
      </c>
      <c r="Z113" t="str">
        <f t="shared" si="1"/>
        <v/>
      </c>
    </row>
    <row r="114" spans="1:26" x14ac:dyDescent="0.25">
      <c r="A114" s="5">
        <v>113</v>
      </c>
      <c r="B114" s="2">
        <v>42900</v>
      </c>
      <c r="C114" s="1">
        <v>232.34</v>
      </c>
      <c r="D114" s="1">
        <v>232.35</v>
      </c>
      <c r="E114" s="1">
        <v>230.85</v>
      </c>
      <c r="F114" s="1">
        <v>231.75</v>
      </c>
      <c r="G114" s="1">
        <f>testdata[[#This Row],[high]]-testdata[[#This Row],[low]]</f>
        <v>1.5</v>
      </c>
      <c r="H114" s="1">
        <f>ABS(testdata[[#This Row],[high]]-F113)</f>
        <v>0.29999999999998295</v>
      </c>
      <c r="I114" s="1">
        <f>ABS(testdata[[#This Row],[low]]-F113)</f>
        <v>1.2000000000000171</v>
      </c>
      <c r="J114" s="15">
        <f>MAX(testdata[[#This Row],[H-L]:[|L-pC|]])</f>
        <v>1.5</v>
      </c>
      <c r="K114" s="12">
        <f>(K113*13+testdata[[#This Row],[TR]])/14</f>
        <v>1.3098522324210524</v>
      </c>
      <c r="L114" s="12">
        <f>(testdata[[#This Row],[high]]+testdata[[#This Row],[low]])/2</f>
        <v>231.6</v>
      </c>
      <c r="M114" s="15">
        <f>testdata[[#This Row],[MidPrice]]+Multiplier*testdata[[#This Row],[ATR]]</f>
        <v>235.52955669726316</v>
      </c>
      <c r="N114" s="15">
        <f>testdata[[#This Row],[MidPrice]]-Multiplier*testdata[[#This Row],[ATR]]</f>
        <v>227.67044330273683</v>
      </c>
      <c r="O114" s="15">
        <f>IF(OR(testdata[[#This Row],[UpperE]]&lt;O113,F113&gt;O113),testdata[[#This Row],[UpperE]],O113)</f>
        <v>232.78805490372403</v>
      </c>
      <c r="P114" s="15">
        <f>IF(OR(testdata[[#This Row],[LowerE]]&gt;P113,F113&lt;P113),testdata[[#This Row],[LowerE]],P113)</f>
        <v>227.77015246957666</v>
      </c>
      <c r="Q114" s="8">
        <f>IF(T113=O113,testdata[[#This Row],[Upper]],testdata[[#This Row],[Lower]])</f>
        <v>227.77015246957666</v>
      </c>
      <c r="R114" s="8" t="e">
        <f>IF(testdata[[#This Row],[SuperTrend]]=testdata[[#This Row],[Upper]],testdata[[#This Row],[Upper]],NA())</f>
        <v>#N/A</v>
      </c>
      <c r="S114" s="8">
        <f>IF(testdata[[#This Row],[SuperTrend]]=testdata[[#This Row],[Lower]],testdata[[#This Row],[Lower]],NA())</f>
        <v>227.77015246957666</v>
      </c>
      <c r="T114" s="8">
        <f>IF(testdata[[#This Row],[close]]&lt;=testdata[[#This Row],[STpot]],testdata[[#This Row],[Upper]],testdata[[#This Row],[Lower]])</f>
        <v>227.77015246957666</v>
      </c>
      <c r="V114" s="2">
        <v>42900</v>
      </c>
      <c r="W114" s="8"/>
      <c r="X114" s="8">
        <v>227.770152469576</v>
      </c>
      <c r="Y114" s="8">
        <v>227.770152469576</v>
      </c>
      <c r="Z114" t="str">
        <f t="shared" si="1"/>
        <v/>
      </c>
    </row>
    <row r="115" spans="1:26" x14ac:dyDescent="0.25">
      <c r="A115" s="5">
        <v>114</v>
      </c>
      <c r="B115" s="2">
        <v>42901</v>
      </c>
      <c r="C115" s="1">
        <v>230.27</v>
      </c>
      <c r="D115" s="1">
        <v>231.44</v>
      </c>
      <c r="E115" s="1">
        <v>229.97</v>
      </c>
      <c r="F115" s="1">
        <v>231.31</v>
      </c>
      <c r="G115" s="1">
        <f>testdata[[#This Row],[high]]-testdata[[#This Row],[low]]</f>
        <v>1.4699999999999989</v>
      </c>
      <c r="H115" s="1">
        <f>ABS(testdata[[#This Row],[high]]-F114)</f>
        <v>0.31000000000000227</v>
      </c>
      <c r="I115" s="1">
        <f>ABS(testdata[[#This Row],[low]]-F114)</f>
        <v>1.7800000000000011</v>
      </c>
      <c r="J115" s="15">
        <f>MAX(testdata[[#This Row],[H-L]:[|L-pC|]])</f>
        <v>1.7800000000000011</v>
      </c>
      <c r="K115" s="12">
        <f>(K114*13+testdata[[#This Row],[TR]])/14</f>
        <v>1.3434342158195487</v>
      </c>
      <c r="L115" s="12">
        <f>(testdata[[#This Row],[high]]+testdata[[#This Row],[low]])/2</f>
        <v>230.70499999999998</v>
      </c>
      <c r="M115" s="15">
        <f>testdata[[#This Row],[MidPrice]]+Multiplier*testdata[[#This Row],[ATR]]</f>
        <v>234.73530264745864</v>
      </c>
      <c r="N115" s="15">
        <f>testdata[[#This Row],[MidPrice]]-Multiplier*testdata[[#This Row],[ATR]]</f>
        <v>226.67469735254133</v>
      </c>
      <c r="O115" s="15">
        <f>IF(OR(testdata[[#This Row],[UpperE]]&lt;O114,F114&gt;O114),testdata[[#This Row],[UpperE]],O114)</f>
        <v>232.78805490372403</v>
      </c>
      <c r="P115" s="15">
        <f>IF(OR(testdata[[#This Row],[LowerE]]&gt;P114,F114&lt;P114),testdata[[#This Row],[LowerE]],P114)</f>
        <v>227.77015246957666</v>
      </c>
      <c r="Q115" s="8">
        <f>IF(T114=O114,testdata[[#This Row],[Upper]],testdata[[#This Row],[Lower]])</f>
        <v>227.77015246957666</v>
      </c>
      <c r="R115" s="8" t="e">
        <f>IF(testdata[[#This Row],[SuperTrend]]=testdata[[#This Row],[Upper]],testdata[[#This Row],[Upper]],NA())</f>
        <v>#N/A</v>
      </c>
      <c r="S115" s="8">
        <f>IF(testdata[[#This Row],[SuperTrend]]=testdata[[#This Row],[Lower]],testdata[[#This Row],[Lower]],NA())</f>
        <v>227.77015246957666</v>
      </c>
      <c r="T115" s="8">
        <f>IF(testdata[[#This Row],[close]]&lt;=testdata[[#This Row],[STpot]],testdata[[#This Row],[Upper]],testdata[[#This Row],[Lower]])</f>
        <v>227.77015246957666</v>
      </c>
      <c r="V115" s="2">
        <v>42901</v>
      </c>
      <c r="W115" s="8"/>
      <c r="X115" s="8">
        <v>227.770152469576</v>
      </c>
      <c r="Y115" s="8">
        <v>227.770152469576</v>
      </c>
      <c r="Z115" t="str">
        <f t="shared" si="1"/>
        <v/>
      </c>
    </row>
    <row r="116" spans="1:26" x14ac:dyDescent="0.25">
      <c r="A116" s="5">
        <v>115</v>
      </c>
      <c r="B116" s="2">
        <v>42902</v>
      </c>
      <c r="C116" s="1">
        <v>231.48</v>
      </c>
      <c r="D116" s="1">
        <v>231.54</v>
      </c>
      <c r="E116" s="1">
        <v>230.4</v>
      </c>
      <c r="F116" s="1">
        <v>231.36</v>
      </c>
      <c r="G116" s="1">
        <f>testdata[[#This Row],[high]]-testdata[[#This Row],[low]]</f>
        <v>1.1399999999999864</v>
      </c>
      <c r="H116" s="1">
        <f>ABS(testdata[[#This Row],[high]]-F115)</f>
        <v>0.22999999999998977</v>
      </c>
      <c r="I116" s="1">
        <f>ABS(testdata[[#This Row],[low]]-F115)</f>
        <v>0.90999999999999659</v>
      </c>
      <c r="J116" s="15">
        <f>MAX(testdata[[#This Row],[H-L]:[|L-pC|]])</f>
        <v>1.1399999999999864</v>
      </c>
      <c r="K116" s="12">
        <f>(K115*13+testdata[[#This Row],[TR]])/14</f>
        <v>1.3289032004038657</v>
      </c>
      <c r="L116" s="12">
        <f>(testdata[[#This Row],[high]]+testdata[[#This Row],[low]])/2</f>
        <v>230.97</v>
      </c>
      <c r="M116" s="15">
        <f>testdata[[#This Row],[MidPrice]]+Multiplier*testdata[[#This Row],[ATR]]</f>
        <v>234.9567096012116</v>
      </c>
      <c r="N116" s="15">
        <f>testdata[[#This Row],[MidPrice]]-Multiplier*testdata[[#This Row],[ATR]]</f>
        <v>226.9832903987884</v>
      </c>
      <c r="O116" s="15">
        <f>IF(OR(testdata[[#This Row],[UpperE]]&lt;O115,F115&gt;O115),testdata[[#This Row],[UpperE]],O115)</f>
        <v>232.78805490372403</v>
      </c>
      <c r="P116" s="15">
        <f>IF(OR(testdata[[#This Row],[LowerE]]&gt;P115,F115&lt;P115),testdata[[#This Row],[LowerE]],P115)</f>
        <v>227.77015246957666</v>
      </c>
      <c r="Q116" s="8">
        <f>IF(T115=O115,testdata[[#This Row],[Upper]],testdata[[#This Row],[Lower]])</f>
        <v>227.77015246957666</v>
      </c>
      <c r="R116" s="8" t="e">
        <f>IF(testdata[[#This Row],[SuperTrend]]=testdata[[#This Row],[Upper]],testdata[[#This Row],[Upper]],NA())</f>
        <v>#N/A</v>
      </c>
      <c r="S116" s="8">
        <f>IF(testdata[[#This Row],[SuperTrend]]=testdata[[#This Row],[Lower]],testdata[[#This Row],[Lower]],NA())</f>
        <v>227.77015246957666</v>
      </c>
      <c r="T116" s="8">
        <f>IF(testdata[[#This Row],[close]]&lt;=testdata[[#This Row],[STpot]],testdata[[#This Row],[Upper]],testdata[[#This Row],[Lower]])</f>
        <v>227.77015246957666</v>
      </c>
      <c r="V116" s="2">
        <v>42902</v>
      </c>
      <c r="W116" s="8"/>
      <c r="X116" s="8">
        <v>227.770152469576</v>
      </c>
      <c r="Y116" s="8">
        <v>227.770152469576</v>
      </c>
      <c r="Z116" t="str">
        <f t="shared" si="1"/>
        <v/>
      </c>
    </row>
    <row r="117" spans="1:26" x14ac:dyDescent="0.25">
      <c r="A117" s="5">
        <v>116</v>
      </c>
      <c r="B117" s="2">
        <v>42905</v>
      </c>
      <c r="C117" s="1">
        <v>232.26</v>
      </c>
      <c r="D117" s="1">
        <v>233.35</v>
      </c>
      <c r="E117" s="1">
        <v>232.16</v>
      </c>
      <c r="F117" s="1">
        <v>233.28</v>
      </c>
      <c r="G117" s="1">
        <f>testdata[[#This Row],[high]]-testdata[[#This Row],[low]]</f>
        <v>1.1899999999999977</v>
      </c>
      <c r="H117" s="1">
        <f>ABS(testdata[[#This Row],[high]]-F116)</f>
        <v>1.9899999999999807</v>
      </c>
      <c r="I117" s="1">
        <f>ABS(testdata[[#This Row],[low]]-F116)</f>
        <v>0.79999999999998295</v>
      </c>
      <c r="J117" s="15">
        <f>MAX(testdata[[#This Row],[H-L]:[|L-pC|]])</f>
        <v>1.9899999999999807</v>
      </c>
      <c r="K117" s="12">
        <f>(K116*13+testdata[[#This Row],[TR]])/14</f>
        <v>1.3761244003750168</v>
      </c>
      <c r="L117" s="12">
        <f>(testdata[[#This Row],[high]]+testdata[[#This Row],[low]])/2</f>
        <v>232.755</v>
      </c>
      <c r="M117" s="15">
        <f>testdata[[#This Row],[MidPrice]]+Multiplier*testdata[[#This Row],[ATR]]</f>
        <v>236.88337320112504</v>
      </c>
      <c r="N117" s="15">
        <f>testdata[[#This Row],[MidPrice]]-Multiplier*testdata[[#This Row],[ATR]]</f>
        <v>228.62662679887495</v>
      </c>
      <c r="O117" s="15">
        <f>IF(OR(testdata[[#This Row],[UpperE]]&lt;O116,F116&gt;O116),testdata[[#This Row],[UpperE]],O116)</f>
        <v>232.78805490372403</v>
      </c>
      <c r="P117" s="15">
        <f>IF(OR(testdata[[#This Row],[LowerE]]&gt;P116,F116&lt;P116),testdata[[#This Row],[LowerE]],P116)</f>
        <v>228.62662679887495</v>
      </c>
      <c r="Q117" s="8">
        <f>IF(T116=O116,testdata[[#This Row],[Upper]],testdata[[#This Row],[Lower]])</f>
        <v>228.62662679887495</v>
      </c>
      <c r="R117" s="8" t="e">
        <f>IF(testdata[[#This Row],[SuperTrend]]=testdata[[#This Row],[Upper]],testdata[[#This Row],[Upper]],NA())</f>
        <v>#N/A</v>
      </c>
      <c r="S117" s="8">
        <f>IF(testdata[[#This Row],[SuperTrend]]=testdata[[#This Row],[Lower]],testdata[[#This Row],[Lower]],NA())</f>
        <v>228.62662679887495</v>
      </c>
      <c r="T117" s="8">
        <f>IF(testdata[[#This Row],[close]]&lt;=testdata[[#This Row],[STpot]],testdata[[#This Row],[Upper]],testdata[[#This Row],[Lower]])</f>
        <v>228.62662679887495</v>
      </c>
      <c r="V117" s="2">
        <v>42905</v>
      </c>
      <c r="W117" s="8"/>
      <c r="X117" s="8">
        <v>228.62662679887401</v>
      </c>
      <c r="Y117" s="8">
        <v>228.62662679887401</v>
      </c>
      <c r="Z117" t="str">
        <f t="shared" si="1"/>
        <v/>
      </c>
    </row>
    <row r="118" spans="1:26" x14ac:dyDescent="0.25">
      <c r="A118" s="5">
        <v>117</v>
      </c>
      <c r="B118" s="2">
        <v>42906</v>
      </c>
      <c r="C118" s="1">
        <v>232.89</v>
      </c>
      <c r="D118" s="1">
        <v>232.9</v>
      </c>
      <c r="E118" s="1">
        <v>231.69</v>
      </c>
      <c r="F118" s="1">
        <v>231.71</v>
      </c>
      <c r="G118" s="1">
        <f>testdata[[#This Row],[high]]-testdata[[#This Row],[low]]</f>
        <v>1.210000000000008</v>
      </c>
      <c r="H118" s="1">
        <f>ABS(testdata[[#This Row],[high]]-F117)</f>
        <v>0.37999999999999545</v>
      </c>
      <c r="I118" s="1">
        <f>ABS(testdata[[#This Row],[low]]-F117)</f>
        <v>1.5900000000000034</v>
      </c>
      <c r="J118" s="15">
        <f>MAX(testdata[[#This Row],[H-L]:[|L-pC|]])</f>
        <v>1.5900000000000034</v>
      </c>
      <c r="K118" s="12">
        <f>(K117*13+testdata[[#This Row],[TR]])/14</f>
        <v>1.3914012289196587</v>
      </c>
      <c r="L118" s="12">
        <f>(testdata[[#This Row],[high]]+testdata[[#This Row],[low]])/2</f>
        <v>232.29500000000002</v>
      </c>
      <c r="M118" s="15">
        <f>testdata[[#This Row],[MidPrice]]+Multiplier*testdata[[#This Row],[ATR]]</f>
        <v>236.46920368675899</v>
      </c>
      <c r="N118" s="15">
        <f>testdata[[#This Row],[MidPrice]]-Multiplier*testdata[[#This Row],[ATR]]</f>
        <v>228.12079631324104</v>
      </c>
      <c r="O118" s="15">
        <f>IF(OR(testdata[[#This Row],[UpperE]]&lt;O117,F117&gt;O117),testdata[[#This Row],[UpperE]],O117)</f>
        <v>236.46920368675899</v>
      </c>
      <c r="P118" s="15">
        <f>IF(OR(testdata[[#This Row],[LowerE]]&gt;P117,F117&lt;P117),testdata[[#This Row],[LowerE]],P117)</f>
        <v>228.62662679887495</v>
      </c>
      <c r="Q118" s="8">
        <f>IF(T117=O117,testdata[[#This Row],[Upper]],testdata[[#This Row],[Lower]])</f>
        <v>228.62662679887495</v>
      </c>
      <c r="R118" s="8" t="e">
        <f>IF(testdata[[#This Row],[SuperTrend]]=testdata[[#This Row],[Upper]],testdata[[#This Row],[Upper]],NA())</f>
        <v>#N/A</v>
      </c>
      <c r="S118" s="8">
        <f>IF(testdata[[#This Row],[SuperTrend]]=testdata[[#This Row],[Lower]],testdata[[#This Row],[Lower]],NA())</f>
        <v>228.62662679887495</v>
      </c>
      <c r="T118" s="8">
        <f>IF(testdata[[#This Row],[close]]&lt;=testdata[[#This Row],[STpot]],testdata[[#This Row],[Upper]],testdata[[#This Row],[Lower]])</f>
        <v>228.62662679887495</v>
      </c>
      <c r="V118" s="2">
        <v>42906</v>
      </c>
      <c r="W118" s="8"/>
      <c r="X118" s="8">
        <v>228.62662679887401</v>
      </c>
      <c r="Y118" s="8">
        <v>228.62662679887401</v>
      </c>
      <c r="Z118" t="str">
        <f t="shared" si="1"/>
        <v/>
      </c>
    </row>
    <row r="119" spans="1:26" x14ac:dyDescent="0.25">
      <c r="A119" s="5">
        <v>118</v>
      </c>
      <c r="B119" s="2">
        <v>42907</v>
      </c>
      <c r="C119" s="1">
        <v>232.1</v>
      </c>
      <c r="D119" s="1">
        <v>232.26</v>
      </c>
      <c r="E119" s="1">
        <v>231.14</v>
      </c>
      <c r="F119" s="1">
        <v>231.65</v>
      </c>
      <c r="G119" s="1">
        <f>testdata[[#This Row],[high]]-testdata[[#This Row],[low]]</f>
        <v>1.1200000000000045</v>
      </c>
      <c r="H119" s="1">
        <f>ABS(testdata[[#This Row],[high]]-F118)</f>
        <v>0.54999999999998295</v>
      </c>
      <c r="I119" s="1">
        <f>ABS(testdata[[#This Row],[low]]-F118)</f>
        <v>0.5700000000000216</v>
      </c>
      <c r="J119" s="15">
        <f>MAX(testdata[[#This Row],[H-L]:[|L-pC|]])</f>
        <v>1.1200000000000045</v>
      </c>
      <c r="K119" s="12">
        <f>(K118*13+testdata[[#This Row],[TR]])/14</f>
        <v>1.372015426853969</v>
      </c>
      <c r="L119" s="12">
        <f>(testdata[[#This Row],[high]]+testdata[[#This Row],[low]])/2</f>
        <v>231.7</v>
      </c>
      <c r="M119" s="15">
        <f>testdata[[#This Row],[MidPrice]]+Multiplier*testdata[[#This Row],[ATR]]</f>
        <v>235.81604628056189</v>
      </c>
      <c r="N119" s="15">
        <f>testdata[[#This Row],[MidPrice]]-Multiplier*testdata[[#This Row],[ATR]]</f>
        <v>227.58395371943809</v>
      </c>
      <c r="O119" s="15">
        <f>IF(OR(testdata[[#This Row],[UpperE]]&lt;O118,F118&gt;O118),testdata[[#This Row],[UpperE]],O118)</f>
        <v>235.81604628056189</v>
      </c>
      <c r="P119" s="15">
        <f>IF(OR(testdata[[#This Row],[LowerE]]&gt;P118,F118&lt;P118),testdata[[#This Row],[LowerE]],P118)</f>
        <v>228.62662679887495</v>
      </c>
      <c r="Q119" s="8">
        <f>IF(T118=O118,testdata[[#This Row],[Upper]],testdata[[#This Row],[Lower]])</f>
        <v>228.62662679887495</v>
      </c>
      <c r="R119" s="8" t="e">
        <f>IF(testdata[[#This Row],[SuperTrend]]=testdata[[#This Row],[Upper]],testdata[[#This Row],[Upper]],NA())</f>
        <v>#N/A</v>
      </c>
      <c r="S119" s="8">
        <f>IF(testdata[[#This Row],[SuperTrend]]=testdata[[#This Row],[Lower]],testdata[[#This Row],[Lower]],NA())</f>
        <v>228.62662679887495</v>
      </c>
      <c r="T119" s="8">
        <f>IF(testdata[[#This Row],[close]]&lt;=testdata[[#This Row],[STpot]],testdata[[#This Row],[Upper]],testdata[[#This Row],[Lower]])</f>
        <v>228.62662679887495</v>
      </c>
      <c r="V119" s="2">
        <v>42907</v>
      </c>
      <c r="W119" s="8"/>
      <c r="X119" s="8">
        <v>228.62662679887401</v>
      </c>
      <c r="Y119" s="8">
        <v>228.62662679887401</v>
      </c>
      <c r="Z119" t="str">
        <f t="shared" si="1"/>
        <v/>
      </c>
    </row>
    <row r="120" spans="1:26" x14ac:dyDescent="0.25">
      <c r="A120" s="5">
        <v>119</v>
      </c>
      <c r="B120" s="2">
        <v>42908</v>
      </c>
      <c r="C120" s="1">
        <v>231.66</v>
      </c>
      <c r="D120" s="1">
        <v>232.21</v>
      </c>
      <c r="E120" s="1">
        <v>231.36</v>
      </c>
      <c r="F120" s="1">
        <v>231.55</v>
      </c>
      <c r="G120" s="1">
        <f>testdata[[#This Row],[high]]-testdata[[#This Row],[low]]</f>
        <v>0.84999999999999432</v>
      </c>
      <c r="H120" s="1">
        <f>ABS(testdata[[#This Row],[high]]-F119)</f>
        <v>0.56000000000000227</v>
      </c>
      <c r="I120" s="1">
        <f>ABS(testdata[[#This Row],[low]]-F119)</f>
        <v>0.28999999999999204</v>
      </c>
      <c r="J120" s="15">
        <f>MAX(testdata[[#This Row],[H-L]:[|L-pC|]])</f>
        <v>0.84999999999999432</v>
      </c>
      <c r="K120" s="12">
        <f>(K119*13+testdata[[#This Row],[TR]])/14</f>
        <v>1.3347286106501137</v>
      </c>
      <c r="L120" s="12">
        <f>(testdata[[#This Row],[high]]+testdata[[#This Row],[low]])/2</f>
        <v>231.78500000000003</v>
      </c>
      <c r="M120" s="15">
        <f>testdata[[#This Row],[MidPrice]]+Multiplier*testdata[[#This Row],[ATR]]</f>
        <v>235.78918583195036</v>
      </c>
      <c r="N120" s="15">
        <f>testdata[[#This Row],[MidPrice]]-Multiplier*testdata[[#This Row],[ATR]]</f>
        <v>227.78081416804969</v>
      </c>
      <c r="O120" s="15">
        <f>IF(OR(testdata[[#This Row],[UpperE]]&lt;O119,F119&gt;O119),testdata[[#This Row],[UpperE]],O119)</f>
        <v>235.78918583195036</v>
      </c>
      <c r="P120" s="15">
        <f>IF(OR(testdata[[#This Row],[LowerE]]&gt;P119,F119&lt;P119),testdata[[#This Row],[LowerE]],P119)</f>
        <v>228.62662679887495</v>
      </c>
      <c r="Q120" s="8">
        <f>IF(T119=O119,testdata[[#This Row],[Upper]],testdata[[#This Row],[Lower]])</f>
        <v>228.62662679887495</v>
      </c>
      <c r="R120" s="8" t="e">
        <f>IF(testdata[[#This Row],[SuperTrend]]=testdata[[#This Row],[Upper]],testdata[[#This Row],[Upper]],NA())</f>
        <v>#N/A</v>
      </c>
      <c r="S120" s="8">
        <f>IF(testdata[[#This Row],[SuperTrend]]=testdata[[#This Row],[Lower]],testdata[[#This Row],[Lower]],NA())</f>
        <v>228.62662679887495</v>
      </c>
      <c r="T120" s="8">
        <f>IF(testdata[[#This Row],[close]]&lt;=testdata[[#This Row],[STpot]],testdata[[#This Row],[Upper]],testdata[[#This Row],[Lower]])</f>
        <v>228.62662679887495</v>
      </c>
      <c r="V120" s="2">
        <v>42908</v>
      </c>
      <c r="W120" s="8"/>
      <c r="X120" s="8">
        <v>228.62662679887401</v>
      </c>
      <c r="Y120" s="8">
        <v>228.62662679887401</v>
      </c>
      <c r="Z120" t="str">
        <f t="shared" si="1"/>
        <v/>
      </c>
    </row>
    <row r="121" spans="1:26" x14ac:dyDescent="0.25">
      <c r="A121" s="5">
        <v>120</v>
      </c>
      <c r="B121" s="2">
        <v>42909</v>
      </c>
      <c r="C121" s="1">
        <v>231.61</v>
      </c>
      <c r="D121" s="1">
        <v>232.19</v>
      </c>
      <c r="E121" s="1">
        <v>231.19</v>
      </c>
      <c r="F121" s="1">
        <v>231.82</v>
      </c>
      <c r="G121" s="1">
        <f>testdata[[#This Row],[high]]-testdata[[#This Row],[low]]</f>
        <v>1</v>
      </c>
      <c r="H121" s="1">
        <f>ABS(testdata[[#This Row],[high]]-F120)</f>
        <v>0.63999999999998636</v>
      </c>
      <c r="I121" s="1">
        <f>ABS(testdata[[#This Row],[low]]-F120)</f>
        <v>0.36000000000001364</v>
      </c>
      <c r="J121" s="15">
        <f>MAX(testdata[[#This Row],[H-L]:[|L-pC|]])</f>
        <v>1</v>
      </c>
      <c r="K121" s="12">
        <f>(K120*13+testdata[[#This Row],[TR]])/14</f>
        <v>1.3108194241751057</v>
      </c>
      <c r="L121" s="12">
        <f>(testdata[[#This Row],[high]]+testdata[[#This Row],[low]])/2</f>
        <v>231.69</v>
      </c>
      <c r="M121" s="15">
        <f>testdata[[#This Row],[MidPrice]]+Multiplier*testdata[[#This Row],[ATR]]</f>
        <v>235.62245827252531</v>
      </c>
      <c r="N121" s="15">
        <f>testdata[[#This Row],[MidPrice]]-Multiplier*testdata[[#This Row],[ATR]]</f>
        <v>227.75754172747469</v>
      </c>
      <c r="O121" s="15">
        <f>IF(OR(testdata[[#This Row],[UpperE]]&lt;O120,F120&gt;O120),testdata[[#This Row],[UpperE]],O120)</f>
        <v>235.62245827252531</v>
      </c>
      <c r="P121" s="15">
        <f>IF(OR(testdata[[#This Row],[LowerE]]&gt;P120,F120&lt;P120),testdata[[#This Row],[LowerE]],P120)</f>
        <v>228.62662679887495</v>
      </c>
      <c r="Q121" s="8">
        <f>IF(T120=O120,testdata[[#This Row],[Upper]],testdata[[#This Row],[Lower]])</f>
        <v>228.62662679887495</v>
      </c>
      <c r="R121" s="8" t="e">
        <f>IF(testdata[[#This Row],[SuperTrend]]=testdata[[#This Row],[Upper]],testdata[[#This Row],[Upper]],NA())</f>
        <v>#N/A</v>
      </c>
      <c r="S121" s="8">
        <f>IF(testdata[[#This Row],[SuperTrend]]=testdata[[#This Row],[Lower]],testdata[[#This Row],[Lower]],NA())</f>
        <v>228.62662679887495</v>
      </c>
      <c r="T121" s="8">
        <f>IF(testdata[[#This Row],[close]]&lt;=testdata[[#This Row],[STpot]],testdata[[#This Row],[Upper]],testdata[[#This Row],[Lower]])</f>
        <v>228.62662679887495</v>
      </c>
      <c r="V121" s="2">
        <v>42909</v>
      </c>
      <c r="W121" s="8"/>
      <c r="X121" s="8">
        <v>228.62662679887401</v>
      </c>
      <c r="Y121" s="8">
        <v>228.62662679887401</v>
      </c>
      <c r="Z121" t="str">
        <f t="shared" si="1"/>
        <v/>
      </c>
    </row>
    <row r="122" spans="1:26" x14ac:dyDescent="0.25">
      <c r="A122" s="5">
        <v>121</v>
      </c>
      <c r="B122" s="2">
        <v>42912</v>
      </c>
      <c r="C122" s="1">
        <v>232.56</v>
      </c>
      <c r="D122" s="1">
        <v>233.02</v>
      </c>
      <c r="E122" s="1">
        <v>231.74</v>
      </c>
      <c r="F122" s="1">
        <v>231.98</v>
      </c>
      <c r="G122" s="1">
        <f>testdata[[#This Row],[high]]-testdata[[#This Row],[low]]</f>
        <v>1.2800000000000011</v>
      </c>
      <c r="H122" s="1">
        <f>ABS(testdata[[#This Row],[high]]-F121)</f>
        <v>1.2000000000000171</v>
      </c>
      <c r="I122" s="1">
        <f>ABS(testdata[[#This Row],[low]]-F121)</f>
        <v>7.9999999999984084E-2</v>
      </c>
      <c r="J122" s="15">
        <f>MAX(testdata[[#This Row],[H-L]:[|L-pC|]])</f>
        <v>1.2800000000000011</v>
      </c>
      <c r="K122" s="12">
        <f>(K121*13+testdata[[#This Row],[TR]])/14</f>
        <v>1.3086180367340268</v>
      </c>
      <c r="L122" s="12">
        <f>(testdata[[#This Row],[high]]+testdata[[#This Row],[low]])/2</f>
        <v>232.38</v>
      </c>
      <c r="M122" s="15">
        <f>testdata[[#This Row],[MidPrice]]+Multiplier*testdata[[#This Row],[ATR]]</f>
        <v>236.30585411020206</v>
      </c>
      <c r="N122" s="15">
        <f>testdata[[#This Row],[MidPrice]]-Multiplier*testdata[[#This Row],[ATR]]</f>
        <v>228.45414588979793</v>
      </c>
      <c r="O122" s="15">
        <f>IF(OR(testdata[[#This Row],[UpperE]]&lt;O121,F121&gt;O121),testdata[[#This Row],[UpperE]],O121)</f>
        <v>235.62245827252531</v>
      </c>
      <c r="P122" s="15">
        <f>IF(OR(testdata[[#This Row],[LowerE]]&gt;P121,F121&lt;P121),testdata[[#This Row],[LowerE]],P121)</f>
        <v>228.62662679887495</v>
      </c>
      <c r="Q122" s="8">
        <f>IF(T121=O121,testdata[[#This Row],[Upper]],testdata[[#This Row],[Lower]])</f>
        <v>228.62662679887495</v>
      </c>
      <c r="R122" s="8" t="e">
        <f>IF(testdata[[#This Row],[SuperTrend]]=testdata[[#This Row],[Upper]],testdata[[#This Row],[Upper]],NA())</f>
        <v>#N/A</v>
      </c>
      <c r="S122" s="8">
        <f>IF(testdata[[#This Row],[SuperTrend]]=testdata[[#This Row],[Lower]],testdata[[#This Row],[Lower]],NA())</f>
        <v>228.62662679887495</v>
      </c>
      <c r="T122" s="8">
        <f>IF(testdata[[#This Row],[close]]&lt;=testdata[[#This Row],[STpot]],testdata[[#This Row],[Upper]],testdata[[#This Row],[Lower]])</f>
        <v>228.62662679887495</v>
      </c>
      <c r="V122" s="2">
        <v>42912</v>
      </c>
      <c r="W122" s="8"/>
      <c r="X122" s="8">
        <v>228.62662679887401</v>
      </c>
      <c r="Y122" s="8">
        <v>228.62662679887401</v>
      </c>
      <c r="Z122" t="str">
        <f t="shared" si="1"/>
        <v/>
      </c>
    </row>
    <row r="123" spans="1:26" x14ac:dyDescent="0.25">
      <c r="A123" s="5">
        <v>122</v>
      </c>
      <c r="B123" s="2">
        <v>42913</v>
      </c>
      <c r="C123" s="1">
        <v>231.74</v>
      </c>
      <c r="D123" s="1">
        <v>232.06</v>
      </c>
      <c r="E123" s="1">
        <v>230.09</v>
      </c>
      <c r="F123" s="1">
        <v>230.11</v>
      </c>
      <c r="G123" s="1">
        <f>testdata[[#This Row],[high]]-testdata[[#This Row],[low]]</f>
        <v>1.9699999999999989</v>
      </c>
      <c r="H123" s="1">
        <f>ABS(testdata[[#This Row],[high]]-F122)</f>
        <v>8.0000000000012506E-2</v>
      </c>
      <c r="I123" s="1">
        <f>ABS(testdata[[#This Row],[low]]-F122)</f>
        <v>1.8899999999999864</v>
      </c>
      <c r="J123" s="15">
        <f>MAX(testdata[[#This Row],[H-L]:[|L-pC|]])</f>
        <v>1.9699999999999989</v>
      </c>
      <c r="K123" s="12">
        <f>(K122*13+testdata[[#This Row],[TR]])/14</f>
        <v>1.3558596055387391</v>
      </c>
      <c r="L123" s="12">
        <f>(testdata[[#This Row],[high]]+testdata[[#This Row],[low]])/2</f>
        <v>231.07499999999999</v>
      </c>
      <c r="M123" s="15">
        <f>testdata[[#This Row],[MidPrice]]+Multiplier*testdata[[#This Row],[ATR]]</f>
        <v>235.14257881661621</v>
      </c>
      <c r="N123" s="15">
        <f>testdata[[#This Row],[MidPrice]]-Multiplier*testdata[[#This Row],[ATR]]</f>
        <v>227.00742118338377</v>
      </c>
      <c r="O123" s="15">
        <f>IF(OR(testdata[[#This Row],[UpperE]]&lt;O122,F122&gt;O122),testdata[[#This Row],[UpperE]],O122)</f>
        <v>235.14257881661621</v>
      </c>
      <c r="P123" s="15">
        <f>IF(OR(testdata[[#This Row],[LowerE]]&gt;P122,F122&lt;P122),testdata[[#This Row],[LowerE]],P122)</f>
        <v>228.62662679887495</v>
      </c>
      <c r="Q123" s="8">
        <f>IF(T122=O122,testdata[[#This Row],[Upper]],testdata[[#This Row],[Lower]])</f>
        <v>228.62662679887495</v>
      </c>
      <c r="R123" s="8" t="e">
        <f>IF(testdata[[#This Row],[SuperTrend]]=testdata[[#This Row],[Upper]],testdata[[#This Row],[Upper]],NA())</f>
        <v>#N/A</v>
      </c>
      <c r="S123" s="8">
        <f>IF(testdata[[#This Row],[SuperTrend]]=testdata[[#This Row],[Lower]],testdata[[#This Row],[Lower]],NA())</f>
        <v>228.62662679887495</v>
      </c>
      <c r="T123" s="8">
        <f>IF(testdata[[#This Row],[close]]&lt;=testdata[[#This Row],[STpot]],testdata[[#This Row],[Upper]],testdata[[#This Row],[Lower]])</f>
        <v>228.62662679887495</v>
      </c>
      <c r="V123" s="2">
        <v>42913</v>
      </c>
      <c r="W123" s="8"/>
      <c r="X123" s="8">
        <v>228.62662679887401</v>
      </c>
      <c r="Y123" s="8">
        <v>228.62662679887401</v>
      </c>
      <c r="Z123" t="str">
        <f t="shared" si="1"/>
        <v/>
      </c>
    </row>
    <row r="124" spans="1:26" x14ac:dyDescent="0.25">
      <c r="A124" s="5">
        <v>123</v>
      </c>
      <c r="B124" s="2">
        <v>42914</v>
      </c>
      <c r="C124" s="1">
        <v>231.22</v>
      </c>
      <c r="D124" s="1">
        <v>232.38</v>
      </c>
      <c r="E124" s="1">
        <v>230.97</v>
      </c>
      <c r="F124" s="1">
        <v>232.17</v>
      </c>
      <c r="G124" s="1">
        <f>testdata[[#This Row],[high]]-testdata[[#This Row],[low]]</f>
        <v>1.4099999999999966</v>
      </c>
      <c r="H124" s="1">
        <f>ABS(testdata[[#This Row],[high]]-F123)</f>
        <v>2.2699999999999818</v>
      </c>
      <c r="I124" s="1">
        <f>ABS(testdata[[#This Row],[low]]-F123)</f>
        <v>0.85999999999998522</v>
      </c>
      <c r="J124" s="15">
        <f>MAX(testdata[[#This Row],[H-L]:[|L-pC|]])</f>
        <v>2.2699999999999818</v>
      </c>
      <c r="K124" s="12">
        <f>(K123*13+testdata[[#This Row],[TR]])/14</f>
        <v>1.4211553480002566</v>
      </c>
      <c r="L124" s="12">
        <f>(testdata[[#This Row],[high]]+testdata[[#This Row],[low]])/2</f>
        <v>231.67500000000001</v>
      </c>
      <c r="M124" s="15">
        <f>testdata[[#This Row],[MidPrice]]+Multiplier*testdata[[#This Row],[ATR]]</f>
        <v>235.93846604400079</v>
      </c>
      <c r="N124" s="15">
        <f>testdata[[#This Row],[MidPrice]]-Multiplier*testdata[[#This Row],[ATR]]</f>
        <v>227.41153395599923</v>
      </c>
      <c r="O124" s="15">
        <f>IF(OR(testdata[[#This Row],[UpperE]]&lt;O123,F123&gt;O123),testdata[[#This Row],[UpperE]],O123)</f>
        <v>235.14257881661621</v>
      </c>
      <c r="P124" s="15">
        <f>IF(OR(testdata[[#This Row],[LowerE]]&gt;P123,F123&lt;P123),testdata[[#This Row],[LowerE]],P123)</f>
        <v>228.62662679887495</v>
      </c>
      <c r="Q124" s="8">
        <f>IF(T123=O123,testdata[[#This Row],[Upper]],testdata[[#This Row],[Lower]])</f>
        <v>228.62662679887495</v>
      </c>
      <c r="R124" s="8" t="e">
        <f>IF(testdata[[#This Row],[SuperTrend]]=testdata[[#This Row],[Upper]],testdata[[#This Row],[Upper]],NA())</f>
        <v>#N/A</v>
      </c>
      <c r="S124" s="8">
        <f>IF(testdata[[#This Row],[SuperTrend]]=testdata[[#This Row],[Lower]],testdata[[#This Row],[Lower]],NA())</f>
        <v>228.62662679887495</v>
      </c>
      <c r="T124" s="8">
        <f>IF(testdata[[#This Row],[close]]&lt;=testdata[[#This Row],[STpot]],testdata[[#This Row],[Upper]],testdata[[#This Row],[Lower]])</f>
        <v>228.62662679887495</v>
      </c>
      <c r="V124" s="2">
        <v>42914</v>
      </c>
      <c r="W124" s="8"/>
      <c r="X124" s="8">
        <v>228.62662679887401</v>
      </c>
      <c r="Y124" s="8">
        <v>228.62662679887401</v>
      </c>
      <c r="Z124" t="str">
        <f t="shared" si="1"/>
        <v/>
      </c>
    </row>
    <row r="125" spans="1:26" x14ac:dyDescent="0.25">
      <c r="A125" s="5">
        <v>124</v>
      </c>
      <c r="B125" s="2">
        <v>42915</v>
      </c>
      <c r="C125" s="1">
        <v>232.33</v>
      </c>
      <c r="D125" s="1">
        <v>232.39</v>
      </c>
      <c r="E125" s="1">
        <v>228.8</v>
      </c>
      <c r="F125" s="1">
        <v>230.13</v>
      </c>
      <c r="G125" s="1">
        <f>testdata[[#This Row],[high]]-testdata[[#This Row],[low]]</f>
        <v>3.589999999999975</v>
      </c>
      <c r="H125" s="1">
        <f>ABS(testdata[[#This Row],[high]]-F124)</f>
        <v>0.21999999999999886</v>
      </c>
      <c r="I125" s="1">
        <f>ABS(testdata[[#This Row],[low]]-F124)</f>
        <v>3.3699999999999761</v>
      </c>
      <c r="J125" s="15">
        <f>MAX(testdata[[#This Row],[H-L]:[|L-pC|]])</f>
        <v>3.589999999999975</v>
      </c>
      <c r="K125" s="12">
        <f>(K124*13+testdata[[#This Row],[TR]])/14</f>
        <v>1.5760728231430936</v>
      </c>
      <c r="L125" s="12">
        <f>(testdata[[#This Row],[high]]+testdata[[#This Row],[low]])/2</f>
        <v>230.595</v>
      </c>
      <c r="M125" s="15">
        <f>testdata[[#This Row],[MidPrice]]+Multiplier*testdata[[#This Row],[ATR]]</f>
        <v>235.32321846942929</v>
      </c>
      <c r="N125" s="15">
        <f>testdata[[#This Row],[MidPrice]]-Multiplier*testdata[[#This Row],[ATR]]</f>
        <v>225.86678153057071</v>
      </c>
      <c r="O125" s="15">
        <f>IF(OR(testdata[[#This Row],[UpperE]]&lt;O124,F124&gt;O124),testdata[[#This Row],[UpperE]],O124)</f>
        <v>235.14257881661621</v>
      </c>
      <c r="P125" s="15">
        <f>IF(OR(testdata[[#This Row],[LowerE]]&gt;P124,F124&lt;P124),testdata[[#This Row],[LowerE]],P124)</f>
        <v>228.62662679887495</v>
      </c>
      <c r="Q125" s="8">
        <f>IF(T124=O124,testdata[[#This Row],[Upper]],testdata[[#This Row],[Lower]])</f>
        <v>228.62662679887495</v>
      </c>
      <c r="R125" s="8" t="e">
        <f>IF(testdata[[#This Row],[SuperTrend]]=testdata[[#This Row],[Upper]],testdata[[#This Row],[Upper]],NA())</f>
        <v>#N/A</v>
      </c>
      <c r="S125" s="8">
        <f>IF(testdata[[#This Row],[SuperTrend]]=testdata[[#This Row],[Lower]],testdata[[#This Row],[Lower]],NA())</f>
        <v>228.62662679887495</v>
      </c>
      <c r="T125" s="8">
        <f>IF(testdata[[#This Row],[close]]&lt;=testdata[[#This Row],[STpot]],testdata[[#This Row],[Upper]],testdata[[#This Row],[Lower]])</f>
        <v>228.62662679887495</v>
      </c>
      <c r="V125" s="2">
        <v>42915</v>
      </c>
      <c r="W125" s="8"/>
      <c r="X125" s="8">
        <v>228.62662679887401</v>
      </c>
      <c r="Y125" s="8">
        <v>228.62662679887401</v>
      </c>
      <c r="Z125" t="str">
        <f t="shared" si="1"/>
        <v/>
      </c>
    </row>
    <row r="126" spans="1:26" x14ac:dyDescent="0.25">
      <c r="A126" s="5">
        <v>125</v>
      </c>
      <c r="B126" s="2">
        <v>42916</v>
      </c>
      <c r="C126" s="1">
        <v>231.01</v>
      </c>
      <c r="D126" s="1">
        <v>231.42</v>
      </c>
      <c r="E126" s="1">
        <v>230.34</v>
      </c>
      <c r="F126" s="1">
        <v>230.56</v>
      </c>
      <c r="G126" s="1">
        <f>testdata[[#This Row],[high]]-testdata[[#This Row],[low]]</f>
        <v>1.0799999999999841</v>
      </c>
      <c r="H126" s="1">
        <f>ABS(testdata[[#This Row],[high]]-F125)</f>
        <v>1.289999999999992</v>
      </c>
      <c r="I126" s="1">
        <f>ABS(testdata[[#This Row],[low]]-F125)</f>
        <v>0.21000000000000796</v>
      </c>
      <c r="J126" s="15">
        <f>MAX(testdata[[#This Row],[H-L]:[|L-pC|]])</f>
        <v>1.289999999999992</v>
      </c>
      <c r="K126" s="12">
        <f>(K125*13+testdata[[#This Row],[TR]])/14</f>
        <v>1.5556390500614437</v>
      </c>
      <c r="L126" s="12">
        <f>(testdata[[#This Row],[high]]+testdata[[#This Row],[low]])/2</f>
        <v>230.88</v>
      </c>
      <c r="M126" s="15">
        <f>testdata[[#This Row],[MidPrice]]+Multiplier*testdata[[#This Row],[ATR]]</f>
        <v>235.54691715018433</v>
      </c>
      <c r="N126" s="15">
        <f>testdata[[#This Row],[MidPrice]]-Multiplier*testdata[[#This Row],[ATR]]</f>
        <v>226.21308284981566</v>
      </c>
      <c r="O126" s="15">
        <f>IF(OR(testdata[[#This Row],[UpperE]]&lt;O125,F125&gt;O125),testdata[[#This Row],[UpperE]],O125)</f>
        <v>235.14257881661621</v>
      </c>
      <c r="P126" s="15">
        <f>IF(OR(testdata[[#This Row],[LowerE]]&gt;P125,F125&lt;P125),testdata[[#This Row],[LowerE]],P125)</f>
        <v>228.62662679887495</v>
      </c>
      <c r="Q126" s="8">
        <f>IF(T125=O125,testdata[[#This Row],[Upper]],testdata[[#This Row],[Lower]])</f>
        <v>228.62662679887495</v>
      </c>
      <c r="R126" s="8" t="e">
        <f>IF(testdata[[#This Row],[SuperTrend]]=testdata[[#This Row],[Upper]],testdata[[#This Row],[Upper]],NA())</f>
        <v>#N/A</v>
      </c>
      <c r="S126" s="8">
        <f>IF(testdata[[#This Row],[SuperTrend]]=testdata[[#This Row],[Lower]],testdata[[#This Row],[Lower]],NA())</f>
        <v>228.62662679887495</v>
      </c>
      <c r="T126" s="8">
        <f>IF(testdata[[#This Row],[close]]&lt;=testdata[[#This Row],[STpot]],testdata[[#This Row],[Upper]],testdata[[#This Row],[Lower]])</f>
        <v>228.62662679887495</v>
      </c>
      <c r="V126" s="2">
        <v>42916</v>
      </c>
      <c r="W126" s="8"/>
      <c r="X126" s="8">
        <v>228.62662679887401</v>
      </c>
      <c r="Y126" s="8">
        <v>228.62662679887401</v>
      </c>
      <c r="Z126" t="str">
        <f t="shared" si="1"/>
        <v/>
      </c>
    </row>
    <row r="127" spans="1:26" x14ac:dyDescent="0.25">
      <c r="A127" s="5">
        <v>126</v>
      </c>
      <c r="B127" s="2">
        <v>42919</v>
      </c>
      <c r="C127" s="1">
        <v>231.59</v>
      </c>
      <c r="D127" s="1">
        <v>232.06</v>
      </c>
      <c r="E127" s="1">
        <v>230.95</v>
      </c>
      <c r="F127" s="1">
        <v>230.95</v>
      </c>
      <c r="G127" s="1">
        <f>testdata[[#This Row],[high]]-testdata[[#This Row],[low]]</f>
        <v>1.1100000000000136</v>
      </c>
      <c r="H127" s="1">
        <f>ABS(testdata[[#This Row],[high]]-F126)</f>
        <v>1.5</v>
      </c>
      <c r="I127" s="1">
        <f>ABS(testdata[[#This Row],[low]]-F126)</f>
        <v>0.38999999999998636</v>
      </c>
      <c r="J127" s="15">
        <f>MAX(testdata[[#This Row],[H-L]:[|L-pC|]])</f>
        <v>1.5</v>
      </c>
      <c r="K127" s="12">
        <f>(K126*13+testdata[[#This Row],[TR]])/14</f>
        <v>1.5516648321999118</v>
      </c>
      <c r="L127" s="12">
        <f>(testdata[[#This Row],[high]]+testdata[[#This Row],[low]])/2</f>
        <v>231.505</v>
      </c>
      <c r="M127" s="15">
        <f>testdata[[#This Row],[MidPrice]]+Multiplier*testdata[[#This Row],[ATR]]</f>
        <v>236.15999449659972</v>
      </c>
      <c r="N127" s="15">
        <f>testdata[[#This Row],[MidPrice]]-Multiplier*testdata[[#This Row],[ATR]]</f>
        <v>226.85000550340027</v>
      </c>
      <c r="O127" s="15">
        <f>IF(OR(testdata[[#This Row],[UpperE]]&lt;O126,F126&gt;O126),testdata[[#This Row],[UpperE]],O126)</f>
        <v>235.14257881661621</v>
      </c>
      <c r="P127" s="15">
        <f>IF(OR(testdata[[#This Row],[LowerE]]&gt;P126,F126&lt;P126),testdata[[#This Row],[LowerE]],P126)</f>
        <v>228.62662679887495</v>
      </c>
      <c r="Q127" s="8">
        <f>IF(T126=O126,testdata[[#This Row],[Upper]],testdata[[#This Row],[Lower]])</f>
        <v>228.62662679887495</v>
      </c>
      <c r="R127" s="8" t="e">
        <f>IF(testdata[[#This Row],[SuperTrend]]=testdata[[#This Row],[Upper]],testdata[[#This Row],[Upper]],NA())</f>
        <v>#N/A</v>
      </c>
      <c r="S127" s="8">
        <f>IF(testdata[[#This Row],[SuperTrend]]=testdata[[#This Row],[Lower]],testdata[[#This Row],[Lower]],NA())</f>
        <v>228.62662679887495</v>
      </c>
      <c r="T127" s="8">
        <f>IF(testdata[[#This Row],[close]]&lt;=testdata[[#This Row],[STpot]],testdata[[#This Row],[Upper]],testdata[[#This Row],[Lower]])</f>
        <v>228.62662679887495</v>
      </c>
      <c r="V127" s="2">
        <v>42919</v>
      </c>
      <c r="W127" s="8"/>
      <c r="X127" s="8">
        <v>228.62662679887401</v>
      </c>
      <c r="Y127" s="8">
        <v>228.62662679887401</v>
      </c>
      <c r="Z127" t="str">
        <f t="shared" si="1"/>
        <v/>
      </c>
    </row>
    <row r="128" spans="1:26" x14ac:dyDescent="0.25">
      <c r="A128" s="5">
        <v>127</v>
      </c>
      <c r="B128" s="2">
        <v>42921</v>
      </c>
      <c r="C128" s="1">
        <v>231.35</v>
      </c>
      <c r="D128" s="1">
        <v>231.71</v>
      </c>
      <c r="E128" s="1">
        <v>230.46</v>
      </c>
      <c r="F128" s="1">
        <v>231.48</v>
      </c>
      <c r="G128" s="1">
        <f>testdata[[#This Row],[high]]-testdata[[#This Row],[low]]</f>
        <v>1.25</v>
      </c>
      <c r="H128" s="1">
        <f>ABS(testdata[[#This Row],[high]]-F127)</f>
        <v>0.76000000000001933</v>
      </c>
      <c r="I128" s="1">
        <f>ABS(testdata[[#This Row],[low]]-F127)</f>
        <v>0.48999999999998067</v>
      </c>
      <c r="J128" s="15">
        <f>MAX(testdata[[#This Row],[H-L]:[|L-pC|]])</f>
        <v>1.25</v>
      </c>
      <c r="K128" s="12">
        <f>(K127*13+testdata[[#This Row],[TR]])/14</f>
        <v>1.5301173441856324</v>
      </c>
      <c r="L128" s="12">
        <f>(testdata[[#This Row],[high]]+testdata[[#This Row],[low]])/2</f>
        <v>231.08500000000001</v>
      </c>
      <c r="M128" s="15">
        <f>testdata[[#This Row],[MidPrice]]+Multiplier*testdata[[#This Row],[ATR]]</f>
        <v>235.6753520325569</v>
      </c>
      <c r="N128" s="15">
        <f>testdata[[#This Row],[MidPrice]]-Multiplier*testdata[[#This Row],[ATR]]</f>
        <v>226.49464796744311</v>
      </c>
      <c r="O128" s="15">
        <f>IF(OR(testdata[[#This Row],[UpperE]]&lt;O127,F127&gt;O127),testdata[[#This Row],[UpperE]],O127)</f>
        <v>235.14257881661621</v>
      </c>
      <c r="P128" s="15">
        <f>IF(OR(testdata[[#This Row],[LowerE]]&gt;P127,F127&lt;P127),testdata[[#This Row],[LowerE]],P127)</f>
        <v>228.62662679887495</v>
      </c>
      <c r="Q128" s="8">
        <f>IF(T127=O127,testdata[[#This Row],[Upper]],testdata[[#This Row],[Lower]])</f>
        <v>228.62662679887495</v>
      </c>
      <c r="R128" s="8" t="e">
        <f>IF(testdata[[#This Row],[SuperTrend]]=testdata[[#This Row],[Upper]],testdata[[#This Row],[Upper]],NA())</f>
        <v>#N/A</v>
      </c>
      <c r="S128" s="8">
        <f>IF(testdata[[#This Row],[SuperTrend]]=testdata[[#This Row],[Lower]],testdata[[#This Row],[Lower]],NA())</f>
        <v>228.62662679887495</v>
      </c>
      <c r="T128" s="8">
        <f>IF(testdata[[#This Row],[close]]&lt;=testdata[[#This Row],[STpot]],testdata[[#This Row],[Upper]],testdata[[#This Row],[Lower]])</f>
        <v>228.62662679887495</v>
      </c>
      <c r="V128" s="2">
        <v>42921</v>
      </c>
      <c r="W128" s="8"/>
      <c r="X128" s="8">
        <v>228.62662679887401</v>
      </c>
      <c r="Y128" s="8">
        <v>228.62662679887401</v>
      </c>
      <c r="Z128" t="str">
        <f t="shared" si="1"/>
        <v/>
      </c>
    </row>
    <row r="129" spans="1:26" x14ac:dyDescent="0.25">
      <c r="A129" s="5">
        <v>128</v>
      </c>
      <c r="B129" s="2">
        <v>42922</v>
      </c>
      <c r="C129" s="1">
        <v>230.64</v>
      </c>
      <c r="D129" s="1">
        <v>230.77</v>
      </c>
      <c r="E129" s="1">
        <v>229.16</v>
      </c>
      <c r="F129" s="1">
        <v>229.36</v>
      </c>
      <c r="G129" s="1">
        <f>testdata[[#This Row],[high]]-testdata[[#This Row],[low]]</f>
        <v>1.6100000000000136</v>
      </c>
      <c r="H129" s="1">
        <f>ABS(testdata[[#This Row],[high]]-F128)</f>
        <v>0.70999999999997954</v>
      </c>
      <c r="I129" s="1">
        <f>ABS(testdata[[#This Row],[low]]-F128)</f>
        <v>2.3199999999999932</v>
      </c>
      <c r="J129" s="15">
        <f>MAX(testdata[[#This Row],[H-L]:[|L-pC|]])</f>
        <v>2.3199999999999932</v>
      </c>
      <c r="K129" s="12">
        <f>(K128*13+testdata[[#This Row],[TR]])/14</f>
        <v>1.5865375338866581</v>
      </c>
      <c r="L129" s="12">
        <f>(testdata[[#This Row],[high]]+testdata[[#This Row],[low]])/2</f>
        <v>229.965</v>
      </c>
      <c r="M129" s="15">
        <f>testdata[[#This Row],[MidPrice]]+Multiplier*testdata[[#This Row],[ATR]]</f>
        <v>234.72461260165997</v>
      </c>
      <c r="N129" s="15">
        <f>testdata[[#This Row],[MidPrice]]-Multiplier*testdata[[#This Row],[ATR]]</f>
        <v>225.20538739834004</v>
      </c>
      <c r="O129" s="15">
        <f>IF(OR(testdata[[#This Row],[UpperE]]&lt;O128,F128&gt;O128),testdata[[#This Row],[UpperE]],O128)</f>
        <v>234.72461260165997</v>
      </c>
      <c r="P129" s="15">
        <f>IF(OR(testdata[[#This Row],[LowerE]]&gt;P128,F128&lt;P128),testdata[[#This Row],[LowerE]],P128)</f>
        <v>228.62662679887495</v>
      </c>
      <c r="Q129" s="8">
        <f>IF(T128=O128,testdata[[#This Row],[Upper]],testdata[[#This Row],[Lower]])</f>
        <v>228.62662679887495</v>
      </c>
      <c r="R129" s="8" t="e">
        <f>IF(testdata[[#This Row],[SuperTrend]]=testdata[[#This Row],[Upper]],testdata[[#This Row],[Upper]],NA())</f>
        <v>#N/A</v>
      </c>
      <c r="S129" s="8">
        <f>IF(testdata[[#This Row],[SuperTrend]]=testdata[[#This Row],[Lower]],testdata[[#This Row],[Lower]],NA())</f>
        <v>228.62662679887495</v>
      </c>
      <c r="T129" s="8">
        <f>IF(testdata[[#This Row],[close]]&lt;=testdata[[#This Row],[STpot]],testdata[[#This Row],[Upper]],testdata[[#This Row],[Lower]])</f>
        <v>228.62662679887495</v>
      </c>
      <c r="V129" s="2">
        <v>42922</v>
      </c>
      <c r="W129" s="8"/>
      <c r="X129" s="8">
        <v>228.62662679887401</v>
      </c>
      <c r="Y129" s="8">
        <v>228.62662679887401</v>
      </c>
      <c r="Z129" t="str">
        <f t="shared" si="1"/>
        <v/>
      </c>
    </row>
    <row r="130" spans="1:26" x14ac:dyDescent="0.25">
      <c r="A130" s="5">
        <v>129</v>
      </c>
      <c r="B130" s="2">
        <v>42923</v>
      </c>
      <c r="C130" s="1">
        <v>229.99</v>
      </c>
      <c r="D130" s="1">
        <v>231.01</v>
      </c>
      <c r="E130" s="1">
        <v>229.38</v>
      </c>
      <c r="F130" s="1">
        <v>230.85</v>
      </c>
      <c r="G130" s="1">
        <f>testdata[[#This Row],[high]]-testdata[[#This Row],[low]]</f>
        <v>1.6299999999999955</v>
      </c>
      <c r="H130" s="1">
        <f>ABS(testdata[[#This Row],[high]]-F129)</f>
        <v>1.6499999999999773</v>
      </c>
      <c r="I130" s="1">
        <f>ABS(testdata[[#This Row],[low]]-F129)</f>
        <v>1.999999999998181E-2</v>
      </c>
      <c r="J130" s="15">
        <f>MAX(testdata[[#This Row],[H-L]:[|L-pC|]])</f>
        <v>1.6499999999999773</v>
      </c>
      <c r="K130" s="12">
        <f>(K129*13+testdata[[#This Row],[TR]])/14</f>
        <v>1.5910705671804666</v>
      </c>
      <c r="L130" s="12">
        <f>(testdata[[#This Row],[high]]+testdata[[#This Row],[low]])/2</f>
        <v>230.19499999999999</v>
      </c>
      <c r="M130" s="15">
        <f>testdata[[#This Row],[MidPrice]]+Multiplier*testdata[[#This Row],[ATR]]</f>
        <v>234.96821170154141</v>
      </c>
      <c r="N130" s="15">
        <f>testdata[[#This Row],[MidPrice]]-Multiplier*testdata[[#This Row],[ATR]]</f>
        <v>225.42178829845858</v>
      </c>
      <c r="O130" s="15">
        <f>IF(OR(testdata[[#This Row],[UpperE]]&lt;O129,F129&gt;O129),testdata[[#This Row],[UpperE]],O129)</f>
        <v>234.72461260165997</v>
      </c>
      <c r="P130" s="15">
        <f>IF(OR(testdata[[#This Row],[LowerE]]&gt;P129,F129&lt;P129),testdata[[#This Row],[LowerE]],P129)</f>
        <v>228.62662679887495</v>
      </c>
      <c r="Q130" s="8">
        <f>IF(T129=O129,testdata[[#This Row],[Upper]],testdata[[#This Row],[Lower]])</f>
        <v>228.62662679887495</v>
      </c>
      <c r="R130" s="8" t="e">
        <f>IF(testdata[[#This Row],[SuperTrend]]=testdata[[#This Row],[Upper]],testdata[[#This Row],[Upper]],NA())</f>
        <v>#N/A</v>
      </c>
      <c r="S130" s="8">
        <f>IF(testdata[[#This Row],[SuperTrend]]=testdata[[#This Row],[Lower]],testdata[[#This Row],[Lower]],NA())</f>
        <v>228.62662679887495</v>
      </c>
      <c r="T130" s="8">
        <f>IF(testdata[[#This Row],[close]]&lt;=testdata[[#This Row],[STpot]],testdata[[#This Row],[Upper]],testdata[[#This Row],[Lower]])</f>
        <v>228.62662679887495</v>
      </c>
      <c r="V130" s="2">
        <v>42923</v>
      </c>
      <c r="W130" s="8"/>
      <c r="X130" s="8">
        <v>228.62662679887401</v>
      </c>
      <c r="Y130" s="8">
        <v>228.62662679887401</v>
      </c>
      <c r="Z130" t="str">
        <f t="shared" si="1"/>
        <v/>
      </c>
    </row>
    <row r="131" spans="1:26" x14ac:dyDescent="0.25">
      <c r="A131" s="5">
        <v>130</v>
      </c>
      <c r="B131" s="2">
        <v>42926</v>
      </c>
      <c r="C131" s="1">
        <v>230.7</v>
      </c>
      <c r="D131" s="1">
        <v>231.51</v>
      </c>
      <c r="E131" s="1">
        <v>230.52</v>
      </c>
      <c r="F131" s="1">
        <v>231.1</v>
      </c>
      <c r="G131" s="1">
        <f>testdata[[#This Row],[high]]-testdata[[#This Row],[low]]</f>
        <v>0.98999999999998067</v>
      </c>
      <c r="H131" s="1">
        <f>ABS(testdata[[#This Row],[high]]-F130)</f>
        <v>0.65999999999999659</v>
      </c>
      <c r="I131" s="1">
        <f>ABS(testdata[[#This Row],[low]]-F130)</f>
        <v>0.32999999999998408</v>
      </c>
      <c r="J131" s="15">
        <f>MAX(testdata[[#This Row],[H-L]:[|L-pC|]])</f>
        <v>0.98999999999998067</v>
      </c>
      <c r="K131" s="12">
        <f>(K130*13+testdata[[#This Row],[TR]])/14</f>
        <v>1.5481369552390034</v>
      </c>
      <c r="L131" s="12">
        <f>(testdata[[#This Row],[high]]+testdata[[#This Row],[low]])/2</f>
        <v>231.01499999999999</v>
      </c>
      <c r="M131" s="15">
        <f>testdata[[#This Row],[MidPrice]]+Multiplier*testdata[[#This Row],[ATR]]</f>
        <v>235.65941086571701</v>
      </c>
      <c r="N131" s="15">
        <f>testdata[[#This Row],[MidPrice]]-Multiplier*testdata[[#This Row],[ATR]]</f>
        <v>226.37058913428297</v>
      </c>
      <c r="O131" s="15">
        <f>IF(OR(testdata[[#This Row],[UpperE]]&lt;O130,F130&gt;O130),testdata[[#This Row],[UpperE]],O130)</f>
        <v>234.72461260165997</v>
      </c>
      <c r="P131" s="15">
        <f>IF(OR(testdata[[#This Row],[LowerE]]&gt;P130,F130&lt;P130),testdata[[#This Row],[LowerE]],P130)</f>
        <v>228.62662679887495</v>
      </c>
      <c r="Q131" s="8">
        <f>IF(T130=O130,testdata[[#This Row],[Upper]],testdata[[#This Row],[Lower]])</f>
        <v>228.62662679887495</v>
      </c>
      <c r="R131" s="8" t="e">
        <f>IF(testdata[[#This Row],[SuperTrend]]=testdata[[#This Row],[Upper]],testdata[[#This Row],[Upper]],NA())</f>
        <v>#N/A</v>
      </c>
      <c r="S131" s="8">
        <f>IF(testdata[[#This Row],[SuperTrend]]=testdata[[#This Row],[Lower]],testdata[[#This Row],[Lower]],NA())</f>
        <v>228.62662679887495</v>
      </c>
      <c r="T131" s="8">
        <f>IF(testdata[[#This Row],[close]]&lt;=testdata[[#This Row],[STpot]],testdata[[#This Row],[Upper]],testdata[[#This Row],[Lower]])</f>
        <v>228.62662679887495</v>
      </c>
      <c r="V131" s="2">
        <v>42926</v>
      </c>
      <c r="W131" s="8"/>
      <c r="X131" s="8">
        <v>228.62662679887401</v>
      </c>
      <c r="Y131" s="8">
        <v>228.62662679887401</v>
      </c>
      <c r="Z131" t="str">
        <f t="shared" si="1"/>
        <v/>
      </c>
    </row>
    <row r="132" spans="1:26" x14ac:dyDescent="0.25">
      <c r="A132" s="5">
        <v>131</v>
      </c>
      <c r="B132" s="2">
        <v>42927</v>
      </c>
      <c r="C132" s="1">
        <v>230.9</v>
      </c>
      <c r="D132" s="1">
        <v>231.27</v>
      </c>
      <c r="E132" s="1">
        <v>229.65</v>
      </c>
      <c r="F132" s="1">
        <v>230.93</v>
      </c>
      <c r="G132" s="1">
        <f>testdata[[#This Row],[high]]-testdata[[#This Row],[low]]</f>
        <v>1.6200000000000045</v>
      </c>
      <c r="H132" s="1">
        <f>ABS(testdata[[#This Row],[high]]-F131)</f>
        <v>0.17000000000001592</v>
      </c>
      <c r="I132" s="1">
        <f>ABS(testdata[[#This Row],[low]]-F131)</f>
        <v>1.4499999999999886</v>
      </c>
      <c r="J132" s="15">
        <f>MAX(testdata[[#This Row],[H-L]:[|L-pC|]])</f>
        <v>1.6200000000000045</v>
      </c>
      <c r="K132" s="12">
        <f>(K131*13+testdata[[#This Row],[TR]])/14</f>
        <v>1.5532700298647892</v>
      </c>
      <c r="L132" s="12">
        <f>(testdata[[#This Row],[high]]+testdata[[#This Row],[low]])/2</f>
        <v>230.46</v>
      </c>
      <c r="M132" s="15">
        <f>testdata[[#This Row],[MidPrice]]+Multiplier*testdata[[#This Row],[ATR]]</f>
        <v>235.11981008959438</v>
      </c>
      <c r="N132" s="15">
        <f>testdata[[#This Row],[MidPrice]]-Multiplier*testdata[[#This Row],[ATR]]</f>
        <v>225.80018991040563</v>
      </c>
      <c r="O132" s="15">
        <f>IF(OR(testdata[[#This Row],[UpperE]]&lt;O131,F131&gt;O131),testdata[[#This Row],[UpperE]],O131)</f>
        <v>234.72461260165997</v>
      </c>
      <c r="P132" s="15">
        <f>IF(OR(testdata[[#This Row],[LowerE]]&gt;P131,F131&lt;P131),testdata[[#This Row],[LowerE]],P131)</f>
        <v>228.62662679887495</v>
      </c>
      <c r="Q132" s="8">
        <f>IF(T131=O131,testdata[[#This Row],[Upper]],testdata[[#This Row],[Lower]])</f>
        <v>228.62662679887495</v>
      </c>
      <c r="R132" s="8" t="e">
        <f>IF(testdata[[#This Row],[SuperTrend]]=testdata[[#This Row],[Upper]],testdata[[#This Row],[Upper]],NA())</f>
        <v>#N/A</v>
      </c>
      <c r="S132" s="8">
        <f>IF(testdata[[#This Row],[SuperTrend]]=testdata[[#This Row],[Lower]],testdata[[#This Row],[Lower]],NA())</f>
        <v>228.62662679887495</v>
      </c>
      <c r="T132" s="8">
        <f>IF(testdata[[#This Row],[close]]&lt;=testdata[[#This Row],[STpot]],testdata[[#This Row],[Upper]],testdata[[#This Row],[Lower]])</f>
        <v>228.62662679887495</v>
      </c>
      <c r="V132" s="2">
        <v>42927</v>
      </c>
      <c r="W132" s="8"/>
      <c r="X132" s="8">
        <v>228.62662679887401</v>
      </c>
      <c r="Y132" s="8">
        <v>228.62662679887401</v>
      </c>
      <c r="Z132" t="str">
        <f t="shared" si="1"/>
        <v/>
      </c>
    </row>
    <row r="133" spans="1:26" x14ac:dyDescent="0.25">
      <c r="A133" s="5">
        <v>132</v>
      </c>
      <c r="B133" s="2">
        <v>42928</v>
      </c>
      <c r="C133" s="1">
        <v>231.99</v>
      </c>
      <c r="D133" s="1">
        <v>232.84</v>
      </c>
      <c r="E133" s="1">
        <v>231.99</v>
      </c>
      <c r="F133" s="1">
        <v>232.66</v>
      </c>
      <c r="G133" s="1">
        <f>testdata[[#This Row],[high]]-testdata[[#This Row],[low]]</f>
        <v>0.84999999999999432</v>
      </c>
      <c r="H133" s="1">
        <f>ABS(testdata[[#This Row],[high]]-F132)</f>
        <v>1.9099999999999966</v>
      </c>
      <c r="I133" s="1">
        <f>ABS(testdata[[#This Row],[low]]-F132)</f>
        <v>1.0600000000000023</v>
      </c>
      <c r="J133" s="15">
        <f>MAX(testdata[[#This Row],[H-L]:[|L-pC|]])</f>
        <v>1.9099999999999966</v>
      </c>
      <c r="K133" s="12">
        <f>(K132*13+testdata[[#This Row],[TR]])/14</f>
        <v>1.5787507420173041</v>
      </c>
      <c r="L133" s="12">
        <f>(testdata[[#This Row],[high]]+testdata[[#This Row],[low]])/2</f>
        <v>232.41500000000002</v>
      </c>
      <c r="M133" s="15">
        <f>testdata[[#This Row],[MidPrice]]+Multiplier*testdata[[#This Row],[ATR]]</f>
        <v>237.15125222605192</v>
      </c>
      <c r="N133" s="15">
        <f>testdata[[#This Row],[MidPrice]]-Multiplier*testdata[[#This Row],[ATR]]</f>
        <v>227.67874777394812</v>
      </c>
      <c r="O133" s="15">
        <f>IF(OR(testdata[[#This Row],[UpperE]]&lt;O132,F132&gt;O132),testdata[[#This Row],[UpperE]],O132)</f>
        <v>234.72461260165997</v>
      </c>
      <c r="P133" s="15">
        <f>IF(OR(testdata[[#This Row],[LowerE]]&gt;P132,F132&lt;P132),testdata[[#This Row],[LowerE]],P132)</f>
        <v>228.62662679887495</v>
      </c>
      <c r="Q133" s="8">
        <f>IF(T132=O132,testdata[[#This Row],[Upper]],testdata[[#This Row],[Lower]])</f>
        <v>228.62662679887495</v>
      </c>
      <c r="R133" s="8" t="e">
        <f>IF(testdata[[#This Row],[SuperTrend]]=testdata[[#This Row],[Upper]],testdata[[#This Row],[Upper]],NA())</f>
        <v>#N/A</v>
      </c>
      <c r="S133" s="8">
        <f>IF(testdata[[#This Row],[SuperTrend]]=testdata[[#This Row],[Lower]],testdata[[#This Row],[Lower]],NA())</f>
        <v>228.62662679887495</v>
      </c>
      <c r="T133" s="8">
        <f>IF(testdata[[#This Row],[close]]&lt;=testdata[[#This Row],[STpot]],testdata[[#This Row],[Upper]],testdata[[#This Row],[Lower]])</f>
        <v>228.62662679887495</v>
      </c>
      <c r="V133" s="2">
        <v>42928</v>
      </c>
      <c r="W133" s="8"/>
      <c r="X133" s="8">
        <v>228.62662679887401</v>
      </c>
      <c r="Y133" s="8">
        <v>228.62662679887401</v>
      </c>
      <c r="Z133" t="str">
        <f t="shared" si="1"/>
        <v/>
      </c>
    </row>
    <row r="134" spans="1:26" x14ac:dyDescent="0.25">
      <c r="A134" s="5">
        <v>133</v>
      </c>
      <c r="B134" s="2">
        <v>42929</v>
      </c>
      <c r="C134" s="1">
        <v>232.67</v>
      </c>
      <c r="D134" s="1">
        <v>233.18</v>
      </c>
      <c r="E134" s="1">
        <v>232.42</v>
      </c>
      <c r="F134" s="1">
        <v>233.05</v>
      </c>
      <c r="G134" s="1">
        <f>testdata[[#This Row],[high]]-testdata[[#This Row],[low]]</f>
        <v>0.76000000000001933</v>
      </c>
      <c r="H134" s="1">
        <f>ABS(testdata[[#This Row],[high]]-F133)</f>
        <v>0.52000000000001023</v>
      </c>
      <c r="I134" s="1">
        <f>ABS(testdata[[#This Row],[low]]-F133)</f>
        <v>0.24000000000000909</v>
      </c>
      <c r="J134" s="15">
        <f>MAX(testdata[[#This Row],[H-L]:[|L-pC|]])</f>
        <v>0.76000000000001933</v>
      </c>
      <c r="K134" s="12">
        <f>(K133*13+testdata[[#This Row],[TR]])/14</f>
        <v>1.5202685461589265</v>
      </c>
      <c r="L134" s="12">
        <f>(testdata[[#This Row],[high]]+testdata[[#This Row],[low]])/2</f>
        <v>232.8</v>
      </c>
      <c r="M134" s="15">
        <f>testdata[[#This Row],[MidPrice]]+Multiplier*testdata[[#This Row],[ATR]]</f>
        <v>237.36080563847679</v>
      </c>
      <c r="N134" s="15">
        <f>testdata[[#This Row],[MidPrice]]-Multiplier*testdata[[#This Row],[ATR]]</f>
        <v>228.23919436152323</v>
      </c>
      <c r="O134" s="15">
        <f>IF(OR(testdata[[#This Row],[UpperE]]&lt;O133,F133&gt;O133),testdata[[#This Row],[UpperE]],O133)</f>
        <v>234.72461260165997</v>
      </c>
      <c r="P134" s="15">
        <f>IF(OR(testdata[[#This Row],[LowerE]]&gt;P133,F133&lt;P133),testdata[[#This Row],[LowerE]],P133)</f>
        <v>228.62662679887495</v>
      </c>
      <c r="Q134" s="8">
        <f>IF(T133=O133,testdata[[#This Row],[Upper]],testdata[[#This Row],[Lower]])</f>
        <v>228.62662679887495</v>
      </c>
      <c r="R134" s="8" t="e">
        <f>IF(testdata[[#This Row],[SuperTrend]]=testdata[[#This Row],[Upper]],testdata[[#This Row],[Upper]],NA())</f>
        <v>#N/A</v>
      </c>
      <c r="S134" s="8">
        <f>IF(testdata[[#This Row],[SuperTrend]]=testdata[[#This Row],[Lower]],testdata[[#This Row],[Lower]],NA())</f>
        <v>228.62662679887495</v>
      </c>
      <c r="T134" s="8">
        <f>IF(testdata[[#This Row],[close]]&lt;=testdata[[#This Row],[STpot]],testdata[[#This Row],[Upper]],testdata[[#This Row],[Lower]])</f>
        <v>228.62662679887495</v>
      </c>
      <c r="V134" s="2">
        <v>42929</v>
      </c>
      <c r="W134" s="8"/>
      <c r="X134" s="8">
        <v>228.62662679887401</v>
      </c>
      <c r="Y134" s="8">
        <v>228.62662679887401</v>
      </c>
      <c r="Z134" t="str">
        <f t="shared" si="1"/>
        <v/>
      </c>
    </row>
    <row r="135" spans="1:26" x14ac:dyDescent="0.25">
      <c r="A135" s="5">
        <v>134</v>
      </c>
      <c r="B135" s="2">
        <v>42930</v>
      </c>
      <c r="C135" s="1">
        <v>233.06</v>
      </c>
      <c r="D135" s="1">
        <v>234.53</v>
      </c>
      <c r="E135" s="1">
        <v>232.95</v>
      </c>
      <c r="F135" s="1">
        <v>234.14</v>
      </c>
      <c r="G135" s="1">
        <f>testdata[[#This Row],[high]]-testdata[[#This Row],[low]]</f>
        <v>1.5800000000000125</v>
      </c>
      <c r="H135" s="1">
        <f>ABS(testdata[[#This Row],[high]]-F134)</f>
        <v>1.4799999999999898</v>
      </c>
      <c r="I135" s="1">
        <f>ABS(testdata[[#This Row],[low]]-F134)</f>
        <v>0.10000000000002274</v>
      </c>
      <c r="J135" s="15">
        <f>MAX(testdata[[#This Row],[H-L]:[|L-pC|]])</f>
        <v>1.5800000000000125</v>
      </c>
      <c r="K135" s="12">
        <f>(K134*13+testdata[[#This Row],[TR]])/14</f>
        <v>1.5245350785761469</v>
      </c>
      <c r="L135" s="12">
        <f>(testdata[[#This Row],[high]]+testdata[[#This Row],[low]])/2</f>
        <v>233.74</v>
      </c>
      <c r="M135" s="15">
        <f>testdata[[#This Row],[MidPrice]]+Multiplier*testdata[[#This Row],[ATR]]</f>
        <v>238.31360523572846</v>
      </c>
      <c r="N135" s="15">
        <f>testdata[[#This Row],[MidPrice]]-Multiplier*testdata[[#This Row],[ATR]]</f>
        <v>229.16639476427156</v>
      </c>
      <c r="O135" s="15">
        <f>IF(OR(testdata[[#This Row],[UpperE]]&lt;O134,F134&gt;O134),testdata[[#This Row],[UpperE]],O134)</f>
        <v>234.72461260165997</v>
      </c>
      <c r="P135" s="15">
        <f>IF(OR(testdata[[#This Row],[LowerE]]&gt;P134,F134&lt;P134),testdata[[#This Row],[LowerE]],P134)</f>
        <v>229.16639476427156</v>
      </c>
      <c r="Q135" s="8">
        <f>IF(T134=O134,testdata[[#This Row],[Upper]],testdata[[#This Row],[Lower]])</f>
        <v>229.16639476427156</v>
      </c>
      <c r="R135" s="8" t="e">
        <f>IF(testdata[[#This Row],[SuperTrend]]=testdata[[#This Row],[Upper]],testdata[[#This Row],[Upper]],NA())</f>
        <v>#N/A</v>
      </c>
      <c r="S135" s="8">
        <f>IF(testdata[[#This Row],[SuperTrend]]=testdata[[#This Row],[Lower]],testdata[[#This Row],[Lower]],NA())</f>
        <v>229.16639476427156</v>
      </c>
      <c r="T135" s="8">
        <f>IF(testdata[[#This Row],[close]]&lt;=testdata[[#This Row],[STpot]],testdata[[#This Row],[Upper]],testdata[[#This Row],[Lower]])</f>
        <v>229.16639476427156</v>
      </c>
      <c r="V135" s="2">
        <v>42930</v>
      </c>
      <c r="W135" s="8"/>
      <c r="X135" s="8">
        <v>229.16639476427099</v>
      </c>
      <c r="Y135" s="8">
        <v>229.16639476427099</v>
      </c>
      <c r="Z135" t="str">
        <f t="shared" si="1"/>
        <v/>
      </c>
    </row>
    <row r="136" spans="1:26" x14ac:dyDescent="0.25">
      <c r="A136" s="5">
        <v>135</v>
      </c>
      <c r="B136" s="2">
        <v>42933</v>
      </c>
      <c r="C136" s="1">
        <v>234.05</v>
      </c>
      <c r="D136" s="1">
        <v>234.47</v>
      </c>
      <c r="E136" s="1">
        <v>233.92</v>
      </c>
      <c r="F136" s="1">
        <v>234.11</v>
      </c>
      <c r="G136" s="1">
        <f>testdata[[#This Row],[high]]-testdata[[#This Row],[low]]</f>
        <v>0.55000000000001137</v>
      </c>
      <c r="H136" s="1">
        <f>ABS(testdata[[#This Row],[high]]-F135)</f>
        <v>0.33000000000001251</v>
      </c>
      <c r="I136" s="1">
        <f>ABS(testdata[[#This Row],[low]]-F135)</f>
        <v>0.21999999999999886</v>
      </c>
      <c r="J136" s="15">
        <f>MAX(testdata[[#This Row],[H-L]:[|L-pC|]])</f>
        <v>0.55000000000001137</v>
      </c>
      <c r="K136" s="12">
        <f>(K135*13+testdata[[#This Row],[TR]])/14</f>
        <v>1.4549254301064229</v>
      </c>
      <c r="L136" s="12">
        <f>(testdata[[#This Row],[high]]+testdata[[#This Row],[low]])/2</f>
        <v>234.19499999999999</v>
      </c>
      <c r="M136" s="15">
        <f>testdata[[#This Row],[MidPrice]]+Multiplier*testdata[[#This Row],[ATR]]</f>
        <v>238.55977629031926</v>
      </c>
      <c r="N136" s="15">
        <f>testdata[[#This Row],[MidPrice]]-Multiplier*testdata[[#This Row],[ATR]]</f>
        <v>229.83022370968072</v>
      </c>
      <c r="O136" s="15">
        <f>IF(OR(testdata[[#This Row],[UpperE]]&lt;O135,F135&gt;O135),testdata[[#This Row],[UpperE]],O135)</f>
        <v>234.72461260165997</v>
      </c>
      <c r="P136" s="15">
        <f>IF(OR(testdata[[#This Row],[LowerE]]&gt;P135,F135&lt;P135),testdata[[#This Row],[LowerE]],P135)</f>
        <v>229.83022370968072</v>
      </c>
      <c r="Q136" s="8">
        <f>IF(T135=O135,testdata[[#This Row],[Upper]],testdata[[#This Row],[Lower]])</f>
        <v>229.83022370968072</v>
      </c>
      <c r="R136" s="8" t="e">
        <f>IF(testdata[[#This Row],[SuperTrend]]=testdata[[#This Row],[Upper]],testdata[[#This Row],[Upper]],NA())</f>
        <v>#N/A</v>
      </c>
      <c r="S136" s="8">
        <f>IF(testdata[[#This Row],[SuperTrend]]=testdata[[#This Row],[Lower]],testdata[[#This Row],[Lower]],NA())</f>
        <v>229.83022370968072</v>
      </c>
      <c r="T136" s="8">
        <f>IF(testdata[[#This Row],[close]]&lt;=testdata[[#This Row],[STpot]],testdata[[#This Row],[Upper]],testdata[[#This Row],[Lower]])</f>
        <v>229.83022370968072</v>
      </c>
      <c r="V136" s="2">
        <v>42933</v>
      </c>
      <c r="W136" s="8"/>
      <c r="X136" s="8">
        <v>229.83022370968001</v>
      </c>
      <c r="Y136" s="8">
        <v>229.83022370968001</v>
      </c>
      <c r="Z136" t="str">
        <f t="shared" si="1"/>
        <v/>
      </c>
    </row>
    <row r="137" spans="1:26" x14ac:dyDescent="0.25">
      <c r="A137" s="5">
        <v>136</v>
      </c>
      <c r="B137" s="2">
        <v>42934</v>
      </c>
      <c r="C137" s="1">
        <v>233.66</v>
      </c>
      <c r="D137" s="1">
        <v>234.29</v>
      </c>
      <c r="E137" s="1">
        <v>233.29</v>
      </c>
      <c r="F137" s="1">
        <v>234.24</v>
      </c>
      <c r="G137" s="1">
        <f>testdata[[#This Row],[high]]-testdata[[#This Row],[low]]</f>
        <v>1</v>
      </c>
      <c r="H137" s="1">
        <f>ABS(testdata[[#This Row],[high]]-F136)</f>
        <v>0.1799999999999784</v>
      </c>
      <c r="I137" s="1">
        <f>ABS(testdata[[#This Row],[low]]-F136)</f>
        <v>0.8200000000000216</v>
      </c>
      <c r="J137" s="15">
        <f>MAX(testdata[[#This Row],[H-L]:[|L-pC|]])</f>
        <v>1</v>
      </c>
      <c r="K137" s="12">
        <f>(K136*13+testdata[[#This Row],[TR]])/14</f>
        <v>1.4224307565273926</v>
      </c>
      <c r="L137" s="12">
        <f>(testdata[[#This Row],[high]]+testdata[[#This Row],[low]])/2</f>
        <v>233.79</v>
      </c>
      <c r="M137" s="15">
        <f>testdata[[#This Row],[MidPrice]]+Multiplier*testdata[[#This Row],[ATR]]</f>
        <v>238.05729226958218</v>
      </c>
      <c r="N137" s="15">
        <f>testdata[[#This Row],[MidPrice]]-Multiplier*testdata[[#This Row],[ATR]]</f>
        <v>229.52270773041781</v>
      </c>
      <c r="O137" s="15">
        <f>IF(OR(testdata[[#This Row],[UpperE]]&lt;O136,F136&gt;O136),testdata[[#This Row],[UpperE]],O136)</f>
        <v>234.72461260165997</v>
      </c>
      <c r="P137" s="15">
        <f>IF(OR(testdata[[#This Row],[LowerE]]&gt;P136,F136&lt;P136),testdata[[#This Row],[LowerE]],P136)</f>
        <v>229.83022370968072</v>
      </c>
      <c r="Q137" s="8">
        <f>IF(T136=O136,testdata[[#This Row],[Upper]],testdata[[#This Row],[Lower]])</f>
        <v>229.83022370968072</v>
      </c>
      <c r="R137" s="8" t="e">
        <f>IF(testdata[[#This Row],[SuperTrend]]=testdata[[#This Row],[Upper]],testdata[[#This Row],[Upper]],NA())</f>
        <v>#N/A</v>
      </c>
      <c r="S137" s="8">
        <f>IF(testdata[[#This Row],[SuperTrend]]=testdata[[#This Row],[Lower]],testdata[[#This Row],[Lower]],NA())</f>
        <v>229.83022370968072</v>
      </c>
      <c r="T137" s="8">
        <f>IF(testdata[[#This Row],[close]]&lt;=testdata[[#This Row],[STpot]],testdata[[#This Row],[Upper]],testdata[[#This Row],[Lower]])</f>
        <v>229.83022370968072</v>
      </c>
      <c r="V137" s="2">
        <v>42934</v>
      </c>
      <c r="W137" s="8"/>
      <c r="X137" s="8">
        <v>229.83022370968001</v>
      </c>
      <c r="Y137" s="8">
        <v>229.83022370968001</v>
      </c>
      <c r="Z137" t="str">
        <f t="shared" si="1"/>
        <v/>
      </c>
    </row>
    <row r="138" spans="1:26" x14ac:dyDescent="0.25">
      <c r="A138" s="5">
        <v>137</v>
      </c>
      <c r="B138" s="2">
        <v>42935</v>
      </c>
      <c r="C138" s="1">
        <v>234.58</v>
      </c>
      <c r="D138" s="1">
        <v>235.51</v>
      </c>
      <c r="E138" s="1">
        <v>234.57</v>
      </c>
      <c r="F138" s="1">
        <v>235.5</v>
      </c>
      <c r="G138" s="1">
        <f>testdata[[#This Row],[high]]-testdata[[#This Row],[low]]</f>
        <v>0.93999999999999773</v>
      </c>
      <c r="H138" s="1">
        <f>ABS(testdata[[#This Row],[high]]-F137)</f>
        <v>1.2699999999999818</v>
      </c>
      <c r="I138" s="1">
        <f>ABS(testdata[[#This Row],[low]]-F137)</f>
        <v>0.32999999999998408</v>
      </c>
      <c r="J138" s="15">
        <f>MAX(testdata[[#This Row],[H-L]:[|L-pC|]])</f>
        <v>1.2699999999999818</v>
      </c>
      <c r="K138" s="12">
        <f>(K137*13+testdata[[#This Row],[TR]])/14</f>
        <v>1.4115428453468633</v>
      </c>
      <c r="L138" s="12">
        <f>(testdata[[#This Row],[high]]+testdata[[#This Row],[low]])/2</f>
        <v>235.04</v>
      </c>
      <c r="M138" s="15">
        <f>testdata[[#This Row],[MidPrice]]+Multiplier*testdata[[#This Row],[ATR]]</f>
        <v>239.27462853604058</v>
      </c>
      <c r="N138" s="15">
        <f>testdata[[#This Row],[MidPrice]]-Multiplier*testdata[[#This Row],[ATR]]</f>
        <v>230.8053714639594</v>
      </c>
      <c r="O138" s="15">
        <f>IF(OR(testdata[[#This Row],[UpperE]]&lt;O137,F137&gt;O137),testdata[[#This Row],[UpperE]],O137)</f>
        <v>234.72461260165997</v>
      </c>
      <c r="P138" s="15">
        <f>IF(OR(testdata[[#This Row],[LowerE]]&gt;P137,F137&lt;P137),testdata[[#This Row],[LowerE]],P137)</f>
        <v>230.8053714639594</v>
      </c>
      <c r="Q138" s="8">
        <f>IF(T137=O137,testdata[[#This Row],[Upper]],testdata[[#This Row],[Lower]])</f>
        <v>230.8053714639594</v>
      </c>
      <c r="R138" s="8" t="e">
        <f>IF(testdata[[#This Row],[SuperTrend]]=testdata[[#This Row],[Upper]],testdata[[#This Row],[Upper]],NA())</f>
        <v>#N/A</v>
      </c>
      <c r="S138" s="8">
        <f>IF(testdata[[#This Row],[SuperTrend]]=testdata[[#This Row],[Lower]],testdata[[#This Row],[Lower]],NA())</f>
        <v>230.8053714639594</v>
      </c>
      <c r="T138" s="8">
        <f>IF(testdata[[#This Row],[close]]&lt;=testdata[[#This Row],[STpot]],testdata[[#This Row],[Upper]],testdata[[#This Row],[Lower]])</f>
        <v>230.8053714639594</v>
      </c>
      <c r="V138" s="2">
        <v>42935</v>
      </c>
      <c r="W138" s="8"/>
      <c r="X138" s="8">
        <v>230.80537146395901</v>
      </c>
      <c r="Y138" s="8">
        <v>230.80537146395901</v>
      </c>
      <c r="Z138" t="str">
        <f t="shared" si="1"/>
        <v/>
      </c>
    </row>
    <row r="139" spans="1:26" x14ac:dyDescent="0.25">
      <c r="A139" s="5">
        <v>138</v>
      </c>
      <c r="B139" s="2">
        <v>42936</v>
      </c>
      <c r="C139" s="1">
        <v>235.78</v>
      </c>
      <c r="D139" s="1">
        <v>235.91</v>
      </c>
      <c r="E139" s="1">
        <v>235.01</v>
      </c>
      <c r="F139" s="1">
        <v>235.61</v>
      </c>
      <c r="G139" s="1">
        <f>testdata[[#This Row],[high]]-testdata[[#This Row],[low]]</f>
        <v>0.90000000000000568</v>
      </c>
      <c r="H139" s="1">
        <f>ABS(testdata[[#This Row],[high]]-F138)</f>
        <v>0.40999999999999659</v>
      </c>
      <c r="I139" s="1">
        <f>ABS(testdata[[#This Row],[low]]-F138)</f>
        <v>0.49000000000000909</v>
      </c>
      <c r="J139" s="15">
        <f>MAX(testdata[[#This Row],[H-L]:[|L-pC|]])</f>
        <v>0.90000000000000568</v>
      </c>
      <c r="K139" s="12">
        <f>(K138*13+testdata[[#This Row],[TR]])/14</f>
        <v>1.3750040706792306</v>
      </c>
      <c r="L139" s="12">
        <f>(testdata[[#This Row],[high]]+testdata[[#This Row],[low]])/2</f>
        <v>235.45999999999998</v>
      </c>
      <c r="M139" s="15">
        <f>testdata[[#This Row],[MidPrice]]+Multiplier*testdata[[#This Row],[ATR]]</f>
        <v>239.58501221203767</v>
      </c>
      <c r="N139" s="15">
        <f>testdata[[#This Row],[MidPrice]]-Multiplier*testdata[[#This Row],[ATR]]</f>
        <v>231.33498778796229</v>
      </c>
      <c r="O139" s="15">
        <f>IF(OR(testdata[[#This Row],[UpperE]]&lt;O138,F138&gt;O138),testdata[[#This Row],[UpperE]],O138)</f>
        <v>239.58501221203767</v>
      </c>
      <c r="P139" s="15">
        <f>IF(OR(testdata[[#This Row],[LowerE]]&gt;P138,F138&lt;P138),testdata[[#This Row],[LowerE]],P138)</f>
        <v>231.33498778796229</v>
      </c>
      <c r="Q139" s="8">
        <f>IF(T138=O138,testdata[[#This Row],[Upper]],testdata[[#This Row],[Lower]])</f>
        <v>231.33498778796229</v>
      </c>
      <c r="R139" s="8" t="e">
        <f>IF(testdata[[#This Row],[SuperTrend]]=testdata[[#This Row],[Upper]],testdata[[#This Row],[Upper]],NA())</f>
        <v>#N/A</v>
      </c>
      <c r="S139" s="8">
        <f>IF(testdata[[#This Row],[SuperTrend]]=testdata[[#This Row],[Lower]],testdata[[#This Row],[Lower]],NA())</f>
        <v>231.33498778796229</v>
      </c>
      <c r="T139" s="8">
        <f>IF(testdata[[#This Row],[close]]&lt;=testdata[[#This Row],[STpot]],testdata[[#This Row],[Upper]],testdata[[#This Row],[Lower]])</f>
        <v>231.33498778796229</v>
      </c>
      <c r="V139" s="2">
        <v>42936</v>
      </c>
      <c r="W139" s="8"/>
      <c r="X139" s="8">
        <v>231.33498778796201</v>
      </c>
      <c r="Y139" s="8">
        <v>231.33498778796201</v>
      </c>
      <c r="Z139" t="str">
        <f t="shared" si="1"/>
        <v/>
      </c>
    </row>
    <row r="140" spans="1:26" x14ac:dyDescent="0.25">
      <c r="A140" s="5">
        <v>139</v>
      </c>
      <c r="B140" s="2">
        <v>42937</v>
      </c>
      <c r="C140" s="1">
        <v>234.98</v>
      </c>
      <c r="D140" s="1">
        <v>235.43</v>
      </c>
      <c r="E140" s="1">
        <v>234.73</v>
      </c>
      <c r="F140" s="1">
        <v>235.4</v>
      </c>
      <c r="G140" s="1">
        <f>testdata[[#This Row],[high]]-testdata[[#This Row],[low]]</f>
        <v>0.70000000000001705</v>
      </c>
      <c r="H140" s="1">
        <f>ABS(testdata[[#This Row],[high]]-F139)</f>
        <v>0.18000000000000682</v>
      </c>
      <c r="I140" s="1">
        <f>ABS(testdata[[#This Row],[low]]-F139)</f>
        <v>0.88000000000002387</v>
      </c>
      <c r="J140" s="15">
        <f>MAX(testdata[[#This Row],[H-L]:[|L-pC|]])</f>
        <v>0.88000000000002387</v>
      </c>
      <c r="K140" s="12">
        <f>(K139*13+testdata[[#This Row],[TR]])/14</f>
        <v>1.3396466370592872</v>
      </c>
      <c r="L140" s="12">
        <f>(testdata[[#This Row],[high]]+testdata[[#This Row],[low]])/2</f>
        <v>235.07999999999998</v>
      </c>
      <c r="M140" s="15">
        <f>testdata[[#This Row],[MidPrice]]+Multiplier*testdata[[#This Row],[ATR]]</f>
        <v>239.09893991117784</v>
      </c>
      <c r="N140" s="15">
        <f>testdata[[#This Row],[MidPrice]]-Multiplier*testdata[[#This Row],[ATR]]</f>
        <v>231.06106008882213</v>
      </c>
      <c r="O140" s="15">
        <f>IF(OR(testdata[[#This Row],[UpperE]]&lt;O139,F139&gt;O139),testdata[[#This Row],[UpperE]],O139)</f>
        <v>239.09893991117784</v>
      </c>
      <c r="P140" s="15">
        <f>IF(OR(testdata[[#This Row],[LowerE]]&gt;P139,F139&lt;P139),testdata[[#This Row],[LowerE]],P139)</f>
        <v>231.33498778796229</v>
      </c>
      <c r="Q140" s="8">
        <f>IF(T139=O139,testdata[[#This Row],[Upper]],testdata[[#This Row],[Lower]])</f>
        <v>231.33498778796229</v>
      </c>
      <c r="R140" s="8" t="e">
        <f>IF(testdata[[#This Row],[SuperTrend]]=testdata[[#This Row],[Upper]],testdata[[#This Row],[Upper]],NA())</f>
        <v>#N/A</v>
      </c>
      <c r="S140" s="8">
        <f>IF(testdata[[#This Row],[SuperTrend]]=testdata[[#This Row],[Lower]],testdata[[#This Row],[Lower]],NA())</f>
        <v>231.33498778796229</v>
      </c>
      <c r="T140" s="8">
        <f>IF(testdata[[#This Row],[close]]&lt;=testdata[[#This Row],[STpot]],testdata[[#This Row],[Upper]],testdata[[#This Row],[Lower]])</f>
        <v>231.33498778796229</v>
      </c>
      <c r="V140" s="2">
        <v>42937</v>
      </c>
      <c r="W140" s="8"/>
      <c r="X140" s="8">
        <v>231.33498778796201</v>
      </c>
      <c r="Y140" s="8">
        <v>231.33498778796201</v>
      </c>
      <c r="Z140" t="str">
        <f t="shared" si="1"/>
        <v/>
      </c>
    </row>
    <row r="141" spans="1:26" x14ac:dyDescent="0.25">
      <c r="A141" s="5">
        <v>140</v>
      </c>
      <c r="B141" s="2">
        <v>42940</v>
      </c>
      <c r="C141" s="1">
        <v>235.31</v>
      </c>
      <c r="D141" s="1">
        <v>235.49</v>
      </c>
      <c r="E141" s="1">
        <v>234.83</v>
      </c>
      <c r="F141" s="1">
        <v>235.34</v>
      </c>
      <c r="G141" s="1">
        <f>testdata[[#This Row],[high]]-testdata[[#This Row],[low]]</f>
        <v>0.65999999999999659</v>
      </c>
      <c r="H141" s="1">
        <f>ABS(testdata[[#This Row],[high]]-F140)</f>
        <v>9.0000000000003411E-2</v>
      </c>
      <c r="I141" s="1">
        <f>ABS(testdata[[#This Row],[low]]-F140)</f>
        <v>0.56999999999999318</v>
      </c>
      <c r="J141" s="15">
        <f>MAX(testdata[[#This Row],[H-L]:[|L-pC|]])</f>
        <v>0.65999999999999659</v>
      </c>
      <c r="K141" s="12">
        <f>(K140*13+testdata[[#This Row],[TR]])/14</f>
        <v>1.2911004486979094</v>
      </c>
      <c r="L141" s="12">
        <f>(testdata[[#This Row],[high]]+testdata[[#This Row],[low]])/2</f>
        <v>235.16000000000003</v>
      </c>
      <c r="M141" s="15">
        <f>testdata[[#This Row],[MidPrice]]+Multiplier*testdata[[#This Row],[ATR]]</f>
        <v>239.03330134609377</v>
      </c>
      <c r="N141" s="15">
        <f>testdata[[#This Row],[MidPrice]]-Multiplier*testdata[[#This Row],[ATR]]</f>
        <v>231.28669865390629</v>
      </c>
      <c r="O141" s="15">
        <f>IF(OR(testdata[[#This Row],[UpperE]]&lt;O140,F140&gt;O140),testdata[[#This Row],[UpperE]],O140)</f>
        <v>239.03330134609377</v>
      </c>
      <c r="P141" s="15">
        <f>IF(OR(testdata[[#This Row],[LowerE]]&gt;P140,F140&lt;P140),testdata[[#This Row],[LowerE]],P140)</f>
        <v>231.33498778796229</v>
      </c>
      <c r="Q141" s="8">
        <f>IF(T140=O140,testdata[[#This Row],[Upper]],testdata[[#This Row],[Lower]])</f>
        <v>231.33498778796229</v>
      </c>
      <c r="R141" s="8" t="e">
        <f>IF(testdata[[#This Row],[SuperTrend]]=testdata[[#This Row],[Upper]],testdata[[#This Row],[Upper]],NA())</f>
        <v>#N/A</v>
      </c>
      <c r="S141" s="8">
        <f>IF(testdata[[#This Row],[SuperTrend]]=testdata[[#This Row],[Lower]],testdata[[#This Row],[Lower]],NA())</f>
        <v>231.33498778796229</v>
      </c>
      <c r="T141" s="8">
        <f>IF(testdata[[#This Row],[close]]&lt;=testdata[[#This Row],[STpot]],testdata[[#This Row],[Upper]],testdata[[#This Row],[Lower]])</f>
        <v>231.33498778796229</v>
      </c>
      <c r="V141" s="2">
        <v>42940</v>
      </c>
      <c r="W141" s="8"/>
      <c r="X141" s="8">
        <v>231.33498778796201</v>
      </c>
      <c r="Y141" s="8">
        <v>231.33498778796201</v>
      </c>
      <c r="Z141" t="str">
        <f t="shared" si="1"/>
        <v/>
      </c>
    </row>
    <row r="142" spans="1:26" x14ac:dyDescent="0.25">
      <c r="A142" s="5">
        <v>141</v>
      </c>
      <c r="B142" s="2">
        <v>42941</v>
      </c>
      <c r="C142" s="1">
        <v>236.16</v>
      </c>
      <c r="D142" s="1">
        <v>236.28</v>
      </c>
      <c r="E142" s="1">
        <v>235.67</v>
      </c>
      <c r="F142" s="1">
        <v>235.91</v>
      </c>
      <c r="G142" s="1">
        <f>testdata[[#This Row],[high]]-testdata[[#This Row],[low]]</f>
        <v>0.61000000000001364</v>
      </c>
      <c r="H142" s="1">
        <f>ABS(testdata[[#This Row],[high]]-F141)</f>
        <v>0.93999999999999773</v>
      </c>
      <c r="I142" s="1">
        <f>ABS(testdata[[#This Row],[low]]-F141)</f>
        <v>0.32999999999998408</v>
      </c>
      <c r="J142" s="15">
        <f>MAX(testdata[[#This Row],[H-L]:[|L-pC|]])</f>
        <v>0.93999999999999773</v>
      </c>
      <c r="K142" s="12">
        <f>(K141*13+testdata[[#This Row],[TR]])/14</f>
        <v>1.2660218452194871</v>
      </c>
      <c r="L142" s="12">
        <f>(testdata[[#This Row],[high]]+testdata[[#This Row],[low]])/2</f>
        <v>235.97499999999999</v>
      </c>
      <c r="M142" s="15">
        <f>testdata[[#This Row],[MidPrice]]+Multiplier*testdata[[#This Row],[ATR]]</f>
        <v>239.77306553565845</v>
      </c>
      <c r="N142" s="15">
        <f>testdata[[#This Row],[MidPrice]]-Multiplier*testdata[[#This Row],[ATR]]</f>
        <v>232.17693446434154</v>
      </c>
      <c r="O142" s="15">
        <f>IF(OR(testdata[[#This Row],[UpperE]]&lt;O141,F141&gt;O141),testdata[[#This Row],[UpperE]],O141)</f>
        <v>239.03330134609377</v>
      </c>
      <c r="P142" s="15">
        <f>IF(OR(testdata[[#This Row],[LowerE]]&gt;P141,F141&lt;P141),testdata[[#This Row],[LowerE]],P141)</f>
        <v>232.17693446434154</v>
      </c>
      <c r="Q142" s="8">
        <f>IF(T141=O141,testdata[[#This Row],[Upper]],testdata[[#This Row],[Lower]])</f>
        <v>232.17693446434154</v>
      </c>
      <c r="R142" s="8" t="e">
        <f>IF(testdata[[#This Row],[SuperTrend]]=testdata[[#This Row],[Upper]],testdata[[#This Row],[Upper]],NA())</f>
        <v>#N/A</v>
      </c>
      <c r="S142" s="8">
        <f>IF(testdata[[#This Row],[SuperTrend]]=testdata[[#This Row],[Lower]],testdata[[#This Row],[Lower]],NA())</f>
        <v>232.17693446434154</v>
      </c>
      <c r="T142" s="8">
        <f>IF(testdata[[#This Row],[close]]&lt;=testdata[[#This Row],[STpot]],testdata[[#This Row],[Upper]],testdata[[#This Row],[Lower]])</f>
        <v>232.17693446434154</v>
      </c>
      <c r="V142" s="2">
        <v>42941</v>
      </c>
      <c r="W142" s="8"/>
      <c r="X142" s="8">
        <v>232.176934464341</v>
      </c>
      <c r="Y142" s="8">
        <v>232.176934464341</v>
      </c>
      <c r="Z142" t="str">
        <f t="shared" si="1"/>
        <v/>
      </c>
    </row>
    <row r="143" spans="1:26" x14ac:dyDescent="0.25">
      <c r="A143" s="5">
        <v>142</v>
      </c>
      <c r="B143" s="2">
        <v>42942</v>
      </c>
      <c r="C143" s="1">
        <v>236.23</v>
      </c>
      <c r="D143" s="1">
        <v>236.27</v>
      </c>
      <c r="E143" s="1">
        <v>235.64</v>
      </c>
      <c r="F143" s="1">
        <v>235.92</v>
      </c>
      <c r="G143" s="1">
        <f>testdata[[#This Row],[high]]-testdata[[#This Row],[low]]</f>
        <v>0.63000000000002387</v>
      </c>
      <c r="H143" s="1">
        <f>ABS(testdata[[#This Row],[high]]-F142)</f>
        <v>0.36000000000001364</v>
      </c>
      <c r="I143" s="1">
        <f>ABS(testdata[[#This Row],[low]]-F142)</f>
        <v>0.27000000000001023</v>
      </c>
      <c r="J143" s="15">
        <f>MAX(testdata[[#This Row],[H-L]:[|L-pC|]])</f>
        <v>0.63000000000002387</v>
      </c>
      <c r="K143" s="12">
        <f>(K142*13+testdata[[#This Row],[TR]])/14</f>
        <v>1.2205917134180968</v>
      </c>
      <c r="L143" s="12">
        <f>(testdata[[#This Row],[high]]+testdata[[#This Row],[low]])/2</f>
        <v>235.95499999999998</v>
      </c>
      <c r="M143" s="15">
        <f>testdata[[#This Row],[MidPrice]]+Multiplier*testdata[[#This Row],[ATR]]</f>
        <v>239.61677514025428</v>
      </c>
      <c r="N143" s="15">
        <f>testdata[[#This Row],[MidPrice]]-Multiplier*testdata[[#This Row],[ATR]]</f>
        <v>232.29322485974569</v>
      </c>
      <c r="O143" s="15">
        <f>IF(OR(testdata[[#This Row],[UpperE]]&lt;O142,F142&gt;O142),testdata[[#This Row],[UpperE]],O142)</f>
        <v>239.03330134609377</v>
      </c>
      <c r="P143" s="15">
        <f>IF(OR(testdata[[#This Row],[LowerE]]&gt;P142,F142&lt;P142),testdata[[#This Row],[LowerE]],P142)</f>
        <v>232.29322485974569</v>
      </c>
      <c r="Q143" s="8">
        <f>IF(T142=O142,testdata[[#This Row],[Upper]],testdata[[#This Row],[Lower]])</f>
        <v>232.29322485974569</v>
      </c>
      <c r="R143" s="8" t="e">
        <f>IF(testdata[[#This Row],[SuperTrend]]=testdata[[#This Row],[Upper]],testdata[[#This Row],[Upper]],NA())</f>
        <v>#N/A</v>
      </c>
      <c r="S143" s="8">
        <f>IF(testdata[[#This Row],[SuperTrend]]=testdata[[#This Row],[Lower]],testdata[[#This Row],[Lower]],NA())</f>
        <v>232.29322485974569</v>
      </c>
      <c r="T143" s="8">
        <f>IF(testdata[[#This Row],[close]]&lt;=testdata[[#This Row],[STpot]],testdata[[#This Row],[Upper]],testdata[[#This Row],[Lower]])</f>
        <v>232.29322485974569</v>
      </c>
      <c r="V143" s="2">
        <v>42942</v>
      </c>
      <c r="W143" s="8"/>
      <c r="X143" s="8">
        <v>232.29322485974501</v>
      </c>
      <c r="Y143" s="8">
        <v>232.29322485974501</v>
      </c>
      <c r="Z143" t="str">
        <f t="shared" si="1"/>
        <v/>
      </c>
    </row>
    <row r="144" spans="1:26" x14ac:dyDescent="0.25">
      <c r="A144" s="5">
        <v>143</v>
      </c>
      <c r="B144" s="2">
        <v>42943</v>
      </c>
      <c r="C144" s="1">
        <v>236.43</v>
      </c>
      <c r="D144" s="1">
        <v>236.47</v>
      </c>
      <c r="E144" s="1">
        <v>234.26</v>
      </c>
      <c r="F144" s="1">
        <v>235.7</v>
      </c>
      <c r="G144" s="1">
        <f>testdata[[#This Row],[high]]-testdata[[#This Row],[low]]</f>
        <v>2.210000000000008</v>
      </c>
      <c r="H144" s="1">
        <f>ABS(testdata[[#This Row],[high]]-F143)</f>
        <v>0.55000000000001137</v>
      </c>
      <c r="I144" s="1">
        <f>ABS(testdata[[#This Row],[low]]-F143)</f>
        <v>1.6599999999999966</v>
      </c>
      <c r="J144" s="15">
        <f>MAX(testdata[[#This Row],[H-L]:[|L-pC|]])</f>
        <v>2.210000000000008</v>
      </c>
      <c r="K144" s="12">
        <f>(K143*13+testdata[[#This Row],[TR]])/14</f>
        <v>1.2912637338882331</v>
      </c>
      <c r="L144" s="12">
        <f>(testdata[[#This Row],[high]]+testdata[[#This Row],[low]])/2</f>
        <v>235.36500000000001</v>
      </c>
      <c r="M144" s="15">
        <f>testdata[[#This Row],[MidPrice]]+Multiplier*testdata[[#This Row],[ATR]]</f>
        <v>239.2387912016647</v>
      </c>
      <c r="N144" s="15">
        <f>testdata[[#This Row],[MidPrice]]-Multiplier*testdata[[#This Row],[ATR]]</f>
        <v>231.49120879833532</v>
      </c>
      <c r="O144" s="15">
        <f>IF(OR(testdata[[#This Row],[UpperE]]&lt;O143,F143&gt;O143),testdata[[#This Row],[UpperE]],O143)</f>
        <v>239.03330134609377</v>
      </c>
      <c r="P144" s="15">
        <f>IF(OR(testdata[[#This Row],[LowerE]]&gt;P143,F143&lt;P143),testdata[[#This Row],[LowerE]],P143)</f>
        <v>232.29322485974569</v>
      </c>
      <c r="Q144" s="8">
        <f>IF(T143=O143,testdata[[#This Row],[Upper]],testdata[[#This Row],[Lower]])</f>
        <v>232.29322485974569</v>
      </c>
      <c r="R144" s="8" t="e">
        <f>IF(testdata[[#This Row],[SuperTrend]]=testdata[[#This Row],[Upper]],testdata[[#This Row],[Upper]],NA())</f>
        <v>#N/A</v>
      </c>
      <c r="S144" s="8">
        <f>IF(testdata[[#This Row],[SuperTrend]]=testdata[[#This Row],[Lower]],testdata[[#This Row],[Lower]],NA())</f>
        <v>232.29322485974569</v>
      </c>
      <c r="T144" s="8">
        <f>IF(testdata[[#This Row],[close]]&lt;=testdata[[#This Row],[STpot]],testdata[[#This Row],[Upper]],testdata[[#This Row],[Lower]])</f>
        <v>232.29322485974569</v>
      </c>
      <c r="V144" s="2">
        <v>42943</v>
      </c>
      <c r="W144" s="8"/>
      <c r="X144" s="8">
        <v>232.29322485974501</v>
      </c>
      <c r="Y144" s="8">
        <v>232.29322485974501</v>
      </c>
      <c r="Z144" t="str">
        <f t="shared" ref="Z144:Z207" si="2">IF(ROUND(Y144,8)&lt;&gt;ROUND(T144,8),"ERR","")</f>
        <v/>
      </c>
    </row>
    <row r="145" spans="1:26" x14ac:dyDescent="0.25">
      <c r="A145" s="5">
        <v>144</v>
      </c>
      <c r="B145" s="2">
        <v>42944</v>
      </c>
      <c r="C145" s="1">
        <v>235.18</v>
      </c>
      <c r="D145" s="1">
        <v>235.57</v>
      </c>
      <c r="E145" s="1">
        <v>234.68</v>
      </c>
      <c r="F145" s="1">
        <v>235.43</v>
      </c>
      <c r="G145" s="1">
        <f>testdata[[#This Row],[high]]-testdata[[#This Row],[low]]</f>
        <v>0.88999999999998636</v>
      </c>
      <c r="H145" s="1">
        <f>ABS(testdata[[#This Row],[high]]-F144)</f>
        <v>0.12999999999999545</v>
      </c>
      <c r="I145" s="1">
        <f>ABS(testdata[[#This Row],[low]]-F144)</f>
        <v>1.0199999999999818</v>
      </c>
      <c r="J145" s="15">
        <f>MAX(testdata[[#This Row],[H-L]:[|L-pC|]])</f>
        <v>1.0199999999999818</v>
      </c>
      <c r="K145" s="12">
        <f>(K144*13+testdata[[#This Row],[TR]])/14</f>
        <v>1.2718877528962154</v>
      </c>
      <c r="L145" s="12">
        <f>(testdata[[#This Row],[high]]+testdata[[#This Row],[low]])/2</f>
        <v>235.125</v>
      </c>
      <c r="M145" s="15">
        <f>testdata[[#This Row],[MidPrice]]+Multiplier*testdata[[#This Row],[ATR]]</f>
        <v>238.94066325868866</v>
      </c>
      <c r="N145" s="15">
        <f>testdata[[#This Row],[MidPrice]]-Multiplier*testdata[[#This Row],[ATR]]</f>
        <v>231.30933674131134</v>
      </c>
      <c r="O145" s="15">
        <f>IF(OR(testdata[[#This Row],[UpperE]]&lt;O144,F144&gt;O144),testdata[[#This Row],[UpperE]],O144)</f>
        <v>238.94066325868866</v>
      </c>
      <c r="P145" s="15">
        <f>IF(OR(testdata[[#This Row],[LowerE]]&gt;P144,F144&lt;P144),testdata[[#This Row],[LowerE]],P144)</f>
        <v>232.29322485974569</v>
      </c>
      <c r="Q145" s="8">
        <f>IF(T144=O144,testdata[[#This Row],[Upper]],testdata[[#This Row],[Lower]])</f>
        <v>232.29322485974569</v>
      </c>
      <c r="R145" s="8" t="e">
        <f>IF(testdata[[#This Row],[SuperTrend]]=testdata[[#This Row],[Upper]],testdata[[#This Row],[Upper]],NA())</f>
        <v>#N/A</v>
      </c>
      <c r="S145" s="8">
        <f>IF(testdata[[#This Row],[SuperTrend]]=testdata[[#This Row],[Lower]],testdata[[#This Row],[Lower]],NA())</f>
        <v>232.29322485974569</v>
      </c>
      <c r="T145" s="8">
        <f>IF(testdata[[#This Row],[close]]&lt;=testdata[[#This Row],[STpot]],testdata[[#This Row],[Upper]],testdata[[#This Row],[Lower]])</f>
        <v>232.29322485974569</v>
      </c>
      <c r="V145" s="2">
        <v>42944</v>
      </c>
      <c r="W145" s="8"/>
      <c r="X145" s="8">
        <v>232.29322485974501</v>
      </c>
      <c r="Y145" s="8">
        <v>232.29322485974501</v>
      </c>
      <c r="Z145" t="str">
        <f t="shared" si="2"/>
        <v/>
      </c>
    </row>
    <row r="146" spans="1:26" x14ac:dyDescent="0.25">
      <c r="A146" s="5">
        <v>145</v>
      </c>
      <c r="B146" s="2">
        <v>42947</v>
      </c>
      <c r="C146" s="1">
        <v>235.87</v>
      </c>
      <c r="D146" s="1">
        <v>235.97</v>
      </c>
      <c r="E146" s="1">
        <v>235.07</v>
      </c>
      <c r="F146" s="1">
        <v>235.29</v>
      </c>
      <c r="G146" s="1">
        <f>testdata[[#This Row],[high]]-testdata[[#This Row],[low]]</f>
        <v>0.90000000000000568</v>
      </c>
      <c r="H146" s="1">
        <f>ABS(testdata[[#This Row],[high]]-F145)</f>
        <v>0.53999999999999204</v>
      </c>
      <c r="I146" s="1">
        <f>ABS(testdata[[#This Row],[low]]-F145)</f>
        <v>0.36000000000001364</v>
      </c>
      <c r="J146" s="15">
        <f>MAX(testdata[[#This Row],[H-L]:[|L-pC|]])</f>
        <v>0.90000000000000568</v>
      </c>
      <c r="K146" s="12">
        <f>(K145*13+testdata[[#This Row],[TR]])/14</f>
        <v>1.2453243419750577</v>
      </c>
      <c r="L146" s="12">
        <f>(testdata[[#This Row],[high]]+testdata[[#This Row],[low]])/2</f>
        <v>235.51999999999998</v>
      </c>
      <c r="M146" s="15">
        <f>testdata[[#This Row],[MidPrice]]+Multiplier*testdata[[#This Row],[ATR]]</f>
        <v>239.25597302592516</v>
      </c>
      <c r="N146" s="15">
        <f>testdata[[#This Row],[MidPrice]]-Multiplier*testdata[[#This Row],[ATR]]</f>
        <v>231.78402697407481</v>
      </c>
      <c r="O146" s="15">
        <f>IF(OR(testdata[[#This Row],[UpperE]]&lt;O145,F145&gt;O145),testdata[[#This Row],[UpperE]],O145)</f>
        <v>238.94066325868866</v>
      </c>
      <c r="P146" s="15">
        <f>IF(OR(testdata[[#This Row],[LowerE]]&gt;P145,F145&lt;P145),testdata[[#This Row],[LowerE]],P145)</f>
        <v>232.29322485974569</v>
      </c>
      <c r="Q146" s="8">
        <f>IF(T145=O145,testdata[[#This Row],[Upper]],testdata[[#This Row],[Lower]])</f>
        <v>232.29322485974569</v>
      </c>
      <c r="R146" s="8" t="e">
        <f>IF(testdata[[#This Row],[SuperTrend]]=testdata[[#This Row],[Upper]],testdata[[#This Row],[Upper]],NA())</f>
        <v>#N/A</v>
      </c>
      <c r="S146" s="8">
        <f>IF(testdata[[#This Row],[SuperTrend]]=testdata[[#This Row],[Lower]],testdata[[#This Row],[Lower]],NA())</f>
        <v>232.29322485974569</v>
      </c>
      <c r="T146" s="8">
        <f>IF(testdata[[#This Row],[close]]&lt;=testdata[[#This Row],[STpot]],testdata[[#This Row],[Upper]],testdata[[#This Row],[Lower]])</f>
        <v>232.29322485974569</v>
      </c>
      <c r="V146" s="2">
        <v>42947</v>
      </c>
      <c r="W146" s="8"/>
      <c r="X146" s="8">
        <v>232.29322485974501</v>
      </c>
      <c r="Y146" s="8">
        <v>232.29322485974501</v>
      </c>
      <c r="Z146" t="str">
        <f t="shared" si="2"/>
        <v/>
      </c>
    </row>
    <row r="147" spans="1:26" x14ac:dyDescent="0.25">
      <c r="A147" s="5">
        <v>146</v>
      </c>
      <c r="B147" s="2">
        <v>42948</v>
      </c>
      <c r="C147" s="1">
        <v>235.95</v>
      </c>
      <c r="D147" s="1">
        <v>235.99</v>
      </c>
      <c r="E147" s="1">
        <v>235.24</v>
      </c>
      <c r="F147" s="1">
        <v>235.82</v>
      </c>
      <c r="G147" s="1">
        <f>testdata[[#This Row],[high]]-testdata[[#This Row],[low]]</f>
        <v>0.75</v>
      </c>
      <c r="H147" s="1">
        <f>ABS(testdata[[#This Row],[high]]-F146)</f>
        <v>0.70000000000001705</v>
      </c>
      <c r="I147" s="1">
        <f>ABS(testdata[[#This Row],[low]]-F146)</f>
        <v>4.9999999999982947E-2</v>
      </c>
      <c r="J147" s="15">
        <f>MAX(testdata[[#This Row],[H-L]:[|L-pC|]])</f>
        <v>0.75</v>
      </c>
      <c r="K147" s="12">
        <f>(K146*13+testdata[[#This Row],[TR]])/14</f>
        <v>1.2099440318339822</v>
      </c>
      <c r="L147" s="12">
        <f>(testdata[[#This Row],[high]]+testdata[[#This Row],[low]])/2</f>
        <v>235.61500000000001</v>
      </c>
      <c r="M147" s="15">
        <f>testdata[[#This Row],[MidPrice]]+Multiplier*testdata[[#This Row],[ATR]]</f>
        <v>239.24483209550195</v>
      </c>
      <c r="N147" s="15">
        <f>testdata[[#This Row],[MidPrice]]-Multiplier*testdata[[#This Row],[ATR]]</f>
        <v>231.98516790449807</v>
      </c>
      <c r="O147" s="15">
        <f>IF(OR(testdata[[#This Row],[UpperE]]&lt;O146,F146&gt;O146),testdata[[#This Row],[UpperE]],O146)</f>
        <v>238.94066325868866</v>
      </c>
      <c r="P147" s="15">
        <f>IF(OR(testdata[[#This Row],[LowerE]]&gt;P146,F146&lt;P146),testdata[[#This Row],[LowerE]],P146)</f>
        <v>232.29322485974569</v>
      </c>
      <c r="Q147" s="8">
        <f>IF(T146=O146,testdata[[#This Row],[Upper]],testdata[[#This Row],[Lower]])</f>
        <v>232.29322485974569</v>
      </c>
      <c r="R147" s="8" t="e">
        <f>IF(testdata[[#This Row],[SuperTrend]]=testdata[[#This Row],[Upper]],testdata[[#This Row],[Upper]],NA())</f>
        <v>#N/A</v>
      </c>
      <c r="S147" s="8">
        <f>IF(testdata[[#This Row],[SuperTrend]]=testdata[[#This Row],[Lower]],testdata[[#This Row],[Lower]],NA())</f>
        <v>232.29322485974569</v>
      </c>
      <c r="T147" s="8">
        <f>IF(testdata[[#This Row],[close]]&lt;=testdata[[#This Row],[STpot]],testdata[[#This Row],[Upper]],testdata[[#This Row],[Lower]])</f>
        <v>232.29322485974569</v>
      </c>
      <c r="V147" s="2">
        <v>42948</v>
      </c>
      <c r="W147" s="8"/>
      <c r="X147" s="8">
        <v>232.29322485974501</v>
      </c>
      <c r="Y147" s="8">
        <v>232.29322485974501</v>
      </c>
      <c r="Z147" t="str">
        <f t="shared" si="2"/>
        <v/>
      </c>
    </row>
    <row r="148" spans="1:26" x14ac:dyDescent="0.25">
      <c r="A148" s="5">
        <v>147</v>
      </c>
      <c r="B148" s="2">
        <v>42949</v>
      </c>
      <c r="C148" s="1">
        <v>235.96</v>
      </c>
      <c r="D148" s="1">
        <v>236.09</v>
      </c>
      <c r="E148" s="1">
        <v>234.91</v>
      </c>
      <c r="F148" s="1">
        <v>235.93</v>
      </c>
      <c r="G148" s="1">
        <f>testdata[[#This Row],[high]]-testdata[[#This Row],[low]]</f>
        <v>1.1800000000000068</v>
      </c>
      <c r="H148" s="1">
        <f>ABS(testdata[[#This Row],[high]]-F147)</f>
        <v>0.27000000000001023</v>
      </c>
      <c r="I148" s="1">
        <f>ABS(testdata[[#This Row],[low]]-F147)</f>
        <v>0.90999999999999659</v>
      </c>
      <c r="J148" s="15">
        <f>MAX(testdata[[#This Row],[H-L]:[|L-pC|]])</f>
        <v>1.1800000000000068</v>
      </c>
      <c r="K148" s="12">
        <f>(K147*13+testdata[[#This Row],[TR]])/14</f>
        <v>1.2078051724172698</v>
      </c>
      <c r="L148" s="12">
        <f>(testdata[[#This Row],[high]]+testdata[[#This Row],[low]])/2</f>
        <v>235.5</v>
      </c>
      <c r="M148" s="15">
        <f>testdata[[#This Row],[MidPrice]]+Multiplier*testdata[[#This Row],[ATR]]</f>
        <v>239.1234155172518</v>
      </c>
      <c r="N148" s="15">
        <f>testdata[[#This Row],[MidPrice]]-Multiplier*testdata[[#This Row],[ATR]]</f>
        <v>231.8765844827482</v>
      </c>
      <c r="O148" s="15">
        <f>IF(OR(testdata[[#This Row],[UpperE]]&lt;O147,F147&gt;O147),testdata[[#This Row],[UpperE]],O147)</f>
        <v>238.94066325868866</v>
      </c>
      <c r="P148" s="15">
        <f>IF(OR(testdata[[#This Row],[LowerE]]&gt;P147,F147&lt;P147),testdata[[#This Row],[LowerE]],P147)</f>
        <v>232.29322485974569</v>
      </c>
      <c r="Q148" s="8">
        <f>IF(T147=O147,testdata[[#This Row],[Upper]],testdata[[#This Row],[Lower]])</f>
        <v>232.29322485974569</v>
      </c>
      <c r="R148" s="8" t="e">
        <f>IF(testdata[[#This Row],[SuperTrend]]=testdata[[#This Row],[Upper]],testdata[[#This Row],[Upper]],NA())</f>
        <v>#N/A</v>
      </c>
      <c r="S148" s="8">
        <f>IF(testdata[[#This Row],[SuperTrend]]=testdata[[#This Row],[Lower]],testdata[[#This Row],[Lower]],NA())</f>
        <v>232.29322485974569</v>
      </c>
      <c r="T148" s="8">
        <f>IF(testdata[[#This Row],[close]]&lt;=testdata[[#This Row],[STpot]],testdata[[#This Row],[Upper]],testdata[[#This Row],[Lower]])</f>
        <v>232.29322485974569</v>
      </c>
      <c r="V148" s="2">
        <v>42949</v>
      </c>
      <c r="W148" s="8"/>
      <c r="X148" s="8">
        <v>232.29322485974501</v>
      </c>
      <c r="Y148" s="8">
        <v>232.29322485974501</v>
      </c>
      <c r="Z148" t="str">
        <f t="shared" si="2"/>
        <v/>
      </c>
    </row>
    <row r="149" spans="1:26" x14ac:dyDescent="0.25">
      <c r="A149" s="5">
        <v>148</v>
      </c>
      <c r="B149" s="2">
        <v>42950</v>
      </c>
      <c r="C149" s="1">
        <v>235.81</v>
      </c>
      <c r="D149" s="1">
        <v>235.84</v>
      </c>
      <c r="E149" s="1">
        <v>235.17</v>
      </c>
      <c r="F149" s="1">
        <v>235.48</v>
      </c>
      <c r="G149" s="1">
        <f>testdata[[#This Row],[high]]-testdata[[#This Row],[low]]</f>
        <v>0.67000000000001592</v>
      </c>
      <c r="H149" s="1">
        <f>ABS(testdata[[#This Row],[high]]-F148)</f>
        <v>9.0000000000003411E-2</v>
      </c>
      <c r="I149" s="1">
        <f>ABS(testdata[[#This Row],[low]]-F148)</f>
        <v>0.76000000000001933</v>
      </c>
      <c r="J149" s="15">
        <f>MAX(testdata[[#This Row],[H-L]:[|L-pC|]])</f>
        <v>0.76000000000001933</v>
      </c>
      <c r="K149" s="12">
        <f>(K148*13+testdata[[#This Row],[TR]])/14</f>
        <v>1.1758190886731807</v>
      </c>
      <c r="L149" s="12">
        <f>(testdata[[#This Row],[high]]+testdata[[#This Row],[low]])/2</f>
        <v>235.505</v>
      </c>
      <c r="M149" s="15">
        <f>testdata[[#This Row],[MidPrice]]+Multiplier*testdata[[#This Row],[ATR]]</f>
        <v>239.03245726601955</v>
      </c>
      <c r="N149" s="15">
        <f>testdata[[#This Row],[MidPrice]]-Multiplier*testdata[[#This Row],[ATR]]</f>
        <v>231.97754273398044</v>
      </c>
      <c r="O149" s="15">
        <f>IF(OR(testdata[[#This Row],[UpperE]]&lt;O148,F148&gt;O148),testdata[[#This Row],[UpperE]],O148)</f>
        <v>238.94066325868866</v>
      </c>
      <c r="P149" s="15">
        <f>IF(OR(testdata[[#This Row],[LowerE]]&gt;P148,F148&lt;P148),testdata[[#This Row],[LowerE]],P148)</f>
        <v>232.29322485974569</v>
      </c>
      <c r="Q149" s="8">
        <f>IF(T148=O148,testdata[[#This Row],[Upper]],testdata[[#This Row],[Lower]])</f>
        <v>232.29322485974569</v>
      </c>
      <c r="R149" s="8" t="e">
        <f>IF(testdata[[#This Row],[SuperTrend]]=testdata[[#This Row],[Upper]],testdata[[#This Row],[Upper]],NA())</f>
        <v>#N/A</v>
      </c>
      <c r="S149" s="8">
        <f>IF(testdata[[#This Row],[SuperTrend]]=testdata[[#This Row],[Lower]],testdata[[#This Row],[Lower]],NA())</f>
        <v>232.29322485974569</v>
      </c>
      <c r="T149" s="8">
        <f>IF(testdata[[#This Row],[close]]&lt;=testdata[[#This Row],[STpot]],testdata[[#This Row],[Upper]],testdata[[#This Row],[Lower]])</f>
        <v>232.29322485974569</v>
      </c>
      <c r="V149" s="2">
        <v>42950</v>
      </c>
      <c r="W149" s="8"/>
      <c r="X149" s="8">
        <v>232.29322485974501</v>
      </c>
      <c r="Y149" s="8">
        <v>232.29322485974501</v>
      </c>
      <c r="Z149" t="str">
        <f t="shared" si="2"/>
        <v/>
      </c>
    </row>
    <row r="150" spans="1:26" x14ac:dyDescent="0.25">
      <c r="A150" s="5">
        <v>149</v>
      </c>
      <c r="B150" s="2">
        <v>42951</v>
      </c>
      <c r="C150" s="1">
        <v>236.01</v>
      </c>
      <c r="D150" s="1">
        <v>236.27</v>
      </c>
      <c r="E150" s="1">
        <v>235.49</v>
      </c>
      <c r="F150" s="1">
        <v>235.9</v>
      </c>
      <c r="G150" s="1">
        <f>testdata[[#This Row],[high]]-testdata[[#This Row],[low]]</f>
        <v>0.78000000000000114</v>
      </c>
      <c r="H150" s="1">
        <f>ABS(testdata[[#This Row],[high]]-F149)</f>
        <v>0.79000000000002046</v>
      </c>
      <c r="I150" s="1">
        <f>ABS(testdata[[#This Row],[low]]-F149)</f>
        <v>1.0000000000019327E-2</v>
      </c>
      <c r="J150" s="15">
        <f>MAX(testdata[[#This Row],[H-L]:[|L-pC|]])</f>
        <v>0.79000000000002046</v>
      </c>
      <c r="K150" s="12">
        <f>(K149*13+testdata[[#This Row],[TR]])/14</f>
        <v>1.1482605823393837</v>
      </c>
      <c r="L150" s="12">
        <f>(testdata[[#This Row],[high]]+testdata[[#This Row],[low]])/2</f>
        <v>235.88</v>
      </c>
      <c r="M150" s="15">
        <f>testdata[[#This Row],[MidPrice]]+Multiplier*testdata[[#This Row],[ATR]]</f>
        <v>239.32478174701814</v>
      </c>
      <c r="N150" s="15">
        <f>testdata[[#This Row],[MidPrice]]-Multiplier*testdata[[#This Row],[ATR]]</f>
        <v>232.43521825298185</v>
      </c>
      <c r="O150" s="15">
        <f>IF(OR(testdata[[#This Row],[UpperE]]&lt;O149,F149&gt;O149),testdata[[#This Row],[UpperE]],O149)</f>
        <v>238.94066325868866</v>
      </c>
      <c r="P150" s="15">
        <f>IF(OR(testdata[[#This Row],[LowerE]]&gt;P149,F149&lt;P149),testdata[[#This Row],[LowerE]],P149)</f>
        <v>232.43521825298185</v>
      </c>
      <c r="Q150" s="8">
        <f>IF(T149=O149,testdata[[#This Row],[Upper]],testdata[[#This Row],[Lower]])</f>
        <v>232.43521825298185</v>
      </c>
      <c r="R150" s="8" t="e">
        <f>IF(testdata[[#This Row],[SuperTrend]]=testdata[[#This Row],[Upper]],testdata[[#This Row],[Upper]],NA())</f>
        <v>#N/A</v>
      </c>
      <c r="S150" s="8">
        <f>IF(testdata[[#This Row],[SuperTrend]]=testdata[[#This Row],[Lower]],testdata[[#This Row],[Lower]],NA())</f>
        <v>232.43521825298185</v>
      </c>
      <c r="T150" s="8">
        <f>IF(testdata[[#This Row],[close]]&lt;=testdata[[#This Row],[STpot]],testdata[[#This Row],[Upper]],testdata[[#This Row],[Lower]])</f>
        <v>232.43521825298185</v>
      </c>
      <c r="V150" s="2">
        <v>42951</v>
      </c>
      <c r="W150" s="8"/>
      <c r="X150" s="8">
        <v>232.435218252981</v>
      </c>
      <c r="Y150" s="8">
        <v>232.435218252981</v>
      </c>
      <c r="Z150" t="str">
        <f t="shared" si="2"/>
        <v/>
      </c>
    </row>
    <row r="151" spans="1:26" x14ac:dyDescent="0.25">
      <c r="A151" s="5">
        <v>150</v>
      </c>
      <c r="B151" s="2">
        <v>42954</v>
      </c>
      <c r="C151" s="1">
        <v>235.98</v>
      </c>
      <c r="D151" s="1">
        <v>236.34</v>
      </c>
      <c r="E151" s="1">
        <v>235.87</v>
      </c>
      <c r="F151" s="1">
        <v>236.34</v>
      </c>
      <c r="G151" s="1">
        <f>testdata[[#This Row],[high]]-testdata[[#This Row],[low]]</f>
        <v>0.46999999999999886</v>
      </c>
      <c r="H151" s="1">
        <f>ABS(testdata[[#This Row],[high]]-F150)</f>
        <v>0.43999999999999773</v>
      </c>
      <c r="I151" s="1">
        <f>ABS(testdata[[#This Row],[low]]-F150)</f>
        <v>3.0000000000001137E-2</v>
      </c>
      <c r="J151" s="15">
        <f>MAX(testdata[[#This Row],[H-L]:[|L-pC|]])</f>
        <v>0.46999999999999886</v>
      </c>
      <c r="K151" s="12">
        <f>(K150*13+testdata[[#This Row],[TR]])/14</f>
        <v>1.0998133978865705</v>
      </c>
      <c r="L151" s="12">
        <f>(testdata[[#This Row],[high]]+testdata[[#This Row],[low]])/2</f>
        <v>236.10500000000002</v>
      </c>
      <c r="M151" s="15">
        <f>testdata[[#This Row],[MidPrice]]+Multiplier*testdata[[#This Row],[ATR]]</f>
        <v>239.40444019365972</v>
      </c>
      <c r="N151" s="15">
        <f>testdata[[#This Row],[MidPrice]]-Multiplier*testdata[[#This Row],[ATR]]</f>
        <v>232.80555980634031</v>
      </c>
      <c r="O151" s="15">
        <f>IF(OR(testdata[[#This Row],[UpperE]]&lt;O150,F150&gt;O150),testdata[[#This Row],[UpperE]],O150)</f>
        <v>238.94066325868866</v>
      </c>
      <c r="P151" s="15">
        <f>IF(OR(testdata[[#This Row],[LowerE]]&gt;P150,F150&lt;P150),testdata[[#This Row],[LowerE]],P150)</f>
        <v>232.80555980634031</v>
      </c>
      <c r="Q151" s="8">
        <f>IF(T150=O150,testdata[[#This Row],[Upper]],testdata[[#This Row],[Lower]])</f>
        <v>232.80555980634031</v>
      </c>
      <c r="R151" s="8" t="e">
        <f>IF(testdata[[#This Row],[SuperTrend]]=testdata[[#This Row],[Upper]],testdata[[#This Row],[Upper]],NA())</f>
        <v>#N/A</v>
      </c>
      <c r="S151" s="8">
        <f>IF(testdata[[#This Row],[SuperTrend]]=testdata[[#This Row],[Lower]],testdata[[#This Row],[Lower]],NA())</f>
        <v>232.80555980634031</v>
      </c>
      <c r="T151" s="8">
        <f>IF(testdata[[#This Row],[close]]&lt;=testdata[[#This Row],[STpot]],testdata[[#This Row],[Upper]],testdata[[#This Row],[Lower]])</f>
        <v>232.80555980634031</v>
      </c>
      <c r="V151" s="2">
        <v>42954</v>
      </c>
      <c r="W151" s="8"/>
      <c r="X151" s="8">
        <v>232.80555980634</v>
      </c>
      <c r="Y151" s="8">
        <v>232.80555980634</v>
      </c>
      <c r="Z151" t="str">
        <f t="shared" si="2"/>
        <v/>
      </c>
    </row>
    <row r="152" spans="1:26" x14ac:dyDescent="0.25">
      <c r="A152" s="5">
        <v>151</v>
      </c>
      <c r="B152" s="2">
        <v>42955</v>
      </c>
      <c r="C152" s="1">
        <v>236</v>
      </c>
      <c r="D152" s="1">
        <v>237.33</v>
      </c>
      <c r="E152" s="1">
        <v>235.35</v>
      </c>
      <c r="F152" s="1">
        <v>235.76</v>
      </c>
      <c r="G152" s="1">
        <f>testdata[[#This Row],[high]]-testdata[[#This Row],[low]]</f>
        <v>1.9800000000000182</v>
      </c>
      <c r="H152" s="1">
        <f>ABS(testdata[[#This Row],[high]]-F151)</f>
        <v>0.99000000000000909</v>
      </c>
      <c r="I152" s="1">
        <f>ABS(testdata[[#This Row],[low]]-F151)</f>
        <v>0.99000000000000909</v>
      </c>
      <c r="J152" s="15">
        <f>MAX(testdata[[#This Row],[H-L]:[|L-pC|]])</f>
        <v>1.9800000000000182</v>
      </c>
      <c r="K152" s="12">
        <f>(K151*13+testdata[[#This Row],[TR]])/14</f>
        <v>1.1626838694661024</v>
      </c>
      <c r="L152" s="12">
        <f>(testdata[[#This Row],[high]]+testdata[[#This Row],[low]])/2</f>
        <v>236.34</v>
      </c>
      <c r="M152" s="15">
        <f>testdata[[#This Row],[MidPrice]]+Multiplier*testdata[[#This Row],[ATR]]</f>
        <v>239.82805160839831</v>
      </c>
      <c r="N152" s="15">
        <f>testdata[[#This Row],[MidPrice]]-Multiplier*testdata[[#This Row],[ATR]]</f>
        <v>232.8519483916017</v>
      </c>
      <c r="O152" s="15">
        <f>IF(OR(testdata[[#This Row],[UpperE]]&lt;O151,F151&gt;O151),testdata[[#This Row],[UpperE]],O151)</f>
        <v>238.94066325868866</v>
      </c>
      <c r="P152" s="15">
        <f>IF(OR(testdata[[#This Row],[LowerE]]&gt;P151,F151&lt;P151),testdata[[#This Row],[LowerE]],P151)</f>
        <v>232.8519483916017</v>
      </c>
      <c r="Q152" s="8">
        <f>IF(T151=O151,testdata[[#This Row],[Upper]],testdata[[#This Row],[Lower]])</f>
        <v>232.8519483916017</v>
      </c>
      <c r="R152" s="8" t="e">
        <f>IF(testdata[[#This Row],[SuperTrend]]=testdata[[#This Row],[Upper]],testdata[[#This Row],[Upper]],NA())</f>
        <v>#N/A</v>
      </c>
      <c r="S152" s="8">
        <f>IF(testdata[[#This Row],[SuperTrend]]=testdata[[#This Row],[Lower]],testdata[[#This Row],[Lower]],NA())</f>
        <v>232.8519483916017</v>
      </c>
      <c r="T152" s="8">
        <f>IF(testdata[[#This Row],[close]]&lt;=testdata[[#This Row],[STpot]],testdata[[#This Row],[Upper]],testdata[[#This Row],[Lower]])</f>
        <v>232.8519483916017</v>
      </c>
      <c r="V152" s="2">
        <v>42955</v>
      </c>
      <c r="W152" s="8"/>
      <c r="X152" s="8">
        <v>232.85194839160101</v>
      </c>
      <c r="Y152" s="8">
        <v>232.85194839160101</v>
      </c>
      <c r="Z152" t="str">
        <f t="shared" si="2"/>
        <v/>
      </c>
    </row>
    <row r="153" spans="1:26" x14ac:dyDescent="0.25">
      <c r="A153" s="5">
        <v>152</v>
      </c>
      <c r="B153" s="2">
        <v>42956</v>
      </c>
      <c r="C153" s="1">
        <v>235.01</v>
      </c>
      <c r="D153" s="1">
        <v>235.81</v>
      </c>
      <c r="E153" s="1">
        <v>234.62</v>
      </c>
      <c r="F153" s="1">
        <v>235.75</v>
      </c>
      <c r="G153" s="1">
        <f>testdata[[#This Row],[high]]-testdata[[#This Row],[low]]</f>
        <v>1.1899999999999977</v>
      </c>
      <c r="H153" s="1">
        <f>ABS(testdata[[#This Row],[high]]-F152)</f>
        <v>5.0000000000011369E-2</v>
      </c>
      <c r="I153" s="1">
        <f>ABS(testdata[[#This Row],[low]]-F152)</f>
        <v>1.1399999999999864</v>
      </c>
      <c r="J153" s="15">
        <f>MAX(testdata[[#This Row],[H-L]:[|L-pC|]])</f>
        <v>1.1899999999999977</v>
      </c>
      <c r="K153" s="12">
        <f>(K152*13+testdata[[#This Row],[TR]])/14</f>
        <v>1.1646350216470951</v>
      </c>
      <c r="L153" s="12">
        <f>(testdata[[#This Row],[high]]+testdata[[#This Row],[low]])/2</f>
        <v>235.215</v>
      </c>
      <c r="M153" s="15">
        <f>testdata[[#This Row],[MidPrice]]+Multiplier*testdata[[#This Row],[ATR]]</f>
        <v>238.70890506494129</v>
      </c>
      <c r="N153" s="15">
        <f>testdata[[#This Row],[MidPrice]]-Multiplier*testdata[[#This Row],[ATR]]</f>
        <v>231.72109493505872</v>
      </c>
      <c r="O153" s="15">
        <f>IF(OR(testdata[[#This Row],[UpperE]]&lt;O152,F152&gt;O152),testdata[[#This Row],[UpperE]],O152)</f>
        <v>238.70890506494129</v>
      </c>
      <c r="P153" s="15">
        <f>IF(OR(testdata[[#This Row],[LowerE]]&gt;P152,F152&lt;P152),testdata[[#This Row],[LowerE]],P152)</f>
        <v>232.8519483916017</v>
      </c>
      <c r="Q153" s="8">
        <f>IF(T152=O152,testdata[[#This Row],[Upper]],testdata[[#This Row],[Lower]])</f>
        <v>232.8519483916017</v>
      </c>
      <c r="R153" s="10" t="e">
        <f>IF(testdata[[#This Row],[SuperTrend]]=testdata[[#This Row],[Upper]],testdata[[#This Row],[Upper]],NA())</f>
        <v>#N/A</v>
      </c>
      <c r="S153" s="10">
        <f>IF(testdata[[#This Row],[SuperTrend]]=testdata[[#This Row],[Lower]],testdata[[#This Row],[Lower]],NA())</f>
        <v>232.8519483916017</v>
      </c>
      <c r="T153" s="10">
        <f>IF(testdata[[#This Row],[close]]&lt;=testdata[[#This Row],[STpot]],testdata[[#This Row],[Upper]],testdata[[#This Row],[Lower]])</f>
        <v>232.8519483916017</v>
      </c>
      <c r="V153" s="2">
        <v>42956</v>
      </c>
      <c r="W153" s="8"/>
      <c r="X153" s="8">
        <v>232.85194839160101</v>
      </c>
      <c r="Y153" s="8">
        <v>232.85194839160101</v>
      </c>
      <c r="Z153" t="str">
        <f t="shared" si="2"/>
        <v/>
      </c>
    </row>
    <row r="154" spans="1:26" x14ac:dyDescent="0.25">
      <c r="A154" s="5">
        <v>153</v>
      </c>
      <c r="B154" s="2">
        <v>42957</v>
      </c>
      <c r="C154" s="1">
        <v>234.84</v>
      </c>
      <c r="D154" s="1">
        <v>234.98</v>
      </c>
      <c r="E154" s="1">
        <v>232.37</v>
      </c>
      <c r="F154" s="1">
        <v>232.42</v>
      </c>
      <c r="G154" s="1">
        <f>testdata[[#This Row],[high]]-testdata[[#This Row],[low]]</f>
        <v>2.6099999999999852</v>
      </c>
      <c r="H154" s="1">
        <f>ABS(testdata[[#This Row],[high]]-F153)</f>
        <v>0.77000000000001023</v>
      </c>
      <c r="I154" s="1">
        <f>ABS(testdata[[#This Row],[low]]-F153)</f>
        <v>3.3799999999999955</v>
      </c>
      <c r="J154" s="15">
        <f>MAX(testdata[[#This Row],[H-L]:[|L-pC|]])</f>
        <v>3.3799999999999955</v>
      </c>
      <c r="K154" s="12">
        <f>(K153*13+testdata[[#This Row],[TR]])/14</f>
        <v>1.3228753772437309</v>
      </c>
      <c r="L154" s="12">
        <f>(testdata[[#This Row],[high]]+testdata[[#This Row],[low]])/2</f>
        <v>233.67500000000001</v>
      </c>
      <c r="M154" s="15">
        <f>testdata[[#This Row],[MidPrice]]+Multiplier*testdata[[#This Row],[ATR]]</f>
        <v>237.6436261317312</v>
      </c>
      <c r="N154" s="15">
        <f>testdata[[#This Row],[MidPrice]]-Multiplier*testdata[[#This Row],[ATR]]</f>
        <v>229.70637386826883</v>
      </c>
      <c r="O154" s="15">
        <f>IF(OR(testdata[[#This Row],[UpperE]]&lt;O153,F153&gt;O153),testdata[[#This Row],[UpperE]],O153)</f>
        <v>237.6436261317312</v>
      </c>
      <c r="P154" s="15">
        <f>IF(OR(testdata[[#This Row],[LowerE]]&gt;P153,F153&lt;P153),testdata[[#This Row],[LowerE]],P153)</f>
        <v>232.8519483916017</v>
      </c>
      <c r="Q154" s="8">
        <f>IF(T153=O153,testdata[[#This Row],[Upper]],testdata[[#This Row],[Lower]])</f>
        <v>232.8519483916017</v>
      </c>
      <c r="R154" s="10">
        <f>IF(testdata[[#This Row],[SuperTrend]]=testdata[[#This Row],[Upper]],testdata[[#This Row],[Upper]],NA())</f>
        <v>237.6436261317312</v>
      </c>
      <c r="S154" s="10" t="e">
        <f>IF(testdata[[#This Row],[SuperTrend]]=testdata[[#This Row],[Lower]],testdata[[#This Row],[Lower]],NA())</f>
        <v>#N/A</v>
      </c>
      <c r="T154" s="10">
        <f>IF(testdata[[#This Row],[close]]&lt;=testdata[[#This Row],[STpot]],testdata[[#This Row],[Upper]],testdata[[#This Row],[Lower]])</f>
        <v>237.6436261317312</v>
      </c>
      <c r="V154" s="2">
        <v>42957</v>
      </c>
      <c r="W154" s="8">
        <v>237.643626131731</v>
      </c>
      <c r="X154" s="8"/>
      <c r="Y154" s="8">
        <v>237.643626131731</v>
      </c>
      <c r="Z154" t="str">
        <f t="shared" si="2"/>
        <v/>
      </c>
    </row>
    <row r="155" spans="1:26" x14ac:dyDescent="0.25">
      <c r="A155" s="5">
        <v>154</v>
      </c>
      <c r="B155" s="2">
        <v>42958</v>
      </c>
      <c r="C155" s="1">
        <v>232.67</v>
      </c>
      <c r="D155" s="1">
        <v>233.42</v>
      </c>
      <c r="E155" s="1">
        <v>232.41</v>
      </c>
      <c r="F155" s="1">
        <v>232.77</v>
      </c>
      <c r="G155" s="1">
        <f>testdata[[#This Row],[high]]-testdata[[#This Row],[low]]</f>
        <v>1.0099999999999909</v>
      </c>
      <c r="H155" s="1">
        <f>ABS(testdata[[#This Row],[high]]-F154)</f>
        <v>1</v>
      </c>
      <c r="I155" s="1">
        <f>ABS(testdata[[#This Row],[low]]-F154)</f>
        <v>9.9999999999909051E-3</v>
      </c>
      <c r="J155" s="15">
        <f>MAX(testdata[[#This Row],[H-L]:[|L-pC|]])</f>
        <v>1.0099999999999909</v>
      </c>
      <c r="K155" s="12">
        <f>(K154*13+testdata[[#This Row],[TR]])/14</f>
        <v>1.3005271360120354</v>
      </c>
      <c r="L155" s="12">
        <f>(testdata[[#This Row],[high]]+testdata[[#This Row],[low]])/2</f>
        <v>232.91499999999999</v>
      </c>
      <c r="M155" s="15">
        <f>testdata[[#This Row],[MidPrice]]+Multiplier*testdata[[#This Row],[ATR]]</f>
        <v>236.81658140803609</v>
      </c>
      <c r="N155" s="15">
        <f>testdata[[#This Row],[MidPrice]]-Multiplier*testdata[[#This Row],[ATR]]</f>
        <v>229.0134185919639</v>
      </c>
      <c r="O155" s="15">
        <f>IF(OR(testdata[[#This Row],[UpperE]]&lt;O154,F154&gt;O154),testdata[[#This Row],[UpperE]],O154)</f>
        <v>236.81658140803609</v>
      </c>
      <c r="P155" s="15">
        <f>IF(OR(testdata[[#This Row],[LowerE]]&gt;P154,F154&lt;P154),testdata[[#This Row],[LowerE]],P154)</f>
        <v>229.0134185919639</v>
      </c>
      <c r="Q155" s="8">
        <f>IF(T154=O154,testdata[[#This Row],[Upper]],testdata[[#This Row],[Lower]])</f>
        <v>236.81658140803609</v>
      </c>
      <c r="R155" s="8">
        <f>IF(testdata[[#This Row],[SuperTrend]]=testdata[[#This Row],[Upper]],testdata[[#This Row],[Upper]],NA())</f>
        <v>236.81658140803609</v>
      </c>
      <c r="S155" s="8" t="e">
        <f>IF(testdata[[#This Row],[SuperTrend]]=testdata[[#This Row],[Lower]],testdata[[#This Row],[Lower]],NA())</f>
        <v>#N/A</v>
      </c>
      <c r="T155" s="8">
        <f>IF(testdata[[#This Row],[close]]&lt;=testdata[[#This Row],[STpot]],testdata[[#This Row],[Upper]],testdata[[#This Row],[Lower]])</f>
        <v>236.81658140803609</v>
      </c>
      <c r="V155" s="2">
        <v>42958</v>
      </c>
      <c r="W155" s="8">
        <v>236.816581408036</v>
      </c>
      <c r="X155" s="8"/>
      <c r="Y155" s="8">
        <v>236.816581408036</v>
      </c>
      <c r="Z155" t="str">
        <f t="shared" si="2"/>
        <v/>
      </c>
    </row>
    <row r="156" spans="1:26" x14ac:dyDescent="0.25">
      <c r="A156" s="5">
        <v>155</v>
      </c>
      <c r="B156" s="2">
        <v>42961</v>
      </c>
      <c r="C156" s="1">
        <v>234.17</v>
      </c>
      <c r="D156" s="1">
        <v>235.31</v>
      </c>
      <c r="E156" s="1">
        <v>234.13</v>
      </c>
      <c r="F156" s="1">
        <v>235.07</v>
      </c>
      <c r="G156" s="1">
        <f>testdata[[#This Row],[high]]-testdata[[#This Row],[low]]</f>
        <v>1.1800000000000068</v>
      </c>
      <c r="H156" s="1">
        <f>ABS(testdata[[#This Row],[high]]-F155)</f>
        <v>2.539999999999992</v>
      </c>
      <c r="I156" s="1">
        <f>ABS(testdata[[#This Row],[low]]-F155)</f>
        <v>1.3599999999999852</v>
      </c>
      <c r="J156" s="15">
        <f>MAX(testdata[[#This Row],[H-L]:[|L-pC|]])</f>
        <v>2.539999999999992</v>
      </c>
      <c r="K156" s="12">
        <f>(K155*13+testdata[[#This Row],[TR]])/14</f>
        <v>1.3890609120111752</v>
      </c>
      <c r="L156" s="12">
        <f>(testdata[[#This Row],[high]]+testdata[[#This Row],[low]])/2</f>
        <v>234.72</v>
      </c>
      <c r="M156" s="15">
        <f>testdata[[#This Row],[MidPrice]]+Multiplier*testdata[[#This Row],[ATR]]</f>
        <v>238.88718273603354</v>
      </c>
      <c r="N156" s="15">
        <f>testdata[[#This Row],[MidPrice]]-Multiplier*testdata[[#This Row],[ATR]]</f>
        <v>230.55281726396646</v>
      </c>
      <c r="O156" s="15">
        <f>IF(OR(testdata[[#This Row],[UpperE]]&lt;O155,F155&gt;O155),testdata[[#This Row],[UpperE]],O155)</f>
        <v>236.81658140803609</v>
      </c>
      <c r="P156" s="15">
        <f>IF(OR(testdata[[#This Row],[LowerE]]&gt;P155,F155&lt;P155),testdata[[#This Row],[LowerE]],P155)</f>
        <v>230.55281726396646</v>
      </c>
      <c r="Q156" s="8">
        <f>IF(T155=O155,testdata[[#This Row],[Upper]],testdata[[#This Row],[Lower]])</f>
        <v>236.81658140803609</v>
      </c>
      <c r="R156" s="8">
        <f>IF(testdata[[#This Row],[SuperTrend]]=testdata[[#This Row],[Upper]],testdata[[#This Row],[Upper]],NA())</f>
        <v>236.81658140803609</v>
      </c>
      <c r="S156" s="8" t="e">
        <f>IF(testdata[[#This Row],[SuperTrend]]=testdata[[#This Row],[Lower]],testdata[[#This Row],[Lower]],NA())</f>
        <v>#N/A</v>
      </c>
      <c r="T156" s="8">
        <f>IF(testdata[[#This Row],[close]]&lt;=testdata[[#This Row],[STpot]],testdata[[#This Row],[Upper]],testdata[[#This Row],[Lower]])</f>
        <v>236.81658140803609</v>
      </c>
      <c r="V156" s="2">
        <v>42961</v>
      </c>
      <c r="W156" s="8">
        <v>236.816581408036</v>
      </c>
      <c r="X156" s="8"/>
      <c r="Y156" s="8">
        <v>236.816581408036</v>
      </c>
      <c r="Z156" t="str">
        <f t="shared" si="2"/>
        <v/>
      </c>
    </row>
    <row r="157" spans="1:26" x14ac:dyDescent="0.25">
      <c r="A157" s="5">
        <v>156</v>
      </c>
      <c r="B157" s="2">
        <v>42962</v>
      </c>
      <c r="C157" s="1">
        <v>235.49</v>
      </c>
      <c r="D157" s="1">
        <v>235.51</v>
      </c>
      <c r="E157" s="1">
        <v>234.71</v>
      </c>
      <c r="F157" s="1">
        <v>235.05</v>
      </c>
      <c r="G157" s="1">
        <f>testdata[[#This Row],[high]]-testdata[[#This Row],[low]]</f>
        <v>0.79999999999998295</v>
      </c>
      <c r="H157" s="1">
        <f>ABS(testdata[[#This Row],[high]]-F156)</f>
        <v>0.43999999999999773</v>
      </c>
      <c r="I157" s="1">
        <f>ABS(testdata[[#This Row],[low]]-F156)</f>
        <v>0.35999999999998522</v>
      </c>
      <c r="J157" s="15">
        <f>MAX(testdata[[#This Row],[H-L]:[|L-pC|]])</f>
        <v>0.79999999999998295</v>
      </c>
      <c r="K157" s="12">
        <f>(K156*13+testdata[[#This Row],[TR]])/14</f>
        <v>1.3469851325818045</v>
      </c>
      <c r="L157" s="12">
        <f>(testdata[[#This Row],[high]]+testdata[[#This Row],[low]])/2</f>
        <v>235.11</v>
      </c>
      <c r="M157" s="15">
        <f>testdata[[#This Row],[MidPrice]]+Multiplier*testdata[[#This Row],[ATR]]</f>
        <v>239.15095539774543</v>
      </c>
      <c r="N157" s="15">
        <f>testdata[[#This Row],[MidPrice]]-Multiplier*testdata[[#This Row],[ATR]]</f>
        <v>231.06904460225459</v>
      </c>
      <c r="O157" s="15">
        <f>IF(OR(testdata[[#This Row],[UpperE]]&lt;O156,F156&gt;O156),testdata[[#This Row],[UpperE]],O156)</f>
        <v>236.81658140803609</v>
      </c>
      <c r="P157" s="15">
        <f>IF(OR(testdata[[#This Row],[LowerE]]&gt;P156,F156&lt;P156),testdata[[#This Row],[LowerE]],P156)</f>
        <v>231.06904460225459</v>
      </c>
      <c r="Q157" s="8">
        <f>IF(T156=O156,testdata[[#This Row],[Upper]],testdata[[#This Row],[Lower]])</f>
        <v>236.81658140803609</v>
      </c>
      <c r="R157" s="8">
        <f>IF(testdata[[#This Row],[SuperTrend]]=testdata[[#This Row],[Upper]],testdata[[#This Row],[Upper]],NA())</f>
        <v>236.81658140803609</v>
      </c>
      <c r="S157" s="8" t="e">
        <f>IF(testdata[[#This Row],[SuperTrend]]=testdata[[#This Row],[Lower]],testdata[[#This Row],[Lower]],NA())</f>
        <v>#N/A</v>
      </c>
      <c r="T157" s="8">
        <f>IF(testdata[[#This Row],[close]]&lt;=testdata[[#This Row],[STpot]],testdata[[#This Row],[Upper]],testdata[[#This Row],[Lower]])</f>
        <v>236.81658140803609</v>
      </c>
      <c r="V157" s="2">
        <v>42962</v>
      </c>
      <c r="W157" s="8">
        <v>236.816581408036</v>
      </c>
      <c r="X157" s="8"/>
      <c r="Y157" s="8">
        <v>236.816581408036</v>
      </c>
      <c r="Z157" t="str">
        <f t="shared" si="2"/>
        <v/>
      </c>
    </row>
    <row r="158" spans="1:26" x14ac:dyDescent="0.25">
      <c r="A158" s="5">
        <v>157</v>
      </c>
      <c r="B158" s="2">
        <v>42963</v>
      </c>
      <c r="C158" s="1">
        <v>235.62</v>
      </c>
      <c r="D158" s="1">
        <v>236.06</v>
      </c>
      <c r="E158" s="1">
        <v>234.99</v>
      </c>
      <c r="F158" s="1">
        <v>235.46</v>
      </c>
      <c r="G158" s="1">
        <f>testdata[[#This Row],[high]]-testdata[[#This Row],[low]]</f>
        <v>1.0699999999999932</v>
      </c>
      <c r="H158" s="1">
        <f>ABS(testdata[[#This Row],[high]]-F157)</f>
        <v>1.0099999999999909</v>
      </c>
      <c r="I158" s="1">
        <f>ABS(testdata[[#This Row],[low]]-F157)</f>
        <v>6.0000000000002274E-2</v>
      </c>
      <c r="J158" s="15">
        <f>MAX(testdata[[#This Row],[H-L]:[|L-pC|]])</f>
        <v>1.0699999999999932</v>
      </c>
      <c r="K158" s="12">
        <f>(K157*13+testdata[[#This Row],[TR]])/14</f>
        <v>1.3272004802545323</v>
      </c>
      <c r="L158" s="12">
        <f>(testdata[[#This Row],[high]]+testdata[[#This Row],[low]])/2</f>
        <v>235.52500000000001</v>
      </c>
      <c r="M158" s="15">
        <f>testdata[[#This Row],[MidPrice]]+Multiplier*testdata[[#This Row],[ATR]]</f>
        <v>239.5066014407636</v>
      </c>
      <c r="N158" s="15">
        <f>testdata[[#This Row],[MidPrice]]-Multiplier*testdata[[#This Row],[ATR]]</f>
        <v>231.54339855923641</v>
      </c>
      <c r="O158" s="15">
        <f>IF(OR(testdata[[#This Row],[UpperE]]&lt;O157,F157&gt;O157),testdata[[#This Row],[UpperE]],O157)</f>
        <v>236.81658140803609</v>
      </c>
      <c r="P158" s="15">
        <f>IF(OR(testdata[[#This Row],[LowerE]]&gt;P157,F157&lt;P157),testdata[[#This Row],[LowerE]],P157)</f>
        <v>231.54339855923641</v>
      </c>
      <c r="Q158" s="8">
        <f>IF(T157=O157,testdata[[#This Row],[Upper]],testdata[[#This Row],[Lower]])</f>
        <v>236.81658140803609</v>
      </c>
      <c r="R158" s="8">
        <f>IF(testdata[[#This Row],[SuperTrend]]=testdata[[#This Row],[Upper]],testdata[[#This Row],[Upper]],NA())</f>
        <v>236.81658140803609</v>
      </c>
      <c r="S158" s="8" t="e">
        <f>IF(testdata[[#This Row],[SuperTrend]]=testdata[[#This Row],[Lower]],testdata[[#This Row],[Lower]],NA())</f>
        <v>#N/A</v>
      </c>
      <c r="T158" s="8">
        <f>IF(testdata[[#This Row],[close]]&lt;=testdata[[#This Row],[STpot]],testdata[[#This Row],[Upper]],testdata[[#This Row],[Lower]])</f>
        <v>236.81658140803609</v>
      </c>
      <c r="V158" s="2">
        <v>42963</v>
      </c>
      <c r="W158" s="8">
        <v>236.816581408036</v>
      </c>
      <c r="X158" s="8"/>
      <c r="Y158" s="8">
        <v>236.816581408036</v>
      </c>
      <c r="Z158" t="str">
        <f t="shared" si="2"/>
        <v/>
      </c>
    </row>
    <row r="159" spans="1:26" x14ac:dyDescent="0.25">
      <c r="A159" s="5">
        <v>158</v>
      </c>
      <c r="B159" s="2">
        <v>42964</v>
      </c>
      <c r="C159" s="1">
        <v>234.79</v>
      </c>
      <c r="D159" s="1">
        <v>235.13</v>
      </c>
      <c r="E159" s="1">
        <v>231.79</v>
      </c>
      <c r="F159" s="1">
        <v>231.79</v>
      </c>
      <c r="G159" s="1">
        <f>testdata[[#This Row],[high]]-testdata[[#This Row],[low]]</f>
        <v>3.3400000000000034</v>
      </c>
      <c r="H159" s="1">
        <f>ABS(testdata[[#This Row],[high]]-F158)</f>
        <v>0.33000000000001251</v>
      </c>
      <c r="I159" s="1">
        <f>ABS(testdata[[#This Row],[low]]-F158)</f>
        <v>3.6700000000000159</v>
      </c>
      <c r="J159" s="15">
        <f>MAX(testdata[[#This Row],[H-L]:[|L-pC|]])</f>
        <v>3.6700000000000159</v>
      </c>
      <c r="K159" s="12">
        <f>(K158*13+testdata[[#This Row],[TR]])/14</f>
        <v>1.4945433030934954</v>
      </c>
      <c r="L159" s="12">
        <f>(testdata[[#This Row],[high]]+testdata[[#This Row],[low]])/2</f>
        <v>233.45999999999998</v>
      </c>
      <c r="M159" s="15">
        <f>testdata[[#This Row],[MidPrice]]+Multiplier*testdata[[#This Row],[ATR]]</f>
        <v>237.94362990928047</v>
      </c>
      <c r="N159" s="15">
        <f>testdata[[#This Row],[MidPrice]]-Multiplier*testdata[[#This Row],[ATR]]</f>
        <v>228.97637009071948</v>
      </c>
      <c r="O159" s="15">
        <f>IF(OR(testdata[[#This Row],[UpperE]]&lt;O158,F158&gt;O158),testdata[[#This Row],[UpperE]],O158)</f>
        <v>236.81658140803609</v>
      </c>
      <c r="P159" s="15">
        <f>IF(OR(testdata[[#This Row],[LowerE]]&gt;P158,F158&lt;P158),testdata[[#This Row],[LowerE]],P158)</f>
        <v>231.54339855923641</v>
      </c>
      <c r="Q159" s="8">
        <f>IF(T158=O158,testdata[[#This Row],[Upper]],testdata[[#This Row],[Lower]])</f>
        <v>236.81658140803609</v>
      </c>
      <c r="R159" s="8">
        <f>IF(testdata[[#This Row],[SuperTrend]]=testdata[[#This Row],[Upper]],testdata[[#This Row],[Upper]],NA())</f>
        <v>236.81658140803609</v>
      </c>
      <c r="S159" s="8" t="e">
        <f>IF(testdata[[#This Row],[SuperTrend]]=testdata[[#This Row],[Lower]],testdata[[#This Row],[Lower]],NA())</f>
        <v>#N/A</v>
      </c>
      <c r="T159" s="8">
        <f>IF(testdata[[#This Row],[close]]&lt;=testdata[[#This Row],[STpot]],testdata[[#This Row],[Upper]],testdata[[#This Row],[Lower]])</f>
        <v>236.81658140803609</v>
      </c>
      <c r="V159" s="2">
        <v>42964</v>
      </c>
      <c r="W159" s="8">
        <v>236.816581408036</v>
      </c>
      <c r="X159" s="8"/>
      <c r="Y159" s="8">
        <v>236.816581408036</v>
      </c>
      <c r="Z159" t="str">
        <f t="shared" si="2"/>
        <v/>
      </c>
    </row>
    <row r="160" spans="1:26" x14ac:dyDescent="0.25">
      <c r="A160" s="5">
        <v>159</v>
      </c>
      <c r="B160" s="2">
        <v>42965</v>
      </c>
      <c r="C160" s="1">
        <v>231.6</v>
      </c>
      <c r="D160" s="1">
        <v>232.83</v>
      </c>
      <c r="E160" s="1">
        <v>230.94</v>
      </c>
      <c r="F160" s="1">
        <v>231.42</v>
      </c>
      <c r="G160" s="1">
        <f>testdata[[#This Row],[high]]-testdata[[#This Row],[low]]</f>
        <v>1.8900000000000148</v>
      </c>
      <c r="H160" s="1">
        <f>ABS(testdata[[#This Row],[high]]-F159)</f>
        <v>1.0400000000000205</v>
      </c>
      <c r="I160" s="1">
        <f>ABS(testdata[[#This Row],[low]]-F159)</f>
        <v>0.84999999999999432</v>
      </c>
      <c r="J160" s="15">
        <f>MAX(testdata[[#This Row],[H-L]:[|L-pC|]])</f>
        <v>1.8900000000000148</v>
      </c>
      <c r="K160" s="12">
        <f>(K159*13+testdata[[#This Row],[TR]])/14</f>
        <v>1.5227902100153894</v>
      </c>
      <c r="L160" s="12">
        <f>(testdata[[#This Row],[high]]+testdata[[#This Row],[low]])/2</f>
        <v>231.88499999999999</v>
      </c>
      <c r="M160" s="15">
        <f>testdata[[#This Row],[MidPrice]]+Multiplier*testdata[[#This Row],[ATR]]</f>
        <v>236.45337063004615</v>
      </c>
      <c r="N160" s="15">
        <f>testdata[[#This Row],[MidPrice]]-Multiplier*testdata[[#This Row],[ATR]]</f>
        <v>227.31662936995383</v>
      </c>
      <c r="O160" s="15">
        <f>IF(OR(testdata[[#This Row],[UpperE]]&lt;O159,F159&gt;O159),testdata[[#This Row],[UpperE]],O159)</f>
        <v>236.45337063004615</v>
      </c>
      <c r="P160" s="15">
        <f>IF(OR(testdata[[#This Row],[LowerE]]&gt;P159,F159&lt;P159),testdata[[#This Row],[LowerE]],P159)</f>
        <v>231.54339855923641</v>
      </c>
      <c r="Q160" s="8">
        <f>IF(T159=O159,testdata[[#This Row],[Upper]],testdata[[#This Row],[Lower]])</f>
        <v>236.45337063004615</v>
      </c>
      <c r="R160" s="8">
        <f>IF(testdata[[#This Row],[SuperTrend]]=testdata[[#This Row],[Upper]],testdata[[#This Row],[Upper]],NA())</f>
        <v>236.45337063004615</v>
      </c>
      <c r="S160" s="8" t="e">
        <f>IF(testdata[[#This Row],[SuperTrend]]=testdata[[#This Row],[Lower]],testdata[[#This Row],[Lower]],NA())</f>
        <v>#N/A</v>
      </c>
      <c r="T160" s="8">
        <f>IF(testdata[[#This Row],[close]]&lt;=testdata[[#This Row],[STpot]],testdata[[#This Row],[Upper]],testdata[[#This Row],[Lower]])</f>
        <v>236.45337063004615</v>
      </c>
      <c r="V160" s="2">
        <v>42965</v>
      </c>
      <c r="W160" s="8">
        <v>236.45337063004601</v>
      </c>
      <c r="X160" s="8"/>
      <c r="Y160" s="8">
        <v>236.45337063004601</v>
      </c>
      <c r="Z160" t="str">
        <f t="shared" si="2"/>
        <v/>
      </c>
    </row>
    <row r="161" spans="1:26" x14ac:dyDescent="0.25">
      <c r="A161" s="5">
        <v>160</v>
      </c>
      <c r="B161" s="2">
        <v>42968</v>
      </c>
      <c r="C161" s="1">
        <v>231.36</v>
      </c>
      <c r="D161" s="1">
        <v>231.89</v>
      </c>
      <c r="E161" s="1">
        <v>230.58</v>
      </c>
      <c r="F161" s="1">
        <v>231.6</v>
      </c>
      <c r="G161" s="1">
        <f>testdata[[#This Row],[high]]-testdata[[#This Row],[low]]</f>
        <v>1.3099999999999739</v>
      </c>
      <c r="H161" s="1">
        <f>ABS(testdata[[#This Row],[high]]-F160)</f>
        <v>0.46999999999999886</v>
      </c>
      <c r="I161" s="1">
        <f>ABS(testdata[[#This Row],[low]]-F160)</f>
        <v>0.83999999999997499</v>
      </c>
      <c r="J161" s="15">
        <f>MAX(testdata[[#This Row],[H-L]:[|L-pC|]])</f>
        <v>1.3099999999999739</v>
      </c>
      <c r="K161" s="12">
        <f>(K160*13+testdata[[#This Row],[TR]])/14</f>
        <v>1.5075909093000026</v>
      </c>
      <c r="L161" s="12">
        <f>(testdata[[#This Row],[high]]+testdata[[#This Row],[low]])/2</f>
        <v>231.23500000000001</v>
      </c>
      <c r="M161" s="15">
        <f>testdata[[#This Row],[MidPrice]]+Multiplier*testdata[[#This Row],[ATR]]</f>
        <v>235.75777272790003</v>
      </c>
      <c r="N161" s="15">
        <f>testdata[[#This Row],[MidPrice]]-Multiplier*testdata[[#This Row],[ATR]]</f>
        <v>226.71222727209999</v>
      </c>
      <c r="O161" s="15">
        <f>IF(OR(testdata[[#This Row],[UpperE]]&lt;O160,F160&gt;O160),testdata[[#This Row],[UpperE]],O160)</f>
        <v>235.75777272790003</v>
      </c>
      <c r="P161" s="15">
        <f>IF(OR(testdata[[#This Row],[LowerE]]&gt;P160,F160&lt;P160),testdata[[#This Row],[LowerE]],P160)</f>
        <v>226.71222727209999</v>
      </c>
      <c r="Q161" s="8">
        <f>IF(T160=O160,testdata[[#This Row],[Upper]],testdata[[#This Row],[Lower]])</f>
        <v>235.75777272790003</v>
      </c>
      <c r="R161" s="8">
        <f>IF(testdata[[#This Row],[SuperTrend]]=testdata[[#This Row],[Upper]],testdata[[#This Row],[Upper]],NA())</f>
        <v>235.75777272790003</v>
      </c>
      <c r="S161" s="8" t="e">
        <f>IF(testdata[[#This Row],[SuperTrend]]=testdata[[#This Row],[Lower]],testdata[[#This Row],[Lower]],NA())</f>
        <v>#N/A</v>
      </c>
      <c r="T161" s="8">
        <f>IF(testdata[[#This Row],[close]]&lt;=testdata[[#This Row],[STpot]],testdata[[#This Row],[Upper]],testdata[[#This Row],[Lower]])</f>
        <v>235.75777272790003</v>
      </c>
      <c r="V161" s="2">
        <v>42968</v>
      </c>
      <c r="W161" s="8">
        <v>235.7577727279</v>
      </c>
      <c r="X161" s="8"/>
      <c r="Y161" s="8">
        <v>235.7577727279</v>
      </c>
      <c r="Z161" t="str">
        <f t="shared" si="2"/>
        <v/>
      </c>
    </row>
    <row r="162" spans="1:26" x14ac:dyDescent="0.25">
      <c r="A162" s="5">
        <v>161</v>
      </c>
      <c r="B162" s="2">
        <v>42969</v>
      </c>
      <c r="C162" s="1">
        <v>232.24</v>
      </c>
      <c r="D162" s="1">
        <v>234.2</v>
      </c>
      <c r="E162" s="1">
        <v>232.22</v>
      </c>
      <c r="F162" s="1">
        <v>234.03</v>
      </c>
      <c r="G162" s="1">
        <f>testdata[[#This Row],[high]]-testdata[[#This Row],[low]]</f>
        <v>1.9799999999999898</v>
      </c>
      <c r="H162" s="1">
        <f>ABS(testdata[[#This Row],[high]]-F161)</f>
        <v>2.5999999999999943</v>
      </c>
      <c r="I162" s="1">
        <f>ABS(testdata[[#This Row],[low]]-F161)</f>
        <v>0.62000000000000455</v>
      </c>
      <c r="J162" s="15">
        <f>MAX(testdata[[#This Row],[H-L]:[|L-pC|]])</f>
        <v>2.5999999999999943</v>
      </c>
      <c r="K162" s="12">
        <f>(K161*13+testdata[[#This Row],[TR]])/14</f>
        <v>1.5856201300642876</v>
      </c>
      <c r="L162" s="12">
        <f>(testdata[[#This Row],[high]]+testdata[[#This Row],[low]])/2</f>
        <v>233.20999999999998</v>
      </c>
      <c r="M162" s="15">
        <f>testdata[[#This Row],[MidPrice]]+Multiplier*testdata[[#This Row],[ATR]]</f>
        <v>237.96686039019283</v>
      </c>
      <c r="N162" s="15">
        <f>testdata[[#This Row],[MidPrice]]-Multiplier*testdata[[#This Row],[ATR]]</f>
        <v>228.45313960980712</v>
      </c>
      <c r="O162" s="15">
        <f>IF(OR(testdata[[#This Row],[UpperE]]&lt;O161,F161&gt;O161),testdata[[#This Row],[UpperE]],O161)</f>
        <v>235.75777272790003</v>
      </c>
      <c r="P162" s="15">
        <f>IF(OR(testdata[[#This Row],[LowerE]]&gt;P161,F161&lt;P161),testdata[[#This Row],[LowerE]],P161)</f>
        <v>228.45313960980712</v>
      </c>
      <c r="Q162" s="8">
        <f>IF(T161=O161,testdata[[#This Row],[Upper]],testdata[[#This Row],[Lower]])</f>
        <v>235.75777272790003</v>
      </c>
      <c r="R162" s="8">
        <f>IF(testdata[[#This Row],[SuperTrend]]=testdata[[#This Row],[Upper]],testdata[[#This Row],[Upper]],NA())</f>
        <v>235.75777272790003</v>
      </c>
      <c r="S162" s="8" t="e">
        <f>IF(testdata[[#This Row],[SuperTrend]]=testdata[[#This Row],[Lower]],testdata[[#This Row],[Lower]],NA())</f>
        <v>#N/A</v>
      </c>
      <c r="T162" s="8">
        <f>IF(testdata[[#This Row],[close]]&lt;=testdata[[#This Row],[STpot]],testdata[[#This Row],[Upper]],testdata[[#This Row],[Lower]])</f>
        <v>235.75777272790003</v>
      </c>
      <c r="V162" s="2">
        <v>42969</v>
      </c>
      <c r="W162" s="8">
        <v>235.7577727279</v>
      </c>
      <c r="X162" s="8"/>
      <c r="Y162" s="8">
        <v>235.7577727279</v>
      </c>
      <c r="Z162" t="str">
        <f t="shared" si="2"/>
        <v/>
      </c>
    </row>
    <row r="163" spans="1:26" x14ac:dyDescent="0.25">
      <c r="A163" s="5">
        <v>162</v>
      </c>
      <c r="B163" s="2">
        <v>42970</v>
      </c>
      <c r="C163" s="1">
        <v>232.97</v>
      </c>
      <c r="D163" s="1">
        <v>233.65</v>
      </c>
      <c r="E163" s="1">
        <v>232.81</v>
      </c>
      <c r="F163" s="1">
        <v>233.19</v>
      </c>
      <c r="G163" s="1">
        <f>testdata[[#This Row],[high]]-testdata[[#This Row],[low]]</f>
        <v>0.84000000000000341</v>
      </c>
      <c r="H163" s="1">
        <f>ABS(testdata[[#This Row],[high]]-F162)</f>
        <v>0.37999999999999545</v>
      </c>
      <c r="I163" s="1">
        <f>ABS(testdata[[#This Row],[low]]-F162)</f>
        <v>1.2199999999999989</v>
      </c>
      <c r="J163" s="15">
        <f>MAX(testdata[[#This Row],[H-L]:[|L-pC|]])</f>
        <v>1.2199999999999989</v>
      </c>
      <c r="K163" s="12">
        <f>(K162*13+testdata[[#This Row],[TR]])/14</f>
        <v>1.559504406488267</v>
      </c>
      <c r="L163" s="12">
        <f>(testdata[[#This Row],[high]]+testdata[[#This Row],[low]])/2</f>
        <v>233.23000000000002</v>
      </c>
      <c r="M163" s="15">
        <f>testdata[[#This Row],[MidPrice]]+Multiplier*testdata[[#This Row],[ATR]]</f>
        <v>237.90851321946482</v>
      </c>
      <c r="N163" s="15">
        <f>testdata[[#This Row],[MidPrice]]-Multiplier*testdata[[#This Row],[ATR]]</f>
        <v>228.55148678053521</v>
      </c>
      <c r="O163" s="15">
        <f>IF(OR(testdata[[#This Row],[UpperE]]&lt;O162,F162&gt;O162),testdata[[#This Row],[UpperE]],O162)</f>
        <v>235.75777272790003</v>
      </c>
      <c r="P163" s="15">
        <f>IF(OR(testdata[[#This Row],[LowerE]]&gt;P162,F162&lt;P162),testdata[[#This Row],[LowerE]],P162)</f>
        <v>228.55148678053521</v>
      </c>
      <c r="Q163" s="8">
        <f>IF(T162=O162,testdata[[#This Row],[Upper]],testdata[[#This Row],[Lower]])</f>
        <v>235.75777272790003</v>
      </c>
      <c r="R163" s="8">
        <f>IF(testdata[[#This Row],[SuperTrend]]=testdata[[#This Row],[Upper]],testdata[[#This Row],[Upper]],NA())</f>
        <v>235.75777272790003</v>
      </c>
      <c r="S163" s="8" t="e">
        <f>IF(testdata[[#This Row],[SuperTrend]]=testdata[[#This Row],[Lower]],testdata[[#This Row],[Lower]],NA())</f>
        <v>#N/A</v>
      </c>
      <c r="T163" s="8">
        <f>IF(testdata[[#This Row],[close]]&lt;=testdata[[#This Row],[STpot]],testdata[[#This Row],[Upper]],testdata[[#This Row],[Lower]])</f>
        <v>235.75777272790003</v>
      </c>
      <c r="V163" s="2">
        <v>42970</v>
      </c>
      <c r="W163" s="8">
        <v>235.7577727279</v>
      </c>
      <c r="X163" s="8"/>
      <c r="Y163" s="8">
        <v>235.7577727279</v>
      </c>
      <c r="Z163" t="str">
        <f t="shared" si="2"/>
        <v/>
      </c>
    </row>
    <row r="164" spans="1:26" x14ac:dyDescent="0.25">
      <c r="A164" s="5">
        <v>163</v>
      </c>
      <c r="B164" s="2">
        <v>42971</v>
      </c>
      <c r="C164" s="1">
        <v>233.61</v>
      </c>
      <c r="D164" s="1">
        <v>233.78</v>
      </c>
      <c r="E164" s="1">
        <v>232.41</v>
      </c>
      <c r="F164" s="1">
        <v>232.64</v>
      </c>
      <c r="G164" s="1">
        <f>testdata[[#This Row],[high]]-testdata[[#This Row],[low]]</f>
        <v>1.3700000000000045</v>
      </c>
      <c r="H164" s="1">
        <f>ABS(testdata[[#This Row],[high]]-F163)</f>
        <v>0.59000000000000341</v>
      </c>
      <c r="I164" s="1">
        <f>ABS(testdata[[#This Row],[low]]-F163)</f>
        <v>0.78000000000000114</v>
      </c>
      <c r="J164" s="15">
        <f>MAX(testdata[[#This Row],[H-L]:[|L-pC|]])</f>
        <v>1.3700000000000045</v>
      </c>
      <c r="K164" s="12">
        <f>(K163*13+testdata[[#This Row],[TR]])/14</f>
        <v>1.5459683774533912</v>
      </c>
      <c r="L164" s="12">
        <f>(testdata[[#This Row],[high]]+testdata[[#This Row],[low]])/2</f>
        <v>233.095</v>
      </c>
      <c r="M164" s="15">
        <f>testdata[[#This Row],[MidPrice]]+Multiplier*testdata[[#This Row],[ATR]]</f>
        <v>237.73290513236017</v>
      </c>
      <c r="N164" s="15">
        <f>testdata[[#This Row],[MidPrice]]-Multiplier*testdata[[#This Row],[ATR]]</f>
        <v>228.45709486763982</v>
      </c>
      <c r="O164" s="15">
        <f>IF(OR(testdata[[#This Row],[UpperE]]&lt;O163,F163&gt;O163),testdata[[#This Row],[UpperE]],O163)</f>
        <v>235.75777272790003</v>
      </c>
      <c r="P164" s="15">
        <f>IF(OR(testdata[[#This Row],[LowerE]]&gt;P163,F163&lt;P163),testdata[[#This Row],[LowerE]],P163)</f>
        <v>228.55148678053521</v>
      </c>
      <c r="Q164" s="8">
        <f>IF(T163=O163,testdata[[#This Row],[Upper]],testdata[[#This Row],[Lower]])</f>
        <v>235.75777272790003</v>
      </c>
      <c r="R164" s="8">
        <f>IF(testdata[[#This Row],[SuperTrend]]=testdata[[#This Row],[Upper]],testdata[[#This Row],[Upper]],NA())</f>
        <v>235.75777272790003</v>
      </c>
      <c r="S164" s="8" t="e">
        <f>IF(testdata[[#This Row],[SuperTrend]]=testdata[[#This Row],[Lower]],testdata[[#This Row],[Lower]],NA())</f>
        <v>#N/A</v>
      </c>
      <c r="T164" s="8">
        <f>IF(testdata[[#This Row],[close]]&lt;=testdata[[#This Row],[STpot]],testdata[[#This Row],[Upper]],testdata[[#This Row],[Lower]])</f>
        <v>235.75777272790003</v>
      </c>
      <c r="V164" s="2">
        <v>42971</v>
      </c>
      <c r="W164" s="8">
        <v>235.7577727279</v>
      </c>
      <c r="X164" s="8"/>
      <c r="Y164" s="8">
        <v>235.7577727279</v>
      </c>
      <c r="Z164" t="str">
        <f t="shared" si="2"/>
        <v/>
      </c>
    </row>
    <row r="165" spans="1:26" x14ac:dyDescent="0.25">
      <c r="A165" s="5">
        <v>164</v>
      </c>
      <c r="B165" s="2">
        <v>42972</v>
      </c>
      <c r="C165" s="1">
        <v>233.51</v>
      </c>
      <c r="D165" s="1">
        <v>234.19</v>
      </c>
      <c r="E165" s="1">
        <v>233.02</v>
      </c>
      <c r="F165" s="1">
        <v>233.19</v>
      </c>
      <c r="G165" s="1">
        <f>testdata[[#This Row],[high]]-testdata[[#This Row],[low]]</f>
        <v>1.1699999999999875</v>
      </c>
      <c r="H165" s="1">
        <f>ABS(testdata[[#This Row],[high]]-F164)</f>
        <v>1.5500000000000114</v>
      </c>
      <c r="I165" s="1">
        <f>ABS(testdata[[#This Row],[low]]-F164)</f>
        <v>0.38000000000002387</v>
      </c>
      <c r="J165" s="15">
        <f>MAX(testdata[[#This Row],[H-L]:[|L-pC|]])</f>
        <v>1.5500000000000114</v>
      </c>
      <c r="K165" s="12">
        <f>(K164*13+testdata[[#This Row],[TR]])/14</f>
        <v>1.5462563504924354</v>
      </c>
      <c r="L165" s="12">
        <f>(testdata[[#This Row],[high]]+testdata[[#This Row],[low]])/2</f>
        <v>233.60500000000002</v>
      </c>
      <c r="M165" s="15">
        <f>testdata[[#This Row],[MidPrice]]+Multiplier*testdata[[#This Row],[ATR]]</f>
        <v>238.24376905147733</v>
      </c>
      <c r="N165" s="15">
        <f>testdata[[#This Row],[MidPrice]]-Multiplier*testdata[[#This Row],[ATR]]</f>
        <v>228.96623094852271</v>
      </c>
      <c r="O165" s="15">
        <f>IF(OR(testdata[[#This Row],[UpperE]]&lt;O164,F164&gt;O164),testdata[[#This Row],[UpperE]],O164)</f>
        <v>235.75777272790003</v>
      </c>
      <c r="P165" s="15">
        <f>IF(OR(testdata[[#This Row],[LowerE]]&gt;P164,F164&lt;P164),testdata[[#This Row],[LowerE]],P164)</f>
        <v>228.96623094852271</v>
      </c>
      <c r="Q165" s="8">
        <f>IF(T164=O164,testdata[[#This Row],[Upper]],testdata[[#This Row],[Lower]])</f>
        <v>235.75777272790003</v>
      </c>
      <c r="R165" s="8">
        <f>IF(testdata[[#This Row],[SuperTrend]]=testdata[[#This Row],[Upper]],testdata[[#This Row],[Upper]],NA())</f>
        <v>235.75777272790003</v>
      </c>
      <c r="S165" s="8" t="e">
        <f>IF(testdata[[#This Row],[SuperTrend]]=testdata[[#This Row],[Lower]],testdata[[#This Row],[Lower]],NA())</f>
        <v>#N/A</v>
      </c>
      <c r="T165" s="8">
        <f>IF(testdata[[#This Row],[close]]&lt;=testdata[[#This Row],[STpot]],testdata[[#This Row],[Upper]],testdata[[#This Row],[Lower]])</f>
        <v>235.75777272790003</v>
      </c>
      <c r="V165" s="2">
        <v>42972</v>
      </c>
      <c r="W165" s="8">
        <v>235.7577727279</v>
      </c>
      <c r="X165" s="8"/>
      <c r="Y165" s="8">
        <v>235.7577727279</v>
      </c>
      <c r="Z165" t="str">
        <f t="shared" si="2"/>
        <v/>
      </c>
    </row>
    <row r="166" spans="1:26" x14ac:dyDescent="0.25">
      <c r="A166" s="5">
        <v>165</v>
      </c>
      <c r="B166" s="2">
        <v>42975</v>
      </c>
      <c r="C166" s="1">
        <v>233.77</v>
      </c>
      <c r="D166" s="1">
        <v>233.8</v>
      </c>
      <c r="E166" s="1">
        <v>232.74</v>
      </c>
      <c r="F166" s="1">
        <v>233.2</v>
      </c>
      <c r="G166" s="1">
        <f>testdata[[#This Row],[high]]-testdata[[#This Row],[low]]</f>
        <v>1.0600000000000023</v>
      </c>
      <c r="H166" s="1">
        <f>ABS(testdata[[#This Row],[high]]-F165)</f>
        <v>0.61000000000001364</v>
      </c>
      <c r="I166" s="1">
        <f>ABS(testdata[[#This Row],[low]]-F165)</f>
        <v>0.44999999999998863</v>
      </c>
      <c r="J166" s="15">
        <f>MAX(testdata[[#This Row],[H-L]:[|L-pC|]])</f>
        <v>1.0600000000000023</v>
      </c>
      <c r="K166" s="12">
        <f>(K165*13+testdata[[#This Row],[TR]])/14</f>
        <v>1.5115237540286901</v>
      </c>
      <c r="L166" s="12">
        <f>(testdata[[#This Row],[high]]+testdata[[#This Row],[low]])/2</f>
        <v>233.27</v>
      </c>
      <c r="M166" s="15">
        <f>testdata[[#This Row],[MidPrice]]+Multiplier*testdata[[#This Row],[ATR]]</f>
        <v>237.80457126208609</v>
      </c>
      <c r="N166" s="15">
        <f>testdata[[#This Row],[MidPrice]]-Multiplier*testdata[[#This Row],[ATR]]</f>
        <v>228.73542873791394</v>
      </c>
      <c r="O166" s="15">
        <f>IF(OR(testdata[[#This Row],[UpperE]]&lt;O165,F165&gt;O165),testdata[[#This Row],[UpperE]],O165)</f>
        <v>235.75777272790003</v>
      </c>
      <c r="P166" s="15">
        <f>IF(OR(testdata[[#This Row],[LowerE]]&gt;P165,F165&lt;P165),testdata[[#This Row],[LowerE]],P165)</f>
        <v>228.96623094852271</v>
      </c>
      <c r="Q166" s="8">
        <f>IF(T165=O165,testdata[[#This Row],[Upper]],testdata[[#This Row],[Lower]])</f>
        <v>235.75777272790003</v>
      </c>
      <c r="R166" s="8">
        <f>IF(testdata[[#This Row],[SuperTrend]]=testdata[[#This Row],[Upper]],testdata[[#This Row],[Upper]],NA())</f>
        <v>235.75777272790003</v>
      </c>
      <c r="S166" s="8" t="e">
        <f>IF(testdata[[#This Row],[SuperTrend]]=testdata[[#This Row],[Lower]],testdata[[#This Row],[Lower]],NA())</f>
        <v>#N/A</v>
      </c>
      <c r="T166" s="8">
        <f>IF(testdata[[#This Row],[close]]&lt;=testdata[[#This Row],[STpot]],testdata[[#This Row],[Upper]],testdata[[#This Row],[Lower]])</f>
        <v>235.75777272790003</v>
      </c>
      <c r="V166" s="2">
        <v>42975</v>
      </c>
      <c r="W166" s="8">
        <v>235.7577727279</v>
      </c>
      <c r="X166" s="8"/>
      <c r="Y166" s="8">
        <v>235.7577727279</v>
      </c>
      <c r="Z166" t="str">
        <f t="shared" si="2"/>
        <v/>
      </c>
    </row>
    <row r="167" spans="1:26" x14ac:dyDescent="0.25">
      <c r="A167" s="5">
        <v>166</v>
      </c>
      <c r="B167" s="2">
        <v>42976</v>
      </c>
      <c r="C167" s="1">
        <v>231.76</v>
      </c>
      <c r="D167" s="1">
        <v>233.75</v>
      </c>
      <c r="E167" s="1">
        <v>231.63</v>
      </c>
      <c r="F167" s="1">
        <v>233.46</v>
      </c>
      <c r="G167" s="1">
        <f>testdata[[#This Row],[high]]-testdata[[#This Row],[low]]</f>
        <v>2.1200000000000045</v>
      </c>
      <c r="H167" s="1">
        <f>ABS(testdata[[#This Row],[high]]-F166)</f>
        <v>0.55000000000001137</v>
      </c>
      <c r="I167" s="1">
        <f>ABS(testdata[[#This Row],[low]]-F166)</f>
        <v>1.5699999999999932</v>
      </c>
      <c r="J167" s="15">
        <f>MAX(testdata[[#This Row],[H-L]:[|L-pC|]])</f>
        <v>2.1200000000000045</v>
      </c>
      <c r="K167" s="12">
        <f>(K166*13+testdata[[#This Row],[TR]])/14</f>
        <v>1.5549863430266411</v>
      </c>
      <c r="L167" s="12">
        <f>(testdata[[#This Row],[high]]+testdata[[#This Row],[low]])/2</f>
        <v>232.69</v>
      </c>
      <c r="M167" s="15">
        <f>testdata[[#This Row],[MidPrice]]+Multiplier*testdata[[#This Row],[ATR]]</f>
        <v>237.35495902907991</v>
      </c>
      <c r="N167" s="15">
        <f>testdata[[#This Row],[MidPrice]]-Multiplier*testdata[[#This Row],[ATR]]</f>
        <v>228.02504097092009</v>
      </c>
      <c r="O167" s="15">
        <f>IF(OR(testdata[[#This Row],[UpperE]]&lt;O166,F166&gt;O166),testdata[[#This Row],[UpperE]],O166)</f>
        <v>235.75777272790003</v>
      </c>
      <c r="P167" s="15">
        <f>IF(OR(testdata[[#This Row],[LowerE]]&gt;P166,F166&lt;P166),testdata[[#This Row],[LowerE]],P166)</f>
        <v>228.96623094852271</v>
      </c>
      <c r="Q167" s="8">
        <f>IF(T166=O166,testdata[[#This Row],[Upper]],testdata[[#This Row],[Lower]])</f>
        <v>235.75777272790003</v>
      </c>
      <c r="R167" s="8">
        <f>IF(testdata[[#This Row],[SuperTrend]]=testdata[[#This Row],[Upper]],testdata[[#This Row],[Upper]],NA())</f>
        <v>235.75777272790003</v>
      </c>
      <c r="S167" s="8" t="e">
        <f>IF(testdata[[#This Row],[SuperTrend]]=testdata[[#This Row],[Lower]],testdata[[#This Row],[Lower]],NA())</f>
        <v>#N/A</v>
      </c>
      <c r="T167" s="8">
        <f>IF(testdata[[#This Row],[close]]&lt;=testdata[[#This Row],[STpot]],testdata[[#This Row],[Upper]],testdata[[#This Row],[Lower]])</f>
        <v>235.75777272790003</v>
      </c>
      <c r="V167" s="2">
        <v>42976</v>
      </c>
      <c r="W167" s="8">
        <v>235.7577727279</v>
      </c>
      <c r="X167" s="8"/>
      <c r="Y167" s="8">
        <v>235.7577727279</v>
      </c>
      <c r="Z167" t="str">
        <f t="shared" si="2"/>
        <v/>
      </c>
    </row>
    <row r="168" spans="1:26" x14ac:dyDescent="0.25">
      <c r="A168" s="5">
        <v>167</v>
      </c>
      <c r="B168" s="2">
        <v>42977</v>
      </c>
      <c r="C168" s="1">
        <v>233.44</v>
      </c>
      <c r="D168" s="1">
        <v>234.87</v>
      </c>
      <c r="E168" s="1">
        <v>233.24</v>
      </c>
      <c r="F168" s="1">
        <v>234.57</v>
      </c>
      <c r="G168" s="1">
        <f>testdata[[#This Row],[high]]-testdata[[#This Row],[low]]</f>
        <v>1.6299999999999955</v>
      </c>
      <c r="H168" s="1">
        <f>ABS(testdata[[#This Row],[high]]-F167)</f>
        <v>1.4099999999999966</v>
      </c>
      <c r="I168" s="1">
        <f>ABS(testdata[[#This Row],[low]]-F167)</f>
        <v>0.21999999999999886</v>
      </c>
      <c r="J168" s="15">
        <f>MAX(testdata[[#This Row],[H-L]:[|L-pC|]])</f>
        <v>1.6299999999999955</v>
      </c>
      <c r="K168" s="12">
        <f>(K167*13+testdata[[#This Row],[TR]])/14</f>
        <v>1.5603444613818807</v>
      </c>
      <c r="L168" s="12">
        <f>(testdata[[#This Row],[high]]+testdata[[#This Row],[low]])/2</f>
        <v>234.05500000000001</v>
      </c>
      <c r="M168" s="15">
        <f>testdata[[#This Row],[MidPrice]]+Multiplier*testdata[[#This Row],[ATR]]</f>
        <v>238.73603338414566</v>
      </c>
      <c r="N168" s="15">
        <f>testdata[[#This Row],[MidPrice]]-Multiplier*testdata[[#This Row],[ATR]]</f>
        <v>229.37396661585436</v>
      </c>
      <c r="O168" s="15">
        <f>IF(OR(testdata[[#This Row],[UpperE]]&lt;O167,F167&gt;O167),testdata[[#This Row],[UpperE]],O167)</f>
        <v>235.75777272790003</v>
      </c>
      <c r="P168" s="15">
        <f>IF(OR(testdata[[#This Row],[LowerE]]&gt;P167,F167&lt;P167),testdata[[#This Row],[LowerE]],P167)</f>
        <v>229.37396661585436</v>
      </c>
      <c r="Q168" s="8">
        <f>IF(T167=O167,testdata[[#This Row],[Upper]],testdata[[#This Row],[Lower]])</f>
        <v>235.75777272790003</v>
      </c>
      <c r="R168" s="8">
        <f>IF(testdata[[#This Row],[SuperTrend]]=testdata[[#This Row],[Upper]],testdata[[#This Row],[Upper]],NA())</f>
        <v>235.75777272790003</v>
      </c>
      <c r="S168" s="8" t="e">
        <f>IF(testdata[[#This Row],[SuperTrend]]=testdata[[#This Row],[Lower]],testdata[[#This Row],[Lower]],NA())</f>
        <v>#N/A</v>
      </c>
      <c r="T168" s="8">
        <f>IF(testdata[[#This Row],[close]]&lt;=testdata[[#This Row],[STpot]],testdata[[#This Row],[Upper]],testdata[[#This Row],[Lower]])</f>
        <v>235.75777272790003</v>
      </c>
      <c r="V168" s="2">
        <v>42977</v>
      </c>
      <c r="W168" s="8">
        <v>235.7577727279</v>
      </c>
      <c r="X168" s="8"/>
      <c r="Y168" s="8">
        <v>235.7577727279</v>
      </c>
      <c r="Z168" t="str">
        <f t="shared" si="2"/>
        <v/>
      </c>
    </row>
    <row r="169" spans="1:26" x14ac:dyDescent="0.25">
      <c r="A169" s="5">
        <v>168</v>
      </c>
      <c r="B169" s="2">
        <v>42978</v>
      </c>
      <c r="C169" s="1">
        <v>235.25</v>
      </c>
      <c r="D169" s="1">
        <v>236.25</v>
      </c>
      <c r="E169" s="1">
        <v>234.61</v>
      </c>
      <c r="F169" s="1">
        <v>235.98</v>
      </c>
      <c r="G169" s="1">
        <f>testdata[[#This Row],[high]]-testdata[[#This Row],[low]]</f>
        <v>1.6399999999999864</v>
      </c>
      <c r="H169" s="1">
        <f>ABS(testdata[[#This Row],[high]]-F168)</f>
        <v>1.6800000000000068</v>
      </c>
      <c r="I169" s="1">
        <f>ABS(testdata[[#This Row],[low]]-F168)</f>
        <v>4.0000000000020464E-2</v>
      </c>
      <c r="J169" s="15">
        <f>MAX(testdata[[#This Row],[H-L]:[|L-pC|]])</f>
        <v>1.6800000000000068</v>
      </c>
      <c r="K169" s="12">
        <f>(K168*13+testdata[[#This Row],[TR]])/14</f>
        <v>1.5688912855688897</v>
      </c>
      <c r="L169" s="12">
        <f>(testdata[[#This Row],[high]]+testdata[[#This Row],[low]])/2</f>
        <v>235.43</v>
      </c>
      <c r="M169" s="15">
        <f>testdata[[#This Row],[MidPrice]]+Multiplier*testdata[[#This Row],[ATR]]</f>
        <v>240.13667385670666</v>
      </c>
      <c r="N169" s="15">
        <f>testdata[[#This Row],[MidPrice]]-Multiplier*testdata[[#This Row],[ATR]]</f>
        <v>230.72332614329335</v>
      </c>
      <c r="O169" s="15">
        <f>IF(OR(testdata[[#This Row],[UpperE]]&lt;O168,F168&gt;O168),testdata[[#This Row],[UpperE]],O168)</f>
        <v>235.75777272790003</v>
      </c>
      <c r="P169" s="15">
        <f>IF(OR(testdata[[#This Row],[LowerE]]&gt;P168,F168&lt;P168),testdata[[#This Row],[LowerE]],P168)</f>
        <v>230.72332614329335</v>
      </c>
      <c r="Q169" s="8">
        <f>IF(T168=O168,testdata[[#This Row],[Upper]],testdata[[#This Row],[Lower]])</f>
        <v>235.75777272790003</v>
      </c>
      <c r="R169" s="8" t="e">
        <f>IF(testdata[[#This Row],[SuperTrend]]=testdata[[#This Row],[Upper]],testdata[[#This Row],[Upper]],NA())</f>
        <v>#N/A</v>
      </c>
      <c r="S169" s="8">
        <f>IF(testdata[[#This Row],[SuperTrend]]=testdata[[#This Row],[Lower]],testdata[[#This Row],[Lower]],NA())</f>
        <v>230.72332614329335</v>
      </c>
      <c r="T169" s="8">
        <f>IF(testdata[[#This Row],[close]]&lt;=testdata[[#This Row],[STpot]],testdata[[#This Row],[Upper]],testdata[[#This Row],[Lower]])</f>
        <v>230.72332614329335</v>
      </c>
      <c r="V169" s="2">
        <v>42978</v>
      </c>
      <c r="W169" s="8"/>
      <c r="X169" s="8">
        <v>230.72332614329301</v>
      </c>
      <c r="Y169" s="8">
        <v>230.72332614329301</v>
      </c>
      <c r="Z169" t="str">
        <f t="shared" si="2"/>
        <v/>
      </c>
    </row>
    <row r="170" spans="1:26" x14ac:dyDescent="0.25">
      <c r="A170" s="5">
        <v>169</v>
      </c>
      <c r="B170" s="2">
        <v>42979</v>
      </c>
      <c r="C170" s="1">
        <v>236.39</v>
      </c>
      <c r="D170" s="1">
        <v>236.78</v>
      </c>
      <c r="E170" s="1">
        <v>236.15</v>
      </c>
      <c r="F170" s="1">
        <v>236.31</v>
      </c>
      <c r="G170" s="1">
        <f>testdata[[#This Row],[high]]-testdata[[#This Row],[low]]</f>
        <v>0.62999999999999545</v>
      </c>
      <c r="H170" s="1">
        <f>ABS(testdata[[#This Row],[high]]-F169)</f>
        <v>0.80000000000001137</v>
      </c>
      <c r="I170" s="1">
        <f>ABS(testdata[[#This Row],[low]]-F169)</f>
        <v>0.17000000000001592</v>
      </c>
      <c r="J170" s="15">
        <f>MAX(testdata[[#This Row],[H-L]:[|L-pC|]])</f>
        <v>0.80000000000001137</v>
      </c>
      <c r="K170" s="12">
        <f>(K169*13+testdata[[#This Row],[TR]])/14</f>
        <v>1.5139704794568269</v>
      </c>
      <c r="L170" s="12">
        <f>(testdata[[#This Row],[high]]+testdata[[#This Row],[low]])/2</f>
        <v>236.465</v>
      </c>
      <c r="M170" s="15">
        <f>testdata[[#This Row],[MidPrice]]+Multiplier*testdata[[#This Row],[ATR]]</f>
        <v>241.00691143837048</v>
      </c>
      <c r="N170" s="15">
        <f>testdata[[#This Row],[MidPrice]]-Multiplier*testdata[[#This Row],[ATR]]</f>
        <v>231.92308856162953</v>
      </c>
      <c r="O170" s="15">
        <f>IF(OR(testdata[[#This Row],[UpperE]]&lt;O169,F169&gt;O169),testdata[[#This Row],[UpperE]],O169)</f>
        <v>241.00691143837048</v>
      </c>
      <c r="P170" s="15">
        <f>IF(OR(testdata[[#This Row],[LowerE]]&gt;P169,F169&lt;P169),testdata[[#This Row],[LowerE]],P169)</f>
        <v>231.92308856162953</v>
      </c>
      <c r="Q170" s="8">
        <f>IF(T169=O169,testdata[[#This Row],[Upper]],testdata[[#This Row],[Lower]])</f>
        <v>231.92308856162953</v>
      </c>
      <c r="R170" s="8" t="e">
        <f>IF(testdata[[#This Row],[SuperTrend]]=testdata[[#This Row],[Upper]],testdata[[#This Row],[Upper]],NA())</f>
        <v>#N/A</v>
      </c>
      <c r="S170" s="8">
        <f>IF(testdata[[#This Row],[SuperTrend]]=testdata[[#This Row],[Lower]],testdata[[#This Row],[Lower]],NA())</f>
        <v>231.92308856162953</v>
      </c>
      <c r="T170" s="8">
        <f>IF(testdata[[#This Row],[close]]&lt;=testdata[[#This Row],[STpot]],testdata[[#This Row],[Upper]],testdata[[#This Row],[Lower]])</f>
        <v>231.92308856162953</v>
      </c>
      <c r="V170" s="2">
        <v>42979</v>
      </c>
      <c r="W170" s="8"/>
      <c r="X170" s="8">
        <v>231.92308856162899</v>
      </c>
      <c r="Y170" s="8">
        <v>231.92308856162899</v>
      </c>
      <c r="Z170" t="str">
        <f t="shared" si="2"/>
        <v/>
      </c>
    </row>
    <row r="171" spans="1:26" x14ac:dyDescent="0.25">
      <c r="A171" s="5">
        <v>170</v>
      </c>
      <c r="B171" s="2">
        <v>42983</v>
      </c>
      <c r="C171" s="1">
        <v>235.76</v>
      </c>
      <c r="D171" s="1">
        <v>236.01</v>
      </c>
      <c r="E171" s="1">
        <v>233.56</v>
      </c>
      <c r="F171" s="1">
        <v>234.62</v>
      </c>
      <c r="G171" s="1">
        <f>testdata[[#This Row],[high]]-testdata[[#This Row],[low]]</f>
        <v>2.4499999999999886</v>
      </c>
      <c r="H171" s="1">
        <f>ABS(testdata[[#This Row],[high]]-F170)</f>
        <v>0.30000000000001137</v>
      </c>
      <c r="I171" s="1">
        <f>ABS(testdata[[#This Row],[low]]-F170)</f>
        <v>2.75</v>
      </c>
      <c r="J171" s="15">
        <f>MAX(testdata[[#This Row],[H-L]:[|L-pC|]])</f>
        <v>2.75</v>
      </c>
      <c r="K171" s="12">
        <f>(K170*13+testdata[[#This Row],[TR]])/14</f>
        <v>1.6022583023527679</v>
      </c>
      <c r="L171" s="12">
        <f>(testdata[[#This Row],[high]]+testdata[[#This Row],[low]])/2</f>
        <v>234.785</v>
      </c>
      <c r="M171" s="15">
        <f>testdata[[#This Row],[MidPrice]]+Multiplier*testdata[[#This Row],[ATR]]</f>
        <v>239.59177490705829</v>
      </c>
      <c r="N171" s="15">
        <f>testdata[[#This Row],[MidPrice]]-Multiplier*testdata[[#This Row],[ATR]]</f>
        <v>229.9782250929417</v>
      </c>
      <c r="O171" s="15">
        <f>IF(OR(testdata[[#This Row],[UpperE]]&lt;O170,F170&gt;O170),testdata[[#This Row],[UpperE]],O170)</f>
        <v>239.59177490705829</v>
      </c>
      <c r="P171" s="15">
        <f>IF(OR(testdata[[#This Row],[LowerE]]&gt;P170,F170&lt;P170),testdata[[#This Row],[LowerE]],P170)</f>
        <v>231.92308856162953</v>
      </c>
      <c r="Q171" s="8">
        <f>IF(T170=O170,testdata[[#This Row],[Upper]],testdata[[#This Row],[Lower]])</f>
        <v>231.92308856162953</v>
      </c>
      <c r="R171" s="8" t="e">
        <f>IF(testdata[[#This Row],[SuperTrend]]=testdata[[#This Row],[Upper]],testdata[[#This Row],[Upper]],NA())</f>
        <v>#N/A</v>
      </c>
      <c r="S171" s="8">
        <f>IF(testdata[[#This Row],[SuperTrend]]=testdata[[#This Row],[Lower]],testdata[[#This Row],[Lower]],NA())</f>
        <v>231.92308856162953</v>
      </c>
      <c r="T171" s="8">
        <f>IF(testdata[[#This Row],[close]]&lt;=testdata[[#This Row],[STpot]],testdata[[#This Row],[Upper]],testdata[[#This Row],[Lower]])</f>
        <v>231.92308856162953</v>
      </c>
      <c r="V171" s="2">
        <v>42983</v>
      </c>
      <c r="W171" s="8"/>
      <c r="X171" s="8">
        <v>231.92308856162899</v>
      </c>
      <c r="Y171" s="8">
        <v>231.92308856162899</v>
      </c>
      <c r="Z171" t="str">
        <f t="shared" si="2"/>
        <v/>
      </c>
    </row>
    <row r="172" spans="1:26" x14ac:dyDescent="0.25">
      <c r="A172" s="5">
        <v>171</v>
      </c>
      <c r="B172" s="2">
        <v>42984</v>
      </c>
      <c r="C172" s="1">
        <v>235.36</v>
      </c>
      <c r="D172" s="1">
        <v>235.78</v>
      </c>
      <c r="E172" s="1">
        <v>234.78</v>
      </c>
      <c r="F172" s="1">
        <v>235.42</v>
      </c>
      <c r="G172" s="1">
        <f>testdata[[#This Row],[high]]-testdata[[#This Row],[low]]</f>
        <v>1</v>
      </c>
      <c r="H172" s="1">
        <f>ABS(testdata[[#This Row],[high]]-F171)</f>
        <v>1.1599999999999966</v>
      </c>
      <c r="I172" s="1">
        <f>ABS(testdata[[#This Row],[low]]-F171)</f>
        <v>0.15999999999999659</v>
      </c>
      <c r="J172" s="15">
        <f>MAX(testdata[[#This Row],[H-L]:[|L-pC|]])</f>
        <v>1.1599999999999966</v>
      </c>
      <c r="K172" s="12">
        <f>(K171*13+testdata[[#This Row],[TR]])/14</f>
        <v>1.5706684236132842</v>
      </c>
      <c r="L172" s="12">
        <f>(testdata[[#This Row],[high]]+testdata[[#This Row],[low]])/2</f>
        <v>235.28</v>
      </c>
      <c r="M172" s="15">
        <f>testdata[[#This Row],[MidPrice]]+Multiplier*testdata[[#This Row],[ATR]]</f>
        <v>239.99200527083985</v>
      </c>
      <c r="N172" s="15">
        <f>testdata[[#This Row],[MidPrice]]-Multiplier*testdata[[#This Row],[ATR]]</f>
        <v>230.56799472916015</v>
      </c>
      <c r="O172" s="15">
        <f>IF(OR(testdata[[#This Row],[UpperE]]&lt;O171,F171&gt;O171),testdata[[#This Row],[UpperE]],O171)</f>
        <v>239.59177490705829</v>
      </c>
      <c r="P172" s="15">
        <f>IF(OR(testdata[[#This Row],[LowerE]]&gt;P171,F171&lt;P171),testdata[[#This Row],[LowerE]],P171)</f>
        <v>231.92308856162953</v>
      </c>
      <c r="Q172" s="8">
        <f>IF(T171=O171,testdata[[#This Row],[Upper]],testdata[[#This Row],[Lower]])</f>
        <v>231.92308856162953</v>
      </c>
      <c r="R172" s="8" t="e">
        <f>IF(testdata[[#This Row],[SuperTrend]]=testdata[[#This Row],[Upper]],testdata[[#This Row],[Upper]],NA())</f>
        <v>#N/A</v>
      </c>
      <c r="S172" s="8">
        <f>IF(testdata[[#This Row],[SuperTrend]]=testdata[[#This Row],[Lower]],testdata[[#This Row],[Lower]],NA())</f>
        <v>231.92308856162953</v>
      </c>
      <c r="T172" s="8">
        <f>IF(testdata[[#This Row],[close]]&lt;=testdata[[#This Row],[STpot]],testdata[[#This Row],[Upper]],testdata[[#This Row],[Lower]])</f>
        <v>231.92308856162953</v>
      </c>
      <c r="V172" s="2">
        <v>42984</v>
      </c>
      <c r="W172" s="8"/>
      <c r="X172" s="8">
        <v>231.92308856162899</v>
      </c>
      <c r="Y172" s="8">
        <v>231.92308856162899</v>
      </c>
      <c r="Z172" t="str">
        <f t="shared" si="2"/>
        <v/>
      </c>
    </row>
    <row r="173" spans="1:26" x14ac:dyDescent="0.25">
      <c r="A173" s="5">
        <v>172</v>
      </c>
      <c r="B173" s="2">
        <v>42985</v>
      </c>
      <c r="C173" s="1">
        <v>235.75</v>
      </c>
      <c r="D173" s="1">
        <v>235.77</v>
      </c>
      <c r="E173" s="1">
        <v>234.94</v>
      </c>
      <c r="F173" s="1">
        <v>235.39</v>
      </c>
      <c r="G173" s="1">
        <f>testdata[[#This Row],[high]]-testdata[[#This Row],[low]]</f>
        <v>0.83000000000001251</v>
      </c>
      <c r="H173" s="1">
        <f>ABS(testdata[[#This Row],[high]]-F172)</f>
        <v>0.35000000000002274</v>
      </c>
      <c r="I173" s="1">
        <f>ABS(testdata[[#This Row],[low]]-F172)</f>
        <v>0.47999999999998977</v>
      </c>
      <c r="J173" s="15">
        <f>MAX(testdata[[#This Row],[H-L]:[|L-pC|]])</f>
        <v>0.83000000000001251</v>
      </c>
      <c r="K173" s="12">
        <f>(K172*13+testdata[[#This Row],[TR]])/14</f>
        <v>1.5177635362123361</v>
      </c>
      <c r="L173" s="12">
        <f>(testdata[[#This Row],[high]]+testdata[[#This Row],[low]])/2</f>
        <v>235.35500000000002</v>
      </c>
      <c r="M173" s="15">
        <f>testdata[[#This Row],[MidPrice]]+Multiplier*testdata[[#This Row],[ATR]]</f>
        <v>239.90829060863703</v>
      </c>
      <c r="N173" s="15">
        <f>testdata[[#This Row],[MidPrice]]-Multiplier*testdata[[#This Row],[ATR]]</f>
        <v>230.801709391363</v>
      </c>
      <c r="O173" s="15">
        <f>IF(OR(testdata[[#This Row],[UpperE]]&lt;O172,F172&gt;O172),testdata[[#This Row],[UpperE]],O172)</f>
        <v>239.59177490705829</v>
      </c>
      <c r="P173" s="15">
        <f>IF(OR(testdata[[#This Row],[LowerE]]&gt;P172,F172&lt;P172),testdata[[#This Row],[LowerE]],P172)</f>
        <v>231.92308856162953</v>
      </c>
      <c r="Q173" s="8">
        <f>IF(T172=O172,testdata[[#This Row],[Upper]],testdata[[#This Row],[Lower]])</f>
        <v>231.92308856162953</v>
      </c>
      <c r="R173" s="8" t="e">
        <f>IF(testdata[[#This Row],[SuperTrend]]=testdata[[#This Row],[Upper]],testdata[[#This Row],[Upper]],NA())</f>
        <v>#N/A</v>
      </c>
      <c r="S173" s="8">
        <f>IF(testdata[[#This Row],[SuperTrend]]=testdata[[#This Row],[Lower]],testdata[[#This Row],[Lower]],NA())</f>
        <v>231.92308856162953</v>
      </c>
      <c r="T173" s="8">
        <f>IF(testdata[[#This Row],[close]]&lt;=testdata[[#This Row],[STpot]],testdata[[#This Row],[Upper]],testdata[[#This Row],[Lower]])</f>
        <v>231.92308856162953</v>
      </c>
      <c r="V173" s="2">
        <v>42985</v>
      </c>
      <c r="W173" s="8"/>
      <c r="X173" s="8">
        <v>231.92308856162899</v>
      </c>
      <c r="Y173" s="8">
        <v>231.92308856162899</v>
      </c>
      <c r="Z173" t="str">
        <f t="shared" si="2"/>
        <v/>
      </c>
    </row>
    <row r="174" spans="1:26" x14ac:dyDescent="0.25">
      <c r="A174" s="5">
        <v>173</v>
      </c>
      <c r="B174" s="2">
        <v>42986</v>
      </c>
      <c r="C174" s="1">
        <v>235.07</v>
      </c>
      <c r="D174" s="1">
        <v>235.62</v>
      </c>
      <c r="E174" s="1">
        <v>234.85</v>
      </c>
      <c r="F174" s="1">
        <v>235.11</v>
      </c>
      <c r="G174" s="1">
        <f>testdata[[#This Row],[high]]-testdata[[#This Row],[low]]</f>
        <v>0.77000000000001023</v>
      </c>
      <c r="H174" s="1">
        <f>ABS(testdata[[#This Row],[high]]-F173)</f>
        <v>0.23000000000001819</v>
      </c>
      <c r="I174" s="1">
        <f>ABS(testdata[[#This Row],[low]]-F173)</f>
        <v>0.53999999999999204</v>
      </c>
      <c r="J174" s="15">
        <f>MAX(testdata[[#This Row],[H-L]:[|L-pC|]])</f>
        <v>0.77000000000001023</v>
      </c>
      <c r="K174" s="12">
        <f>(K173*13+testdata[[#This Row],[TR]])/14</f>
        <v>1.4643518550543126</v>
      </c>
      <c r="L174" s="12">
        <f>(testdata[[#This Row],[high]]+testdata[[#This Row],[low]])/2</f>
        <v>235.23500000000001</v>
      </c>
      <c r="M174" s="15">
        <f>testdata[[#This Row],[MidPrice]]+Multiplier*testdata[[#This Row],[ATR]]</f>
        <v>239.62805556516295</v>
      </c>
      <c r="N174" s="15">
        <f>testdata[[#This Row],[MidPrice]]-Multiplier*testdata[[#This Row],[ATR]]</f>
        <v>230.84194443483707</v>
      </c>
      <c r="O174" s="15">
        <f>IF(OR(testdata[[#This Row],[UpperE]]&lt;O173,F173&gt;O173),testdata[[#This Row],[UpperE]],O173)</f>
        <v>239.59177490705829</v>
      </c>
      <c r="P174" s="15">
        <f>IF(OR(testdata[[#This Row],[LowerE]]&gt;P173,F173&lt;P173),testdata[[#This Row],[LowerE]],P173)</f>
        <v>231.92308856162953</v>
      </c>
      <c r="Q174" s="8">
        <f>IF(T173=O173,testdata[[#This Row],[Upper]],testdata[[#This Row],[Lower]])</f>
        <v>231.92308856162953</v>
      </c>
      <c r="R174" s="8" t="e">
        <f>IF(testdata[[#This Row],[SuperTrend]]=testdata[[#This Row],[Upper]],testdata[[#This Row],[Upper]],NA())</f>
        <v>#N/A</v>
      </c>
      <c r="S174" s="8">
        <f>IF(testdata[[#This Row],[SuperTrend]]=testdata[[#This Row],[Lower]],testdata[[#This Row],[Lower]],NA())</f>
        <v>231.92308856162953</v>
      </c>
      <c r="T174" s="8">
        <f>IF(testdata[[#This Row],[close]]&lt;=testdata[[#This Row],[STpot]],testdata[[#This Row],[Upper]],testdata[[#This Row],[Lower]])</f>
        <v>231.92308856162953</v>
      </c>
      <c r="V174" s="2">
        <v>42986</v>
      </c>
      <c r="W174" s="8"/>
      <c r="X174" s="8">
        <v>231.92308856162899</v>
      </c>
      <c r="Y174" s="8">
        <v>231.92308856162899</v>
      </c>
      <c r="Z174" t="str">
        <f t="shared" si="2"/>
        <v/>
      </c>
    </row>
    <row r="175" spans="1:26" x14ac:dyDescent="0.25">
      <c r="A175" s="5">
        <v>174</v>
      </c>
      <c r="B175" s="2">
        <v>42989</v>
      </c>
      <c r="C175" s="1">
        <v>236.51</v>
      </c>
      <c r="D175" s="1">
        <v>237.71</v>
      </c>
      <c r="E175" s="1">
        <v>236.49</v>
      </c>
      <c r="F175" s="1">
        <v>237.62</v>
      </c>
      <c r="G175" s="1">
        <f>testdata[[#This Row],[high]]-testdata[[#This Row],[low]]</f>
        <v>1.2199999999999989</v>
      </c>
      <c r="H175" s="1">
        <f>ABS(testdata[[#This Row],[high]]-F174)</f>
        <v>2.5999999999999943</v>
      </c>
      <c r="I175" s="1">
        <f>ABS(testdata[[#This Row],[low]]-F174)</f>
        <v>1.3799999999999955</v>
      </c>
      <c r="J175" s="15">
        <f>MAX(testdata[[#This Row],[H-L]:[|L-pC|]])</f>
        <v>2.5999999999999943</v>
      </c>
      <c r="K175" s="12">
        <f>(K174*13+testdata[[#This Row],[TR]])/14</f>
        <v>1.5454695796932898</v>
      </c>
      <c r="L175" s="12">
        <f>(testdata[[#This Row],[high]]+testdata[[#This Row],[low]])/2</f>
        <v>237.10000000000002</v>
      </c>
      <c r="M175" s="15">
        <f>testdata[[#This Row],[MidPrice]]+Multiplier*testdata[[#This Row],[ATR]]</f>
        <v>241.73640873907991</v>
      </c>
      <c r="N175" s="15">
        <f>testdata[[#This Row],[MidPrice]]-Multiplier*testdata[[#This Row],[ATR]]</f>
        <v>232.46359126092014</v>
      </c>
      <c r="O175" s="15">
        <f>IF(OR(testdata[[#This Row],[UpperE]]&lt;O174,F174&gt;O174),testdata[[#This Row],[UpperE]],O174)</f>
        <v>239.59177490705829</v>
      </c>
      <c r="P175" s="15">
        <f>IF(OR(testdata[[#This Row],[LowerE]]&gt;P174,F174&lt;P174),testdata[[#This Row],[LowerE]],P174)</f>
        <v>232.46359126092014</v>
      </c>
      <c r="Q175" s="8">
        <f>IF(T174=O174,testdata[[#This Row],[Upper]],testdata[[#This Row],[Lower]])</f>
        <v>232.46359126092014</v>
      </c>
      <c r="R175" s="8" t="e">
        <f>IF(testdata[[#This Row],[SuperTrend]]=testdata[[#This Row],[Upper]],testdata[[#This Row],[Upper]],NA())</f>
        <v>#N/A</v>
      </c>
      <c r="S175" s="8">
        <f>IF(testdata[[#This Row],[SuperTrend]]=testdata[[#This Row],[Lower]],testdata[[#This Row],[Lower]],NA())</f>
        <v>232.46359126092014</v>
      </c>
      <c r="T175" s="8">
        <f>IF(testdata[[#This Row],[close]]&lt;=testdata[[#This Row],[STpot]],testdata[[#This Row],[Upper]],testdata[[#This Row],[Lower]])</f>
        <v>232.46359126092014</v>
      </c>
      <c r="V175" s="2">
        <v>42989</v>
      </c>
      <c r="W175" s="8"/>
      <c r="X175" s="8">
        <v>232.46359126092</v>
      </c>
      <c r="Y175" s="8">
        <v>232.46359126092</v>
      </c>
      <c r="Z175" t="str">
        <f t="shared" si="2"/>
        <v/>
      </c>
    </row>
    <row r="176" spans="1:26" x14ac:dyDescent="0.25">
      <c r="A176" s="5">
        <v>175</v>
      </c>
      <c r="B176" s="2">
        <v>42990</v>
      </c>
      <c r="C176" s="1">
        <v>238.02</v>
      </c>
      <c r="D176" s="1">
        <v>238.46</v>
      </c>
      <c r="E176" s="1">
        <v>237.82</v>
      </c>
      <c r="F176" s="1">
        <v>238.42</v>
      </c>
      <c r="G176" s="1">
        <f>testdata[[#This Row],[high]]-testdata[[#This Row],[low]]</f>
        <v>0.64000000000001478</v>
      </c>
      <c r="H176" s="1">
        <f>ABS(testdata[[#This Row],[high]]-F175)</f>
        <v>0.84000000000000341</v>
      </c>
      <c r="I176" s="1">
        <f>ABS(testdata[[#This Row],[low]]-F175)</f>
        <v>0.19999999999998863</v>
      </c>
      <c r="J176" s="15">
        <f>MAX(testdata[[#This Row],[H-L]:[|L-pC|]])</f>
        <v>0.84000000000000341</v>
      </c>
      <c r="K176" s="12">
        <f>(K175*13+testdata[[#This Row],[TR]])/14</f>
        <v>1.4950788954294836</v>
      </c>
      <c r="L176" s="12">
        <f>(testdata[[#This Row],[high]]+testdata[[#This Row],[low]])/2</f>
        <v>238.14</v>
      </c>
      <c r="M176" s="15">
        <f>testdata[[#This Row],[MidPrice]]+Multiplier*testdata[[#This Row],[ATR]]</f>
        <v>242.62523668628845</v>
      </c>
      <c r="N176" s="15">
        <f>testdata[[#This Row],[MidPrice]]-Multiplier*testdata[[#This Row],[ATR]]</f>
        <v>233.65476331371153</v>
      </c>
      <c r="O176" s="15">
        <f>IF(OR(testdata[[#This Row],[UpperE]]&lt;O175,F175&gt;O175),testdata[[#This Row],[UpperE]],O175)</f>
        <v>239.59177490705829</v>
      </c>
      <c r="P176" s="15">
        <f>IF(OR(testdata[[#This Row],[LowerE]]&gt;P175,F175&lt;P175),testdata[[#This Row],[LowerE]],P175)</f>
        <v>233.65476331371153</v>
      </c>
      <c r="Q176" s="8">
        <f>IF(T175=O175,testdata[[#This Row],[Upper]],testdata[[#This Row],[Lower]])</f>
        <v>233.65476331371153</v>
      </c>
      <c r="R176" s="8" t="e">
        <f>IF(testdata[[#This Row],[SuperTrend]]=testdata[[#This Row],[Upper]],testdata[[#This Row],[Upper]],NA())</f>
        <v>#N/A</v>
      </c>
      <c r="S176" s="8">
        <f>IF(testdata[[#This Row],[SuperTrend]]=testdata[[#This Row],[Lower]],testdata[[#This Row],[Lower]],NA())</f>
        <v>233.65476331371153</v>
      </c>
      <c r="T176" s="8">
        <f>IF(testdata[[#This Row],[close]]&lt;=testdata[[#This Row],[STpot]],testdata[[#This Row],[Upper]],testdata[[#This Row],[Lower]])</f>
        <v>233.65476331371153</v>
      </c>
      <c r="V176" s="2">
        <v>42990</v>
      </c>
      <c r="W176" s="8"/>
      <c r="X176" s="8">
        <v>233.65476331371099</v>
      </c>
      <c r="Y176" s="8">
        <v>233.65476331371099</v>
      </c>
      <c r="Z176" t="str">
        <f t="shared" si="2"/>
        <v/>
      </c>
    </row>
    <row r="177" spans="1:26" x14ac:dyDescent="0.25">
      <c r="A177" s="5">
        <v>176</v>
      </c>
      <c r="B177" s="2">
        <v>42991</v>
      </c>
      <c r="C177" s="1">
        <v>238.11</v>
      </c>
      <c r="D177" s="1">
        <v>238.57</v>
      </c>
      <c r="E177" s="1">
        <v>237.98</v>
      </c>
      <c r="F177" s="1">
        <v>238.54</v>
      </c>
      <c r="G177" s="1">
        <f>testdata[[#This Row],[high]]-testdata[[#This Row],[low]]</f>
        <v>0.59000000000000341</v>
      </c>
      <c r="H177" s="1">
        <f>ABS(testdata[[#This Row],[high]]-F176)</f>
        <v>0.15000000000000568</v>
      </c>
      <c r="I177" s="1">
        <f>ABS(testdata[[#This Row],[low]]-F176)</f>
        <v>0.43999999999999773</v>
      </c>
      <c r="J177" s="15">
        <f>MAX(testdata[[#This Row],[H-L]:[|L-pC|]])</f>
        <v>0.59000000000000341</v>
      </c>
      <c r="K177" s="12">
        <f>(K176*13+testdata[[#This Row],[TR]])/14</f>
        <v>1.4304304028988064</v>
      </c>
      <c r="L177" s="12">
        <f>(testdata[[#This Row],[high]]+testdata[[#This Row],[low]])/2</f>
        <v>238.27499999999998</v>
      </c>
      <c r="M177" s="15">
        <f>testdata[[#This Row],[MidPrice]]+Multiplier*testdata[[#This Row],[ATR]]</f>
        <v>242.56629120869638</v>
      </c>
      <c r="N177" s="15">
        <f>testdata[[#This Row],[MidPrice]]-Multiplier*testdata[[#This Row],[ATR]]</f>
        <v>233.98370879130357</v>
      </c>
      <c r="O177" s="15">
        <f>IF(OR(testdata[[#This Row],[UpperE]]&lt;O176,F176&gt;O176),testdata[[#This Row],[UpperE]],O176)</f>
        <v>239.59177490705829</v>
      </c>
      <c r="P177" s="15">
        <f>IF(OR(testdata[[#This Row],[LowerE]]&gt;P176,F176&lt;P176),testdata[[#This Row],[LowerE]],P176)</f>
        <v>233.98370879130357</v>
      </c>
      <c r="Q177" s="8">
        <f>IF(T176=O176,testdata[[#This Row],[Upper]],testdata[[#This Row],[Lower]])</f>
        <v>233.98370879130357</v>
      </c>
      <c r="R177" s="8" t="e">
        <f>IF(testdata[[#This Row],[SuperTrend]]=testdata[[#This Row],[Upper]],testdata[[#This Row],[Upper]],NA())</f>
        <v>#N/A</v>
      </c>
      <c r="S177" s="8">
        <f>IF(testdata[[#This Row],[SuperTrend]]=testdata[[#This Row],[Lower]],testdata[[#This Row],[Lower]],NA())</f>
        <v>233.98370879130357</v>
      </c>
      <c r="T177" s="8">
        <f>IF(testdata[[#This Row],[close]]&lt;=testdata[[#This Row],[STpot]],testdata[[#This Row],[Upper]],testdata[[#This Row],[Lower]])</f>
        <v>233.98370879130357</v>
      </c>
      <c r="V177" s="2">
        <v>42991</v>
      </c>
      <c r="W177" s="8"/>
      <c r="X177" s="8">
        <v>233.983708791303</v>
      </c>
      <c r="Y177" s="8">
        <v>233.983708791303</v>
      </c>
      <c r="Z177" t="str">
        <f t="shared" si="2"/>
        <v/>
      </c>
    </row>
    <row r="178" spans="1:26" x14ac:dyDescent="0.25">
      <c r="A178" s="5">
        <v>177</v>
      </c>
      <c r="B178" s="2">
        <v>42992</v>
      </c>
      <c r="C178" s="1">
        <v>238.18</v>
      </c>
      <c r="D178" s="1">
        <v>238.68</v>
      </c>
      <c r="E178" s="1">
        <v>237.99</v>
      </c>
      <c r="F178" s="1">
        <v>238.46</v>
      </c>
      <c r="G178" s="1">
        <f>testdata[[#This Row],[high]]-testdata[[#This Row],[low]]</f>
        <v>0.68999999999999773</v>
      </c>
      <c r="H178" s="1">
        <f>ABS(testdata[[#This Row],[high]]-F177)</f>
        <v>0.14000000000001478</v>
      </c>
      <c r="I178" s="1">
        <f>ABS(testdata[[#This Row],[low]]-F177)</f>
        <v>0.54999999999998295</v>
      </c>
      <c r="J178" s="15">
        <f>MAX(testdata[[#This Row],[H-L]:[|L-pC|]])</f>
        <v>0.68999999999999773</v>
      </c>
      <c r="K178" s="12">
        <f>(K177*13+testdata[[#This Row],[TR]])/14</f>
        <v>1.3775425169774631</v>
      </c>
      <c r="L178" s="12">
        <f>(testdata[[#This Row],[high]]+testdata[[#This Row],[low]])/2</f>
        <v>238.33500000000001</v>
      </c>
      <c r="M178" s="15">
        <f>testdata[[#This Row],[MidPrice]]+Multiplier*testdata[[#This Row],[ATR]]</f>
        <v>242.46762755093241</v>
      </c>
      <c r="N178" s="15">
        <f>testdata[[#This Row],[MidPrice]]-Multiplier*testdata[[#This Row],[ATR]]</f>
        <v>234.20237244906761</v>
      </c>
      <c r="O178" s="15">
        <f>IF(OR(testdata[[#This Row],[UpperE]]&lt;O177,F177&gt;O177),testdata[[#This Row],[UpperE]],O177)</f>
        <v>239.59177490705829</v>
      </c>
      <c r="P178" s="15">
        <f>IF(OR(testdata[[#This Row],[LowerE]]&gt;P177,F177&lt;P177),testdata[[#This Row],[LowerE]],P177)</f>
        <v>234.20237244906761</v>
      </c>
      <c r="Q178" s="8">
        <f>IF(T177=O177,testdata[[#This Row],[Upper]],testdata[[#This Row],[Lower]])</f>
        <v>234.20237244906761</v>
      </c>
      <c r="R178" s="8" t="e">
        <f>IF(testdata[[#This Row],[SuperTrend]]=testdata[[#This Row],[Upper]],testdata[[#This Row],[Upper]],NA())</f>
        <v>#N/A</v>
      </c>
      <c r="S178" s="8">
        <f>IF(testdata[[#This Row],[SuperTrend]]=testdata[[#This Row],[Lower]],testdata[[#This Row],[Lower]],NA())</f>
        <v>234.20237244906761</v>
      </c>
      <c r="T178" s="8">
        <f>IF(testdata[[#This Row],[close]]&lt;=testdata[[#This Row],[STpot]],testdata[[#This Row],[Upper]],testdata[[#This Row],[Lower]])</f>
        <v>234.20237244906761</v>
      </c>
      <c r="V178" s="2">
        <v>42992</v>
      </c>
      <c r="W178" s="8"/>
      <c r="X178" s="8">
        <v>234.20237244906701</v>
      </c>
      <c r="Y178" s="8">
        <v>234.20237244906701</v>
      </c>
      <c r="Z178" t="str">
        <f t="shared" si="2"/>
        <v/>
      </c>
    </row>
    <row r="179" spans="1:26" x14ac:dyDescent="0.25">
      <c r="A179" s="5">
        <v>178</v>
      </c>
      <c r="B179" s="2">
        <v>42993</v>
      </c>
      <c r="C179" s="1">
        <v>238.3</v>
      </c>
      <c r="D179" s="1">
        <v>238.88</v>
      </c>
      <c r="E179" s="1">
        <v>238.19</v>
      </c>
      <c r="F179" s="1">
        <v>238.78</v>
      </c>
      <c r="G179" s="1">
        <f>testdata[[#This Row],[high]]-testdata[[#This Row],[low]]</f>
        <v>0.68999999999999773</v>
      </c>
      <c r="H179" s="1">
        <f>ABS(testdata[[#This Row],[high]]-F178)</f>
        <v>0.41999999999998749</v>
      </c>
      <c r="I179" s="1">
        <f>ABS(testdata[[#This Row],[low]]-F178)</f>
        <v>0.27000000000001023</v>
      </c>
      <c r="J179" s="15">
        <f>MAX(testdata[[#This Row],[H-L]:[|L-pC|]])</f>
        <v>0.68999999999999773</v>
      </c>
      <c r="K179" s="12">
        <f>(K178*13+testdata[[#This Row],[TR]])/14</f>
        <v>1.3284323371933584</v>
      </c>
      <c r="L179" s="12">
        <f>(testdata[[#This Row],[high]]+testdata[[#This Row],[low]])/2</f>
        <v>238.535</v>
      </c>
      <c r="M179" s="15">
        <f>testdata[[#This Row],[MidPrice]]+Multiplier*testdata[[#This Row],[ATR]]</f>
        <v>242.52029701158008</v>
      </c>
      <c r="N179" s="15">
        <f>testdata[[#This Row],[MidPrice]]-Multiplier*testdata[[#This Row],[ATR]]</f>
        <v>234.54970298841991</v>
      </c>
      <c r="O179" s="15">
        <f>IF(OR(testdata[[#This Row],[UpperE]]&lt;O178,F178&gt;O178),testdata[[#This Row],[UpperE]],O178)</f>
        <v>239.59177490705829</v>
      </c>
      <c r="P179" s="15">
        <f>IF(OR(testdata[[#This Row],[LowerE]]&gt;P178,F178&lt;P178),testdata[[#This Row],[LowerE]],P178)</f>
        <v>234.54970298841991</v>
      </c>
      <c r="Q179" s="8">
        <f>IF(T178=O178,testdata[[#This Row],[Upper]],testdata[[#This Row],[Lower]])</f>
        <v>234.54970298841991</v>
      </c>
      <c r="R179" s="8" t="e">
        <f>IF(testdata[[#This Row],[SuperTrend]]=testdata[[#This Row],[Upper]],testdata[[#This Row],[Upper]],NA())</f>
        <v>#N/A</v>
      </c>
      <c r="S179" s="8">
        <f>IF(testdata[[#This Row],[SuperTrend]]=testdata[[#This Row],[Lower]],testdata[[#This Row],[Lower]],NA())</f>
        <v>234.54970298841991</v>
      </c>
      <c r="T179" s="8">
        <f>IF(testdata[[#This Row],[close]]&lt;=testdata[[#This Row],[STpot]],testdata[[#This Row],[Upper]],testdata[[#This Row],[Lower]])</f>
        <v>234.54970298841991</v>
      </c>
      <c r="V179" s="2">
        <v>42993</v>
      </c>
      <c r="W179" s="8"/>
      <c r="X179" s="8">
        <v>234.549702988419</v>
      </c>
      <c r="Y179" s="8">
        <v>234.549702988419</v>
      </c>
      <c r="Z179" t="str">
        <f t="shared" si="2"/>
        <v/>
      </c>
    </row>
    <row r="180" spans="1:26" x14ac:dyDescent="0.25">
      <c r="A180" s="5">
        <v>179</v>
      </c>
      <c r="B180" s="2">
        <v>42996</v>
      </c>
      <c r="C180" s="1">
        <v>239.18</v>
      </c>
      <c r="D180" s="1">
        <v>239.67</v>
      </c>
      <c r="E180" s="1">
        <v>238.87</v>
      </c>
      <c r="F180" s="1">
        <v>239.29</v>
      </c>
      <c r="G180" s="1">
        <f>testdata[[#This Row],[high]]-testdata[[#This Row],[low]]</f>
        <v>0.79999999999998295</v>
      </c>
      <c r="H180" s="1">
        <f>ABS(testdata[[#This Row],[high]]-F179)</f>
        <v>0.88999999999998636</v>
      </c>
      <c r="I180" s="1">
        <f>ABS(testdata[[#This Row],[low]]-F179)</f>
        <v>9.0000000000003411E-2</v>
      </c>
      <c r="J180" s="15">
        <f>MAX(testdata[[#This Row],[H-L]:[|L-pC|]])</f>
        <v>0.88999999999998636</v>
      </c>
      <c r="K180" s="12">
        <f>(K179*13+testdata[[#This Row],[TR]])/14</f>
        <v>1.297115741679546</v>
      </c>
      <c r="L180" s="12">
        <f>(testdata[[#This Row],[high]]+testdata[[#This Row],[low]])/2</f>
        <v>239.26999999999998</v>
      </c>
      <c r="M180" s="15">
        <f>testdata[[#This Row],[MidPrice]]+Multiplier*testdata[[#This Row],[ATR]]</f>
        <v>243.16134722503861</v>
      </c>
      <c r="N180" s="15">
        <f>testdata[[#This Row],[MidPrice]]-Multiplier*testdata[[#This Row],[ATR]]</f>
        <v>235.37865277496135</v>
      </c>
      <c r="O180" s="15">
        <f>IF(OR(testdata[[#This Row],[UpperE]]&lt;O179,F179&gt;O179),testdata[[#This Row],[UpperE]],O179)</f>
        <v>239.59177490705829</v>
      </c>
      <c r="P180" s="15">
        <f>IF(OR(testdata[[#This Row],[LowerE]]&gt;P179,F179&lt;P179),testdata[[#This Row],[LowerE]],P179)</f>
        <v>235.37865277496135</v>
      </c>
      <c r="Q180" s="8">
        <f>IF(T179=O179,testdata[[#This Row],[Upper]],testdata[[#This Row],[Lower]])</f>
        <v>235.37865277496135</v>
      </c>
      <c r="R180" s="8" t="e">
        <f>IF(testdata[[#This Row],[SuperTrend]]=testdata[[#This Row],[Upper]],testdata[[#This Row],[Upper]],NA())</f>
        <v>#N/A</v>
      </c>
      <c r="S180" s="8">
        <f>IF(testdata[[#This Row],[SuperTrend]]=testdata[[#This Row],[Lower]],testdata[[#This Row],[Lower]],NA())</f>
        <v>235.37865277496135</v>
      </c>
      <c r="T180" s="8">
        <f>IF(testdata[[#This Row],[close]]&lt;=testdata[[#This Row],[STpot]],testdata[[#This Row],[Upper]],testdata[[#This Row],[Lower]])</f>
        <v>235.37865277496135</v>
      </c>
      <c r="V180" s="2">
        <v>42996</v>
      </c>
      <c r="W180" s="8"/>
      <c r="X180" s="8">
        <v>235.37865277496101</v>
      </c>
      <c r="Y180" s="8">
        <v>235.37865277496101</v>
      </c>
      <c r="Z180" t="str">
        <f t="shared" si="2"/>
        <v/>
      </c>
    </row>
    <row r="181" spans="1:26" x14ac:dyDescent="0.25">
      <c r="A181" s="5">
        <v>180</v>
      </c>
      <c r="B181" s="2">
        <v>42997</v>
      </c>
      <c r="C181" s="1">
        <v>239.56</v>
      </c>
      <c r="D181" s="1">
        <v>239.62</v>
      </c>
      <c r="E181" s="1">
        <v>239.17</v>
      </c>
      <c r="F181" s="1">
        <v>239.53</v>
      </c>
      <c r="G181" s="1">
        <f>testdata[[#This Row],[high]]-testdata[[#This Row],[low]]</f>
        <v>0.45000000000001705</v>
      </c>
      <c r="H181" s="1">
        <f>ABS(testdata[[#This Row],[high]]-F180)</f>
        <v>0.33000000000001251</v>
      </c>
      <c r="I181" s="1">
        <f>ABS(testdata[[#This Row],[low]]-F180)</f>
        <v>0.12000000000000455</v>
      </c>
      <c r="J181" s="15">
        <f>MAX(testdata[[#This Row],[H-L]:[|L-pC|]])</f>
        <v>0.45000000000001705</v>
      </c>
      <c r="K181" s="12">
        <f>(K180*13+testdata[[#This Row],[TR]])/14</f>
        <v>1.2366074744167226</v>
      </c>
      <c r="L181" s="12">
        <f>(testdata[[#This Row],[high]]+testdata[[#This Row],[low]])/2</f>
        <v>239.39499999999998</v>
      </c>
      <c r="M181" s="15">
        <f>testdata[[#This Row],[MidPrice]]+Multiplier*testdata[[#This Row],[ATR]]</f>
        <v>243.10482242325014</v>
      </c>
      <c r="N181" s="15">
        <f>testdata[[#This Row],[MidPrice]]-Multiplier*testdata[[#This Row],[ATR]]</f>
        <v>235.68517757674982</v>
      </c>
      <c r="O181" s="15">
        <f>IF(OR(testdata[[#This Row],[UpperE]]&lt;O180,F180&gt;O180),testdata[[#This Row],[UpperE]],O180)</f>
        <v>239.59177490705829</v>
      </c>
      <c r="P181" s="15">
        <f>IF(OR(testdata[[#This Row],[LowerE]]&gt;P180,F180&lt;P180),testdata[[#This Row],[LowerE]],P180)</f>
        <v>235.68517757674982</v>
      </c>
      <c r="Q181" s="8">
        <f>IF(T180=O180,testdata[[#This Row],[Upper]],testdata[[#This Row],[Lower]])</f>
        <v>235.68517757674982</v>
      </c>
      <c r="R181" s="8" t="e">
        <f>IF(testdata[[#This Row],[SuperTrend]]=testdata[[#This Row],[Upper]],testdata[[#This Row],[Upper]],NA())</f>
        <v>#N/A</v>
      </c>
      <c r="S181" s="8">
        <f>IF(testdata[[#This Row],[SuperTrend]]=testdata[[#This Row],[Lower]],testdata[[#This Row],[Lower]],NA())</f>
        <v>235.68517757674982</v>
      </c>
      <c r="T181" s="8">
        <f>IF(testdata[[#This Row],[close]]&lt;=testdata[[#This Row],[STpot]],testdata[[#This Row],[Upper]],testdata[[#This Row],[Lower]])</f>
        <v>235.68517757674982</v>
      </c>
      <c r="V181" s="2">
        <v>42997</v>
      </c>
      <c r="W181" s="8"/>
      <c r="X181" s="8">
        <v>235.685177576749</v>
      </c>
      <c r="Y181" s="8">
        <v>235.685177576749</v>
      </c>
      <c r="Z181" t="str">
        <f t="shared" si="2"/>
        <v/>
      </c>
    </row>
    <row r="182" spans="1:26" x14ac:dyDescent="0.25">
      <c r="A182" s="5">
        <v>181</v>
      </c>
      <c r="B182" s="2">
        <v>42998</v>
      </c>
      <c r="C182" s="1">
        <v>239.62</v>
      </c>
      <c r="D182" s="1">
        <v>239.74</v>
      </c>
      <c r="E182" s="1">
        <v>238.52</v>
      </c>
      <c r="F182" s="1">
        <v>239.61</v>
      </c>
      <c r="G182" s="1">
        <f>testdata[[#This Row],[high]]-testdata[[#This Row],[low]]</f>
        <v>1.2199999999999989</v>
      </c>
      <c r="H182" s="1">
        <f>ABS(testdata[[#This Row],[high]]-F181)</f>
        <v>0.21000000000000796</v>
      </c>
      <c r="I182" s="1">
        <f>ABS(testdata[[#This Row],[low]]-F181)</f>
        <v>1.0099999999999909</v>
      </c>
      <c r="J182" s="15">
        <f>MAX(testdata[[#This Row],[H-L]:[|L-pC|]])</f>
        <v>1.2199999999999989</v>
      </c>
      <c r="K182" s="12">
        <f>(K181*13+testdata[[#This Row],[TR]])/14</f>
        <v>1.2354212262440996</v>
      </c>
      <c r="L182" s="12">
        <f>(testdata[[#This Row],[high]]+testdata[[#This Row],[low]])/2</f>
        <v>239.13</v>
      </c>
      <c r="M182" s="15">
        <f>testdata[[#This Row],[MidPrice]]+Multiplier*testdata[[#This Row],[ATR]]</f>
        <v>242.83626367873228</v>
      </c>
      <c r="N182" s="15">
        <f>testdata[[#This Row],[MidPrice]]-Multiplier*testdata[[#This Row],[ATR]]</f>
        <v>235.42373632126771</v>
      </c>
      <c r="O182" s="15">
        <f>IF(OR(testdata[[#This Row],[UpperE]]&lt;O181,F181&gt;O181),testdata[[#This Row],[UpperE]],O181)</f>
        <v>239.59177490705829</v>
      </c>
      <c r="P182" s="15">
        <f>IF(OR(testdata[[#This Row],[LowerE]]&gt;P181,F181&lt;P181),testdata[[#This Row],[LowerE]],P181)</f>
        <v>235.68517757674982</v>
      </c>
      <c r="Q182" s="8">
        <f>IF(T181=O181,testdata[[#This Row],[Upper]],testdata[[#This Row],[Lower]])</f>
        <v>235.68517757674982</v>
      </c>
      <c r="R182" s="8" t="e">
        <f>IF(testdata[[#This Row],[SuperTrend]]=testdata[[#This Row],[Upper]],testdata[[#This Row],[Upper]],NA())</f>
        <v>#N/A</v>
      </c>
      <c r="S182" s="8">
        <f>IF(testdata[[#This Row],[SuperTrend]]=testdata[[#This Row],[Lower]],testdata[[#This Row],[Lower]],NA())</f>
        <v>235.68517757674982</v>
      </c>
      <c r="T182" s="8">
        <f>IF(testdata[[#This Row],[close]]&lt;=testdata[[#This Row],[STpot]],testdata[[#This Row],[Upper]],testdata[[#This Row],[Lower]])</f>
        <v>235.68517757674982</v>
      </c>
      <c r="V182" s="2">
        <v>42998</v>
      </c>
      <c r="W182" s="8"/>
      <c r="X182" s="8">
        <v>235.685177576749</v>
      </c>
      <c r="Y182" s="8">
        <v>235.685177576749</v>
      </c>
      <c r="Z182" t="str">
        <f t="shared" si="2"/>
        <v/>
      </c>
    </row>
    <row r="183" spans="1:26" x14ac:dyDescent="0.25">
      <c r="A183" s="5">
        <v>182</v>
      </c>
      <c r="B183" s="2">
        <v>42999</v>
      </c>
      <c r="C183" s="1">
        <v>239.44</v>
      </c>
      <c r="D183" s="1">
        <v>239.54</v>
      </c>
      <c r="E183" s="1">
        <v>238.78</v>
      </c>
      <c r="F183" s="1">
        <v>238.97</v>
      </c>
      <c r="G183" s="1">
        <f>testdata[[#This Row],[high]]-testdata[[#This Row],[low]]</f>
        <v>0.75999999999999091</v>
      </c>
      <c r="H183" s="1">
        <f>ABS(testdata[[#This Row],[high]]-F182)</f>
        <v>7.00000000000216E-2</v>
      </c>
      <c r="I183" s="1">
        <f>ABS(testdata[[#This Row],[low]]-F182)</f>
        <v>0.83000000000001251</v>
      </c>
      <c r="J183" s="15">
        <f>MAX(testdata[[#This Row],[H-L]:[|L-pC|]])</f>
        <v>0.83000000000001251</v>
      </c>
      <c r="K183" s="12">
        <f>(K182*13+testdata[[#This Row],[TR]])/14</f>
        <v>1.2064625672266647</v>
      </c>
      <c r="L183" s="12">
        <f>(testdata[[#This Row],[high]]+testdata[[#This Row],[low]])/2</f>
        <v>239.16</v>
      </c>
      <c r="M183" s="15">
        <f>testdata[[#This Row],[MidPrice]]+Multiplier*testdata[[#This Row],[ATR]]</f>
        <v>242.77938770167998</v>
      </c>
      <c r="N183" s="15">
        <f>testdata[[#This Row],[MidPrice]]-Multiplier*testdata[[#This Row],[ATR]]</f>
        <v>235.54061229832001</v>
      </c>
      <c r="O183" s="15">
        <f>IF(OR(testdata[[#This Row],[UpperE]]&lt;O182,F182&gt;O182),testdata[[#This Row],[UpperE]],O182)</f>
        <v>242.77938770167998</v>
      </c>
      <c r="P183" s="15">
        <f>IF(OR(testdata[[#This Row],[LowerE]]&gt;P182,F182&lt;P182),testdata[[#This Row],[LowerE]],P182)</f>
        <v>235.68517757674982</v>
      </c>
      <c r="Q183" s="8">
        <f>IF(T182=O182,testdata[[#This Row],[Upper]],testdata[[#This Row],[Lower]])</f>
        <v>235.68517757674982</v>
      </c>
      <c r="R183" s="8" t="e">
        <f>IF(testdata[[#This Row],[SuperTrend]]=testdata[[#This Row],[Upper]],testdata[[#This Row],[Upper]],NA())</f>
        <v>#N/A</v>
      </c>
      <c r="S183" s="8">
        <f>IF(testdata[[#This Row],[SuperTrend]]=testdata[[#This Row],[Lower]],testdata[[#This Row],[Lower]],NA())</f>
        <v>235.68517757674982</v>
      </c>
      <c r="T183" s="8">
        <f>IF(testdata[[#This Row],[close]]&lt;=testdata[[#This Row],[STpot]],testdata[[#This Row],[Upper]],testdata[[#This Row],[Lower]])</f>
        <v>235.68517757674982</v>
      </c>
      <c r="V183" s="2">
        <v>42999</v>
      </c>
      <c r="W183" s="8"/>
      <c r="X183" s="8">
        <v>235.685177576749</v>
      </c>
      <c r="Y183" s="8">
        <v>235.685177576749</v>
      </c>
      <c r="Z183" t="str">
        <f t="shared" si="2"/>
        <v/>
      </c>
    </row>
    <row r="184" spans="1:26" x14ac:dyDescent="0.25">
      <c r="A184" s="5">
        <v>183</v>
      </c>
      <c r="B184" s="2">
        <v>43000</v>
      </c>
      <c r="C184" s="1">
        <v>238.65</v>
      </c>
      <c r="D184" s="1">
        <v>239.2</v>
      </c>
      <c r="E184" s="1">
        <v>238.62</v>
      </c>
      <c r="F184" s="1">
        <v>239.02</v>
      </c>
      <c r="G184" s="1">
        <f>testdata[[#This Row],[high]]-testdata[[#This Row],[low]]</f>
        <v>0.57999999999998408</v>
      </c>
      <c r="H184" s="1">
        <f>ABS(testdata[[#This Row],[high]]-F183)</f>
        <v>0.22999999999998977</v>
      </c>
      <c r="I184" s="1">
        <f>ABS(testdata[[#This Row],[low]]-F183)</f>
        <v>0.34999999999999432</v>
      </c>
      <c r="J184" s="15">
        <f>MAX(testdata[[#This Row],[H-L]:[|L-pC|]])</f>
        <v>0.57999999999998408</v>
      </c>
      <c r="K184" s="12">
        <f>(K183*13+testdata[[#This Row],[TR]])/14</f>
        <v>1.1617152409961875</v>
      </c>
      <c r="L184" s="12">
        <f>(testdata[[#This Row],[high]]+testdata[[#This Row],[low]])/2</f>
        <v>238.91</v>
      </c>
      <c r="M184" s="15">
        <f>testdata[[#This Row],[MidPrice]]+Multiplier*testdata[[#This Row],[ATR]]</f>
        <v>242.39514572298856</v>
      </c>
      <c r="N184" s="15">
        <f>testdata[[#This Row],[MidPrice]]-Multiplier*testdata[[#This Row],[ATR]]</f>
        <v>235.42485427701143</v>
      </c>
      <c r="O184" s="15">
        <f>IF(OR(testdata[[#This Row],[UpperE]]&lt;O183,F183&gt;O183),testdata[[#This Row],[UpperE]],O183)</f>
        <v>242.39514572298856</v>
      </c>
      <c r="P184" s="15">
        <f>IF(OR(testdata[[#This Row],[LowerE]]&gt;P183,F183&lt;P183),testdata[[#This Row],[LowerE]],P183)</f>
        <v>235.68517757674982</v>
      </c>
      <c r="Q184" s="8">
        <f>IF(T183=O183,testdata[[#This Row],[Upper]],testdata[[#This Row],[Lower]])</f>
        <v>235.68517757674982</v>
      </c>
      <c r="R184" s="8" t="e">
        <f>IF(testdata[[#This Row],[SuperTrend]]=testdata[[#This Row],[Upper]],testdata[[#This Row],[Upper]],NA())</f>
        <v>#N/A</v>
      </c>
      <c r="S184" s="8">
        <f>IF(testdata[[#This Row],[SuperTrend]]=testdata[[#This Row],[Lower]],testdata[[#This Row],[Lower]],NA())</f>
        <v>235.68517757674982</v>
      </c>
      <c r="T184" s="8">
        <f>IF(testdata[[#This Row],[close]]&lt;=testdata[[#This Row],[STpot]],testdata[[#This Row],[Upper]],testdata[[#This Row],[Lower]])</f>
        <v>235.68517757674982</v>
      </c>
      <c r="V184" s="2">
        <v>43000</v>
      </c>
      <c r="W184" s="8"/>
      <c r="X184" s="8">
        <v>235.685177576749</v>
      </c>
      <c r="Y184" s="8">
        <v>235.685177576749</v>
      </c>
      <c r="Z184" t="str">
        <f t="shared" si="2"/>
        <v/>
      </c>
    </row>
    <row r="185" spans="1:26" x14ac:dyDescent="0.25">
      <c r="A185" s="5">
        <v>184</v>
      </c>
      <c r="B185" s="2">
        <v>43003</v>
      </c>
      <c r="C185" s="1">
        <v>238.74</v>
      </c>
      <c r="D185" s="1">
        <v>239.13</v>
      </c>
      <c r="E185" s="1">
        <v>237.72</v>
      </c>
      <c r="F185" s="1">
        <v>238.53</v>
      </c>
      <c r="G185" s="1">
        <f>testdata[[#This Row],[high]]-testdata[[#This Row],[low]]</f>
        <v>1.4099999999999966</v>
      </c>
      <c r="H185" s="1">
        <f>ABS(testdata[[#This Row],[high]]-F184)</f>
        <v>0.10999999999998522</v>
      </c>
      <c r="I185" s="1">
        <f>ABS(testdata[[#This Row],[low]]-F184)</f>
        <v>1.3000000000000114</v>
      </c>
      <c r="J185" s="15">
        <f>MAX(testdata[[#This Row],[H-L]:[|L-pC|]])</f>
        <v>1.4099999999999966</v>
      </c>
      <c r="K185" s="12">
        <f>(K184*13+testdata[[#This Row],[TR]])/14</f>
        <v>1.1794498666393167</v>
      </c>
      <c r="L185" s="12">
        <f>(testdata[[#This Row],[high]]+testdata[[#This Row],[low]])/2</f>
        <v>238.42500000000001</v>
      </c>
      <c r="M185" s="15">
        <f>testdata[[#This Row],[MidPrice]]+Multiplier*testdata[[#This Row],[ATR]]</f>
        <v>241.96334959991796</v>
      </c>
      <c r="N185" s="15">
        <f>testdata[[#This Row],[MidPrice]]-Multiplier*testdata[[#This Row],[ATR]]</f>
        <v>234.88665040008206</v>
      </c>
      <c r="O185" s="15">
        <f>IF(OR(testdata[[#This Row],[UpperE]]&lt;O184,F184&gt;O184),testdata[[#This Row],[UpperE]],O184)</f>
        <v>241.96334959991796</v>
      </c>
      <c r="P185" s="15">
        <f>IF(OR(testdata[[#This Row],[LowerE]]&gt;P184,F184&lt;P184),testdata[[#This Row],[LowerE]],P184)</f>
        <v>235.68517757674982</v>
      </c>
      <c r="Q185" s="8">
        <f>IF(T184=O184,testdata[[#This Row],[Upper]],testdata[[#This Row],[Lower]])</f>
        <v>235.68517757674982</v>
      </c>
      <c r="R185" s="8" t="e">
        <f>IF(testdata[[#This Row],[SuperTrend]]=testdata[[#This Row],[Upper]],testdata[[#This Row],[Upper]],NA())</f>
        <v>#N/A</v>
      </c>
      <c r="S185" s="8">
        <f>IF(testdata[[#This Row],[SuperTrend]]=testdata[[#This Row],[Lower]],testdata[[#This Row],[Lower]],NA())</f>
        <v>235.68517757674982</v>
      </c>
      <c r="T185" s="8">
        <f>IF(testdata[[#This Row],[close]]&lt;=testdata[[#This Row],[STpot]],testdata[[#This Row],[Upper]],testdata[[#This Row],[Lower]])</f>
        <v>235.68517757674982</v>
      </c>
      <c r="V185" s="2">
        <v>43003</v>
      </c>
      <c r="W185" s="8"/>
      <c r="X185" s="8">
        <v>235.685177576749</v>
      </c>
      <c r="Y185" s="8">
        <v>235.685177576749</v>
      </c>
      <c r="Z185" t="str">
        <f t="shared" si="2"/>
        <v/>
      </c>
    </row>
    <row r="186" spans="1:26" x14ac:dyDescent="0.25">
      <c r="A186" s="5">
        <v>185</v>
      </c>
      <c r="B186" s="2">
        <v>43004</v>
      </c>
      <c r="C186" s="1">
        <v>239</v>
      </c>
      <c r="D186" s="1">
        <v>239.27</v>
      </c>
      <c r="E186" s="1">
        <v>238.41</v>
      </c>
      <c r="F186" s="1">
        <v>238.68</v>
      </c>
      <c r="G186" s="1">
        <f>testdata[[#This Row],[high]]-testdata[[#This Row],[low]]</f>
        <v>0.86000000000001364</v>
      </c>
      <c r="H186" s="1">
        <f>ABS(testdata[[#This Row],[high]]-F185)</f>
        <v>0.74000000000000909</v>
      </c>
      <c r="I186" s="1">
        <f>ABS(testdata[[#This Row],[low]]-F185)</f>
        <v>0.12000000000000455</v>
      </c>
      <c r="J186" s="15">
        <f>MAX(testdata[[#This Row],[H-L]:[|L-pC|]])</f>
        <v>0.86000000000001364</v>
      </c>
      <c r="K186" s="12">
        <f>(K185*13+testdata[[#This Row],[TR]])/14</f>
        <v>1.1566320190222237</v>
      </c>
      <c r="L186" s="12">
        <f>(testdata[[#This Row],[high]]+testdata[[#This Row],[low]])/2</f>
        <v>238.84</v>
      </c>
      <c r="M186" s="15">
        <f>testdata[[#This Row],[MidPrice]]+Multiplier*testdata[[#This Row],[ATR]]</f>
        <v>242.30989605706668</v>
      </c>
      <c r="N186" s="15">
        <f>testdata[[#This Row],[MidPrice]]-Multiplier*testdata[[#This Row],[ATR]]</f>
        <v>235.37010394293333</v>
      </c>
      <c r="O186" s="15">
        <f>IF(OR(testdata[[#This Row],[UpperE]]&lt;O185,F185&gt;O185),testdata[[#This Row],[UpperE]],O185)</f>
        <v>241.96334959991796</v>
      </c>
      <c r="P186" s="15">
        <f>IF(OR(testdata[[#This Row],[LowerE]]&gt;P185,F185&lt;P185),testdata[[#This Row],[LowerE]],P185)</f>
        <v>235.68517757674982</v>
      </c>
      <c r="Q186" s="8">
        <f>IF(T185=O185,testdata[[#This Row],[Upper]],testdata[[#This Row],[Lower]])</f>
        <v>235.68517757674982</v>
      </c>
      <c r="R186" s="8" t="e">
        <f>IF(testdata[[#This Row],[SuperTrend]]=testdata[[#This Row],[Upper]],testdata[[#This Row],[Upper]],NA())</f>
        <v>#N/A</v>
      </c>
      <c r="S186" s="8">
        <f>IF(testdata[[#This Row],[SuperTrend]]=testdata[[#This Row],[Lower]],testdata[[#This Row],[Lower]],NA())</f>
        <v>235.68517757674982</v>
      </c>
      <c r="T186" s="8">
        <f>IF(testdata[[#This Row],[close]]&lt;=testdata[[#This Row],[STpot]],testdata[[#This Row],[Upper]],testdata[[#This Row],[Lower]])</f>
        <v>235.68517757674982</v>
      </c>
      <c r="V186" s="2">
        <v>43004</v>
      </c>
      <c r="W186" s="8"/>
      <c r="X186" s="8">
        <v>235.685177576749</v>
      </c>
      <c r="Y186" s="8">
        <v>235.685177576749</v>
      </c>
      <c r="Z186" t="str">
        <f t="shared" si="2"/>
        <v/>
      </c>
    </row>
    <row r="187" spans="1:26" x14ac:dyDescent="0.25">
      <c r="A187" s="5">
        <v>186</v>
      </c>
      <c r="B187" s="2">
        <v>43005</v>
      </c>
      <c r="C187" s="1">
        <v>239.44</v>
      </c>
      <c r="D187" s="1">
        <v>240.03</v>
      </c>
      <c r="E187" s="1">
        <v>238.47</v>
      </c>
      <c r="F187" s="1">
        <v>239.6</v>
      </c>
      <c r="G187" s="1">
        <f>testdata[[#This Row],[high]]-testdata[[#This Row],[low]]</f>
        <v>1.5600000000000023</v>
      </c>
      <c r="H187" s="1">
        <f>ABS(testdata[[#This Row],[high]]-F186)</f>
        <v>1.3499999999999943</v>
      </c>
      <c r="I187" s="1">
        <f>ABS(testdata[[#This Row],[low]]-F186)</f>
        <v>0.21000000000000796</v>
      </c>
      <c r="J187" s="15">
        <f>MAX(testdata[[#This Row],[H-L]:[|L-pC|]])</f>
        <v>1.5600000000000023</v>
      </c>
      <c r="K187" s="12">
        <f>(K186*13+testdata[[#This Row],[TR]])/14</f>
        <v>1.1854440176634935</v>
      </c>
      <c r="L187" s="12">
        <f>(testdata[[#This Row],[high]]+testdata[[#This Row],[low]])/2</f>
        <v>239.25</v>
      </c>
      <c r="M187" s="15">
        <f>testdata[[#This Row],[MidPrice]]+Multiplier*testdata[[#This Row],[ATR]]</f>
        <v>242.80633205299048</v>
      </c>
      <c r="N187" s="15">
        <f>testdata[[#This Row],[MidPrice]]-Multiplier*testdata[[#This Row],[ATR]]</f>
        <v>235.69366794700952</v>
      </c>
      <c r="O187" s="15">
        <f>IF(OR(testdata[[#This Row],[UpperE]]&lt;O186,F186&gt;O186),testdata[[#This Row],[UpperE]],O186)</f>
        <v>241.96334959991796</v>
      </c>
      <c r="P187" s="15">
        <f>IF(OR(testdata[[#This Row],[LowerE]]&gt;P186,F186&lt;P186),testdata[[#This Row],[LowerE]],P186)</f>
        <v>235.69366794700952</v>
      </c>
      <c r="Q187" s="8">
        <f>IF(T186=O186,testdata[[#This Row],[Upper]],testdata[[#This Row],[Lower]])</f>
        <v>235.69366794700952</v>
      </c>
      <c r="R187" s="8" t="e">
        <f>IF(testdata[[#This Row],[SuperTrend]]=testdata[[#This Row],[Upper]],testdata[[#This Row],[Upper]],NA())</f>
        <v>#N/A</v>
      </c>
      <c r="S187" s="8">
        <f>IF(testdata[[#This Row],[SuperTrend]]=testdata[[#This Row],[Lower]],testdata[[#This Row],[Lower]],NA())</f>
        <v>235.69366794700952</v>
      </c>
      <c r="T187" s="8">
        <f>IF(testdata[[#This Row],[close]]&lt;=testdata[[#This Row],[STpot]],testdata[[#This Row],[Upper]],testdata[[#This Row],[Lower]])</f>
        <v>235.69366794700952</v>
      </c>
      <c r="V187" s="2">
        <v>43005</v>
      </c>
      <c r="W187" s="8"/>
      <c r="X187" s="8">
        <v>235.693667947009</v>
      </c>
      <c r="Y187" s="8">
        <v>235.693667947009</v>
      </c>
      <c r="Z187" t="str">
        <f t="shared" si="2"/>
        <v/>
      </c>
    </row>
    <row r="188" spans="1:26" x14ac:dyDescent="0.25">
      <c r="A188" s="5">
        <v>187</v>
      </c>
      <c r="B188" s="2">
        <v>43006</v>
      </c>
      <c r="C188" s="1">
        <v>239.3</v>
      </c>
      <c r="D188" s="1">
        <v>239.98</v>
      </c>
      <c r="E188" s="1">
        <v>239.2</v>
      </c>
      <c r="F188" s="1">
        <v>239.89</v>
      </c>
      <c r="G188" s="1">
        <f>testdata[[#This Row],[high]]-testdata[[#This Row],[low]]</f>
        <v>0.78000000000000114</v>
      </c>
      <c r="H188" s="1">
        <f>ABS(testdata[[#This Row],[high]]-F187)</f>
        <v>0.37999999999999545</v>
      </c>
      <c r="I188" s="1">
        <f>ABS(testdata[[#This Row],[low]]-F187)</f>
        <v>0.40000000000000568</v>
      </c>
      <c r="J188" s="15">
        <f>MAX(testdata[[#This Row],[H-L]:[|L-pC|]])</f>
        <v>0.78000000000000114</v>
      </c>
      <c r="K188" s="12">
        <f>(K187*13+testdata[[#This Row],[TR]])/14</f>
        <v>1.1564837306875297</v>
      </c>
      <c r="L188" s="12">
        <f>(testdata[[#This Row],[high]]+testdata[[#This Row],[low]])/2</f>
        <v>239.58999999999997</v>
      </c>
      <c r="M188" s="15">
        <f>testdata[[#This Row],[MidPrice]]+Multiplier*testdata[[#This Row],[ATR]]</f>
        <v>243.05945119206257</v>
      </c>
      <c r="N188" s="15">
        <f>testdata[[#This Row],[MidPrice]]-Multiplier*testdata[[#This Row],[ATR]]</f>
        <v>236.12054880793738</v>
      </c>
      <c r="O188" s="15">
        <f>IF(OR(testdata[[#This Row],[UpperE]]&lt;O187,F187&gt;O187),testdata[[#This Row],[UpperE]],O187)</f>
        <v>241.96334959991796</v>
      </c>
      <c r="P188" s="15">
        <f>IF(OR(testdata[[#This Row],[LowerE]]&gt;P187,F187&lt;P187),testdata[[#This Row],[LowerE]],P187)</f>
        <v>236.12054880793738</v>
      </c>
      <c r="Q188" s="8">
        <f>IF(T187=O187,testdata[[#This Row],[Upper]],testdata[[#This Row],[Lower]])</f>
        <v>236.12054880793738</v>
      </c>
      <c r="R188" s="8" t="e">
        <f>IF(testdata[[#This Row],[SuperTrend]]=testdata[[#This Row],[Upper]],testdata[[#This Row],[Upper]],NA())</f>
        <v>#N/A</v>
      </c>
      <c r="S188" s="8">
        <f>IF(testdata[[#This Row],[SuperTrend]]=testdata[[#This Row],[Lower]],testdata[[#This Row],[Lower]],NA())</f>
        <v>236.12054880793738</v>
      </c>
      <c r="T188" s="8">
        <f>IF(testdata[[#This Row],[close]]&lt;=testdata[[#This Row],[STpot]],testdata[[#This Row],[Upper]],testdata[[#This Row],[Lower]])</f>
        <v>236.12054880793738</v>
      </c>
      <c r="V188" s="2">
        <v>43006</v>
      </c>
      <c r="W188" s="8"/>
      <c r="X188" s="8">
        <v>236.12054880793701</v>
      </c>
      <c r="Y188" s="8">
        <v>236.12054880793701</v>
      </c>
      <c r="Z188" t="str">
        <f t="shared" si="2"/>
        <v/>
      </c>
    </row>
    <row r="189" spans="1:26" x14ac:dyDescent="0.25">
      <c r="A189" s="5">
        <v>188</v>
      </c>
      <c r="B189" s="2">
        <v>43007</v>
      </c>
      <c r="C189" s="1">
        <v>239.88</v>
      </c>
      <c r="D189" s="1">
        <v>240.82</v>
      </c>
      <c r="E189" s="1">
        <v>239.68</v>
      </c>
      <c r="F189" s="1">
        <v>240.74</v>
      </c>
      <c r="G189" s="1">
        <f>testdata[[#This Row],[high]]-testdata[[#This Row],[low]]</f>
        <v>1.1399999999999864</v>
      </c>
      <c r="H189" s="1">
        <f>ABS(testdata[[#This Row],[high]]-F188)</f>
        <v>0.93000000000000682</v>
      </c>
      <c r="I189" s="1">
        <f>ABS(testdata[[#This Row],[low]]-F188)</f>
        <v>0.20999999999997954</v>
      </c>
      <c r="J189" s="15">
        <f>MAX(testdata[[#This Row],[H-L]:[|L-pC|]])</f>
        <v>1.1399999999999864</v>
      </c>
      <c r="K189" s="12">
        <f>(K188*13+testdata[[#This Row],[TR]])/14</f>
        <v>1.1553063213527053</v>
      </c>
      <c r="L189" s="12">
        <f>(testdata[[#This Row],[high]]+testdata[[#This Row],[low]])/2</f>
        <v>240.25</v>
      </c>
      <c r="M189" s="15">
        <f>testdata[[#This Row],[MidPrice]]+Multiplier*testdata[[#This Row],[ATR]]</f>
        <v>243.71591896405812</v>
      </c>
      <c r="N189" s="15">
        <f>testdata[[#This Row],[MidPrice]]-Multiplier*testdata[[#This Row],[ATR]]</f>
        <v>236.78408103594188</v>
      </c>
      <c r="O189" s="15">
        <f>IF(OR(testdata[[#This Row],[UpperE]]&lt;O188,F188&gt;O188),testdata[[#This Row],[UpperE]],O188)</f>
        <v>241.96334959991796</v>
      </c>
      <c r="P189" s="15">
        <f>IF(OR(testdata[[#This Row],[LowerE]]&gt;P188,F188&lt;P188),testdata[[#This Row],[LowerE]],P188)</f>
        <v>236.78408103594188</v>
      </c>
      <c r="Q189" s="8">
        <f>IF(T188=O188,testdata[[#This Row],[Upper]],testdata[[#This Row],[Lower]])</f>
        <v>236.78408103594188</v>
      </c>
      <c r="R189" s="8" t="e">
        <f>IF(testdata[[#This Row],[SuperTrend]]=testdata[[#This Row],[Upper]],testdata[[#This Row],[Upper]],NA())</f>
        <v>#N/A</v>
      </c>
      <c r="S189" s="8">
        <f>IF(testdata[[#This Row],[SuperTrend]]=testdata[[#This Row],[Lower]],testdata[[#This Row],[Lower]],NA())</f>
        <v>236.78408103594188</v>
      </c>
      <c r="T189" s="8">
        <f>IF(testdata[[#This Row],[close]]&lt;=testdata[[#This Row],[STpot]],testdata[[#This Row],[Upper]],testdata[[#This Row],[Lower]])</f>
        <v>236.78408103594188</v>
      </c>
      <c r="V189" s="2">
        <v>43007</v>
      </c>
      <c r="W189" s="8"/>
      <c r="X189" s="8">
        <v>236.784081035941</v>
      </c>
      <c r="Y189" s="8">
        <v>236.784081035941</v>
      </c>
      <c r="Z189" t="str">
        <f t="shared" si="2"/>
        <v/>
      </c>
    </row>
    <row r="190" spans="1:26" x14ac:dyDescent="0.25">
      <c r="A190" s="5">
        <v>189</v>
      </c>
      <c r="B190" s="2">
        <v>43010</v>
      </c>
      <c r="C190" s="1">
        <v>240.98</v>
      </c>
      <c r="D190" s="1">
        <v>241.78</v>
      </c>
      <c r="E190" s="1">
        <v>240.8</v>
      </c>
      <c r="F190" s="1">
        <v>241.78</v>
      </c>
      <c r="G190" s="1">
        <f>testdata[[#This Row],[high]]-testdata[[#This Row],[low]]</f>
        <v>0.97999999999998977</v>
      </c>
      <c r="H190" s="1">
        <f>ABS(testdata[[#This Row],[high]]-F189)</f>
        <v>1.039999999999992</v>
      </c>
      <c r="I190" s="1">
        <f>ABS(testdata[[#This Row],[low]]-F189)</f>
        <v>6.0000000000002274E-2</v>
      </c>
      <c r="J190" s="15">
        <f>MAX(testdata[[#This Row],[H-L]:[|L-pC|]])</f>
        <v>1.039999999999992</v>
      </c>
      <c r="K190" s="12">
        <f>(K189*13+testdata[[#This Row],[TR]])/14</f>
        <v>1.1470701555417973</v>
      </c>
      <c r="L190" s="12">
        <f>(testdata[[#This Row],[high]]+testdata[[#This Row],[low]])/2</f>
        <v>241.29000000000002</v>
      </c>
      <c r="M190" s="15">
        <f>testdata[[#This Row],[MidPrice]]+Multiplier*testdata[[#This Row],[ATR]]</f>
        <v>244.73121046662541</v>
      </c>
      <c r="N190" s="15">
        <f>testdata[[#This Row],[MidPrice]]-Multiplier*testdata[[#This Row],[ATR]]</f>
        <v>237.84878953337463</v>
      </c>
      <c r="O190" s="15">
        <f>IF(OR(testdata[[#This Row],[UpperE]]&lt;O189,F189&gt;O189),testdata[[#This Row],[UpperE]],O189)</f>
        <v>241.96334959991796</v>
      </c>
      <c r="P190" s="15">
        <f>IF(OR(testdata[[#This Row],[LowerE]]&gt;P189,F189&lt;P189),testdata[[#This Row],[LowerE]],P189)</f>
        <v>237.84878953337463</v>
      </c>
      <c r="Q190" s="8">
        <f>IF(T189=O189,testdata[[#This Row],[Upper]],testdata[[#This Row],[Lower]])</f>
        <v>237.84878953337463</v>
      </c>
      <c r="R190" s="8" t="e">
        <f>IF(testdata[[#This Row],[SuperTrend]]=testdata[[#This Row],[Upper]],testdata[[#This Row],[Upper]],NA())</f>
        <v>#N/A</v>
      </c>
      <c r="S190" s="8">
        <f>IF(testdata[[#This Row],[SuperTrend]]=testdata[[#This Row],[Lower]],testdata[[#This Row],[Lower]],NA())</f>
        <v>237.84878953337463</v>
      </c>
      <c r="T190" s="8">
        <f>IF(testdata[[#This Row],[close]]&lt;=testdata[[#This Row],[STpot]],testdata[[#This Row],[Upper]],testdata[[#This Row],[Lower]])</f>
        <v>237.84878953337463</v>
      </c>
      <c r="V190" s="2">
        <v>43010</v>
      </c>
      <c r="W190" s="8"/>
      <c r="X190" s="8">
        <v>237.848789533374</v>
      </c>
      <c r="Y190" s="8">
        <v>237.848789533374</v>
      </c>
      <c r="Z190" t="str">
        <f t="shared" si="2"/>
        <v/>
      </c>
    </row>
    <row r="191" spans="1:26" x14ac:dyDescent="0.25">
      <c r="A191" s="5">
        <v>190</v>
      </c>
      <c r="B191" s="2">
        <v>43011</v>
      </c>
      <c r="C191" s="1">
        <v>241.91</v>
      </c>
      <c r="D191" s="1">
        <v>242.33</v>
      </c>
      <c r="E191" s="1">
        <v>241.69</v>
      </c>
      <c r="F191" s="1">
        <v>242.3</v>
      </c>
      <c r="G191" s="1">
        <f>testdata[[#This Row],[high]]-testdata[[#This Row],[low]]</f>
        <v>0.64000000000001478</v>
      </c>
      <c r="H191" s="1">
        <f>ABS(testdata[[#This Row],[high]]-F190)</f>
        <v>0.55000000000001137</v>
      </c>
      <c r="I191" s="1">
        <f>ABS(testdata[[#This Row],[low]]-F190)</f>
        <v>9.0000000000003411E-2</v>
      </c>
      <c r="J191" s="15">
        <f>MAX(testdata[[#This Row],[H-L]:[|L-pC|]])</f>
        <v>0.64000000000001478</v>
      </c>
      <c r="K191" s="12">
        <f>(K190*13+testdata[[#This Row],[TR]])/14</f>
        <v>1.1108508587173842</v>
      </c>
      <c r="L191" s="12">
        <f>(testdata[[#This Row],[high]]+testdata[[#This Row],[low]])/2</f>
        <v>242.01</v>
      </c>
      <c r="M191" s="15">
        <f>testdata[[#This Row],[MidPrice]]+Multiplier*testdata[[#This Row],[ATR]]</f>
        <v>245.34255257615214</v>
      </c>
      <c r="N191" s="15">
        <f>testdata[[#This Row],[MidPrice]]-Multiplier*testdata[[#This Row],[ATR]]</f>
        <v>238.67744742384784</v>
      </c>
      <c r="O191" s="15">
        <f>IF(OR(testdata[[#This Row],[UpperE]]&lt;O190,F190&gt;O190),testdata[[#This Row],[UpperE]],O190)</f>
        <v>241.96334959991796</v>
      </c>
      <c r="P191" s="15">
        <f>IF(OR(testdata[[#This Row],[LowerE]]&gt;P190,F190&lt;P190),testdata[[#This Row],[LowerE]],P190)</f>
        <v>238.67744742384784</v>
      </c>
      <c r="Q191" s="8">
        <f>IF(T190=O190,testdata[[#This Row],[Upper]],testdata[[#This Row],[Lower]])</f>
        <v>238.67744742384784</v>
      </c>
      <c r="R191" s="8" t="e">
        <f>IF(testdata[[#This Row],[SuperTrend]]=testdata[[#This Row],[Upper]],testdata[[#This Row],[Upper]],NA())</f>
        <v>#N/A</v>
      </c>
      <c r="S191" s="8">
        <f>IF(testdata[[#This Row],[SuperTrend]]=testdata[[#This Row],[Lower]],testdata[[#This Row],[Lower]],NA())</f>
        <v>238.67744742384784</v>
      </c>
      <c r="T191" s="8">
        <f>IF(testdata[[#This Row],[close]]&lt;=testdata[[#This Row],[STpot]],testdata[[#This Row],[Upper]],testdata[[#This Row],[Lower]])</f>
        <v>238.67744742384784</v>
      </c>
      <c r="V191" s="2">
        <v>43011</v>
      </c>
      <c r="W191" s="8"/>
      <c r="X191" s="8">
        <v>238.67744742384701</v>
      </c>
      <c r="Y191" s="8">
        <v>238.67744742384701</v>
      </c>
      <c r="Z191" t="str">
        <f t="shared" si="2"/>
        <v/>
      </c>
    </row>
    <row r="192" spans="1:26" x14ac:dyDescent="0.25">
      <c r="A192" s="5">
        <v>191</v>
      </c>
      <c r="B192" s="2">
        <v>43012</v>
      </c>
      <c r="C192" s="1">
        <v>242.13</v>
      </c>
      <c r="D192" s="1">
        <v>242.85</v>
      </c>
      <c r="E192" s="1">
        <v>242.01</v>
      </c>
      <c r="F192" s="1">
        <v>242.58</v>
      </c>
      <c r="G192" s="1">
        <f>testdata[[#This Row],[high]]-testdata[[#This Row],[low]]</f>
        <v>0.84000000000000341</v>
      </c>
      <c r="H192" s="1">
        <f>ABS(testdata[[#This Row],[high]]-F191)</f>
        <v>0.54999999999998295</v>
      </c>
      <c r="I192" s="1">
        <f>ABS(testdata[[#This Row],[low]]-F191)</f>
        <v>0.29000000000002046</v>
      </c>
      <c r="J192" s="15">
        <f>MAX(testdata[[#This Row],[H-L]:[|L-pC|]])</f>
        <v>0.84000000000000341</v>
      </c>
      <c r="K192" s="12">
        <f>(K191*13+testdata[[#This Row],[TR]])/14</f>
        <v>1.0915043688089998</v>
      </c>
      <c r="L192" s="12">
        <f>(testdata[[#This Row],[high]]+testdata[[#This Row],[low]])/2</f>
        <v>242.43</v>
      </c>
      <c r="M192" s="15">
        <f>testdata[[#This Row],[MidPrice]]+Multiplier*testdata[[#This Row],[ATR]]</f>
        <v>245.70451310642702</v>
      </c>
      <c r="N192" s="15">
        <f>testdata[[#This Row],[MidPrice]]-Multiplier*testdata[[#This Row],[ATR]]</f>
        <v>239.155486893573</v>
      </c>
      <c r="O192" s="15">
        <f>IF(OR(testdata[[#This Row],[UpperE]]&lt;O191,F191&gt;O191),testdata[[#This Row],[UpperE]],O191)</f>
        <v>245.70451310642702</v>
      </c>
      <c r="P192" s="15">
        <f>IF(OR(testdata[[#This Row],[LowerE]]&gt;P191,F191&lt;P191),testdata[[#This Row],[LowerE]],P191)</f>
        <v>239.155486893573</v>
      </c>
      <c r="Q192" s="8">
        <f>IF(T191=O191,testdata[[#This Row],[Upper]],testdata[[#This Row],[Lower]])</f>
        <v>239.155486893573</v>
      </c>
      <c r="R192" s="8" t="e">
        <f>IF(testdata[[#This Row],[SuperTrend]]=testdata[[#This Row],[Upper]],testdata[[#This Row],[Upper]],NA())</f>
        <v>#N/A</v>
      </c>
      <c r="S192" s="8">
        <f>IF(testdata[[#This Row],[SuperTrend]]=testdata[[#This Row],[Lower]],testdata[[#This Row],[Lower]],NA())</f>
        <v>239.155486893573</v>
      </c>
      <c r="T192" s="8">
        <f>IF(testdata[[#This Row],[close]]&lt;=testdata[[#This Row],[STpot]],testdata[[#This Row],[Upper]],testdata[[#This Row],[Lower]])</f>
        <v>239.155486893573</v>
      </c>
      <c r="V192" s="2">
        <v>43012</v>
      </c>
      <c r="W192" s="8"/>
      <c r="X192" s="8">
        <v>239.155486893573</v>
      </c>
      <c r="Y192" s="8">
        <v>239.155486893573</v>
      </c>
      <c r="Z192" t="str">
        <f t="shared" si="2"/>
        <v/>
      </c>
    </row>
    <row r="193" spans="1:26" x14ac:dyDescent="0.25">
      <c r="A193" s="5">
        <v>192</v>
      </c>
      <c r="B193" s="2">
        <v>43013</v>
      </c>
      <c r="C193" s="1">
        <v>242.95</v>
      </c>
      <c r="D193" s="1">
        <v>244.04</v>
      </c>
      <c r="E193" s="1">
        <v>242.62</v>
      </c>
      <c r="F193" s="1">
        <v>244.02</v>
      </c>
      <c r="G193" s="1">
        <f>testdata[[#This Row],[high]]-testdata[[#This Row],[low]]</f>
        <v>1.4199999999999875</v>
      </c>
      <c r="H193" s="1">
        <f>ABS(testdata[[#This Row],[high]]-F192)</f>
        <v>1.4599999999999795</v>
      </c>
      <c r="I193" s="1">
        <f>ABS(testdata[[#This Row],[low]]-F192)</f>
        <v>3.9999999999992042E-2</v>
      </c>
      <c r="J193" s="15">
        <f>MAX(testdata[[#This Row],[H-L]:[|L-pC|]])</f>
        <v>1.4599999999999795</v>
      </c>
      <c r="K193" s="12">
        <f>(K192*13+testdata[[#This Row],[TR]])/14</f>
        <v>1.1178254853226413</v>
      </c>
      <c r="L193" s="12">
        <f>(testdata[[#This Row],[high]]+testdata[[#This Row],[low]])/2</f>
        <v>243.32999999999998</v>
      </c>
      <c r="M193" s="15">
        <f>testdata[[#This Row],[MidPrice]]+Multiplier*testdata[[#This Row],[ATR]]</f>
        <v>246.68347645596791</v>
      </c>
      <c r="N193" s="15">
        <f>testdata[[#This Row],[MidPrice]]-Multiplier*testdata[[#This Row],[ATR]]</f>
        <v>239.97652354403206</v>
      </c>
      <c r="O193" s="15">
        <f>IF(OR(testdata[[#This Row],[UpperE]]&lt;O192,F192&gt;O192),testdata[[#This Row],[UpperE]],O192)</f>
        <v>245.70451310642702</v>
      </c>
      <c r="P193" s="15">
        <f>IF(OR(testdata[[#This Row],[LowerE]]&gt;P192,F192&lt;P192),testdata[[#This Row],[LowerE]],P192)</f>
        <v>239.97652354403206</v>
      </c>
      <c r="Q193" s="8">
        <f>IF(T192=O192,testdata[[#This Row],[Upper]],testdata[[#This Row],[Lower]])</f>
        <v>239.97652354403206</v>
      </c>
      <c r="R193" s="8" t="e">
        <f>IF(testdata[[#This Row],[SuperTrend]]=testdata[[#This Row],[Upper]],testdata[[#This Row],[Upper]],NA())</f>
        <v>#N/A</v>
      </c>
      <c r="S193" s="8">
        <f>IF(testdata[[#This Row],[SuperTrend]]=testdata[[#This Row],[Lower]],testdata[[#This Row],[Lower]],NA())</f>
        <v>239.97652354403206</v>
      </c>
      <c r="T193" s="8">
        <f>IF(testdata[[#This Row],[close]]&lt;=testdata[[#This Row],[STpot]],testdata[[#This Row],[Upper]],testdata[[#This Row],[Lower]])</f>
        <v>239.97652354403206</v>
      </c>
      <c r="V193" s="2">
        <v>43013</v>
      </c>
      <c r="W193" s="8"/>
      <c r="X193" s="8">
        <v>239.97652354403201</v>
      </c>
      <c r="Y193" s="8">
        <v>239.97652354403201</v>
      </c>
      <c r="Z193" t="str">
        <f t="shared" si="2"/>
        <v/>
      </c>
    </row>
    <row r="194" spans="1:26" x14ac:dyDescent="0.25">
      <c r="A194" s="5">
        <v>193</v>
      </c>
      <c r="B194" s="2">
        <v>43014</v>
      </c>
      <c r="C194" s="1">
        <v>243.53</v>
      </c>
      <c r="D194" s="1">
        <v>244.06</v>
      </c>
      <c r="E194" s="1">
        <v>243.25</v>
      </c>
      <c r="F194" s="1">
        <v>243.74</v>
      </c>
      <c r="G194" s="1">
        <f>testdata[[#This Row],[high]]-testdata[[#This Row],[low]]</f>
        <v>0.81000000000000227</v>
      </c>
      <c r="H194" s="1">
        <f>ABS(testdata[[#This Row],[high]]-F193)</f>
        <v>3.9999999999992042E-2</v>
      </c>
      <c r="I194" s="1">
        <f>ABS(testdata[[#This Row],[low]]-F193)</f>
        <v>0.77000000000001023</v>
      </c>
      <c r="J194" s="15">
        <f>MAX(testdata[[#This Row],[H-L]:[|L-pC|]])</f>
        <v>0.81000000000000227</v>
      </c>
      <c r="K194" s="12">
        <f>(K193*13+testdata[[#This Row],[TR]])/14</f>
        <v>1.0958379506567384</v>
      </c>
      <c r="L194" s="12">
        <f>(testdata[[#This Row],[high]]+testdata[[#This Row],[low]])/2</f>
        <v>243.655</v>
      </c>
      <c r="M194" s="15">
        <f>testdata[[#This Row],[MidPrice]]+Multiplier*testdata[[#This Row],[ATR]]</f>
        <v>246.9425138519702</v>
      </c>
      <c r="N194" s="15">
        <f>testdata[[#This Row],[MidPrice]]-Multiplier*testdata[[#This Row],[ATR]]</f>
        <v>240.3674861480298</v>
      </c>
      <c r="O194" s="15">
        <f>IF(OR(testdata[[#This Row],[UpperE]]&lt;O193,F193&gt;O193),testdata[[#This Row],[UpperE]],O193)</f>
        <v>245.70451310642702</v>
      </c>
      <c r="P194" s="15">
        <f>IF(OR(testdata[[#This Row],[LowerE]]&gt;P193,F193&lt;P193),testdata[[#This Row],[LowerE]],P193)</f>
        <v>240.3674861480298</v>
      </c>
      <c r="Q194" s="8">
        <f>IF(T193=O193,testdata[[#This Row],[Upper]],testdata[[#This Row],[Lower]])</f>
        <v>240.3674861480298</v>
      </c>
      <c r="R194" s="8" t="e">
        <f>IF(testdata[[#This Row],[SuperTrend]]=testdata[[#This Row],[Upper]],testdata[[#This Row],[Upper]],NA())</f>
        <v>#N/A</v>
      </c>
      <c r="S194" s="8">
        <f>IF(testdata[[#This Row],[SuperTrend]]=testdata[[#This Row],[Lower]],testdata[[#This Row],[Lower]],NA())</f>
        <v>240.3674861480298</v>
      </c>
      <c r="T194" s="8">
        <f>IF(testdata[[#This Row],[close]]&lt;=testdata[[#This Row],[STpot]],testdata[[#This Row],[Upper]],testdata[[#This Row],[Lower]])</f>
        <v>240.3674861480298</v>
      </c>
      <c r="V194" s="2">
        <v>43014</v>
      </c>
      <c r="W194" s="8"/>
      <c r="X194" s="8">
        <v>240.367486148029</v>
      </c>
      <c r="Y194" s="8">
        <v>240.367486148029</v>
      </c>
      <c r="Z194" t="str">
        <f t="shared" si="2"/>
        <v/>
      </c>
    </row>
    <row r="195" spans="1:26" x14ac:dyDescent="0.25">
      <c r="A195" s="5">
        <v>194</v>
      </c>
      <c r="B195" s="2">
        <v>43017</v>
      </c>
      <c r="C195" s="1">
        <v>243.99</v>
      </c>
      <c r="D195" s="1">
        <v>244.06</v>
      </c>
      <c r="E195" s="1">
        <v>243.05</v>
      </c>
      <c r="F195" s="1">
        <v>243.34</v>
      </c>
      <c r="G195" s="1">
        <f>testdata[[#This Row],[high]]-testdata[[#This Row],[low]]</f>
        <v>1.0099999999999909</v>
      </c>
      <c r="H195" s="1">
        <f>ABS(testdata[[#This Row],[high]]-F194)</f>
        <v>0.31999999999999318</v>
      </c>
      <c r="I195" s="1">
        <f>ABS(testdata[[#This Row],[low]]-F194)</f>
        <v>0.68999999999999773</v>
      </c>
      <c r="J195" s="15">
        <f>MAX(testdata[[#This Row],[H-L]:[|L-pC|]])</f>
        <v>1.0099999999999909</v>
      </c>
      <c r="K195" s="12">
        <f>(K194*13+testdata[[#This Row],[TR]])/14</f>
        <v>1.0897066684669707</v>
      </c>
      <c r="L195" s="12">
        <f>(testdata[[#This Row],[high]]+testdata[[#This Row],[low]])/2</f>
        <v>243.55500000000001</v>
      </c>
      <c r="M195" s="15">
        <f>testdata[[#This Row],[MidPrice]]+Multiplier*testdata[[#This Row],[ATR]]</f>
        <v>246.82412000540091</v>
      </c>
      <c r="N195" s="15">
        <f>testdata[[#This Row],[MidPrice]]-Multiplier*testdata[[#This Row],[ATR]]</f>
        <v>240.2858799945991</v>
      </c>
      <c r="O195" s="15">
        <f>IF(OR(testdata[[#This Row],[UpperE]]&lt;O194,F194&gt;O194),testdata[[#This Row],[UpperE]],O194)</f>
        <v>245.70451310642702</v>
      </c>
      <c r="P195" s="15">
        <f>IF(OR(testdata[[#This Row],[LowerE]]&gt;P194,F194&lt;P194),testdata[[#This Row],[LowerE]],P194)</f>
        <v>240.3674861480298</v>
      </c>
      <c r="Q195" s="8">
        <f>IF(T194=O194,testdata[[#This Row],[Upper]],testdata[[#This Row],[Lower]])</f>
        <v>240.3674861480298</v>
      </c>
      <c r="R195" s="8" t="e">
        <f>IF(testdata[[#This Row],[SuperTrend]]=testdata[[#This Row],[Upper]],testdata[[#This Row],[Upper]],NA())</f>
        <v>#N/A</v>
      </c>
      <c r="S195" s="8">
        <f>IF(testdata[[#This Row],[SuperTrend]]=testdata[[#This Row],[Lower]],testdata[[#This Row],[Lower]],NA())</f>
        <v>240.3674861480298</v>
      </c>
      <c r="T195" s="8">
        <f>IF(testdata[[#This Row],[close]]&lt;=testdata[[#This Row],[STpot]],testdata[[#This Row],[Upper]],testdata[[#This Row],[Lower]])</f>
        <v>240.3674861480298</v>
      </c>
      <c r="V195" s="2">
        <v>43017</v>
      </c>
      <c r="W195" s="8"/>
      <c r="X195" s="8">
        <v>240.367486148029</v>
      </c>
      <c r="Y195" s="8">
        <v>240.367486148029</v>
      </c>
      <c r="Z195" t="str">
        <f t="shared" si="2"/>
        <v/>
      </c>
    </row>
    <row r="196" spans="1:26" x14ac:dyDescent="0.25">
      <c r="A196" s="5">
        <v>195</v>
      </c>
      <c r="B196" s="2">
        <v>43018</v>
      </c>
      <c r="C196" s="1">
        <v>243.96</v>
      </c>
      <c r="D196" s="1">
        <v>244.4</v>
      </c>
      <c r="E196" s="1">
        <v>243.37</v>
      </c>
      <c r="F196" s="1">
        <v>243.98</v>
      </c>
      <c r="G196" s="1">
        <f>testdata[[#This Row],[high]]-testdata[[#This Row],[low]]</f>
        <v>1.0300000000000011</v>
      </c>
      <c r="H196" s="1">
        <f>ABS(testdata[[#This Row],[high]]-F195)</f>
        <v>1.0600000000000023</v>
      </c>
      <c r="I196" s="1">
        <f>ABS(testdata[[#This Row],[low]]-F195)</f>
        <v>3.0000000000001137E-2</v>
      </c>
      <c r="J196" s="15">
        <f>MAX(testdata[[#This Row],[H-L]:[|L-pC|]])</f>
        <v>1.0600000000000023</v>
      </c>
      <c r="K196" s="12">
        <f>(K195*13+testdata[[#This Row],[TR]])/14</f>
        <v>1.087584763576473</v>
      </c>
      <c r="L196" s="12">
        <f>(testdata[[#This Row],[high]]+testdata[[#This Row],[low]])/2</f>
        <v>243.88499999999999</v>
      </c>
      <c r="M196" s="15">
        <f>testdata[[#This Row],[MidPrice]]+Multiplier*testdata[[#This Row],[ATR]]</f>
        <v>247.14775429072941</v>
      </c>
      <c r="N196" s="15">
        <f>testdata[[#This Row],[MidPrice]]-Multiplier*testdata[[#This Row],[ATR]]</f>
        <v>240.62224570927057</v>
      </c>
      <c r="O196" s="15">
        <f>IF(OR(testdata[[#This Row],[UpperE]]&lt;O195,F195&gt;O195),testdata[[#This Row],[UpperE]],O195)</f>
        <v>245.70451310642702</v>
      </c>
      <c r="P196" s="15">
        <f>IF(OR(testdata[[#This Row],[LowerE]]&gt;P195,F195&lt;P195),testdata[[#This Row],[LowerE]],P195)</f>
        <v>240.62224570927057</v>
      </c>
      <c r="Q196" s="8">
        <f>IF(T195=O195,testdata[[#This Row],[Upper]],testdata[[#This Row],[Lower]])</f>
        <v>240.62224570927057</v>
      </c>
      <c r="R196" s="8" t="e">
        <f>IF(testdata[[#This Row],[SuperTrend]]=testdata[[#This Row],[Upper]],testdata[[#This Row],[Upper]],NA())</f>
        <v>#N/A</v>
      </c>
      <c r="S196" s="8">
        <f>IF(testdata[[#This Row],[SuperTrend]]=testdata[[#This Row],[Lower]],testdata[[#This Row],[Lower]],NA())</f>
        <v>240.62224570927057</v>
      </c>
      <c r="T196" s="8">
        <f>IF(testdata[[#This Row],[close]]&lt;=testdata[[#This Row],[STpot]],testdata[[#This Row],[Upper]],testdata[[#This Row],[Lower]])</f>
        <v>240.62224570927057</v>
      </c>
      <c r="V196" s="2">
        <v>43018</v>
      </c>
      <c r="W196" s="8"/>
      <c r="X196" s="8">
        <v>240.62224570927</v>
      </c>
      <c r="Y196" s="8">
        <v>240.62224570927</v>
      </c>
      <c r="Z196" t="str">
        <f t="shared" si="2"/>
        <v/>
      </c>
    </row>
    <row r="197" spans="1:26" x14ac:dyDescent="0.25">
      <c r="A197" s="5">
        <v>196</v>
      </c>
      <c r="B197" s="2">
        <v>43019</v>
      </c>
      <c r="C197" s="1">
        <v>243.88</v>
      </c>
      <c r="D197" s="1">
        <v>244.37</v>
      </c>
      <c r="E197" s="1">
        <v>243.7</v>
      </c>
      <c r="F197" s="1">
        <v>244.37</v>
      </c>
      <c r="G197" s="1">
        <f>testdata[[#This Row],[high]]-testdata[[#This Row],[low]]</f>
        <v>0.67000000000001592</v>
      </c>
      <c r="H197" s="1">
        <f>ABS(testdata[[#This Row],[high]]-F196)</f>
        <v>0.39000000000001478</v>
      </c>
      <c r="I197" s="1">
        <f>ABS(testdata[[#This Row],[low]]-F196)</f>
        <v>0.28000000000000114</v>
      </c>
      <c r="J197" s="15">
        <f>MAX(testdata[[#This Row],[H-L]:[|L-pC|]])</f>
        <v>0.67000000000001592</v>
      </c>
      <c r="K197" s="12">
        <f>(K196*13+testdata[[#This Row],[TR]])/14</f>
        <v>1.0577572804638691</v>
      </c>
      <c r="L197" s="12">
        <f>(testdata[[#This Row],[high]]+testdata[[#This Row],[low]])/2</f>
        <v>244.035</v>
      </c>
      <c r="M197" s="15">
        <f>testdata[[#This Row],[MidPrice]]+Multiplier*testdata[[#This Row],[ATR]]</f>
        <v>247.20827184139159</v>
      </c>
      <c r="N197" s="15">
        <f>testdata[[#This Row],[MidPrice]]-Multiplier*testdata[[#This Row],[ATR]]</f>
        <v>240.8617281586084</v>
      </c>
      <c r="O197" s="15">
        <f>IF(OR(testdata[[#This Row],[UpperE]]&lt;O196,F196&gt;O196),testdata[[#This Row],[UpperE]],O196)</f>
        <v>245.70451310642702</v>
      </c>
      <c r="P197" s="15">
        <f>IF(OR(testdata[[#This Row],[LowerE]]&gt;P196,F196&lt;P196),testdata[[#This Row],[LowerE]],P196)</f>
        <v>240.8617281586084</v>
      </c>
      <c r="Q197" s="8">
        <f>IF(T196=O196,testdata[[#This Row],[Upper]],testdata[[#This Row],[Lower]])</f>
        <v>240.8617281586084</v>
      </c>
      <c r="R197" s="8" t="e">
        <f>IF(testdata[[#This Row],[SuperTrend]]=testdata[[#This Row],[Upper]],testdata[[#This Row],[Upper]],NA())</f>
        <v>#N/A</v>
      </c>
      <c r="S197" s="8">
        <f>IF(testdata[[#This Row],[SuperTrend]]=testdata[[#This Row],[Lower]],testdata[[#This Row],[Lower]],NA())</f>
        <v>240.8617281586084</v>
      </c>
      <c r="T197" s="8">
        <f>IF(testdata[[#This Row],[close]]&lt;=testdata[[#This Row],[STpot]],testdata[[#This Row],[Upper]],testdata[[#This Row],[Lower]])</f>
        <v>240.8617281586084</v>
      </c>
      <c r="V197" s="2">
        <v>43019</v>
      </c>
      <c r="W197" s="8"/>
      <c r="X197" s="8">
        <v>240.861728158608</v>
      </c>
      <c r="Y197" s="8">
        <v>240.861728158608</v>
      </c>
      <c r="Z197" t="str">
        <f t="shared" si="2"/>
        <v/>
      </c>
    </row>
    <row r="198" spans="1:26" x14ac:dyDescent="0.25">
      <c r="A198" s="5">
        <v>197</v>
      </c>
      <c r="B198" s="2">
        <v>43020</v>
      </c>
      <c r="C198" s="1">
        <v>244.02</v>
      </c>
      <c r="D198" s="1">
        <v>244.41</v>
      </c>
      <c r="E198" s="1">
        <v>243.74</v>
      </c>
      <c r="F198" s="1">
        <v>244</v>
      </c>
      <c r="G198" s="1">
        <f>testdata[[#This Row],[high]]-testdata[[#This Row],[low]]</f>
        <v>0.66999999999998749</v>
      </c>
      <c r="H198" s="1">
        <f>ABS(testdata[[#This Row],[high]]-F197)</f>
        <v>3.9999999999992042E-2</v>
      </c>
      <c r="I198" s="1">
        <f>ABS(testdata[[#This Row],[low]]-F197)</f>
        <v>0.62999999999999545</v>
      </c>
      <c r="J198" s="15">
        <f>MAX(testdata[[#This Row],[H-L]:[|L-pC|]])</f>
        <v>0.66999999999998749</v>
      </c>
      <c r="K198" s="12">
        <f>(K197*13+testdata[[#This Row],[TR]])/14</f>
        <v>1.0300603318593062</v>
      </c>
      <c r="L198" s="12">
        <f>(testdata[[#This Row],[high]]+testdata[[#This Row],[low]])/2</f>
        <v>244.07499999999999</v>
      </c>
      <c r="M198" s="15">
        <f>testdata[[#This Row],[MidPrice]]+Multiplier*testdata[[#This Row],[ATR]]</f>
        <v>247.16518099557791</v>
      </c>
      <c r="N198" s="15">
        <f>testdata[[#This Row],[MidPrice]]-Multiplier*testdata[[#This Row],[ATR]]</f>
        <v>240.98481900442206</v>
      </c>
      <c r="O198" s="15">
        <f>IF(OR(testdata[[#This Row],[UpperE]]&lt;O197,F197&gt;O197),testdata[[#This Row],[UpperE]],O197)</f>
        <v>245.70451310642702</v>
      </c>
      <c r="P198" s="15">
        <f>IF(OR(testdata[[#This Row],[LowerE]]&gt;P197,F197&lt;P197),testdata[[#This Row],[LowerE]],P197)</f>
        <v>240.98481900442206</v>
      </c>
      <c r="Q198" s="8">
        <f>IF(T197=O197,testdata[[#This Row],[Upper]],testdata[[#This Row],[Lower]])</f>
        <v>240.98481900442206</v>
      </c>
      <c r="R198" s="8" t="e">
        <f>IF(testdata[[#This Row],[SuperTrend]]=testdata[[#This Row],[Upper]],testdata[[#This Row],[Upper]],NA())</f>
        <v>#N/A</v>
      </c>
      <c r="S198" s="8">
        <f>IF(testdata[[#This Row],[SuperTrend]]=testdata[[#This Row],[Lower]],testdata[[#This Row],[Lower]],NA())</f>
        <v>240.98481900442206</v>
      </c>
      <c r="T198" s="8">
        <f>IF(testdata[[#This Row],[close]]&lt;=testdata[[#This Row],[STpot]],testdata[[#This Row],[Upper]],testdata[[#This Row],[Lower]])</f>
        <v>240.98481900442206</v>
      </c>
      <c r="V198" s="2">
        <v>43020</v>
      </c>
      <c r="W198" s="8"/>
      <c r="X198" s="8">
        <v>240.98481900442201</v>
      </c>
      <c r="Y198" s="8">
        <v>240.98481900442201</v>
      </c>
      <c r="Z198" t="str">
        <f t="shared" si="2"/>
        <v/>
      </c>
    </row>
    <row r="199" spans="1:26" x14ac:dyDescent="0.25">
      <c r="A199" s="5">
        <v>198</v>
      </c>
      <c r="B199" s="2">
        <v>43021</v>
      </c>
      <c r="C199" s="1">
        <v>244.48</v>
      </c>
      <c r="D199" s="1">
        <v>244.61</v>
      </c>
      <c r="E199" s="1">
        <v>244</v>
      </c>
      <c r="F199" s="1">
        <v>244.3</v>
      </c>
      <c r="G199" s="1">
        <f>testdata[[#This Row],[high]]-testdata[[#This Row],[low]]</f>
        <v>0.61000000000001364</v>
      </c>
      <c r="H199" s="1">
        <f>ABS(testdata[[#This Row],[high]]-F198)</f>
        <v>0.61000000000001364</v>
      </c>
      <c r="I199" s="1">
        <f>ABS(testdata[[#This Row],[low]]-F198)</f>
        <v>0</v>
      </c>
      <c r="J199" s="15">
        <f>MAX(testdata[[#This Row],[H-L]:[|L-pC|]])</f>
        <v>0.61000000000001364</v>
      </c>
      <c r="K199" s="12">
        <f>(K198*13+testdata[[#This Row],[TR]])/14</f>
        <v>1.0000560224407853</v>
      </c>
      <c r="L199" s="12">
        <f>(testdata[[#This Row],[high]]+testdata[[#This Row],[low]])/2</f>
        <v>244.30500000000001</v>
      </c>
      <c r="M199" s="15">
        <f>testdata[[#This Row],[MidPrice]]+Multiplier*testdata[[#This Row],[ATR]]</f>
        <v>247.30516806732237</v>
      </c>
      <c r="N199" s="15">
        <f>testdata[[#This Row],[MidPrice]]-Multiplier*testdata[[#This Row],[ATR]]</f>
        <v>241.30483193267764</v>
      </c>
      <c r="O199" s="15">
        <f>IF(OR(testdata[[#This Row],[UpperE]]&lt;O198,F198&gt;O198),testdata[[#This Row],[UpperE]],O198)</f>
        <v>245.70451310642702</v>
      </c>
      <c r="P199" s="15">
        <f>IF(OR(testdata[[#This Row],[LowerE]]&gt;P198,F198&lt;P198),testdata[[#This Row],[LowerE]],P198)</f>
        <v>241.30483193267764</v>
      </c>
      <c r="Q199" s="8">
        <f>IF(T198=O198,testdata[[#This Row],[Upper]],testdata[[#This Row],[Lower]])</f>
        <v>241.30483193267764</v>
      </c>
      <c r="R199" s="8" t="e">
        <f>IF(testdata[[#This Row],[SuperTrend]]=testdata[[#This Row],[Upper]],testdata[[#This Row],[Upper]],NA())</f>
        <v>#N/A</v>
      </c>
      <c r="S199" s="8">
        <f>IF(testdata[[#This Row],[SuperTrend]]=testdata[[#This Row],[Lower]],testdata[[#This Row],[Lower]],NA())</f>
        <v>241.30483193267764</v>
      </c>
      <c r="T199" s="8">
        <f>IF(testdata[[#This Row],[close]]&lt;=testdata[[#This Row],[STpot]],testdata[[#This Row],[Upper]],testdata[[#This Row],[Lower]])</f>
        <v>241.30483193267764</v>
      </c>
      <c r="V199" s="2">
        <v>43021</v>
      </c>
      <c r="W199" s="8"/>
      <c r="X199" s="8">
        <v>241.30483193267699</v>
      </c>
      <c r="Y199" s="8">
        <v>241.30483193267699</v>
      </c>
      <c r="Z199" t="str">
        <f t="shared" si="2"/>
        <v/>
      </c>
    </row>
    <row r="200" spans="1:26" x14ac:dyDescent="0.25">
      <c r="A200" s="5">
        <v>199</v>
      </c>
      <c r="B200" s="2">
        <v>43024</v>
      </c>
      <c r="C200" s="1">
        <v>244.55</v>
      </c>
      <c r="D200" s="1">
        <v>244.84</v>
      </c>
      <c r="E200" s="1">
        <v>244.18</v>
      </c>
      <c r="F200" s="1">
        <v>244.63</v>
      </c>
      <c r="G200" s="1">
        <f>testdata[[#This Row],[high]]-testdata[[#This Row],[low]]</f>
        <v>0.65999999999999659</v>
      </c>
      <c r="H200" s="1">
        <f>ABS(testdata[[#This Row],[high]]-F199)</f>
        <v>0.53999999999999204</v>
      </c>
      <c r="I200" s="1">
        <f>ABS(testdata[[#This Row],[low]]-F199)</f>
        <v>0.12000000000000455</v>
      </c>
      <c r="J200" s="15">
        <f>MAX(testdata[[#This Row],[H-L]:[|L-pC|]])</f>
        <v>0.65999999999999659</v>
      </c>
      <c r="K200" s="12">
        <f>(K199*13+testdata[[#This Row],[TR]])/14</f>
        <v>0.97576630655215746</v>
      </c>
      <c r="L200" s="12">
        <f>(testdata[[#This Row],[high]]+testdata[[#This Row],[low]])/2</f>
        <v>244.51</v>
      </c>
      <c r="M200" s="15">
        <f>testdata[[#This Row],[MidPrice]]+Multiplier*testdata[[#This Row],[ATR]]</f>
        <v>247.43729891965646</v>
      </c>
      <c r="N200" s="15">
        <f>testdata[[#This Row],[MidPrice]]-Multiplier*testdata[[#This Row],[ATR]]</f>
        <v>241.58270108034353</v>
      </c>
      <c r="O200" s="15">
        <f>IF(OR(testdata[[#This Row],[UpperE]]&lt;O199,F199&gt;O199),testdata[[#This Row],[UpperE]],O199)</f>
        <v>245.70451310642702</v>
      </c>
      <c r="P200" s="15">
        <f>IF(OR(testdata[[#This Row],[LowerE]]&gt;P199,F199&lt;P199),testdata[[#This Row],[LowerE]],P199)</f>
        <v>241.58270108034353</v>
      </c>
      <c r="Q200" s="8">
        <f>IF(T199=O199,testdata[[#This Row],[Upper]],testdata[[#This Row],[Lower]])</f>
        <v>241.58270108034353</v>
      </c>
      <c r="R200" s="8" t="e">
        <f>IF(testdata[[#This Row],[SuperTrend]]=testdata[[#This Row],[Upper]],testdata[[#This Row],[Upper]],NA())</f>
        <v>#N/A</v>
      </c>
      <c r="S200" s="8">
        <f>IF(testdata[[#This Row],[SuperTrend]]=testdata[[#This Row],[Lower]],testdata[[#This Row],[Lower]],NA())</f>
        <v>241.58270108034353</v>
      </c>
      <c r="T200" s="8">
        <f>IF(testdata[[#This Row],[close]]&lt;=testdata[[#This Row],[STpot]],testdata[[#This Row],[Upper]],testdata[[#This Row],[Lower]])</f>
        <v>241.58270108034353</v>
      </c>
      <c r="V200" s="2">
        <v>43024</v>
      </c>
      <c r="W200" s="8"/>
      <c r="X200" s="8">
        <v>241.58270108034301</v>
      </c>
      <c r="Y200" s="8">
        <v>241.58270108034301</v>
      </c>
      <c r="Z200" t="str">
        <f t="shared" si="2"/>
        <v/>
      </c>
    </row>
    <row r="201" spans="1:26" x14ac:dyDescent="0.25">
      <c r="A201" s="5">
        <v>200</v>
      </c>
      <c r="B201" s="2">
        <v>43025</v>
      </c>
      <c r="C201" s="1">
        <v>244.57</v>
      </c>
      <c r="D201" s="1">
        <v>244.85</v>
      </c>
      <c r="E201" s="1">
        <v>244.33</v>
      </c>
      <c r="F201" s="1">
        <v>244.8</v>
      </c>
      <c r="G201" s="1">
        <f>testdata[[#This Row],[high]]-testdata[[#This Row],[low]]</f>
        <v>0.51999999999998181</v>
      </c>
      <c r="H201" s="1">
        <f>ABS(testdata[[#This Row],[high]]-F200)</f>
        <v>0.21999999999999886</v>
      </c>
      <c r="I201" s="1">
        <f>ABS(testdata[[#This Row],[low]]-F200)</f>
        <v>0.29999999999998295</v>
      </c>
      <c r="J201" s="15">
        <f>MAX(testdata[[#This Row],[H-L]:[|L-pC|]])</f>
        <v>0.51999999999998181</v>
      </c>
      <c r="K201" s="12">
        <f>(K200*13+testdata[[#This Row],[TR]])/14</f>
        <v>0.94321157036985925</v>
      </c>
      <c r="L201" s="12">
        <f>(testdata[[#This Row],[high]]+testdata[[#This Row],[low]])/2</f>
        <v>244.59</v>
      </c>
      <c r="M201" s="15">
        <f>testdata[[#This Row],[MidPrice]]+Multiplier*testdata[[#This Row],[ATR]]</f>
        <v>247.41963471110958</v>
      </c>
      <c r="N201" s="15">
        <f>testdata[[#This Row],[MidPrice]]-Multiplier*testdata[[#This Row],[ATR]]</f>
        <v>241.76036528889043</v>
      </c>
      <c r="O201" s="15">
        <f>IF(OR(testdata[[#This Row],[UpperE]]&lt;O200,F200&gt;O200),testdata[[#This Row],[UpperE]],O200)</f>
        <v>245.70451310642702</v>
      </c>
      <c r="P201" s="15">
        <f>IF(OR(testdata[[#This Row],[LowerE]]&gt;P200,F200&lt;P200),testdata[[#This Row],[LowerE]],P200)</f>
        <v>241.76036528889043</v>
      </c>
      <c r="Q201" s="8">
        <f>IF(T200=O200,testdata[[#This Row],[Upper]],testdata[[#This Row],[Lower]])</f>
        <v>241.76036528889043</v>
      </c>
      <c r="R201" s="8" t="e">
        <f>IF(testdata[[#This Row],[SuperTrend]]=testdata[[#This Row],[Upper]],testdata[[#This Row],[Upper]],NA())</f>
        <v>#N/A</v>
      </c>
      <c r="S201" s="8">
        <f>IF(testdata[[#This Row],[SuperTrend]]=testdata[[#This Row],[Lower]],testdata[[#This Row],[Lower]],NA())</f>
        <v>241.76036528889043</v>
      </c>
      <c r="T201" s="8">
        <f>IF(testdata[[#This Row],[close]]&lt;=testdata[[#This Row],[STpot]],testdata[[#This Row],[Upper]],testdata[[#This Row],[Lower]])</f>
        <v>241.76036528889043</v>
      </c>
      <c r="V201" s="2">
        <v>43025</v>
      </c>
      <c r="W201" s="8"/>
      <c r="X201" s="8">
        <v>241.76036528889</v>
      </c>
      <c r="Y201" s="8">
        <v>241.76036528889</v>
      </c>
      <c r="Z201" t="str">
        <f t="shared" si="2"/>
        <v/>
      </c>
    </row>
    <row r="202" spans="1:26" x14ac:dyDescent="0.25">
      <c r="A202" s="5">
        <v>201</v>
      </c>
      <c r="B202" s="2">
        <v>43026</v>
      </c>
      <c r="C202" s="1">
        <v>245.21</v>
      </c>
      <c r="D202" s="1">
        <v>245.26</v>
      </c>
      <c r="E202" s="1">
        <v>244.83</v>
      </c>
      <c r="F202" s="1">
        <v>245.04</v>
      </c>
      <c r="G202" s="1">
        <f>testdata[[#This Row],[high]]-testdata[[#This Row],[low]]</f>
        <v>0.4299999999999784</v>
      </c>
      <c r="H202" s="1">
        <f>ABS(testdata[[#This Row],[high]]-F201)</f>
        <v>0.45999999999997954</v>
      </c>
      <c r="I202" s="1">
        <f>ABS(testdata[[#This Row],[low]]-F201)</f>
        <v>3.0000000000001137E-2</v>
      </c>
      <c r="J202" s="15">
        <f>MAX(testdata[[#This Row],[H-L]:[|L-pC|]])</f>
        <v>0.45999999999997954</v>
      </c>
      <c r="K202" s="12">
        <f>(K201*13+testdata[[#This Row],[TR]])/14</f>
        <v>0.9086964582005822</v>
      </c>
      <c r="L202" s="12">
        <f>(testdata[[#This Row],[high]]+testdata[[#This Row],[low]])/2</f>
        <v>245.04500000000002</v>
      </c>
      <c r="M202" s="15">
        <f>testdata[[#This Row],[MidPrice]]+Multiplier*testdata[[#This Row],[ATR]]</f>
        <v>247.77108937460176</v>
      </c>
      <c r="N202" s="15">
        <f>testdata[[#This Row],[MidPrice]]-Multiplier*testdata[[#This Row],[ATR]]</f>
        <v>242.31891062539827</v>
      </c>
      <c r="O202" s="15">
        <f>IF(OR(testdata[[#This Row],[UpperE]]&lt;O201,F201&gt;O201),testdata[[#This Row],[UpperE]],O201)</f>
        <v>245.70451310642702</v>
      </c>
      <c r="P202" s="15">
        <f>IF(OR(testdata[[#This Row],[LowerE]]&gt;P201,F201&lt;P201),testdata[[#This Row],[LowerE]],P201)</f>
        <v>242.31891062539827</v>
      </c>
      <c r="Q202" s="8">
        <f>IF(T201=O201,testdata[[#This Row],[Upper]],testdata[[#This Row],[Lower]])</f>
        <v>242.31891062539827</v>
      </c>
      <c r="R202" s="8" t="e">
        <f>IF(testdata[[#This Row],[SuperTrend]]=testdata[[#This Row],[Upper]],testdata[[#This Row],[Upper]],NA())</f>
        <v>#N/A</v>
      </c>
      <c r="S202" s="8">
        <f>IF(testdata[[#This Row],[SuperTrend]]=testdata[[#This Row],[Lower]],testdata[[#This Row],[Lower]],NA())</f>
        <v>242.31891062539827</v>
      </c>
      <c r="T202" s="8">
        <f>IF(testdata[[#This Row],[close]]&lt;=testdata[[#This Row],[STpot]],testdata[[#This Row],[Upper]],testdata[[#This Row],[Lower]])</f>
        <v>242.31891062539827</v>
      </c>
      <c r="V202" s="2">
        <v>43026</v>
      </c>
      <c r="W202" s="8"/>
      <c r="X202" s="8">
        <v>242.31891062539799</v>
      </c>
      <c r="Y202" s="8">
        <v>242.31891062539799</v>
      </c>
      <c r="Z202" t="str">
        <f t="shared" si="2"/>
        <v/>
      </c>
    </row>
    <row r="203" spans="1:26" x14ac:dyDescent="0.25">
      <c r="A203" s="5">
        <v>202</v>
      </c>
      <c r="B203" s="2">
        <v>43027</v>
      </c>
      <c r="C203" s="1">
        <v>244.18</v>
      </c>
      <c r="D203" s="1">
        <v>245.14</v>
      </c>
      <c r="E203" s="1">
        <v>243.72</v>
      </c>
      <c r="F203" s="1">
        <v>245.1</v>
      </c>
      <c r="G203" s="1">
        <f>testdata[[#This Row],[high]]-testdata[[#This Row],[low]]</f>
        <v>1.4199999999999875</v>
      </c>
      <c r="H203" s="1">
        <f>ABS(testdata[[#This Row],[high]]-F202)</f>
        <v>9.9999999999994316E-2</v>
      </c>
      <c r="I203" s="1">
        <f>ABS(testdata[[#This Row],[low]]-F202)</f>
        <v>1.3199999999999932</v>
      </c>
      <c r="J203" s="15">
        <f>MAX(testdata[[#This Row],[H-L]:[|L-pC|]])</f>
        <v>1.4199999999999875</v>
      </c>
      <c r="K203" s="12">
        <f>(K202*13+testdata[[#This Row],[TR]])/14</f>
        <v>0.94521813975768254</v>
      </c>
      <c r="L203" s="12">
        <f>(testdata[[#This Row],[high]]+testdata[[#This Row],[low]])/2</f>
        <v>244.43</v>
      </c>
      <c r="M203" s="15">
        <f>testdata[[#This Row],[MidPrice]]+Multiplier*testdata[[#This Row],[ATR]]</f>
        <v>247.26565441927306</v>
      </c>
      <c r="N203" s="15">
        <f>testdata[[#This Row],[MidPrice]]-Multiplier*testdata[[#This Row],[ATR]]</f>
        <v>241.59434558072695</v>
      </c>
      <c r="O203" s="15">
        <f>IF(OR(testdata[[#This Row],[UpperE]]&lt;O202,F202&gt;O202),testdata[[#This Row],[UpperE]],O202)</f>
        <v>245.70451310642702</v>
      </c>
      <c r="P203" s="15">
        <f>IF(OR(testdata[[#This Row],[LowerE]]&gt;P202,F202&lt;P202),testdata[[#This Row],[LowerE]],P202)</f>
        <v>242.31891062539827</v>
      </c>
      <c r="Q203" s="8">
        <f>IF(T202=O202,testdata[[#This Row],[Upper]],testdata[[#This Row],[Lower]])</f>
        <v>242.31891062539827</v>
      </c>
      <c r="R203" s="8" t="e">
        <f>IF(testdata[[#This Row],[SuperTrend]]=testdata[[#This Row],[Upper]],testdata[[#This Row],[Upper]],NA())</f>
        <v>#N/A</v>
      </c>
      <c r="S203" s="8">
        <f>IF(testdata[[#This Row],[SuperTrend]]=testdata[[#This Row],[Lower]],testdata[[#This Row],[Lower]],NA())</f>
        <v>242.31891062539827</v>
      </c>
      <c r="T203" s="8">
        <f>IF(testdata[[#This Row],[close]]&lt;=testdata[[#This Row],[STpot]],testdata[[#This Row],[Upper]],testdata[[#This Row],[Lower]])</f>
        <v>242.31891062539827</v>
      </c>
      <c r="V203" s="2">
        <v>43027</v>
      </c>
      <c r="W203" s="8"/>
      <c r="X203" s="8">
        <v>242.31891062539799</v>
      </c>
      <c r="Y203" s="8">
        <v>242.31891062539799</v>
      </c>
      <c r="Z203" t="str">
        <f t="shared" si="2"/>
        <v/>
      </c>
    </row>
    <row r="204" spans="1:26" x14ac:dyDescent="0.25">
      <c r="A204" s="5">
        <v>203</v>
      </c>
      <c r="B204" s="2">
        <v>43028</v>
      </c>
      <c r="C204" s="1">
        <v>245.98</v>
      </c>
      <c r="D204" s="1">
        <v>246.4</v>
      </c>
      <c r="E204" s="1">
        <v>245.09</v>
      </c>
      <c r="F204" s="1">
        <v>246.37</v>
      </c>
      <c r="G204" s="1">
        <f>testdata[[#This Row],[high]]-testdata[[#This Row],[low]]</f>
        <v>1.3100000000000023</v>
      </c>
      <c r="H204" s="1">
        <f>ABS(testdata[[#This Row],[high]]-F203)</f>
        <v>1.3000000000000114</v>
      </c>
      <c r="I204" s="1">
        <f>ABS(testdata[[#This Row],[low]]-F203)</f>
        <v>9.9999999999909051E-3</v>
      </c>
      <c r="J204" s="15">
        <f>MAX(testdata[[#This Row],[H-L]:[|L-pC|]])</f>
        <v>1.3100000000000023</v>
      </c>
      <c r="K204" s="12">
        <f>(K203*13+testdata[[#This Row],[TR]])/14</f>
        <v>0.97127398691784816</v>
      </c>
      <c r="L204" s="12">
        <f>(testdata[[#This Row],[high]]+testdata[[#This Row],[low]])/2</f>
        <v>245.745</v>
      </c>
      <c r="M204" s="15">
        <f>testdata[[#This Row],[MidPrice]]+Multiplier*testdata[[#This Row],[ATR]]</f>
        <v>248.65882196075356</v>
      </c>
      <c r="N204" s="15">
        <f>testdata[[#This Row],[MidPrice]]-Multiplier*testdata[[#This Row],[ATR]]</f>
        <v>242.83117803924645</v>
      </c>
      <c r="O204" s="15">
        <f>IF(OR(testdata[[#This Row],[UpperE]]&lt;O203,F203&gt;O203),testdata[[#This Row],[UpperE]],O203)</f>
        <v>245.70451310642702</v>
      </c>
      <c r="P204" s="15">
        <f>IF(OR(testdata[[#This Row],[LowerE]]&gt;P203,F203&lt;P203),testdata[[#This Row],[LowerE]],P203)</f>
        <v>242.83117803924645</v>
      </c>
      <c r="Q204" s="8">
        <f>IF(T203=O203,testdata[[#This Row],[Upper]],testdata[[#This Row],[Lower]])</f>
        <v>242.83117803924645</v>
      </c>
      <c r="R204" s="8" t="e">
        <f>IF(testdata[[#This Row],[SuperTrend]]=testdata[[#This Row],[Upper]],testdata[[#This Row],[Upper]],NA())</f>
        <v>#N/A</v>
      </c>
      <c r="S204" s="8">
        <f>IF(testdata[[#This Row],[SuperTrend]]=testdata[[#This Row],[Lower]],testdata[[#This Row],[Lower]],NA())</f>
        <v>242.83117803924645</v>
      </c>
      <c r="T204" s="8">
        <f>IF(testdata[[#This Row],[close]]&lt;=testdata[[#This Row],[STpot]],testdata[[#This Row],[Upper]],testdata[[#This Row],[Lower]])</f>
        <v>242.83117803924645</v>
      </c>
      <c r="V204" s="2">
        <v>43028</v>
      </c>
      <c r="W204" s="8"/>
      <c r="X204" s="8">
        <v>242.831178039246</v>
      </c>
      <c r="Y204" s="8">
        <v>242.831178039246</v>
      </c>
      <c r="Z204" t="str">
        <f t="shared" si="2"/>
        <v/>
      </c>
    </row>
    <row r="205" spans="1:26" x14ac:dyDescent="0.25">
      <c r="A205" s="5">
        <v>204</v>
      </c>
      <c r="B205" s="2">
        <v>43031</v>
      </c>
      <c r="C205" s="1">
        <v>246.72</v>
      </c>
      <c r="D205" s="1">
        <v>246.75</v>
      </c>
      <c r="E205" s="1">
        <v>245.33</v>
      </c>
      <c r="F205" s="1">
        <v>245.41</v>
      </c>
      <c r="G205" s="1">
        <f>testdata[[#This Row],[high]]-testdata[[#This Row],[low]]</f>
        <v>1.4199999999999875</v>
      </c>
      <c r="H205" s="1">
        <f>ABS(testdata[[#This Row],[high]]-F204)</f>
        <v>0.37999999999999545</v>
      </c>
      <c r="I205" s="1">
        <f>ABS(testdata[[#This Row],[low]]-F204)</f>
        <v>1.039999999999992</v>
      </c>
      <c r="J205" s="15">
        <f>MAX(testdata[[#This Row],[H-L]:[|L-pC|]])</f>
        <v>1.4199999999999875</v>
      </c>
      <c r="K205" s="12">
        <f>(K204*13+testdata[[#This Row],[TR]])/14</f>
        <v>1.0033258449951439</v>
      </c>
      <c r="L205" s="12">
        <f>(testdata[[#This Row],[high]]+testdata[[#This Row],[low]])/2</f>
        <v>246.04000000000002</v>
      </c>
      <c r="M205" s="15">
        <f>testdata[[#This Row],[MidPrice]]+Multiplier*testdata[[#This Row],[ATR]]</f>
        <v>249.04997753498546</v>
      </c>
      <c r="N205" s="15">
        <f>testdata[[#This Row],[MidPrice]]-Multiplier*testdata[[#This Row],[ATR]]</f>
        <v>243.03002246501458</v>
      </c>
      <c r="O205" s="15">
        <f>IF(OR(testdata[[#This Row],[UpperE]]&lt;O204,F204&gt;O204),testdata[[#This Row],[UpperE]],O204)</f>
        <v>249.04997753498546</v>
      </c>
      <c r="P205" s="15">
        <f>IF(OR(testdata[[#This Row],[LowerE]]&gt;P204,F204&lt;P204),testdata[[#This Row],[LowerE]],P204)</f>
        <v>243.03002246501458</v>
      </c>
      <c r="Q205" s="8">
        <f>IF(T204=O204,testdata[[#This Row],[Upper]],testdata[[#This Row],[Lower]])</f>
        <v>243.03002246501458</v>
      </c>
      <c r="R205" s="8" t="e">
        <f>IF(testdata[[#This Row],[SuperTrend]]=testdata[[#This Row],[Upper]],testdata[[#This Row],[Upper]],NA())</f>
        <v>#N/A</v>
      </c>
      <c r="S205" s="8">
        <f>IF(testdata[[#This Row],[SuperTrend]]=testdata[[#This Row],[Lower]],testdata[[#This Row],[Lower]],NA())</f>
        <v>243.03002246501458</v>
      </c>
      <c r="T205" s="8">
        <f>IF(testdata[[#This Row],[close]]&lt;=testdata[[#This Row],[STpot]],testdata[[#This Row],[Upper]],testdata[[#This Row],[Lower]])</f>
        <v>243.03002246501458</v>
      </c>
      <c r="V205" s="2">
        <v>43031</v>
      </c>
      <c r="W205" s="8"/>
      <c r="X205" s="8">
        <v>243.03002246501401</v>
      </c>
      <c r="Y205" s="8">
        <v>243.03002246501401</v>
      </c>
      <c r="Z205" t="str">
        <f t="shared" si="2"/>
        <v/>
      </c>
    </row>
    <row r="206" spans="1:26" x14ac:dyDescent="0.25">
      <c r="A206" s="5">
        <v>205</v>
      </c>
      <c r="B206" s="2">
        <v>43032</v>
      </c>
      <c r="C206" s="1">
        <v>245.88</v>
      </c>
      <c r="D206" s="1">
        <v>246.1</v>
      </c>
      <c r="E206" s="1">
        <v>245.45</v>
      </c>
      <c r="F206" s="1">
        <v>245.84</v>
      </c>
      <c r="G206" s="1">
        <f>testdata[[#This Row],[high]]-testdata[[#This Row],[low]]</f>
        <v>0.65000000000000568</v>
      </c>
      <c r="H206" s="1">
        <f>ABS(testdata[[#This Row],[high]]-F205)</f>
        <v>0.68999999999999773</v>
      </c>
      <c r="I206" s="1">
        <f>ABS(testdata[[#This Row],[low]]-F205)</f>
        <v>3.9999999999992042E-2</v>
      </c>
      <c r="J206" s="15">
        <f>MAX(testdata[[#This Row],[H-L]:[|L-pC|]])</f>
        <v>0.68999999999999773</v>
      </c>
      <c r="K206" s="12">
        <f>(K205*13+testdata[[#This Row],[TR]])/14</f>
        <v>0.98094542749549063</v>
      </c>
      <c r="L206" s="12">
        <f>(testdata[[#This Row],[high]]+testdata[[#This Row],[low]])/2</f>
        <v>245.77499999999998</v>
      </c>
      <c r="M206" s="15">
        <f>testdata[[#This Row],[MidPrice]]+Multiplier*testdata[[#This Row],[ATR]]</f>
        <v>248.71783628248645</v>
      </c>
      <c r="N206" s="15">
        <f>testdata[[#This Row],[MidPrice]]-Multiplier*testdata[[#This Row],[ATR]]</f>
        <v>242.83216371751351</v>
      </c>
      <c r="O206" s="15">
        <f>IF(OR(testdata[[#This Row],[UpperE]]&lt;O205,F205&gt;O205),testdata[[#This Row],[UpperE]],O205)</f>
        <v>248.71783628248645</v>
      </c>
      <c r="P206" s="15">
        <f>IF(OR(testdata[[#This Row],[LowerE]]&gt;P205,F205&lt;P205),testdata[[#This Row],[LowerE]],P205)</f>
        <v>243.03002246501458</v>
      </c>
      <c r="Q206" s="8">
        <f>IF(T205=O205,testdata[[#This Row],[Upper]],testdata[[#This Row],[Lower]])</f>
        <v>243.03002246501458</v>
      </c>
      <c r="R206" s="8" t="e">
        <f>IF(testdata[[#This Row],[SuperTrend]]=testdata[[#This Row],[Upper]],testdata[[#This Row],[Upper]],NA())</f>
        <v>#N/A</v>
      </c>
      <c r="S206" s="8">
        <f>IF(testdata[[#This Row],[SuperTrend]]=testdata[[#This Row],[Lower]],testdata[[#This Row],[Lower]],NA())</f>
        <v>243.03002246501458</v>
      </c>
      <c r="T206" s="8">
        <f>IF(testdata[[#This Row],[close]]&lt;=testdata[[#This Row],[STpot]],testdata[[#This Row],[Upper]],testdata[[#This Row],[Lower]])</f>
        <v>243.03002246501458</v>
      </c>
      <c r="V206" s="2">
        <v>43032</v>
      </c>
      <c r="W206" s="8"/>
      <c r="X206" s="8">
        <v>243.03002246501401</v>
      </c>
      <c r="Y206" s="8">
        <v>243.03002246501401</v>
      </c>
      <c r="Z206" t="str">
        <f t="shared" si="2"/>
        <v/>
      </c>
    </row>
    <row r="207" spans="1:26" x14ac:dyDescent="0.25">
      <c r="A207" s="5">
        <v>206</v>
      </c>
      <c r="B207" s="2">
        <v>43033</v>
      </c>
      <c r="C207" s="1">
        <v>245.48</v>
      </c>
      <c r="D207" s="1">
        <v>245.6</v>
      </c>
      <c r="E207" s="1">
        <v>243.39</v>
      </c>
      <c r="F207" s="1">
        <v>244.63</v>
      </c>
      <c r="G207" s="1">
        <f>testdata[[#This Row],[high]]-testdata[[#This Row],[low]]</f>
        <v>2.210000000000008</v>
      </c>
      <c r="H207" s="1">
        <f>ABS(testdata[[#This Row],[high]]-F206)</f>
        <v>0.24000000000000909</v>
      </c>
      <c r="I207" s="1">
        <f>ABS(testdata[[#This Row],[low]]-F206)</f>
        <v>2.4500000000000171</v>
      </c>
      <c r="J207" s="15">
        <f>MAX(testdata[[#This Row],[H-L]:[|L-pC|]])</f>
        <v>2.4500000000000171</v>
      </c>
      <c r="K207" s="12">
        <f>(K206*13+testdata[[#This Row],[TR]])/14</f>
        <v>1.0858778969600997</v>
      </c>
      <c r="L207" s="12">
        <f>(testdata[[#This Row],[high]]+testdata[[#This Row],[low]])/2</f>
        <v>244.495</v>
      </c>
      <c r="M207" s="15">
        <f>testdata[[#This Row],[MidPrice]]+Multiplier*testdata[[#This Row],[ATR]]</f>
        <v>247.75263369088032</v>
      </c>
      <c r="N207" s="15">
        <f>testdata[[#This Row],[MidPrice]]-Multiplier*testdata[[#This Row],[ATR]]</f>
        <v>241.23736630911969</v>
      </c>
      <c r="O207" s="15">
        <f>IF(OR(testdata[[#This Row],[UpperE]]&lt;O206,F206&gt;O206),testdata[[#This Row],[UpperE]],O206)</f>
        <v>247.75263369088032</v>
      </c>
      <c r="P207" s="15">
        <f>IF(OR(testdata[[#This Row],[LowerE]]&gt;P206,F206&lt;P206),testdata[[#This Row],[LowerE]],P206)</f>
        <v>243.03002246501458</v>
      </c>
      <c r="Q207" s="8">
        <f>IF(T206=O206,testdata[[#This Row],[Upper]],testdata[[#This Row],[Lower]])</f>
        <v>243.03002246501458</v>
      </c>
      <c r="R207" s="8" t="e">
        <f>IF(testdata[[#This Row],[SuperTrend]]=testdata[[#This Row],[Upper]],testdata[[#This Row],[Upper]],NA())</f>
        <v>#N/A</v>
      </c>
      <c r="S207" s="8">
        <f>IF(testdata[[#This Row],[SuperTrend]]=testdata[[#This Row],[Lower]],testdata[[#This Row],[Lower]],NA())</f>
        <v>243.03002246501458</v>
      </c>
      <c r="T207" s="8">
        <f>IF(testdata[[#This Row],[close]]&lt;=testdata[[#This Row],[STpot]],testdata[[#This Row],[Upper]],testdata[[#This Row],[Lower]])</f>
        <v>243.03002246501458</v>
      </c>
      <c r="V207" s="2">
        <v>43033</v>
      </c>
      <c r="W207" s="8"/>
      <c r="X207" s="8">
        <v>243.03002246501401</v>
      </c>
      <c r="Y207" s="8">
        <v>243.03002246501401</v>
      </c>
      <c r="Z207" t="str">
        <f t="shared" si="2"/>
        <v/>
      </c>
    </row>
    <row r="208" spans="1:26" x14ac:dyDescent="0.25">
      <c r="A208" s="5">
        <v>207</v>
      </c>
      <c r="B208" s="2">
        <v>43034</v>
      </c>
      <c r="C208" s="1">
        <v>245.3</v>
      </c>
      <c r="D208" s="1">
        <v>245.59</v>
      </c>
      <c r="E208" s="1">
        <v>244.81</v>
      </c>
      <c r="F208" s="1">
        <v>244.94</v>
      </c>
      <c r="G208" s="1">
        <f>testdata[[#This Row],[high]]-testdata[[#This Row],[low]]</f>
        <v>0.78000000000000114</v>
      </c>
      <c r="H208" s="1">
        <f>ABS(testdata[[#This Row],[high]]-F207)</f>
        <v>0.96000000000000796</v>
      </c>
      <c r="I208" s="1">
        <f>ABS(testdata[[#This Row],[low]]-F207)</f>
        <v>0.18000000000000682</v>
      </c>
      <c r="J208" s="15">
        <f>MAX(testdata[[#This Row],[H-L]:[|L-pC|]])</f>
        <v>0.96000000000000796</v>
      </c>
      <c r="K208" s="12">
        <f>(K207*13+testdata[[#This Row],[TR]])/14</f>
        <v>1.0768866186058075</v>
      </c>
      <c r="L208" s="12">
        <f>(testdata[[#This Row],[high]]+testdata[[#This Row],[low]])/2</f>
        <v>245.2</v>
      </c>
      <c r="M208" s="15">
        <f>testdata[[#This Row],[MidPrice]]+Multiplier*testdata[[#This Row],[ATR]]</f>
        <v>248.43065985581742</v>
      </c>
      <c r="N208" s="15">
        <f>testdata[[#This Row],[MidPrice]]-Multiplier*testdata[[#This Row],[ATR]]</f>
        <v>241.96934014418255</v>
      </c>
      <c r="O208" s="15">
        <f>IF(OR(testdata[[#This Row],[UpperE]]&lt;O207,F207&gt;O207),testdata[[#This Row],[UpperE]],O207)</f>
        <v>247.75263369088032</v>
      </c>
      <c r="P208" s="15">
        <f>IF(OR(testdata[[#This Row],[LowerE]]&gt;P207,F207&lt;P207),testdata[[#This Row],[LowerE]],P207)</f>
        <v>243.03002246501458</v>
      </c>
      <c r="Q208" s="8">
        <f>IF(T207=O207,testdata[[#This Row],[Upper]],testdata[[#This Row],[Lower]])</f>
        <v>243.03002246501458</v>
      </c>
      <c r="R208" s="8" t="e">
        <f>IF(testdata[[#This Row],[SuperTrend]]=testdata[[#This Row],[Upper]],testdata[[#This Row],[Upper]],NA())</f>
        <v>#N/A</v>
      </c>
      <c r="S208" s="8">
        <f>IF(testdata[[#This Row],[SuperTrend]]=testdata[[#This Row],[Lower]],testdata[[#This Row],[Lower]],NA())</f>
        <v>243.03002246501458</v>
      </c>
      <c r="T208" s="8">
        <f>IF(testdata[[#This Row],[close]]&lt;=testdata[[#This Row],[STpot]],testdata[[#This Row],[Upper]],testdata[[#This Row],[Lower]])</f>
        <v>243.03002246501458</v>
      </c>
      <c r="V208" s="2">
        <v>43034</v>
      </c>
      <c r="W208" s="8"/>
      <c r="X208" s="8">
        <v>243.03002246501401</v>
      </c>
      <c r="Y208" s="8">
        <v>243.03002246501401</v>
      </c>
      <c r="Z208" t="str">
        <f t="shared" ref="Z208:Z271" si="3">IF(ROUND(Y208,8)&lt;&gt;ROUND(T208,8),"ERR","")</f>
        <v/>
      </c>
    </row>
    <row r="209" spans="1:26" x14ac:dyDescent="0.25">
      <c r="A209" s="5">
        <v>208</v>
      </c>
      <c r="B209" s="2">
        <v>43035</v>
      </c>
      <c r="C209" s="1">
        <v>245.76</v>
      </c>
      <c r="D209" s="1">
        <v>247.12</v>
      </c>
      <c r="E209" s="1">
        <v>244.95</v>
      </c>
      <c r="F209" s="1">
        <v>246.94</v>
      </c>
      <c r="G209" s="1">
        <f>testdata[[#This Row],[high]]-testdata[[#This Row],[low]]</f>
        <v>2.1700000000000159</v>
      </c>
      <c r="H209" s="1">
        <f>ABS(testdata[[#This Row],[high]]-F208)</f>
        <v>2.1800000000000068</v>
      </c>
      <c r="I209" s="1">
        <f>ABS(testdata[[#This Row],[low]]-F208)</f>
        <v>9.9999999999909051E-3</v>
      </c>
      <c r="J209" s="15">
        <f>MAX(testdata[[#This Row],[H-L]:[|L-pC|]])</f>
        <v>2.1800000000000068</v>
      </c>
      <c r="K209" s="12">
        <f>(K208*13+testdata[[#This Row],[TR]])/14</f>
        <v>1.155680431562536</v>
      </c>
      <c r="L209" s="12">
        <f>(testdata[[#This Row],[high]]+testdata[[#This Row],[low]])/2</f>
        <v>246.035</v>
      </c>
      <c r="M209" s="15">
        <f>testdata[[#This Row],[MidPrice]]+Multiplier*testdata[[#This Row],[ATR]]</f>
        <v>249.50204129468761</v>
      </c>
      <c r="N209" s="15">
        <f>testdata[[#This Row],[MidPrice]]-Multiplier*testdata[[#This Row],[ATR]]</f>
        <v>242.56795870531238</v>
      </c>
      <c r="O209" s="15">
        <f>IF(OR(testdata[[#This Row],[UpperE]]&lt;O208,F208&gt;O208),testdata[[#This Row],[UpperE]],O208)</f>
        <v>247.75263369088032</v>
      </c>
      <c r="P209" s="15">
        <f>IF(OR(testdata[[#This Row],[LowerE]]&gt;P208,F208&lt;P208),testdata[[#This Row],[LowerE]],P208)</f>
        <v>243.03002246501458</v>
      </c>
      <c r="Q209" s="8">
        <f>IF(T208=O208,testdata[[#This Row],[Upper]],testdata[[#This Row],[Lower]])</f>
        <v>243.03002246501458</v>
      </c>
      <c r="R209" s="8" t="e">
        <f>IF(testdata[[#This Row],[SuperTrend]]=testdata[[#This Row],[Upper]],testdata[[#This Row],[Upper]],NA())</f>
        <v>#N/A</v>
      </c>
      <c r="S209" s="8">
        <f>IF(testdata[[#This Row],[SuperTrend]]=testdata[[#This Row],[Lower]],testdata[[#This Row],[Lower]],NA())</f>
        <v>243.03002246501458</v>
      </c>
      <c r="T209" s="8">
        <f>IF(testdata[[#This Row],[close]]&lt;=testdata[[#This Row],[STpot]],testdata[[#This Row],[Upper]],testdata[[#This Row],[Lower]])</f>
        <v>243.03002246501458</v>
      </c>
      <c r="V209" s="2">
        <v>43035</v>
      </c>
      <c r="W209" s="8"/>
      <c r="X209" s="8">
        <v>243.03002246501401</v>
      </c>
      <c r="Y209" s="8">
        <v>243.03002246501401</v>
      </c>
      <c r="Z209" t="str">
        <f t="shared" si="3"/>
        <v/>
      </c>
    </row>
    <row r="210" spans="1:26" x14ac:dyDescent="0.25">
      <c r="A210" s="5">
        <v>209</v>
      </c>
      <c r="B210" s="2">
        <v>43038</v>
      </c>
      <c r="C210" s="1">
        <v>246.33</v>
      </c>
      <c r="D210" s="1">
        <v>246.84</v>
      </c>
      <c r="E210" s="1">
        <v>245.7</v>
      </c>
      <c r="F210" s="1">
        <v>246.02</v>
      </c>
      <c r="G210" s="1">
        <f>testdata[[#This Row],[high]]-testdata[[#This Row],[low]]</f>
        <v>1.1400000000000148</v>
      </c>
      <c r="H210" s="1">
        <f>ABS(testdata[[#This Row],[high]]-F209)</f>
        <v>9.9999999999994316E-2</v>
      </c>
      <c r="I210" s="1">
        <f>ABS(testdata[[#This Row],[low]]-F209)</f>
        <v>1.2400000000000091</v>
      </c>
      <c r="J210" s="15">
        <f>MAX(testdata[[#This Row],[H-L]:[|L-pC|]])</f>
        <v>1.2400000000000091</v>
      </c>
      <c r="K210" s="12">
        <f>(K209*13+testdata[[#This Row],[TR]])/14</f>
        <v>1.1617032578794984</v>
      </c>
      <c r="L210" s="12">
        <f>(testdata[[#This Row],[high]]+testdata[[#This Row],[low]])/2</f>
        <v>246.26999999999998</v>
      </c>
      <c r="M210" s="15">
        <f>testdata[[#This Row],[MidPrice]]+Multiplier*testdata[[#This Row],[ATR]]</f>
        <v>249.75510977363848</v>
      </c>
      <c r="N210" s="15">
        <f>testdata[[#This Row],[MidPrice]]-Multiplier*testdata[[#This Row],[ATR]]</f>
        <v>242.78489022636148</v>
      </c>
      <c r="O210" s="15">
        <f>IF(OR(testdata[[#This Row],[UpperE]]&lt;O209,F209&gt;O209),testdata[[#This Row],[UpperE]],O209)</f>
        <v>247.75263369088032</v>
      </c>
      <c r="P210" s="15">
        <f>IF(OR(testdata[[#This Row],[LowerE]]&gt;P209,F209&lt;P209),testdata[[#This Row],[LowerE]],P209)</f>
        <v>243.03002246501458</v>
      </c>
      <c r="Q210" s="8">
        <f>IF(T209=O209,testdata[[#This Row],[Upper]],testdata[[#This Row],[Lower]])</f>
        <v>243.03002246501458</v>
      </c>
      <c r="R210" s="8" t="e">
        <f>IF(testdata[[#This Row],[SuperTrend]]=testdata[[#This Row],[Upper]],testdata[[#This Row],[Upper]],NA())</f>
        <v>#N/A</v>
      </c>
      <c r="S210" s="8">
        <f>IF(testdata[[#This Row],[SuperTrend]]=testdata[[#This Row],[Lower]],testdata[[#This Row],[Lower]],NA())</f>
        <v>243.03002246501458</v>
      </c>
      <c r="T210" s="8">
        <f>IF(testdata[[#This Row],[close]]&lt;=testdata[[#This Row],[STpot]],testdata[[#This Row],[Upper]],testdata[[#This Row],[Lower]])</f>
        <v>243.03002246501458</v>
      </c>
      <c r="V210" s="2">
        <v>43038</v>
      </c>
      <c r="W210" s="8"/>
      <c r="X210" s="8">
        <v>243.03002246501401</v>
      </c>
      <c r="Y210" s="8">
        <v>243.03002246501401</v>
      </c>
      <c r="Z210" t="str">
        <f t="shared" si="3"/>
        <v/>
      </c>
    </row>
    <row r="211" spans="1:26" x14ac:dyDescent="0.25">
      <c r="A211" s="5">
        <v>210</v>
      </c>
      <c r="B211" s="2">
        <v>43039</v>
      </c>
      <c r="C211" s="1">
        <v>246.44</v>
      </c>
      <c r="D211" s="1">
        <v>246.69</v>
      </c>
      <c r="E211" s="1">
        <v>246.08</v>
      </c>
      <c r="F211" s="1">
        <v>246.41</v>
      </c>
      <c r="G211" s="1">
        <f>testdata[[#This Row],[high]]-testdata[[#This Row],[low]]</f>
        <v>0.60999999999998522</v>
      </c>
      <c r="H211" s="1">
        <f>ABS(testdata[[#This Row],[high]]-F210)</f>
        <v>0.66999999999998749</v>
      </c>
      <c r="I211" s="1">
        <f>ABS(testdata[[#This Row],[low]]-F210)</f>
        <v>6.0000000000002274E-2</v>
      </c>
      <c r="J211" s="15">
        <f>MAX(testdata[[#This Row],[H-L]:[|L-pC|]])</f>
        <v>0.66999999999998749</v>
      </c>
      <c r="K211" s="12">
        <f>(K210*13+testdata[[#This Row],[TR]])/14</f>
        <v>1.1265815966023904</v>
      </c>
      <c r="L211" s="12">
        <f>(testdata[[#This Row],[high]]+testdata[[#This Row],[low]])/2</f>
        <v>246.38499999999999</v>
      </c>
      <c r="M211" s="15">
        <f>testdata[[#This Row],[MidPrice]]+Multiplier*testdata[[#This Row],[ATR]]</f>
        <v>249.76474478980717</v>
      </c>
      <c r="N211" s="15">
        <f>testdata[[#This Row],[MidPrice]]-Multiplier*testdata[[#This Row],[ATR]]</f>
        <v>243.00525521019281</v>
      </c>
      <c r="O211" s="15">
        <f>IF(OR(testdata[[#This Row],[UpperE]]&lt;O210,F210&gt;O210),testdata[[#This Row],[UpperE]],O210)</f>
        <v>247.75263369088032</v>
      </c>
      <c r="P211" s="15">
        <f>IF(OR(testdata[[#This Row],[LowerE]]&gt;P210,F210&lt;P210),testdata[[#This Row],[LowerE]],P210)</f>
        <v>243.03002246501458</v>
      </c>
      <c r="Q211" s="8">
        <f>IF(T210=O210,testdata[[#This Row],[Upper]],testdata[[#This Row],[Lower]])</f>
        <v>243.03002246501458</v>
      </c>
      <c r="R211" s="8" t="e">
        <f>IF(testdata[[#This Row],[SuperTrend]]=testdata[[#This Row],[Upper]],testdata[[#This Row],[Upper]],NA())</f>
        <v>#N/A</v>
      </c>
      <c r="S211" s="8">
        <f>IF(testdata[[#This Row],[SuperTrend]]=testdata[[#This Row],[Lower]],testdata[[#This Row],[Lower]],NA())</f>
        <v>243.03002246501458</v>
      </c>
      <c r="T211" s="8">
        <f>IF(testdata[[#This Row],[close]]&lt;=testdata[[#This Row],[STpot]],testdata[[#This Row],[Upper]],testdata[[#This Row],[Lower]])</f>
        <v>243.03002246501458</v>
      </c>
      <c r="V211" s="2">
        <v>43039</v>
      </c>
      <c r="W211" s="8"/>
      <c r="X211" s="8">
        <v>243.03002246501401</v>
      </c>
      <c r="Y211" s="8">
        <v>243.03002246501401</v>
      </c>
      <c r="Z211" t="str">
        <f t="shared" si="3"/>
        <v/>
      </c>
    </row>
    <row r="212" spans="1:26" x14ac:dyDescent="0.25">
      <c r="A212" s="5">
        <v>211</v>
      </c>
      <c r="B212" s="2">
        <v>43040</v>
      </c>
      <c r="C212" s="1">
        <v>247.26</v>
      </c>
      <c r="D212" s="1">
        <v>247.63</v>
      </c>
      <c r="E212" s="1">
        <v>246.33</v>
      </c>
      <c r="F212" s="1">
        <v>246.73</v>
      </c>
      <c r="G212" s="1">
        <f>testdata[[#This Row],[high]]-testdata[[#This Row],[low]]</f>
        <v>1.2999999999999829</v>
      </c>
      <c r="H212" s="1">
        <f>ABS(testdata[[#This Row],[high]]-F211)</f>
        <v>1.2199999999999989</v>
      </c>
      <c r="I212" s="1">
        <f>ABS(testdata[[#This Row],[low]]-F211)</f>
        <v>7.9999999999984084E-2</v>
      </c>
      <c r="J212" s="15">
        <f>MAX(testdata[[#This Row],[H-L]:[|L-pC|]])</f>
        <v>1.2999999999999829</v>
      </c>
      <c r="K212" s="12">
        <f>(K211*13+testdata[[#This Row],[TR]])/14</f>
        <v>1.1389686254165041</v>
      </c>
      <c r="L212" s="12">
        <f>(testdata[[#This Row],[high]]+testdata[[#This Row],[low]])/2</f>
        <v>246.98000000000002</v>
      </c>
      <c r="M212" s="15">
        <f>testdata[[#This Row],[MidPrice]]+Multiplier*testdata[[#This Row],[ATR]]</f>
        <v>250.39690587624952</v>
      </c>
      <c r="N212" s="15">
        <f>testdata[[#This Row],[MidPrice]]-Multiplier*testdata[[#This Row],[ATR]]</f>
        <v>243.56309412375052</v>
      </c>
      <c r="O212" s="15">
        <f>IF(OR(testdata[[#This Row],[UpperE]]&lt;O211,F211&gt;O211),testdata[[#This Row],[UpperE]],O211)</f>
        <v>247.75263369088032</v>
      </c>
      <c r="P212" s="15">
        <f>IF(OR(testdata[[#This Row],[LowerE]]&gt;P211,F211&lt;P211),testdata[[#This Row],[LowerE]],P211)</f>
        <v>243.56309412375052</v>
      </c>
      <c r="Q212" s="8">
        <f>IF(T211=O211,testdata[[#This Row],[Upper]],testdata[[#This Row],[Lower]])</f>
        <v>243.56309412375052</v>
      </c>
      <c r="R212" s="8" t="e">
        <f>IF(testdata[[#This Row],[SuperTrend]]=testdata[[#This Row],[Upper]],testdata[[#This Row],[Upper]],NA())</f>
        <v>#N/A</v>
      </c>
      <c r="S212" s="8">
        <f>IF(testdata[[#This Row],[SuperTrend]]=testdata[[#This Row],[Lower]],testdata[[#This Row],[Lower]],NA())</f>
        <v>243.56309412375052</v>
      </c>
      <c r="T212" s="8">
        <f>IF(testdata[[#This Row],[close]]&lt;=testdata[[#This Row],[STpot]],testdata[[#This Row],[Upper]],testdata[[#This Row],[Lower]])</f>
        <v>243.56309412375052</v>
      </c>
      <c r="V212" s="2">
        <v>43040</v>
      </c>
      <c r="W212" s="8"/>
      <c r="X212" s="8">
        <v>243.56309412375001</v>
      </c>
      <c r="Y212" s="8">
        <v>243.56309412375001</v>
      </c>
      <c r="Z212" t="str">
        <f t="shared" si="3"/>
        <v/>
      </c>
    </row>
    <row r="213" spans="1:26" x14ac:dyDescent="0.25">
      <c r="A213" s="5">
        <v>212</v>
      </c>
      <c r="B213" s="2">
        <v>43041</v>
      </c>
      <c r="C213" s="1">
        <v>246.66</v>
      </c>
      <c r="D213" s="1">
        <v>246.98</v>
      </c>
      <c r="E213" s="1">
        <v>245.49</v>
      </c>
      <c r="F213" s="1">
        <v>246.83</v>
      </c>
      <c r="G213" s="1">
        <f>testdata[[#This Row],[high]]-testdata[[#This Row],[low]]</f>
        <v>1.4899999999999807</v>
      </c>
      <c r="H213" s="1">
        <f>ABS(testdata[[#This Row],[high]]-F212)</f>
        <v>0.25</v>
      </c>
      <c r="I213" s="1">
        <f>ABS(testdata[[#This Row],[low]]-F212)</f>
        <v>1.2399999999999807</v>
      </c>
      <c r="J213" s="15">
        <f>MAX(testdata[[#This Row],[H-L]:[|L-pC|]])</f>
        <v>1.4899999999999807</v>
      </c>
      <c r="K213" s="12">
        <f>(K212*13+testdata[[#This Row],[TR]])/14</f>
        <v>1.1640422950296097</v>
      </c>
      <c r="L213" s="12">
        <f>(testdata[[#This Row],[high]]+testdata[[#This Row],[low]])/2</f>
        <v>246.23500000000001</v>
      </c>
      <c r="M213" s="15">
        <f>testdata[[#This Row],[MidPrice]]+Multiplier*testdata[[#This Row],[ATR]]</f>
        <v>249.72712688508884</v>
      </c>
      <c r="N213" s="15">
        <f>testdata[[#This Row],[MidPrice]]-Multiplier*testdata[[#This Row],[ATR]]</f>
        <v>242.74287311491119</v>
      </c>
      <c r="O213" s="15">
        <f>IF(OR(testdata[[#This Row],[UpperE]]&lt;O212,F212&gt;O212),testdata[[#This Row],[UpperE]],O212)</f>
        <v>247.75263369088032</v>
      </c>
      <c r="P213" s="15">
        <f>IF(OR(testdata[[#This Row],[LowerE]]&gt;P212,F212&lt;P212),testdata[[#This Row],[LowerE]],P212)</f>
        <v>243.56309412375052</v>
      </c>
      <c r="Q213" s="8">
        <f>IF(T212=O212,testdata[[#This Row],[Upper]],testdata[[#This Row],[Lower]])</f>
        <v>243.56309412375052</v>
      </c>
      <c r="R213" s="8" t="e">
        <f>IF(testdata[[#This Row],[SuperTrend]]=testdata[[#This Row],[Upper]],testdata[[#This Row],[Upper]],NA())</f>
        <v>#N/A</v>
      </c>
      <c r="S213" s="8">
        <f>IF(testdata[[#This Row],[SuperTrend]]=testdata[[#This Row],[Lower]],testdata[[#This Row],[Lower]],NA())</f>
        <v>243.56309412375052</v>
      </c>
      <c r="T213" s="8">
        <f>IF(testdata[[#This Row],[close]]&lt;=testdata[[#This Row],[STpot]],testdata[[#This Row],[Upper]],testdata[[#This Row],[Lower]])</f>
        <v>243.56309412375052</v>
      </c>
      <c r="V213" s="2">
        <v>43041</v>
      </c>
      <c r="W213" s="8"/>
      <c r="X213" s="8">
        <v>243.56309412375001</v>
      </c>
      <c r="Y213" s="8">
        <v>243.56309412375001</v>
      </c>
      <c r="Z213" t="str">
        <f t="shared" si="3"/>
        <v/>
      </c>
    </row>
    <row r="214" spans="1:26" x14ac:dyDescent="0.25">
      <c r="A214" s="5">
        <v>213</v>
      </c>
      <c r="B214" s="2">
        <v>43042</v>
      </c>
      <c r="C214" s="1">
        <v>247</v>
      </c>
      <c r="D214" s="1">
        <v>247.7</v>
      </c>
      <c r="E214" s="1">
        <v>246.55</v>
      </c>
      <c r="F214" s="1">
        <v>247.65</v>
      </c>
      <c r="G214" s="1">
        <f>testdata[[#This Row],[high]]-testdata[[#This Row],[low]]</f>
        <v>1.1499999999999773</v>
      </c>
      <c r="H214" s="1">
        <f>ABS(testdata[[#This Row],[high]]-F213)</f>
        <v>0.86999999999997613</v>
      </c>
      <c r="I214" s="1">
        <f>ABS(testdata[[#This Row],[low]]-F213)</f>
        <v>0.28000000000000114</v>
      </c>
      <c r="J214" s="15">
        <f>MAX(testdata[[#This Row],[H-L]:[|L-pC|]])</f>
        <v>1.1499999999999773</v>
      </c>
      <c r="K214" s="12">
        <f>(K213*13+testdata[[#This Row],[TR]])/14</f>
        <v>1.1630392739560644</v>
      </c>
      <c r="L214" s="12">
        <f>(testdata[[#This Row],[high]]+testdata[[#This Row],[low]])/2</f>
        <v>247.125</v>
      </c>
      <c r="M214" s="15">
        <f>testdata[[#This Row],[MidPrice]]+Multiplier*testdata[[#This Row],[ATR]]</f>
        <v>250.61411782186821</v>
      </c>
      <c r="N214" s="15">
        <f>testdata[[#This Row],[MidPrice]]-Multiplier*testdata[[#This Row],[ATR]]</f>
        <v>243.63588217813179</v>
      </c>
      <c r="O214" s="15">
        <f>IF(OR(testdata[[#This Row],[UpperE]]&lt;O213,F213&gt;O213),testdata[[#This Row],[UpperE]],O213)</f>
        <v>247.75263369088032</v>
      </c>
      <c r="P214" s="15">
        <f>IF(OR(testdata[[#This Row],[LowerE]]&gt;P213,F213&lt;P213),testdata[[#This Row],[LowerE]],P213)</f>
        <v>243.63588217813179</v>
      </c>
      <c r="Q214" s="8">
        <f>IF(T213=O213,testdata[[#This Row],[Upper]],testdata[[#This Row],[Lower]])</f>
        <v>243.63588217813179</v>
      </c>
      <c r="R214" s="8" t="e">
        <f>IF(testdata[[#This Row],[SuperTrend]]=testdata[[#This Row],[Upper]],testdata[[#This Row],[Upper]],NA())</f>
        <v>#N/A</v>
      </c>
      <c r="S214" s="8">
        <f>IF(testdata[[#This Row],[SuperTrend]]=testdata[[#This Row],[Lower]],testdata[[#This Row],[Lower]],NA())</f>
        <v>243.63588217813179</v>
      </c>
      <c r="T214" s="8">
        <f>IF(testdata[[#This Row],[close]]&lt;=testdata[[#This Row],[STpot]],testdata[[#This Row],[Upper]],testdata[[#This Row],[Lower]])</f>
        <v>243.63588217813179</v>
      </c>
      <c r="V214" s="2">
        <v>43042</v>
      </c>
      <c r="W214" s="8"/>
      <c r="X214" s="8">
        <v>243.635882178131</v>
      </c>
      <c r="Y214" s="8">
        <v>243.635882178131</v>
      </c>
      <c r="Z214" t="str">
        <f t="shared" si="3"/>
        <v/>
      </c>
    </row>
    <row r="215" spans="1:26" x14ac:dyDescent="0.25">
      <c r="A215" s="5">
        <v>214</v>
      </c>
      <c r="B215" s="2">
        <v>43045</v>
      </c>
      <c r="C215" s="1">
        <v>247.51</v>
      </c>
      <c r="D215" s="1">
        <v>248.18</v>
      </c>
      <c r="E215" s="1">
        <v>247.43</v>
      </c>
      <c r="F215" s="1">
        <v>248.04</v>
      </c>
      <c r="G215" s="1">
        <f>testdata[[#This Row],[high]]-testdata[[#This Row],[low]]</f>
        <v>0.75</v>
      </c>
      <c r="H215" s="1">
        <f>ABS(testdata[[#This Row],[high]]-F214)</f>
        <v>0.53000000000000114</v>
      </c>
      <c r="I215" s="1">
        <f>ABS(testdata[[#This Row],[low]]-F214)</f>
        <v>0.21999999999999886</v>
      </c>
      <c r="J215" s="15">
        <f>MAX(testdata[[#This Row],[H-L]:[|L-pC|]])</f>
        <v>0.75</v>
      </c>
      <c r="K215" s="12">
        <f>(K214*13+testdata[[#This Row],[TR]])/14</f>
        <v>1.1335364686734883</v>
      </c>
      <c r="L215" s="12">
        <f>(testdata[[#This Row],[high]]+testdata[[#This Row],[low]])/2</f>
        <v>247.80500000000001</v>
      </c>
      <c r="M215" s="15">
        <f>testdata[[#This Row],[MidPrice]]+Multiplier*testdata[[#This Row],[ATR]]</f>
        <v>251.20560940602047</v>
      </c>
      <c r="N215" s="15">
        <f>testdata[[#This Row],[MidPrice]]-Multiplier*testdata[[#This Row],[ATR]]</f>
        <v>244.40439059397954</v>
      </c>
      <c r="O215" s="15">
        <f>IF(OR(testdata[[#This Row],[UpperE]]&lt;O214,F214&gt;O214),testdata[[#This Row],[UpperE]],O214)</f>
        <v>247.75263369088032</v>
      </c>
      <c r="P215" s="15">
        <f>IF(OR(testdata[[#This Row],[LowerE]]&gt;P214,F214&lt;P214),testdata[[#This Row],[LowerE]],P214)</f>
        <v>244.40439059397954</v>
      </c>
      <c r="Q215" s="8">
        <f>IF(T214=O214,testdata[[#This Row],[Upper]],testdata[[#This Row],[Lower]])</f>
        <v>244.40439059397954</v>
      </c>
      <c r="R215" s="8" t="e">
        <f>IF(testdata[[#This Row],[SuperTrend]]=testdata[[#This Row],[Upper]],testdata[[#This Row],[Upper]],NA())</f>
        <v>#N/A</v>
      </c>
      <c r="S215" s="8">
        <f>IF(testdata[[#This Row],[SuperTrend]]=testdata[[#This Row],[Lower]],testdata[[#This Row],[Lower]],NA())</f>
        <v>244.40439059397954</v>
      </c>
      <c r="T215" s="8">
        <f>IF(testdata[[#This Row],[close]]&lt;=testdata[[#This Row],[STpot]],testdata[[#This Row],[Upper]],testdata[[#This Row],[Lower]])</f>
        <v>244.40439059397954</v>
      </c>
      <c r="V215" s="2">
        <v>43045</v>
      </c>
      <c r="W215" s="8"/>
      <c r="X215" s="8">
        <v>244.404390593979</v>
      </c>
      <c r="Y215" s="8">
        <v>244.404390593979</v>
      </c>
      <c r="Z215" t="str">
        <f t="shared" si="3"/>
        <v/>
      </c>
    </row>
    <row r="216" spans="1:26" x14ac:dyDescent="0.25">
      <c r="A216" s="5">
        <v>215</v>
      </c>
      <c r="B216" s="2">
        <v>43046</v>
      </c>
      <c r="C216" s="1">
        <v>248.15</v>
      </c>
      <c r="D216" s="1">
        <v>248.52</v>
      </c>
      <c r="E216" s="1">
        <v>247.31</v>
      </c>
      <c r="F216" s="1">
        <v>247.86</v>
      </c>
      <c r="G216" s="1">
        <f>testdata[[#This Row],[high]]-testdata[[#This Row],[low]]</f>
        <v>1.210000000000008</v>
      </c>
      <c r="H216" s="1">
        <f>ABS(testdata[[#This Row],[high]]-F215)</f>
        <v>0.48000000000001819</v>
      </c>
      <c r="I216" s="1">
        <f>ABS(testdata[[#This Row],[low]]-F215)</f>
        <v>0.72999999999998977</v>
      </c>
      <c r="J216" s="15">
        <f>MAX(testdata[[#This Row],[H-L]:[|L-pC|]])</f>
        <v>1.210000000000008</v>
      </c>
      <c r="K216" s="12">
        <f>(K215*13+testdata[[#This Row],[TR]])/14</f>
        <v>1.1389981494825254</v>
      </c>
      <c r="L216" s="12">
        <f>(testdata[[#This Row],[high]]+testdata[[#This Row],[low]])/2</f>
        <v>247.91500000000002</v>
      </c>
      <c r="M216" s="15">
        <f>testdata[[#This Row],[MidPrice]]+Multiplier*testdata[[#This Row],[ATR]]</f>
        <v>251.3319944484476</v>
      </c>
      <c r="N216" s="15">
        <f>testdata[[#This Row],[MidPrice]]-Multiplier*testdata[[#This Row],[ATR]]</f>
        <v>244.49800555155244</v>
      </c>
      <c r="O216" s="15">
        <f>IF(OR(testdata[[#This Row],[UpperE]]&lt;O215,F215&gt;O215),testdata[[#This Row],[UpperE]],O215)</f>
        <v>251.3319944484476</v>
      </c>
      <c r="P216" s="15">
        <f>IF(OR(testdata[[#This Row],[LowerE]]&gt;P215,F215&lt;P215),testdata[[#This Row],[LowerE]],P215)</f>
        <v>244.49800555155244</v>
      </c>
      <c r="Q216" s="8">
        <f>IF(T215=O215,testdata[[#This Row],[Upper]],testdata[[#This Row],[Lower]])</f>
        <v>244.49800555155244</v>
      </c>
      <c r="R216" s="8" t="e">
        <f>IF(testdata[[#This Row],[SuperTrend]]=testdata[[#This Row],[Upper]],testdata[[#This Row],[Upper]],NA())</f>
        <v>#N/A</v>
      </c>
      <c r="S216" s="8">
        <f>IF(testdata[[#This Row],[SuperTrend]]=testdata[[#This Row],[Lower]],testdata[[#This Row],[Lower]],NA())</f>
        <v>244.49800555155244</v>
      </c>
      <c r="T216" s="8">
        <f>IF(testdata[[#This Row],[close]]&lt;=testdata[[#This Row],[STpot]],testdata[[#This Row],[Upper]],testdata[[#This Row],[Lower]])</f>
        <v>244.49800555155244</v>
      </c>
      <c r="V216" s="2">
        <v>43046</v>
      </c>
      <c r="W216" s="8"/>
      <c r="X216" s="8">
        <v>244.49800555155201</v>
      </c>
      <c r="Y216" s="8">
        <v>244.49800555155201</v>
      </c>
      <c r="Z216" t="str">
        <f t="shared" si="3"/>
        <v/>
      </c>
    </row>
    <row r="217" spans="1:26" x14ac:dyDescent="0.25">
      <c r="A217" s="5">
        <v>216</v>
      </c>
      <c r="B217" s="2">
        <v>43047</v>
      </c>
      <c r="C217" s="1">
        <v>247.67</v>
      </c>
      <c r="D217" s="1">
        <v>248.39</v>
      </c>
      <c r="E217" s="1">
        <v>247.37</v>
      </c>
      <c r="F217" s="1">
        <v>248.29</v>
      </c>
      <c r="G217" s="1">
        <f>testdata[[#This Row],[high]]-testdata[[#This Row],[low]]</f>
        <v>1.0199999999999818</v>
      </c>
      <c r="H217" s="1">
        <f>ABS(testdata[[#This Row],[high]]-F216)</f>
        <v>0.52999999999997272</v>
      </c>
      <c r="I217" s="1">
        <f>ABS(testdata[[#This Row],[low]]-F216)</f>
        <v>0.49000000000000909</v>
      </c>
      <c r="J217" s="15">
        <f>MAX(testdata[[#This Row],[H-L]:[|L-pC|]])</f>
        <v>1.0199999999999818</v>
      </c>
      <c r="K217" s="12">
        <f>(K216*13+testdata[[#This Row],[TR]])/14</f>
        <v>1.1304982816623437</v>
      </c>
      <c r="L217" s="12">
        <f>(testdata[[#This Row],[high]]+testdata[[#This Row],[low]])/2</f>
        <v>247.88</v>
      </c>
      <c r="M217" s="15">
        <f>testdata[[#This Row],[MidPrice]]+Multiplier*testdata[[#This Row],[ATR]]</f>
        <v>251.27149484498702</v>
      </c>
      <c r="N217" s="15">
        <f>testdata[[#This Row],[MidPrice]]-Multiplier*testdata[[#This Row],[ATR]]</f>
        <v>244.48850515501297</v>
      </c>
      <c r="O217" s="15">
        <f>IF(OR(testdata[[#This Row],[UpperE]]&lt;O216,F216&gt;O216),testdata[[#This Row],[UpperE]],O216)</f>
        <v>251.27149484498702</v>
      </c>
      <c r="P217" s="15">
        <f>IF(OR(testdata[[#This Row],[LowerE]]&gt;P216,F216&lt;P216),testdata[[#This Row],[LowerE]],P216)</f>
        <v>244.49800555155244</v>
      </c>
      <c r="Q217" s="8">
        <f>IF(T216=O216,testdata[[#This Row],[Upper]],testdata[[#This Row],[Lower]])</f>
        <v>244.49800555155244</v>
      </c>
      <c r="R217" s="8" t="e">
        <f>IF(testdata[[#This Row],[SuperTrend]]=testdata[[#This Row],[Upper]],testdata[[#This Row],[Upper]],NA())</f>
        <v>#N/A</v>
      </c>
      <c r="S217" s="8">
        <f>IF(testdata[[#This Row],[SuperTrend]]=testdata[[#This Row],[Lower]],testdata[[#This Row],[Lower]],NA())</f>
        <v>244.49800555155244</v>
      </c>
      <c r="T217" s="8">
        <f>IF(testdata[[#This Row],[close]]&lt;=testdata[[#This Row],[STpot]],testdata[[#This Row],[Upper]],testdata[[#This Row],[Lower]])</f>
        <v>244.49800555155244</v>
      </c>
      <c r="V217" s="2">
        <v>43047</v>
      </c>
      <c r="W217" s="8"/>
      <c r="X217" s="8">
        <v>244.49800555155201</v>
      </c>
      <c r="Y217" s="8">
        <v>244.49800555155201</v>
      </c>
      <c r="Z217" t="str">
        <f t="shared" si="3"/>
        <v/>
      </c>
    </row>
    <row r="218" spans="1:26" x14ac:dyDescent="0.25">
      <c r="A218" s="5">
        <v>217</v>
      </c>
      <c r="B218" s="2">
        <v>43048</v>
      </c>
      <c r="C218" s="1">
        <v>246.96</v>
      </c>
      <c r="D218" s="1">
        <v>247.6</v>
      </c>
      <c r="E218" s="1">
        <v>245.65</v>
      </c>
      <c r="F218" s="1">
        <v>247.39</v>
      </c>
      <c r="G218" s="1">
        <f>testdata[[#This Row],[high]]-testdata[[#This Row],[low]]</f>
        <v>1.9499999999999886</v>
      </c>
      <c r="H218" s="1">
        <f>ABS(testdata[[#This Row],[high]]-F217)</f>
        <v>0.68999999999999773</v>
      </c>
      <c r="I218" s="1">
        <f>ABS(testdata[[#This Row],[low]]-F217)</f>
        <v>2.6399999999999864</v>
      </c>
      <c r="J218" s="15">
        <f>MAX(testdata[[#This Row],[H-L]:[|L-pC|]])</f>
        <v>2.6399999999999864</v>
      </c>
      <c r="K218" s="12">
        <f>(K217*13+testdata[[#This Row],[TR]])/14</f>
        <v>1.2383198329721752</v>
      </c>
      <c r="L218" s="12">
        <f>(testdata[[#This Row],[high]]+testdata[[#This Row],[low]])/2</f>
        <v>246.625</v>
      </c>
      <c r="M218" s="15">
        <f>testdata[[#This Row],[MidPrice]]+Multiplier*testdata[[#This Row],[ATR]]</f>
        <v>250.33995949891653</v>
      </c>
      <c r="N218" s="15">
        <f>testdata[[#This Row],[MidPrice]]-Multiplier*testdata[[#This Row],[ATR]]</f>
        <v>242.91004050108347</v>
      </c>
      <c r="O218" s="15">
        <f>IF(OR(testdata[[#This Row],[UpperE]]&lt;O217,F217&gt;O217),testdata[[#This Row],[UpperE]],O217)</f>
        <v>250.33995949891653</v>
      </c>
      <c r="P218" s="15">
        <f>IF(OR(testdata[[#This Row],[LowerE]]&gt;P217,F217&lt;P217),testdata[[#This Row],[LowerE]],P217)</f>
        <v>244.49800555155244</v>
      </c>
      <c r="Q218" s="8">
        <f>IF(T217=O217,testdata[[#This Row],[Upper]],testdata[[#This Row],[Lower]])</f>
        <v>244.49800555155244</v>
      </c>
      <c r="R218" s="8" t="e">
        <f>IF(testdata[[#This Row],[SuperTrend]]=testdata[[#This Row],[Upper]],testdata[[#This Row],[Upper]],NA())</f>
        <v>#N/A</v>
      </c>
      <c r="S218" s="8">
        <f>IF(testdata[[#This Row],[SuperTrend]]=testdata[[#This Row],[Lower]],testdata[[#This Row],[Lower]],NA())</f>
        <v>244.49800555155244</v>
      </c>
      <c r="T218" s="8">
        <f>IF(testdata[[#This Row],[close]]&lt;=testdata[[#This Row],[STpot]],testdata[[#This Row],[Upper]],testdata[[#This Row],[Lower]])</f>
        <v>244.49800555155244</v>
      </c>
      <c r="V218" s="2">
        <v>43048</v>
      </c>
      <c r="W218" s="8"/>
      <c r="X218" s="8">
        <v>244.49800555155201</v>
      </c>
      <c r="Y218" s="8">
        <v>244.49800555155201</v>
      </c>
      <c r="Z218" t="str">
        <f t="shared" si="3"/>
        <v/>
      </c>
    </row>
    <row r="219" spans="1:26" x14ac:dyDescent="0.25">
      <c r="A219" s="5">
        <v>218</v>
      </c>
      <c r="B219" s="2">
        <v>43049</v>
      </c>
      <c r="C219" s="1">
        <v>246.96</v>
      </c>
      <c r="D219" s="1">
        <v>247.5</v>
      </c>
      <c r="E219" s="1">
        <v>246.62</v>
      </c>
      <c r="F219" s="1">
        <v>247.31</v>
      </c>
      <c r="G219" s="1">
        <f>testdata[[#This Row],[high]]-testdata[[#This Row],[low]]</f>
        <v>0.87999999999999545</v>
      </c>
      <c r="H219" s="1">
        <f>ABS(testdata[[#This Row],[high]]-F218)</f>
        <v>0.11000000000001364</v>
      </c>
      <c r="I219" s="1">
        <f>ABS(testdata[[#This Row],[low]]-F218)</f>
        <v>0.76999999999998181</v>
      </c>
      <c r="J219" s="15">
        <f>MAX(testdata[[#This Row],[H-L]:[|L-pC|]])</f>
        <v>0.87999999999999545</v>
      </c>
      <c r="K219" s="12">
        <f>(K218*13+testdata[[#This Row],[TR]])/14</f>
        <v>1.212725559188448</v>
      </c>
      <c r="L219" s="12">
        <f>(testdata[[#This Row],[high]]+testdata[[#This Row],[low]])/2</f>
        <v>247.06</v>
      </c>
      <c r="M219" s="15">
        <f>testdata[[#This Row],[MidPrice]]+Multiplier*testdata[[#This Row],[ATR]]</f>
        <v>250.69817667756536</v>
      </c>
      <c r="N219" s="15">
        <f>testdata[[#This Row],[MidPrice]]-Multiplier*testdata[[#This Row],[ATR]]</f>
        <v>243.42182332243465</v>
      </c>
      <c r="O219" s="15">
        <f>IF(OR(testdata[[#This Row],[UpperE]]&lt;O218,F218&gt;O218),testdata[[#This Row],[UpperE]],O218)</f>
        <v>250.33995949891653</v>
      </c>
      <c r="P219" s="15">
        <f>IF(OR(testdata[[#This Row],[LowerE]]&gt;P218,F218&lt;P218),testdata[[#This Row],[LowerE]],P218)</f>
        <v>244.49800555155244</v>
      </c>
      <c r="Q219" s="8">
        <f>IF(T218=O218,testdata[[#This Row],[Upper]],testdata[[#This Row],[Lower]])</f>
        <v>244.49800555155244</v>
      </c>
      <c r="R219" s="8" t="e">
        <f>IF(testdata[[#This Row],[SuperTrend]]=testdata[[#This Row],[Upper]],testdata[[#This Row],[Upper]],NA())</f>
        <v>#N/A</v>
      </c>
      <c r="S219" s="8">
        <f>IF(testdata[[#This Row],[SuperTrend]]=testdata[[#This Row],[Lower]],testdata[[#This Row],[Lower]],NA())</f>
        <v>244.49800555155244</v>
      </c>
      <c r="T219" s="8">
        <f>IF(testdata[[#This Row],[close]]&lt;=testdata[[#This Row],[STpot]],testdata[[#This Row],[Upper]],testdata[[#This Row],[Lower]])</f>
        <v>244.49800555155244</v>
      </c>
      <c r="V219" s="2">
        <v>43049</v>
      </c>
      <c r="W219" s="8"/>
      <c r="X219" s="8">
        <v>244.49800555155201</v>
      </c>
      <c r="Y219" s="8">
        <v>244.49800555155201</v>
      </c>
      <c r="Z219" t="str">
        <f t="shared" si="3"/>
        <v/>
      </c>
    </row>
    <row r="220" spans="1:26" x14ac:dyDescent="0.25">
      <c r="A220" s="5">
        <v>219</v>
      </c>
      <c r="B220" s="2">
        <v>43052</v>
      </c>
      <c r="C220" s="1">
        <v>246.56</v>
      </c>
      <c r="D220" s="1">
        <v>247.79</v>
      </c>
      <c r="E220" s="1">
        <v>246.52</v>
      </c>
      <c r="F220" s="1">
        <v>247.54</v>
      </c>
      <c r="G220" s="1">
        <f>testdata[[#This Row],[high]]-testdata[[#This Row],[low]]</f>
        <v>1.2699999999999818</v>
      </c>
      <c r="H220" s="1">
        <f>ABS(testdata[[#This Row],[high]]-F219)</f>
        <v>0.47999999999998977</v>
      </c>
      <c r="I220" s="1">
        <f>ABS(testdata[[#This Row],[low]]-F219)</f>
        <v>0.78999999999999204</v>
      </c>
      <c r="J220" s="15">
        <f>MAX(testdata[[#This Row],[H-L]:[|L-pC|]])</f>
        <v>1.2699999999999818</v>
      </c>
      <c r="K220" s="12">
        <f>(K219*13+testdata[[#This Row],[TR]])/14</f>
        <v>1.2168165906749862</v>
      </c>
      <c r="L220" s="12">
        <f>(testdata[[#This Row],[high]]+testdata[[#This Row],[low]])/2</f>
        <v>247.155</v>
      </c>
      <c r="M220" s="15">
        <f>testdata[[#This Row],[MidPrice]]+Multiplier*testdata[[#This Row],[ATR]]</f>
        <v>250.80544977202496</v>
      </c>
      <c r="N220" s="15">
        <f>testdata[[#This Row],[MidPrice]]-Multiplier*testdata[[#This Row],[ATR]]</f>
        <v>243.50455022797505</v>
      </c>
      <c r="O220" s="15">
        <f>IF(OR(testdata[[#This Row],[UpperE]]&lt;O219,F219&gt;O219),testdata[[#This Row],[UpperE]],O219)</f>
        <v>250.33995949891653</v>
      </c>
      <c r="P220" s="15">
        <f>IF(OR(testdata[[#This Row],[LowerE]]&gt;P219,F219&lt;P219),testdata[[#This Row],[LowerE]],P219)</f>
        <v>244.49800555155244</v>
      </c>
      <c r="Q220" s="8">
        <f>IF(T219=O219,testdata[[#This Row],[Upper]],testdata[[#This Row],[Lower]])</f>
        <v>244.49800555155244</v>
      </c>
      <c r="R220" s="8" t="e">
        <f>IF(testdata[[#This Row],[SuperTrend]]=testdata[[#This Row],[Upper]],testdata[[#This Row],[Upper]],NA())</f>
        <v>#N/A</v>
      </c>
      <c r="S220" s="8">
        <f>IF(testdata[[#This Row],[SuperTrend]]=testdata[[#This Row],[Lower]],testdata[[#This Row],[Lower]],NA())</f>
        <v>244.49800555155244</v>
      </c>
      <c r="T220" s="8">
        <f>IF(testdata[[#This Row],[close]]&lt;=testdata[[#This Row],[STpot]],testdata[[#This Row],[Upper]],testdata[[#This Row],[Lower]])</f>
        <v>244.49800555155244</v>
      </c>
      <c r="V220" s="2">
        <v>43052</v>
      </c>
      <c r="W220" s="8"/>
      <c r="X220" s="8">
        <v>244.49800555155201</v>
      </c>
      <c r="Y220" s="8">
        <v>244.49800555155201</v>
      </c>
      <c r="Z220" t="str">
        <f t="shared" si="3"/>
        <v/>
      </c>
    </row>
    <row r="221" spans="1:26" x14ac:dyDescent="0.25">
      <c r="A221" s="5">
        <v>220</v>
      </c>
      <c r="B221" s="2">
        <v>43053</v>
      </c>
      <c r="C221" s="1">
        <v>246.66</v>
      </c>
      <c r="D221" s="1">
        <v>247.08</v>
      </c>
      <c r="E221" s="1">
        <v>245.8</v>
      </c>
      <c r="F221" s="1">
        <v>246.96</v>
      </c>
      <c r="G221" s="1">
        <f>testdata[[#This Row],[high]]-testdata[[#This Row],[low]]</f>
        <v>1.2800000000000011</v>
      </c>
      <c r="H221" s="1">
        <f>ABS(testdata[[#This Row],[high]]-F220)</f>
        <v>0.45999999999997954</v>
      </c>
      <c r="I221" s="1">
        <f>ABS(testdata[[#This Row],[low]]-F220)</f>
        <v>1.7399999999999807</v>
      </c>
      <c r="J221" s="15">
        <f>MAX(testdata[[#This Row],[H-L]:[|L-pC|]])</f>
        <v>1.7399999999999807</v>
      </c>
      <c r="K221" s="12">
        <f>(K220*13+testdata[[#This Row],[TR]])/14</f>
        <v>1.2541868341981999</v>
      </c>
      <c r="L221" s="12">
        <f>(testdata[[#This Row],[high]]+testdata[[#This Row],[low]])/2</f>
        <v>246.44</v>
      </c>
      <c r="M221" s="15">
        <f>testdata[[#This Row],[MidPrice]]+Multiplier*testdata[[#This Row],[ATR]]</f>
        <v>250.20256050259459</v>
      </c>
      <c r="N221" s="15">
        <f>testdata[[#This Row],[MidPrice]]-Multiplier*testdata[[#This Row],[ATR]]</f>
        <v>242.6774394974054</v>
      </c>
      <c r="O221" s="15">
        <f>IF(OR(testdata[[#This Row],[UpperE]]&lt;O220,F220&gt;O220),testdata[[#This Row],[UpperE]],O220)</f>
        <v>250.20256050259459</v>
      </c>
      <c r="P221" s="15">
        <f>IF(OR(testdata[[#This Row],[LowerE]]&gt;P220,F220&lt;P220),testdata[[#This Row],[LowerE]],P220)</f>
        <v>244.49800555155244</v>
      </c>
      <c r="Q221" s="8">
        <f>IF(T220=O220,testdata[[#This Row],[Upper]],testdata[[#This Row],[Lower]])</f>
        <v>244.49800555155244</v>
      </c>
      <c r="R221" s="8" t="e">
        <f>IF(testdata[[#This Row],[SuperTrend]]=testdata[[#This Row],[Upper]],testdata[[#This Row],[Upper]],NA())</f>
        <v>#N/A</v>
      </c>
      <c r="S221" s="8">
        <f>IF(testdata[[#This Row],[SuperTrend]]=testdata[[#This Row],[Lower]],testdata[[#This Row],[Lower]],NA())</f>
        <v>244.49800555155244</v>
      </c>
      <c r="T221" s="8">
        <f>IF(testdata[[#This Row],[close]]&lt;=testdata[[#This Row],[STpot]],testdata[[#This Row],[Upper]],testdata[[#This Row],[Lower]])</f>
        <v>244.49800555155244</v>
      </c>
      <c r="V221" s="2">
        <v>43053</v>
      </c>
      <c r="W221" s="8"/>
      <c r="X221" s="8">
        <v>244.49800555155201</v>
      </c>
      <c r="Y221" s="8">
        <v>244.49800555155201</v>
      </c>
      <c r="Z221" t="str">
        <f t="shared" si="3"/>
        <v/>
      </c>
    </row>
    <row r="222" spans="1:26" x14ac:dyDescent="0.25">
      <c r="A222" s="5">
        <v>221</v>
      </c>
      <c r="B222" s="2">
        <v>43054</v>
      </c>
      <c r="C222" s="1">
        <v>245.9</v>
      </c>
      <c r="D222" s="1">
        <v>246.48</v>
      </c>
      <c r="E222" s="1">
        <v>244.95</v>
      </c>
      <c r="F222" s="1">
        <v>245.73</v>
      </c>
      <c r="G222" s="1">
        <f>testdata[[#This Row],[high]]-testdata[[#This Row],[low]]</f>
        <v>1.5300000000000011</v>
      </c>
      <c r="H222" s="1">
        <f>ABS(testdata[[#This Row],[high]]-F221)</f>
        <v>0.48000000000001819</v>
      </c>
      <c r="I222" s="1">
        <f>ABS(testdata[[#This Row],[low]]-F221)</f>
        <v>2.0100000000000193</v>
      </c>
      <c r="J222" s="15">
        <f>MAX(testdata[[#This Row],[H-L]:[|L-pC|]])</f>
        <v>2.0100000000000193</v>
      </c>
      <c r="K222" s="12">
        <f>(K221*13+testdata[[#This Row],[TR]])/14</f>
        <v>1.3081734888983299</v>
      </c>
      <c r="L222" s="12">
        <f>(testdata[[#This Row],[high]]+testdata[[#This Row],[low]])/2</f>
        <v>245.71499999999997</v>
      </c>
      <c r="M222" s="15">
        <f>testdata[[#This Row],[MidPrice]]+Multiplier*testdata[[#This Row],[ATR]]</f>
        <v>249.63952046669496</v>
      </c>
      <c r="N222" s="15">
        <f>testdata[[#This Row],[MidPrice]]-Multiplier*testdata[[#This Row],[ATR]]</f>
        <v>241.79047953330499</v>
      </c>
      <c r="O222" s="15">
        <f>IF(OR(testdata[[#This Row],[UpperE]]&lt;O221,F221&gt;O221),testdata[[#This Row],[UpperE]],O221)</f>
        <v>249.63952046669496</v>
      </c>
      <c r="P222" s="15">
        <f>IF(OR(testdata[[#This Row],[LowerE]]&gt;P221,F221&lt;P221),testdata[[#This Row],[LowerE]],P221)</f>
        <v>244.49800555155244</v>
      </c>
      <c r="Q222" s="8">
        <f>IF(T221=O221,testdata[[#This Row],[Upper]],testdata[[#This Row],[Lower]])</f>
        <v>244.49800555155244</v>
      </c>
      <c r="R222" s="8" t="e">
        <f>IF(testdata[[#This Row],[SuperTrend]]=testdata[[#This Row],[Upper]],testdata[[#This Row],[Upper]],NA())</f>
        <v>#N/A</v>
      </c>
      <c r="S222" s="8">
        <f>IF(testdata[[#This Row],[SuperTrend]]=testdata[[#This Row],[Lower]],testdata[[#This Row],[Lower]],NA())</f>
        <v>244.49800555155244</v>
      </c>
      <c r="T222" s="8">
        <f>IF(testdata[[#This Row],[close]]&lt;=testdata[[#This Row],[STpot]],testdata[[#This Row],[Upper]],testdata[[#This Row],[Lower]])</f>
        <v>244.49800555155244</v>
      </c>
      <c r="V222" s="2">
        <v>43054</v>
      </c>
      <c r="W222" s="8"/>
      <c r="X222" s="8">
        <v>244.49800555155201</v>
      </c>
      <c r="Y222" s="8">
        <v>244.49800555155201</v>
      </c>
      <c r="Z222" t="str">
        <f t="shared" si="3"/>
        <v/>
      </c>
    </row>
    <row r="223" spans="1:26" x14ac:dyDescent="0.25">
      <c r="A223" s="5">
        <v>222</v>
      </c>
      <c r="B223" s="2">
        <v>43055</v>
      </c>
      <c r="C223" s="1">
        <v>246.76</v>
      </c>
      <c r="D223" s="1">
        <v>248.22</v>
      </c>
      <c r="E223" s="1">
        <v>246.72</v>
      </c>
      <c r="F223" s="1">
        <v>247.82</v>
      </c>
      <c r="G223" s="1">
        <f>testdata[[#This Row],[high]]-testdata[[#This Row],[low]]</f>
        <v>1.5</v>
      </c>
      <c r="H223" s="1">
        <f>ABS(testdata[[#This Row],[high]]-F222)</f>
        <v>2.4900000000000091</v>
      </c>
      <c r="I223" s="1">
        <f>ABS(testdata[[#This Row],[low]]-F222)</f>
        <v>0.99000000000000909</v>
      </c>
      <c r="J223" s="15">
        <f>MAX(testdata[[#This Row],[H-L]:[|L-pC|]])</f>
        <v>2.4900000000000091</v>
      </c>
      <c r="K223" s="12">
        <f>(K222*13+testdata[[#This Row],[TR]])/14</f>
        <v>1.3925896682627354</v>
      </c>
      <c r="L223" s="12">
        <f>(testdata[[#This Row],[high]]+testdata[[#This Row],[low]])/2</f>
        <v>247.47</v>
      </c>
      <c r="M223" s="15">
        <f>testdata[[#This Row],[MidPrice]]+Multiplier*testdata[[#This Row],[ATR]]</f>
        <v>251.64776900478822</v>
      </c>
      <c r="N223" s="15">
        <f>testdata[[#This Row],[MidPrice]]-Multiplier*testdata[[#This Row],[ATR]]</f>
        <v>243.29223099521178</v>
      </c>
      <c r="O223" s="15">
        <f>IF(OR(testdata[[#This Row],[UpperE]]&lt;O222,F222&gt;O222),testdata[[#This Row],[UpperE]],O222)</f>
        <v>249.63952046669496</v>
      </c>
      <c r="P223" s="15">
        <f>IF(OR(testdata[[#This Row],[LowerE]]&gt;P222,F222&lt;P222),testdata[[#This Row],[LowerE]],P222)</f>
        <v>244.49800555155244</v>
      </c>
      <c r="Q223" s="8">
        <f>IF(T222=O222,testdata[[#This Row],[Upper]],testdata[[#This Row],[Lower]])</f>
        <v>244.49800555155244</v>
      </c>
      <c r="R223" s="8" t="e">
        <f>IF(testdata[[#This Row],[SuperTrend]]=testdata[[#This Row],[Upper]],testdata[[#This Row],[Upper]],NA())</f>
        <v>#N/A</v>
      </c>
      <c r="S223" s="8">
        <f>IF(testdata[[#This Row],[SuperTrend]]=testdata[[#This Row],[Lower]],testdata[[#This Row],[Lower]],NA())</f>
        <v>244.49800555155244</v>
      </c>
      <c r="T223" s="8">
        <f>IF(testdata[[#This Row],[close]]&lt;=testdata[[#This Row],[STpot]],testdata[[#This Row],[Upper]],testdata[[#This Row],[Lower]])</f>
        <v>244.49800555155244</v>
      </c>
      <c r="V223" s="2">
        <v>43055</v>
      </c>
      <c r="W223" s="8"/>
      <c r="X223" s="8">
        <v>244.49800555155201</v>
      </c>
      <c r="Y223" s="8">
        <v>244.49800555155201</v>
      </c>
      <c r="Z223" t="str">
        <f t="shared" si="3"/>
        <v/>
      </c>
    </row>
    <row r="224" spans="1:26" x14ac:dyDescent="0.25">
      <c r="A224" s="5">
        <v>223</v>
      </c>
      <c r="B224" s="2">
        <v>43056</v>
      </c>
      <c r="C224" s="1">
        <v>247.43</v>
      </c>
      <c r="D224" s="1">
        <v>247.79</v>
      </c>
      <c r="E224" s="1">
        <v>247</v>
      </c>
      <c r="F224" s="1">
        <v>247.09</v>
      </c>
      <c r="G224" s="1">
        <f>testdata[[#This Row],[high]]-testdata[[#This Row],[low]]</f>
        <v>0.78999999999999204</v>
      </c>
      <c r="H224" s="1">
        <f>ABS(testdata[[#This Row],[high]]-F223)</f>
        <v>3.0000000000001137E-2</v>
      </c>
      <c r="I224" s="1">
        <f>ABS(testdata[[#This Row],[low]]-F223)</f>
        <v>0.81999999999999318</v>
      </c>
      <c r="J224" s="15">
        <f>MAX(testdata[[#This Row],[H-L]:[|L-pC|]])</f>
        <v>0.81999999999999318</v>
      </c>
      <c r="K224" s="12">
        <f>(K223*13+testdata[[#This Row],[TR]])/14</f>
        <v>1.3516904062439681</v>
      </c>
      <c r="L224" s="12">
        <f>(testdata[[#This Row],[high]]+testdata[[#This Row],[low]])/2</f>
        <v>247.39499999999998</v>
      </c>
      <c r="M224" s="15">
        <f>testdata[[#This Row],[MidPrice]]+Multiplier*testdata[[#This Row],[ATR]]</f>
        <v>251.45007121873189</v>
      </c>
      <c r="N224" s="15">
        <f>testdata[[#This Row],[MidPrice]]-Multiplier*testdata[[#This Row],[ATR]]</f>
        <v>243.33992878126807</v>
      </c>
      <c r="O224" s="15">
        <f>IF(OR(testdata[[#This Row],[UpperE]]&lt;O223,F223&gt;O223),testdata[[#This Row],[UpperE]],O223)</f>
        <v>249.63952046669496</v>
      </c>
      <c r="P224" s="15">
        <f>IF(OR(testdata[[#This Row],[LowerE]]&gt;P223,F223&lt;P223),testdata[[#This Row],[LowerE]],P223)</f>
        <v>244.49800555155244</v>
      </c>
      <c r="Q224" s="8">
        <f>IF(T223=O223,testdata[[#This Row],[Upper]],testdata[[#This Row],[Lower]])</f>
        <v>244.49800555155244</v>
      </c>
      <c r="R224" s="8" t="e">
        <f>IF(testdata[[#This Row],[SuperTrend]]=testdata[[#This Row],[Upper]],testdata[[#This Row],[Upper]],NA())</f>
        <v>#N/A</v>
      </c>
      <c r="S224" s="8">
        <f>IF(testdata[[#This Row],[SuperTrend]]=testdata[[#This Row],[Lower]],testdata[[#This Row],[Lower]],NA())</f>
        <v>244.49800555155244</v>
      </c>
      <c r="T224" s="8">
        <f>IF(testdata[[#This Row],[close]]&lt;=testdata[[#This Row],[STpot]],testdata[[#This Row],[Upper]],testdata[[#This Row],[Lower]])</f>
        <v>244.49800555155244</v>
      </c>
      <c r="V224" s="2">
        <v>43056</v>
      </c>
      <c r="W224" s="8"/>
      <c r="X224" s="8">
        <v>244.49800555155201</v>
      </c>
      <c r="Y224" s="8">
        <v>244.49800555155201</v>
      </c>
      <c r="Z224" t="str">
        <f t="shared" si="3"/>
        <v/>
      </c>
    </row>
    <row r="225" spans="1:26" x14ac:dyDescent="0.25">
      <c r="A225" s="5">
        <v>224</v>
      </c>
      <c r="B225" s="2">
        <v>43059</v>
      </c>
      <c r="C225" s="1">
        <v>247.36</v>
      </c>
      <c r="D225" s="1">
        <v>247.73</v>
      </c>
      <c r="E225" s="1">
        <v>247.09</v>
      </c>
      <c r="F225" s="1">
        <v>247.51</v>
      </c>
      <c r="G225" s="1">
        <f>testdata[[#This Row],[high]]-testdata[[#This Row],[low]]</f>
        <v>0.63999999999998636</v>
      </c>
      <c r="H225" s="1">
        <f>ABS(testdata[[#This Row],[high]]-F224)</f>
        <v>0.63999999999998636</v>
      </c>
      <c r="I225" s="1">
        <f>ABS(testdata[[#This Row],[low]]-F224)</f>
        <v>0</v>
      </c>
      <c r="J225" s="15">
        <f>MAX(testdata[[#This Row],[H-L]:[|L-pC|]])</f>
        <v>0.63999999999998636</v>
      </c>
      <c r="K225" s="12">
        <f>(K224*13+testdata[[#This Row],[TR]])/14</f>
        <v>1.3008553772265408</v>
      </c>
      <c r="L225" s="12">
        <f>(testdata[[#This Row],[high]]+testdata[[#This Row],[low]])/2</f>
        <v>247.41</v>
      </c>
      <c r="M225" s="15">
        <f>testdata[[#This Row],[MidPrice]]+Multiplier*testdata[[#This Row],[ATR]]</f>
        <v>251.31256613167963</v>
      </c>
      <c r="N225" s="15">
        <f>testdata[[#This Row],[MidPrice]]-Multiplier*testdata[[#This Row],[ATR]]</f>
        <v>243.50743386832036</v>
      </c>
      <c r="O225" s="15">
        <f>IF(OR(testdata[[#This Row],[UpperE]]&lt;O224,F224&gt;O224),testdata[[#This Row],[UpperE]],O224)</f>
        <v>249.63952046669496</v>
      </c>
      <c r="P225" s="15">
        <f>IF(OR(testdata[[#This Row],[LowerE]]&gt;P224,F224&lt;P224),testdata[[#This Row],[LowerE]],P224)</f>
        <v>244.49800555155244</v>
      </c>
      <c r="Q225" s="8">
        <f>IF(T224=O224,testdata[[#This Row],[Upper]],testdata[[#This Row],[Lower]])</f>
        <v>244.49800555155244</v>
      </c>
      <c r="R225" s="8" t="e">
        <f>IF(testdata[[#This Row],[SuperTrend]]=testdata[[#This Row],[Upper]],testdata[[#This Row],[Upper]],NA())</f>
        <v>#N/A</v>
      </c>
      <c r="S225" s="8">
        <f>IF(testdata[[#This Row],[SuperTrend]]=testdata[[#This Row],[Lower]],testdata[[#This Row],[Lower]],NA())</f>
        <v>244.49800555155244</v>
      </c>
      <c r="T225" s="8">
        <f>IF(testdata[[#This Row],[close]]&lt;=testdata[[#This Row],[STpot]],testdata[[#This Row],[Upper]],testdata[[#This Row],[Lower]])</f>
        <v>244.49800555155244</v>
      </c>
      <c r="V225" s="2">
        <v>43059</v>
      </c>
      <c r="W225" s="8"/>
      <c r="X225" s="8">
        <v>244.49800555155201</v>
      </c>
      <c r="Y225" s="8">
        <v>244.49800555155201</v>
      </c>
      <c r="Z225" t="str">
        <f t="shared" si="3"/>
        <v/>
      </c>
    </row>
    <row r="226" spans="1:26" x14ac:dyDescent="0.25">
      <c r="A226" s="5">
        <v>225</v>
      </c>
      <c r="B226" s="2">
        <v>43060</v>
      </c>
      <c r="C226" s="1">
        <v>248.35</v>
      </c>
      <c r="D226" s="1">
        <v>249.33</v>
      </c>
      <c r="E226" s="1">
        <v>247.47</v>
      </c>
      <c r="F226" s="1">
        <v>249.13</v>
      </c>
      <c r="G226" s="1">
        <f>testdata[[#This Row],[high]]-testdata[[#This Row],[low]]</f>
        <v>1.8600000000000136</v>
      </c>
      <c r="H226" s="1">
        <f>ABS(testdata[[#This Row],[high]]-F225)</f>
        <v>1.8200000000000216</v>
      </c>
      <c r="I226" s="1">
        <f>ABS(testdata[[#This Row],[low]]-F225)</f>
        <v>3.9999999999992042E-2</v>
      </c>
      <c r="J226" s="15">
        <f>MAX(testdata[[#This Row],[H-L]:[|L-pC|]])</f>
        <v>1.8600000000000136</v>
      </c>
      <c r="K226" s="12">
        <f>(K225*13+testdata[[#This Row],[TR]])/14</f>
        <v>1.3407942788532172</v>
      </c>
      <c r="L226" s="12">
        <f>(testdata[[#This Row],[high]]+testdata[[#This Row],[low]])/2</f>
        <v>248.4</v>
      </c>
      <c r="M226" s="15">
        <f>testdata[[#This Row],[MidPrice]]+Multiplier*testdata[[#This Row],[ATR]]</f>
        <v>252.42238283655965</v>
      </c>
      <c r="N226" s="15">
        <f>testdata[[#This Row],[MidPrice]]-Multiplier*testdata[[#This Row],[ATR]]</f>
        <v>244.37761716344036</v>
      </c>
      <c r="O226" s="15">
        <f>IF(OR(testdata[[#This Row],[UpperE]]&lt;O225,F225&gt;O225),testdata[[#This Row],[UpperE]],O225)</f>
        <v>249.63952046669496</v>
      </c>
      <c r="P226" s="15">
        <f>IF(OR(testdata[[#This Row],[LowerE]]&gt;P225,F225&lt;P225),testdata[[#This Row],[LowerE]],P225)</f>
        <v>244.49800555155244</v>
      </c>
      <c r="Q226" s="8">
        <f>IF(T225=O225,testdata[[#This Row],[Upper]],testdata[[#This Row],[Lower]])</f>
        <v>244.49800555155244</v>
      </c>
      <c r="R226" s="8" t="e">
        <f>IF(testdata[[#This Row],[SuperTrend]]=testdata[[#This Row],[Upper]],testdata[[#This Row],[Upper]],NA())</f>
        <v>#N/A</v>
      </c>
      <c r="S226" s="8">
        <f>IF(testdata[[#This Row],[SuperTrend]]=testdata[[#This Row],[Lower]],testdata[[#This Row],[Lower]],NA())</f>
        <v>244.49800555155244</v>
      </c>
      <c r="T226" s="8">
        <f>IF(testdata[[#This Row],[close]]&lt;=testdata[[#This Row],[STpot]],testdata[[#This Row],[Upper]],testdata[[#This Row],[Lower]])</f>
        <v>244.49800555155244</v>
      </c>
      <c r="V226" s="2">
        <v>43060</v>
      </c>
      <c r="W226" s="8"/>
      <c r="X226" s="8">
        <v>244.49800555155201</v>
      </c>
      <c r="Y226" s="8">
        <v>244.49800555155201</v>
      </c>
      <c r="Z226" t="str">
        <f t="shared" si="3"/>
        <v/>
      </c>
    </row>
    <row r="227" spans="1:26" x14ac:dyDescent="0.25">
      <c r="A227" s="5">
        <v>226</v>
      </c>
      <c r="B227" s="2">
        <v>43061</v>
      </c>
      <c r="C227" s="1">
        <v>249.14</v>
      </c>
      <c r="D227" s="1">
        <v>249.28</v>
      </c>
      <c r="E227" s="1">
        <v>248.73</v>
      </c>
      <c r="F227" s="1">
        <v>248.91</v>
      </c>
      <c r="G227" s="1">
        <f>testdata[[#This Row],[high]]-testdata[[#This Row],[low]]</f>
        <v>0.55000000000001137</v>
      </c>
      <c r="H227" s="1">
        <f>ABS(testdata[[#This Row],[high]]-F226)</f>
        <v>0.15000000000000568</v>
      </c>
      <c r="I227" s="1">
        <f>ABS(testdata[[#This Row],[low]]-F226)</f>
        <v>0.40000000000000568</v>
      </c>
      <c r="J227" s="15">
        <f>MAX(testdata[[#This Row],[H-L]:[|L-pC|]])</f>
        <v>0.55000000000001137</v>
      </c>
      <c r="K227" s="12">
        <f>(K226*13+testdata[[#This Row],[TR]])/14</f>
        <v>1.2843089732208455</v>
      </c>
      <c r="L227" s="12">
        <f>(testdata[[#This Row],[high]]+testdata[[#This Row],[low]])/2</f>
        <v>249.005</v>
      </c>
      <c r="M227" s="15">
        <f>testdata[[#This Row],[MidPrice]]+Multiplier*testdata[[#This Row],[ATR]]</f>
        <v>252.85792691966253</v>
      </c>
      <c r="N227" s="15">
        <f>testdata[[#This Row],[MidPrice]]-Multiplier*testdata[[#This Row],[ATR]]</f>
        <v>245.15207308033746</v>
      </c>
      <c r="O227" s="15">
        <f>IF(OR(testdata[[#This Row],[UpperE]]&lt;O226,F226&gt;O226),testdata[[#This Row],[UpperE]],O226)</f>
        <v>249.63952046669496</v>
      </c>
      <c r="P227" s="15">
        <f>IF(OR(testdata[[#This Row],[LowerE]]&gt;P226,F226&lt;P226),testdata[[#This Row],[LowerE]],P226)</f>
        <v>245.15207308033746</v>
      </c>
      <c r="Q227" s="8">
        <f>IF(T226=O226,testdata[[#This Row],[Upper]],testdata[[#This Row],[Lower]])</f>
        <v>245.15207308033746</v>
      </c>
      <c r="R227" s="8" t="e">
        <f>IF(testdata[[#This Row],[SuperTrend]]=testdata[[#This Row],[Upper]],testdata[[#This Row],[Upper]],NA())</f>
        <v>#N/A</v>
      </c>
      <c r="S227" s="8">
        <f>IF(testdata[[#This Row],[SuperTrend]]=testdata[[#This Row],[Lower]],testdata[[#This Row],[Lower]],NA())</f>
        <v>245.15207308033746</v>
      </c>
      <c r="T227" s="8">
        <f>IF(testdata[[#This Row],[close]]&lt;=testdata[[#This Row],[STpot]],testdata[[#This Row],[Upper]],testdata[[#This Row],[Lower]])</f>
        <v>245.15207308033746</v>
      </c>
      <c r="V227" s="2">
        <v>43061</v>
      </c>
      <c r="W227" s="8"/>
      <c r="X227" s="8">
        <v>245.152073080337</v>
      </c>
      <c r="Y227" s="8">
        <v>245.152073080337</v>
      </c>
      <c r="Z227" t="str">
        <f t="shared" si="3"/>
        <v/>
      </c>
    </row>
    <row r="228" spans="1:26" x14ac:dyDescent="0.25">
      <c r="A228" s="5">
        <v>227</v>
      </c>
      <c r="B228" s="2">
        <v>43063</v>
      </c>
      <c r="C228" s="1">
        <v>249.45</v>
      </c>
      <c r="D228" s="1">
        <v>249.6</v>
      </c>
      <c r="E228" s="1">
        <v>249.29</v>
      </c>
      <c r="F228" s="1">
        <v>249.48</v>
      </c>
      <c r="G228" s="1">
        <f>testdata[[#This Row],[high]]-testdata[[#This Row],[low]]</f>
        <v>0.31000000000000227</v>
      </c>
      <c r="H228" s="1">
        <f>ABS(testdata[[#This Row],[high]]-F227)</f>
        <v>0.68999999999999773</v>
      </c>
      <c r="I228" s="1">
        <f>ABS(testdata[[#This Row],[low]]-F227)</f>
        <v>0.37999999999999545</v>
      </c>
      <c r="J228" s="15">
        <f>MAX(testdata[[#This Row],[H-L]:[|L-pC|]])</f>
        <v>0.68999999999999773</v>
      </c>
      <c r="K228" s="12">
        <f>(K227*13+testdata[[#This Row],[TR]])/14</f>
        <v>1.2418583322764991</v>
      </c>
      <c r="L228" s="12">
        <f>(testdata[[#This Row],[high]]+testdata[[#This Row],[low]])/2</f>
        <v>249.44499999999999</v>
      </c>
      <c r="M228" s="15">
        <f>testdata[[#This Row],[MidPrice]]+Multiplier*testdata[[#This Row],[ATR]]</f>
        <v>253.17057499682949</v>
      </c>
      <c r="N228" s="15">
        <f>testdata[[#This Row],[MidPrice]]-Multiplier*testdata[[#This Row],[ATR]]</f>
        <v>245.7194250031705</v>
      </c>
      <c r="O228" s="15">
        <f>IF(OR(testdata[[#This Row],[UpperE]]&lt;O227,F227&gt;O227),testdata[[#This Row],[UpperE]],O227)</f>
        <v>249.63952046669496</v>
      </c>
      <c r="P228" s="15">
        <f>IF(OR(testdata[[#This Row],[LowerE]]&gt;P227,F227&lt;P227),testdata[[#This Row],[LowerE]],P227)</f>
        <v>245.7194250031705</v>
      </c>
      <c r="Q228" s="8">
        <f>IF(T227=O227,testdata[[#This Row],[Upper]],testdata[[#This Row],[Lower]])</f>
        <v>245.7194250031705</v>
      </c>
      <c r="R228" s="8" t="e">
        <f>IF(testdata[[#This Row],[SuperTrend]]=testdata[[#This Row],[Upper]],testdata[[#This Row],[Upper]],NA())</f>
        <v>#N/A</v>
      </c>
      <c r="S228" s="8">
        <f>IF(testdata[[#This Row],[SuperTrend]]=testdata[[#This Row],[Lower]],testdata[[#This Row],[Lower]],NA())</f>
        <v>245.7194250031705</v>
      </c>
      <c r="T228" s="8">
        <f>IF(testdata[[#This Row],[close]]&lt;=testdata[[#This Row],[STpot]],testdata[[#This Row],[Upper]],testdata[[#This Row],[Lower]])</f>
        <v>245.7194250031705</v>
      </c>
      <c r="V228" s="2">
        <v>43063</v>
      </c>
      <c r="W228" s="8"/>
      <c r="X228" s="8">
        <v>245.71942500316999</v>
      </c>
      <c r="Y228" s="8">
        <v>245.71942500316999</v>
      </c>
      <c r="Z228" t="str">
        <f t="shared" si="3"/>
        <v/>
      </c>
    </row>
    <row r="229" spans="1:26" x14ac:dyDescent="0.25">
      <c r="A229" s="5">
        <v>228</v>
      </c>
      <c r="B229" s="2">
        <v>43066</v>
      </c>
      <c r="C229" s="1">
        <v>249.53</v>
      </c>
      <c r="D229" s="1">
        <v>249.86</v>
      </c>
      <c r="E229" s="1">
        <v>249.14</v>
      </c>
      <c r="F229" s="1">
        <v>249.36</v>
      </c>
      <c r="G229" s="1">
        <f>testdata[[#This Row],[high]]-testdata[[#This Row],[low]]</f>
        <v>0.72000000000002728</v>
      </c>
      <c r="H229" s="1">
        <f>ABS(testdata[[#This Row],[high]]-F228)</f>
        <v>0.38000000000002387</v>
      </c>
      <c r="I229" s="1">
        <f>ABS(testdata[[#This Row],[low]]-F228)</f>
        <v>0.34000000000000341</v>
      </c>
      <c r="J229" s="15">
        <f>MAX(testdata[[#This Row],[H-L]:[|L-pC|]])</f>
        <v>0.72000000000002728</v>
      </c>
      <c r="K229" s="12">
        <f>(K228*13+testdata[[#This Row],[TR]])/14</f>
        <v>1.204582737113894</v>
      </c>
      <c r="L229" s="12">
        <f>(testdata[[#This Row],[high]]+testdata[[#This Row],[low]])/2</f>
        <v>249.5</v>
      </c>
      <c r="M229" s="15">
        <f>testdata[[#This Row],[MidPrice]]+Multiplier*testdata[[#This Row],[ATR]]</f>
        <v>253.11374821134169</v>
      </c>
      <c r="N229" s="15">
        <f>testdata[[#This Row],[MidPrice]]-Multiplier*testdata[[#This Row],[ATR]]</f>
        <v>245.88625178865831</v>
      </c>
      <c r="O229" s="15">
        <f>IF(OR(testdata[[#This Row],[UpperE]]&lt;O228,F228&gt;O228),testdata[[#This Row],[UpperE]],O228)</f>
        <v>249.63952046669496</v>
      </c>
      <c r="P229" s="15">
        <f>IF(OR(testdata[[#This Row],[LowerE]]&gt;P228,F228&lt;P228),testdata[[#This Row],[LowerE]],P228)</f>
        <v>245.88625178865831</v>
      </c>
      <c r="Q229" s="8">
        <f>IF(T228=O228,testdata[[#This Row],[Upper]],testdata[[#This Row],[Lower]])</f>
        <v>245.88625178865831</v>
      </c>
      <c r="R229" s="8" t="e">
        <f>IF(testdata[[#This Row],[SuperTrend]]=testdata[[#This Row],[Upper]],testdata[[#This Row],[Upper]],NA())</f>
        <v>#N/A</v>
      </c>
      <c r="S229" s="8">
        <f>IF(testdata[[#This Row],[SuperTrend]]=testdata[[#This Row],[Lower]],testdata[[#This Row],[Lower]],NA())</f>
        <v>245.88625178865831</v>
      </c>
      <c r="T229" s="8">
        <f>IF(testdata[[#This Row],[close]]&lt;=testdata[[#This Row],[STpot]],testdata[[#This Row],[Upper]],testdata[[#This Row],[Lower]])</f>
        <v>245.88625178865831</v>
      </c>
      <c r="V229" s="2">
        <v>43066</v>
      </c>
      <c r="W229" s="8"/>
      <c r="X229" s="8">
        <v>245.886251788658</v>
      </c>
      <c r="Y229" s="8">
        <v>245.886251788658</v>
      </c>
      <c r="Z229" t="str">
        <f t="shared" si="3"/>
        <v/>
      </c>
    </row>
    <row r="230" spans="1:26" x14ac:dyDescent="0.25">
      <c r="A230" s="5">
        <v>229</v>
      </c>
      <c r="B230" s="2">
        <v>43067</v>
      </c>
      <c r="C230" s="1">
        <v>249.87</v>
      </c>
      <c r="D230" s="1">
        <v>251.92</v>
      </c>
      <c r="E230" s="1">
        <v>249.77</v>
      </c>
      <c r="F230" s="1">
        <v>251.89</v>
      </c>
      <c r="G230" s="1">
        <f>testdata[[#This Row],[high]]-testdata[[#This Row],[low]]</f>
        <v>2.1499999999999773</v>
      </c>
      <c r="H230" s="1">
        <f>ABS(testdata[[#This Row],[high]]-F229)</f>
        <v>2.5599999999999739</v>
      </c>
      <c r="I230" s="1">
        <f>ABS(testdata[[#This Row],[low]]-F229)</f>
        <v>0.40999999999999659</v>
      </c>
      <c r="J230" s="15">
        <f>MAX(testdata[[#This Row],[H-L]:[|L-pC|]])</f>
        <v>2.5599999999999739</v>
      </c>
      <c r="K230" s="12">
        <f>(K229*13+testdata[[#This Row],[TR]])/14</f>
        <v>1.301398255891471</v>
      </c>
      <c r="L230" s="12">
        <f>(testdata[[#This Row],[high]]+testdata[[#This Row],[low]])/2</f>
        <v>250.845</v>
      </c>
      <c r="M230" s="15">
        <f>testdata[[#This Row],[MidPrice]]+Multiplier*testdata[[#This Row],[ATR]]</f>
        <v>254.74919476767442</v>
      </c>
      <c r="N230" s="15">
        <f>testdata[[#This Row],[MidPrice]]-Multiplier*testdata[[#This Row],[ATR]]</f>
        <v>246.94080523232557</v>
      </c>
      <c r="O230" s="15">
        <f>IF(OR(testdata[[#This Row],[UpperE]]&lt;O229,F229&gt;O229),testdata[[#This Row],[UpperE]],O229)</f>
        <v>249.63952046669496</v>
      </c>
      <c r="P230" s="15">
        <f>IF(OR(testdata[[#This Row],[LowerE]]&gt;P229,F229&lt;P229),testdata[[#This Row],[LowerE]],P229)</f>
        <v>246.94080523232557</v>
      </c>
      <c r="Q230" s="8">
        <f>IF(T229=O229,testdata[[#This Row],[Upper]],testdata[[#This Row],[Lower]])</f>
        <v>246.94080523232557</v>
      </c>
      <c r="R230" s="8" t="e">
        <f>IF(testdata[[#This Row],[SuperTrend]]=testdata[[#This Row],[Upper]],testdata[[#This Row],[Upper]],NA())</f>
        <v>#N/A</v>
      </c>
      <c r="S230" s="8">
        <f>IF(testdata[[#This Row],[SuperTrend]]=testdata[[#This Row],[Lower]],testdata[[#This Row],[Lower]],NA())</f>
        <v>246.94080523232557</v>
      </c>
      <c r="T230" s="8">
        <f>IF(testdata[[#This Row],[close]]&lt;=testdata[[#This Row],[STpot]],testdata[[#This Row],[Upper]],testdata[[#This Row],[Lower]])</f>
        <v>246.94080523232557</v>
      </c>
      <c r="V230" s="2">
        <v>43067</v>
      </c>
      <c r="W230" s="8"/>
      <c r="X230" s="8">
        <v>246.940805232325</v>
      </c>
      <c r="Y230" s="8">
        <v>246.940805232325</v>
      </c>
      <c r="Z230" t="str">
        <f t="shared" si="3"/>
        <v/>
      </c>
    </row>
    <row r="231" spans="1:26" x14ac:dyDescent="0.25">
      <c r="A231" s="5">
        <v>230</v>
      </c>
      <c r="B231" s="2">
        <v>43068</v>
      </c>
      <c r="C231" s="1">
        <v>252.03</v>
      </c>
      <c r="D231" s="1">
        <v>252.62</v>
      </c>
      <c r="E231" s="1">
        <v>251.25</v>
      </c>
      <c r="F231" s="1">
        <v>251.74</v>
      </c>
      <c r="G231" s="1">
        <f>testdata[[#This Row],[high]]-testdata[[#This Row],[low]]</f>
        <v>1.3700000000000045</v>
      </c>
      <c r="H231" s="1">
        <f>ABS(testdata[[#This Row],[high]]-F230)</f>
        <v>0.73000000000001819</v>
      </c>
      <c r="I231" s="1">
        <f>ABS(testdata[[#This Row],[low]]-F230)</f>
        <v>0.63999999999998636</v>
      </c>
      <c r="J231" s="15">
        <f>MAX(testdata[[#This Row],[H-L]:[|L-pC|]])</f>
        <v>1.3700000000000045</v>
      </c>
      <c r="K231" s="12">
        <f>(K230*13+testdata[[#This Row],[TR]])/14</f>
        <v>1.3062983804706521</v>
      </c>
      <c r="L231" s="12">
        <f>(testdata[[#This Row],[high]]+testdata[[#This Row],[low]])/2</f>
        <v>251.935</v>
      </c>
      <c r="M231" s="15">
        <f>testdata[[#This Row],[MidPrice]]+Multiplier*testdata[[#This Row],[ATR]]</f>
        <v>255.85389514141195</v>
      </c>
      <c r="N231" s="15">
        <f>testdata[[#This Row],[MidPrice]]-Multiplier*testdata[[#This Row],[ATR]]</f>
        <v>248.01610485858805</v>
      </c>
      <c r="O231" s="15">
        <f>IF(OR(testdata[[#This Row],[UpperE]]&lt;O230,F230&gt;O230),testdata[[#This Row],[UpperE]],O230)</f>
        <v>255.85389514141195</v>
      </c>
      <c r="P231" s="15">
        <f>IF(OR(testdata[[#This Row],[LowerE]]&gt;P230,F230&lt;P230),testdata[[#This Row],[LowerE]],P230)</f>
        <v>248.01610485858805</v>
      </c>
      <c r="Q231" s="8">
        <f>IF(T230=O230,testdata[[#This Row],[Upper]],testdata[[#This Row],[Lower]])</f>
        <v>248.01610485858805</v>
      </c>
      <c r="R231" s="8" t="e">
        <f>IF(testdata[[#This Row],[SuperTrend]]=testdata[[#This Row],[Upper]],testdata[[#This Row],[Upper]],NA())</f>
        <v>#N/A</v>
      </c>
      <c r="S231" s="8">
        <f>IF(testdata[[#This Row],[SuperTrend]]=testdata[[#This Row],[Lower]],testdata[[#This Row],[Lower]],NA())</f>
        <v>248.01610485858805</v>
      </c>
      <c r="T231" s="8">
        <f>IF(testdata[[#This Row],[close]]&lt;=testdata[[#This Row],[STpot]],testdata[[#This Row],[Upper]],testdata[[#This Row],[Lower]])</f>
        <v>248.01610485858805</v>
      </c>
      <c r="V231" s="2">
        <v>43068</v>
      </c>
      <c r="W231" s="8"/>
      <c r="X231" s="8">
        <v>248.01610485858799</v>
      </c>
      <c r="Y231" s="8">
        <v>248.01610485858799</v>
      </c>
      <c r="Z231" t="str">
        <f t="shared" si="3"/>
        <v/>
      </c>
    </row>
    <row r="232" spans="1:26" x14ac:dyDescent="0.25">
      <c r="A232" s="5">
        <v>231</v>
      </c>
      <c r="B232" s="2">
        <v>43069</v>
      </c>
      <c r="C232" s="1">
        <v>252.74</v>
      </c>
      <c r="D232" s="1">
        <v>254.94</v>
      </c>
      <c r="E232" s="1">
        <v>252.66</v>
      </c>
      <c r="F232" s="1">
        <v>253.94</v>
      </c>
      <c r="G232" s="1">
        <f>testdata[[#This Row],[high]]-testdata[[#This Row],[low]]</f>
        <v>2.2800000000000011</v>
      </c>
      <c r="H232" s="1">
        <f>ABS(testdata[[#This Row],[high]]-F231)</f>
        <v>3.1999999999999886</v>
      </c>
      <c r="I232" s="1">
        <f>ABS(testdata[[#This Row],[low]]-F231)</f>
        <v>0.91999999999998749</v>
      </c>
      <c r="J232" s="15">
        <f>MAX(testdata[[#This Row],[H-L]:[|L-pC|]])</f>
        <v>3.1999999999999886</v>
      </c>
      <c r="K232" s="12">
        <f>(K231*13+testdata[[#This Row],[TR]])/14</f>
        <v>1.4415627818656047</v>
      </c>
      <c r="L232" s="12">
        <f>(testdata[[#This Row],[high]]+testdata[[#This Row],[low]])/2</f>
        <v>253.8</v>
      </c>
      <c r="M232" s="15">
        <f>testdata[[#This Row],[MidPrice]]+Multiplier*testdata[[#This Row],[ATR]]</f>
        <v>258.12468834559684</v>
      </c>
      <c r="N232" s="15">
        <f>testdata[[#This Row],[MidPrice]]-Multiplier*testdata[[#This Row],[ATR]]</f>
        <v>249.47531165440319</v>
      </c>
      <c r="O232" s="15">
        <f>IF(OR(testdata[[#This Row],[UpperE]]&lt;O231,F231&gt;O231),testdata[[#This Row],[UpperE]],O231)</f>
        <v>255.85389514141195</v>
      </c>
      <c r="P232" s="15">
        <f>IF(OR(testdata[[#This Row],[LowerE]]&gt;P231,F231&lt;P231),testdata[[#This Row],[LowerE]],P231)</f>
        <v>249.47531165440319</v>
      </c>
      <c r="Q232" s="8">
        <f>IF(T231=O231,testdata[[#This Row],[Upper]],testdata[[#This Row],[Lower]])</f>
        <v>249.47531165440319</v>
      </c>
      <c r="R232" s="8" t="e">
        <f>IF(testdata[[#This Row],[SuperTrend]]=testdata[[#This Row],[Upper]],testdata[[#This Row],[Upper]],NA())</f>
        <v>#N/A</v>
      </c>
      <c r="S232" s="8">
        <f>IF(testdata[[#This Row],[SuperTrend]]=testdata[[#This Row],[Lower]],testdata[[#This Row],[Lower]],NA())</f>
        <v>249.47531165440319</v>
      </c>
      <c r="T232" s="8">
        <f>IF(testdata[[#This Row],[close]]&lt;=testdata[[#This Row],[STpot]],testdata[[#This Row],[Upper]],testdata[[#This Row],[Lower]])</f>
        <v>249.47531165440319</v>
      </c>
      <c r="V232" s="2">
        <v>43069</v>
      </c>
      <c r="W232" s="8"/>
      <c r="X232" s="8">
        <v>249.47531165440299</v>
      </c>
      <c r="Y232" s="8">
        <v>249.47531165440299</v>
      </c>
      <c r="Z232" t="str">
        <f t="shared" si="3"/>
        <v/>
      </c>
    </row>
    <row r="233" spans="1:26" x14ac:dyDescent="0.25">
      <c r="A233" s="5">
        <v>232</v>
      </c>
      <c r="B233" s="2">
        <v>43070</v>
      </c>
      <c r="C233" s="1">
        <v>253.7</v>
      </c>
      <c r="D233" s="1">
        <v>254.23</v>
      </c>
      <c r="E233" s="1">
        <v>249.87</v>
      </c>
      <c r="F233" s="1">
        <v>253.41</v>
      </c>
      <c r="G233" s="1">
        <f>testdata[[#This Row],[high]]-testdata[[#This Row],[low]]</f>
        <v>4.3599999999999852</v>
      </c>
      <c r="H233" s="1">
        <f>ABS(testdata[[#This Row],[high]]-F232)</f>
        <v>0.28999999999999204</v>
      </c>
      <c r="I233" s="1">
        <f>ABS(testdata[[#This Row],[low]]-F232)</f>
        <v>4.0699999999999932</v>
      </c>
      <c r="J233" s="15">
        <f>MAX(testdata[[#This Row],[H-L]:[|L-pC|]])</f>
        <v>4.3599999999999852</v>
      </c>
      <c r="K233" s="12">
        <f>(K232*13+testdata[[#This Row],[TR]])/14</f>
        <v>1.6500225831609174</v>
      </c>
      <c r="L233" s="12">
        <f>(testdata[[#This Row],[high]]+testdata[[#This Row],[low]])/2</f>
        <v>252.05</v>
      </c>
      <c r="M233" s="15">
        <f>testdata[[#This Row],[MidPrice]]+Multiplier*testdata[[#This Row],[ATR]]</f>
        <v>257.00006774948275</v>
      </c>
      <c r="N233" s="15">
        <f>testdata[[#This Row],[MidPrice]]-Multiplier*testdata[[#This Row],[ATR]]</f>
        <v>247.09993225051727</v>
      </c>
      <c r="O233" s="15">
        <f>IF(OR(testdata[[#This Row],[UpperE]]&lt;O232,F232&gt;O232),testdata[[#This Row],[UpperE]],O232)</f>
        <v>255.85389514141195</v>
      </c>
      <c r="P233" s="15">
        <f>IF(OR(testdata[[#This Row],[LowerE]]&gt;P232,F232&lt;P232),testdata[[#This Row],[LowerE]],P232)</f>
        <v>249.47531165440319</v>
      </c>
      <c r="Q233" s="8">
        <f>IF(T232=O232,testdata[[#This Row],[Upper]],testdata[[#This Row],[Lower]])</f>
        <v>249.47531165440319</v>
      </c>
      <c r="R233" s="8" t="e">
        <f>IF(testdata[[#This Row],[SuperTrend]]=testdata[[#This Row],[Upper]],testdata[[#This Row],[Upper]],NA())</f>
        <v>#N/A</v>
      </c>
      <c r="S233" s="8">
        <f>IF(testdata[[#This Row],[SuperTrend]]=testdata[[#This Row],[Lower]],testdata[[#This Row],[Lower]],NA())</f>
        <v>249.47531165440319</v>
      </c>
      <c r="T233" s="8">
        <f>IF(testdata[[#This Row],[close]]&lt;=testdata[[#This Row],[STpot]],testdata[[#This Row],[Upper]],testdata[[#This Row],[Lower]])</f>
        <v>249.47531165440319</v>
      </c>
      <c r="V233" s="2">
        <v>43070</v>
      </c>
      <c r="W233" s="8"/>
      <c r="X233" s="8">
        <v>249.47531165440299</v>
      </c>
      <c r="Y233" s="8">
        <v>249.47531165440299</v>
      </c>
      <c r="Z233" t="str">
        <f t="shared" si="3"/>
        <v/>
      </c>
    </row>
    <row r="234" spans="1:26" x14ac:dyDescent="0.25">
      <c r="A234" s="5">
        <v>233</v>
      </c>
      <c r="B234" s="2">
        <v>43073</v>
      </c>
      <c r="C234" s="1">
        <v>255.19</v>
      </c>
      <c r="D234" s="1">
        <v>255.65</v>
      </c>
      <c r="E234" s="1">
        <v>253.05</v>
      </c>
      <c r="F234" s="1">
        <v>253.11</v>
      </c>
      <c r="G234" s="1">
        <f>testdata[[#This Row],[high]]-testdata[[#This Row],[low]]</f>
        <v>2.5999999999999943</v>
      </c>
      <c r="H234" s="1">
        <f>ABS(testdata[[#This Row],[high]]-F233)</f>
        <v>2.2400000000000091</v>
      </c>
      <c r="I234" s="1">
        <f>ABS(testdata[[#This Row],[low]]-F233)</f>
        <v>0.35999999999998522</v>
      </c>
      <c r="J234" s="15">
        <f>MAX(testdata[[#This Row],[H-L]:[|L-pC|]])</f>
        <v>2.5999999999999943</v>
      </c>
      <c r="K234" s="12">
        <f>(K233*13+testdata[[#This Row],[TR]])/14</f>
        <v>1.7178781129351373</v>
      </c>
      <c r="L234" s="12">
        <f>(testdata[[#This Row],[high]]+testdata[[#This Row],[low]])/2</f>
        <v>254.35000000000002</v>
      </c>
      <c r="M234" s="15">
        <f>testdata[[#This Row],[MidPrice]]+Multiplier*testdata[[#This Row],[ATR]]</f>
        <v>259.50363433880545</v>
      </c>
      <c r="N234" s="15">
        <f>testdata[[#This Row],[MidPrice]]-Multiplier*testdata[[#This Row],[ATR]]</f>
        <v>249.19636566119462</v>
      </c>
      <c r="O234" s="15">
        <f>IF(OR(testdata[[#This Row],[UpperE]]&lt;O233,F233&gt;O233),testdata[[#This Row],[UpperE]],O233)</f>
        <v>255.85389514141195</v>
      </c>
      <c r="P234" s="15">
        <f>IF(OR(testdata[[#This Row],[LowerE]]&gt;P233,F233&lt;P233),testdata[[#This Row],[LowerE]],P233)</f>
        <v>249.47531165440319</v>
      </c>
      <c r="Q234" s="8">
        <f>IF(T233=O233,testdata[[#This Row],[Upper]],testdata[[#This Row],[Lower]])</f>
        <v>249.47531165440319</v>
      </c>
      <c r="R234" s="8" t="e">
        <f>IF(testdata[[#This Row],[SuperTrend]]=testdata[[#This Row],[Upper]],testdata[[#This Row],[Upper]],NA())</f>
        <v>#N/A</v>
      </c>
      <c r="S234" s="8">
        <f>IF(testdata[[#This Row],[SuperTrend]]=testdata[[#This Row],[Lower]],testdata[[#This Row],[Lower]],NA())</f>
        <v>249.47531165440319</v>
      </c>
      <c r="T234" s="8">
        <f>IF(testdata[[#This Row],[close]]&lt;=testdata[[#This Row],[STpot]],testdata[[#This Row],[Upper]],testdata[[#This Row],[Lower]])</f>
        <v>249.47531165440319</v>
      </c>
      <c r="V234" s="2">
        <v>43073</v>
      </c>
      <c r="W234" s="8"/>
      <c r="X234" s="8">
        <v>249.47531165440299</v>
      </c>
      <c r="Y234" s="8">
        <v>249.47531165440299</v>
      </c>
      <c r="Z234" t="str">
        <f t="shared" si="3"/>
        <v/>
      </c>
    </row>
    <row r="235" spans="1:26" x14ac:dyDescent="0.25">
      <c r="A235" s="5">
        <v>234</v>
      </c>
      <c r="B235" s="2">
        <v>43074</v>
      </c>
      <c r="C235" s="1">
        <v>253.38</v>
      </c>
      <c r="D235" s="1">
        <v>254.07</v>
      </c>
      <c r="E235" s="1">
        <v>252.05</v>
      </c>
      <c r="F235" s="1">
        <v>252.2</v>
      </c>
      <c r="G235" s="1">
        <f>testdata[[#This Row],[high]]-testdata[[#This Row],[low]]</f>
        <v>2.0199999999999818</v>
      </c>
      <c r="H235" s="1">
        <f>ABS(testdata[[#This Row],[high]]-F234)</f>
        <v>0.95999999999997954</v>
      </c>
      <c r="I235" s="1">
        <f>ABS(testdata[[#This Row],[low]]-F234)</f>
        <v>1.0600000000000023</v>
      </c>
      <c r="J235" s="15">
        <f>MAX(testdata[[#This Row],[H-L]:[|L-pC|]])</f>
        <v>2.0199999999999818</v>
      </c>
      <c r="K235" s="12">
        <f>(K234*13+testdata[[#This Row],[TR]])/14</f>
        <v>1.7394582477254834</v>
      </c>
      <c r="L235" s="12">
        <f>(testdata[[#This Row],[high]]+testdata[[#This Row],[low]])/2</f>
        <v>253.06</v>
      </c>
      <c r="M235" s="15">
        <f>testdata[[#This Row],[MidPrice]]+Multiplier*testdata[[#This Row],[ATR]]</f>
        <v>258.27837474317647</v>
      </c>
      <c r="N235" s="15">
        <f>testdata[[#This Row],[MidPrice]]-Multiplier*testdata[[#This Row],[ATR]]</f>
        <v>247.84162525682356</v>
      </c>
      <c r="O235" s="15">
        <f>IF(OR(testdata[[#This Row],[UpperE]]&lt;O234,F234&gt;O234),testdata[[#This Row],[UpperE]],O234)</f>
        <v>255.85389514141195</v>
      </c>
      <c r="P235" s="15">
        <f>IF(OR(testdata[[#This Row],[LowerE]]&gt;P234,F234&lt;P234),testdata[[#This Row],[LowerE]],P234)</f>
        <v>249.47531165440319</v>
      </c>
      <c r="Q235" s="8">
        <f>IF(T234=O234,testdata[[#This Row],[Upper]],testdata[[#This Row],[Lower]])</f>
        <v>249.47531165440319</v>
      </c>
      <c r="R235" s="8" t="e">
        <f>IF(testdata[[#This Row],[SuperTrend]]=testdata[[#This Row],[Upper]],testdata[[#This Row],[Upper]],NA())</f>
        <v>#N/A</v>
      </c>
      <c r="S235" s="8">
        <f>IF(testdata[[#This Row],[SuperTrend]]=testdata[[#This Row],[Lower]],testdata[[#This Row],[Lower]],NA())</f>
        <v>249.47531165440319</v>
      </c>
      <c r="T235" s="8">
        <f>IF(testdata[[#This Row],[close]]&lt;=testdata[[#This Row],[STpot]],testdata[[#This Row],[Upper]],testdata[[#This Row],[Lower]])</f>
        <v>249.47531165440319</v>
      </c>
      <c r="V235" s="2">
        <v>43074</v>
      </c>
      <c r="W235" s="8"/>
      <c r="X235" s="8">
        <v>249.47531165440299</v>
      </c>
      <c r="Y235" s="8">
        <v>249.47531165440299</v>
      </c>
      <c r="Z235" t="str">
        <f t="shared" si="3"/>
        <v/>
      </c>
    </row>
    <row r="236" spans="1:26" x14ac:dyDescent="0.25">
      <c r="A236" s="5">
        <v>235</v>
      </c>
      <c r="B236" s="2">
        <v>43075</v>
      </c>
      <c r="C236" s="1">
        <v>251.89</v>
      </c>
      <c r="D236" s="1">
        <v>252.71</v>
      </c>
      <c r="E236" s="1">
        <v>251.74</v>
      </c>
      <c r="F236" s="1">
        <v>252.24</v>
      </c>
      <c r="G236" s="1">
        <f>testdata[[#This Row],[high]]-testdata[[#This Row],[low]]</f>
        <v>0.96999999999999886</v>
      </c>
      <c r="H236" s="1">
        <f>ABS(testdata[[#This Row],[high]]-F235)</f>
        <v>0.51000000000001933</v>
      </c>
      <c r="I236" s="1">
        <f>ABS(testdata[[#This Row],[low]]-F235)</f>
        <v>0.45999999999997954</v>
      </c>
      <c r="J236" s="15">
        <f>MAX(testdata[[#This Row],[H-L]:[|L-pC|]])</f>
        <v>0.96999999999999886</v>
      </c>
      <c r="K236" s="12">
        <f>(K235*13+testdata[[#This Row],[TR]])/14</f>
        <v>1.6844969443165201</v>
      </c>
      <c r="L236" s="12">
        <f>(testdata[[#This Row],[high]]+testdata[[#This Row],[low]])/2</f>
        <v>252.22500000000002</v>
      </c>
      <c r="M236" s="15">
        <f>testdata[[#This Row],[MidPrice]]+Multiplier*testdata[[#This Row],[ATR]]</f>
        <v>257.27849083294956</v>
      </c>
      <c r="N236" s="15">
        <f>testdata[[#This Row],[MidPrice]]-Multiplier*testdata[[#This Row],[ATR]]</f>
        <v>247.17150916705046</v>
      </c>
      <c r="O236" s="15">
        <f>IF(OR(testdata[[#This Row],[UpperE]]&lt;O235,F235&gt;O235),testdata[[#This Row],[UpperE]],O235)</f>
        <v>255.85389514141195</v>
      </c>
      <c r="P236" s="15">
        <f>IF(OR(testdata[[#This Row],[LowerE]]&gt;P235,F235&lt;P235),testdata[[#This Row],[LowerE]],P235)</f>
        <v>249.47531165440319</v>
      </c>
      <c r="Q236" s="8">
        <f>IF(T235=O235,testdata[[#This Row],[Upper]],testdata[[#This Row],[Lower]])</f>
        <v>249.47531165440319</v>
      </c>
      <c r="R236" s="8" t="e">
        <f>IF(testdata[[#This Row],[SuperTrend]]=testdata[[#This Row],[Upper]],testdata[[#This Row],[Upper]],NA())</f>
        <v>#N/A</v>
      </c>
      <c r="S236" s="8">
        <f>IF(testdata[[#This Row],[SuperTrend]]=testdata[[#This Row],[Lower]],testdata[[#This Row],[Lower]],NA())</f>
        <v>249.47531165440319</v>
      </c>
      <c r="T236" s="8">
        <f>IF(testdata[[#This Row],[close]]&lt;=testdata[[#This Row],[STpot]],testdata[[#This Row],[Upper]],testdata[[#This Row],[Lower]])</f>
        <v>249.47531165440319</v>
      </c>
      <c r="V236" s="2">
        <v>43075</v>
      </c>
      <c r="W236" s="8"/>
      <c r="X236" s="8">
        <v>249.47531165440299</v>
      </c>
      <c r="Y236" s="8">
        <v>249.47531165440299</v>
      </c>
      <c r="Z236" t="str">
        <f t="shared" si="3"/>
        <v/>
      </c>
    </row>
    <row r="237" spans="1:26" x14ac:dyDescent="0.25">
      <c r="A237" s="5">
        <v>236</v>
      </c>
      <c r="B237" s="2">
        <v>43076</v>
      </c>
      <c r="C237" s="1">
        <v>252.1</v>
      </c>
      <c r="D237" s="1">
        <v>253.38</v>
      </c>
      <c r="E237" s="1">
        <v>251.96</v>
      </c>
      <c r="F237" s="1">
        <v>253.04</v>
      </c>
      <c r="G237" s="1">
        <f>testdata[[#This Row],[high]]-testdata[[#This Row],[low]]</f>
        <v>1.4199999999999875</v>
      </c>
      <c r="H237" s="1">
        <f>ABS(testdata[[#This Row],[high]]-F236)</f>
        <v>1.1399999999999864</v>
      </c>
      <c r="I237" s="1">
        <f>ABS(testdata[[#This Row],[low]]-F236)</f>
        <v>0.28000000000000114</v>
      </c>
      <c r="J237" s="15">
        <f>MAX(testdata[[#This Row],[H-L]:[|L-pC|]])</f>
        <v>1.4199999999999875</v>
      </c>
      <c r="K237" s="12">
        <f>(K236*13+testdata[[#This Row],[TR]])/14</f>
        <v>1.6656043054367677</v>
      </c>
      <c r="L237" s="12">
        <f>(testdata[[#This Row],[high]]+testdata[[#This Row],[low]])/2</f>
        <v>252.67000000000002</v>
      </c>
      <c r="M237" s="15">
        <f>testdata[[#This Row],[MidPrice]]+Multiplier*testdata[[#This Row],[ATR]]</f>
        <v>257.66681291631033</v>
      </c>
      <c r="N237" s="15">
        <f>testdata[[#This Row],[MidPrice]]-Multiplier*testdata[[#This Row],[ATR]]</f>
        <v>247.67318708368973</v>
      </c>
      <c r="O237" s="15">
        <f>IF(OR(testdata[[#This Row],[UpperE]]&lt;O236,F236&gt;O236),testdata[[#This Row],[UpperE]],O236)</f>
        <v>255.85389514141195</v>
      </c>
      <c r="P237" s="15">
        <f>IF(OR(testdata[[#This Row],[LowerE]]&gt;P236,F236&lt;P236),testdata[[#This Row],[LowerE]],P236)</f>
        <v>249.47531165440319</v>
      </c>
      <c r="Q237" s="8">
        <f>IF(T236=O236,testdata[[#This Row],[Upper]],testdata[[#This Row],[Lower]])</f>
        <v>249.47531165440319</v>
      </c>
      <c r="R237" s="8" t="e">
        <f>IF(testdata[[#This Row],[SuperTrend]]=testdata[[#This Row],[Upper]],testdata[[#This Row],[Upper]],NA())</f>
        <v>#N/A</v>
      </c>
      <c r="S237" s="8">
        <f>IF(testdata[[#This Row],[SuperTrend]]=testdata[[#This Row],[Lower]],testdata[[#This Row],[Lower]],NA())</f>
        <v>249.47531165440319</v>
      </c>
      <c r="T237" s="8">
        <f>IF(testdata[[#This Row],[close]]&lt;=testdata[[#This Row],[STpot]],testdata[[#This Row],[Upper]],testdata[[#This Row],[Lower]])</f>
        <v>249.47531165440319</v>
      </c>
      <c r="V237" s="2">
        <v>43076</v>
      </c>
      <c r="W237" s="8"/>
      <c r="X237" s="8">
        <v>249.47531165440299</v>
      </c>
      <c r="Y237" s="8">
        <v>249.47531165440299</v>
      </c>
      <c r="Z237" t="str">
        <f t="shared" si="3"/>
        <v/>
      </c>
    </row>
    <row r="238" spans="1:26" x14ac:dyDescent="0.25">
      <c r="A238" s="5">
        <v>237</v>
      </c>
      <c r="B238" s="2">
        <v>43077</v>
      </c>
      <c r="C238" s="1">
        <v>253.92</v>
      </c>
      <c r="D238" s="1">
        <v>254.43</v>
      </c>
      <c r="E238" s="1">
        <v>253</v>
      </c>
      <c r="F238" s="1">
        <v>254.42</v>
      </c>
      <c r="G238" s="1">
        <f>testdata[[#This Row],[high]]-testdata[[#This Row],[low]]</f>
        <v>1.4300000000000068</v>
      </c>
      <c r="H238" s="1">
        <f>ABS(testdata[[#This Row],[high]]-F237)</f>
        <v>1.3900000000000148</v>
      </c>
      <c r="I238" s="1">
        <f>ABS(testdata[[#This Row],[low]]-F237)</f>
        <v>3.9999999999992042E-2</v>
      </c>
      <c r="J238" s="15">
        <f>MAX(testdata[[#This Row],[H-L]:[|L-pC|]])</f>
        <v>1.4300000000000068</v>
      </c>
      <c r="K238" s="12">
        <f>(K237*13+testdata[[#This Row],[TR]])/14</f>
        <v>1.6487754264769989</v>
      </c>
      <c r="L238" s="12">
        <f>(testdata[[#This Row],[high]]+testdata[[#This Row],[low]])/2</f>
        <v>253.715</v>
      </c>
      <c r="M238" s="15">
        <f>testdata[[#This Row],[MidPrice]]+Multiplier*testdata[[#This Row],[ATR]]</f>
        <v>258.66132627943102</v>
      </c>
      <c r="N238" s="15">
        <f>testdata[[#This Row],[MidPrice]]-Multiplier*testdata[[#This Row],[ATR]]</f>
        <v>248.76867372056901</v>
      </c>
      <c r="O238" s="15">
        <f>IF(OR(testdata[[#This Row],[UpperE]]&lt;O237,F237&gt;O237),testdata[[#This Row],[UpperE]],O237)</f>
        <v>255.85389514141195</v>
      </c>
      <c r="P238" s="15">
        <f>IF(OR(testdata[[#This Row],[LowerE]]&gt;P237,F237&lt;P237),testdata[[#This Row],[LowerE]],P237)</f>
        <v>249.47531165440319</v>
      </c>
      <c r="Q238" s="8">
        <f>IF(T237=O237,testdata[[#This Row],[Upper]],testdata[[#This Row],[Lower]])</f>
        <v>249.47531165440319</v>
      </c>
      <c r="R238" s="8" t="e">
        <f>IF(testdata[[#This Row],[SuperTrend]]=testdata[[#This Row],[Upper]],testdata[[#This Row],[Upper]],NA())</f>
        <v>#N/A</v>
      </c>
      <c r="S238" s="8">
        <f>IF(testdata[[#This Row],[SuperTrend]]=testdata[[#This Row],[Lower]],testdata[[#This Row],[Lower]],NA())</f>
        <v>249.47531165440319</v>
      </c>
      <c r="T238" s="8">
        <f>IF(testdata[[#This Row],[close]]&lt;=testdata[[#This Row],[STpot]],testdata[[#This Row],[Upper]],testdata[[#This Row],[Lower]])</f>
        <v>249.47531165440319</v>
      </c>
      <c r="V238" s="2">
        <v>43077</v>
      </c>
      <c r="W238" s="8"/>
      <c r="X238" s="8">
        <v>249.47531165440299</v>
      </c>
      <c r="Y238" s="8">
        <v>249.47531165440299</v>
      </c>
      <c r="Z238" t="str">
        <f t="shared" si="3"/>
        <v/>
      </c>
    </row>
    <row r="239" spans="1:26" x14ac:dyDescent="0.25">
      <c r="A239" s="5">
        <v>238</v>
      </c>
      <c r="B239" s="2">
        <v>43080</v>
      </c>
      <c r="C239" s="1">
        <v>254.49</v>
      </c>
      <c r="D239" s="1">
        <v>255.25</v>
      </c>
      <c r="E239" s="1">
        <v>254.39</v>
      </c>
      <c r="F239" s="1">
        <v>255.19</v>
      </c>
      <c r="G239" s="1">
        <f>testdata[[#This Row],[high]]-testdata[[#This Row],[low]]</f>
        <v>0.86000000000001364</v>
      </c>
      <c r="H239" s="1">
        <f>ABS(testdata[[#This Row],[high]]-F238)</f>
        <v>0.83000000000001251</v>
      </c>
      <c r="I239" s="1">
        <f>ABS(testdata[[#This Row],[low]]-F238)</f>
        <v>3.0000000000001137E-2</v>
      </c>
      <c r="J239" s="15">
        <f>MAX(testdata[[#This Row],[H-L]:[|L-pC|]])</f>
        <v>0.86000000000001364</v>
      </c>
      <c r="K239" s="12">
        <f>(K238*13+testdata[[#This Row],[TR]])/14</f>
        <v>1.5924343245857855</v>
      </c>
      <c r="L239" s="12">
        <f>(testdata[[#This Row],[high]]+testdata[[#This Row],[low]])/2</f>
        <v>254.82</v>
      </c>
      <c r="M239" s="15">
        <f>testdata[[#This Row],[MidPrice]]+Multiplier*testdata[[#This Row],[ATR]]</f>
        <v>259.59730297375734</v>
      </c>
      <c r="N239" s="15">
        <f>testdata[[#This Row],[MidPrice]]-Multiplier*testdata[[#This Row],[ATR]]</f>
        <v>250.04269702624265</v>
      </c>
      <c r="O239" s="15">
        <f>IF(OR(testdata[[#This Row],[UpperE]]&lt;O238,F238&gt;O238),testdata[[#This Row],[UpperE]],O238)</f>
        <v>255.85389514141195</v>
      </c>
      <c r="P239" s="15">
        <f>IF(OR(testdata[[#This Row],[LowerE]]&gt;P238,F238&lt;P238),testdata[[#This Row],[LowerE]],P238)</f>
        <v>250.04269702624265</v>
      </c>
      <c r="Q239" s="8">
        <f>IF(T238=O238,testdata[[#This Row],[Upper]],testdata[[#This Row],[Lower]])</f>
        <v>250.04269702624265</v>
      </c>
      <c r="R239" s="8" t="e">
        <f>IF(testdata[[#This Row],[SuperTrend]]=testdata[[#This Row],[Upper]],testdata[[#This Row],[Upper]],NA())</f>
        <v>#N/A</v>
      </c>
      <c r="S239" s="8">
        <f>IF(testdata[[#This Row],[SuperTrend]]=testdata[[#This Row],[Lower]],testdata[[#This Row],[Lower]],NA())</f>
        <v>250.04269702624265</v>
      </c>
      <c r="T239" s="8">
        <f>IF(testdata[[#This Row],[close]]&lt;=testdata[[#This Row],[STpot]],testdata[[#This Row],[Upper]],testdata[[#This Row],[Lower]])</f>
        <v>250.04269702624265</v>
      </c>
      <c r="V239" s="2">
        <v>43080</v>
      </c>
      <c r="W239" s="8"/>
      <c r="X239" s="8">
        <v>250.042697026242</v>
      </c>
      <c r="Y239" s="8">
        <v>250.042697026242</v>
      </c>
      <c r="Z239" t="str">
        <f t="shared" si="3"/>
        <v/>
      </c>
    </row>
    <row r="240" spans="1:26" x14ac:dyDescent="0.25">
      <c r="A240" s="5">
        <v>239</v>
      </c>
      <c r="B240" s="2">
        <v>43081</v>
      </c>
      <c r="C240" s="1">
        <v>255.43</v>
      </c>
      <c r="D240" s="1">
        <v>256.14999999999998</v>
      </c>
      <c r="E240" s="1">
        <v>255.22</v>
      </c>
      <c r="F240" s="1">
        <v>255.64</v>
      </c>
      <c r="G240" s="1">
        <f>testdata[[#This Row],[high]]-testdata[[#This Row],[low]]</f>
        <v>0.9299999999999784</v>
      </c>
      <c r="H240" s="1">
        <f>ABS(testdata[[#This Row],[high]]-F239)</f>
        <v>0.95999999999997954</v>
      </c>
      <c r="I240" s="1">
        <f>ABS(testdata[[#This Row],[low]]-F239)</f>
        <v>3.0000000000001137E-2</v>
      </c>
      <c r="J240" s="15">
        <f>MAX(testdata[[#This Row],[H-L]:[|L-pC|]])</f>
        <v>0.95999999999997954</v>
      </c>
      <c r="K240" s="12">
        <f>(K239*13+testdata[[#This Row],[TR]])/14</f>
        <v>1.5472604442582278</v>
      </c>
      <c r="L240" s="12">
        <f>(testdata[[#This Row],[high]]+testdata[[#This Row],[low]])/2</f>
        <v>255.685</v>
      </c>
      <c r="M240" s="15">
        <f>testdata[[#This Row],[MidPrice]]+Multiplier*testdata[[#This Row],[ATR]]</f>
        <v>260.32678133277466</v>
      </c>
      <c r="N240" s="15">
        <f>testdata[[#This Row],[MidPrice]]-Multiplier*testdata[[#This Row],[ATR]]</f>
        <v>251.04321866722532</v>
      </c>
      <c r="O240" s="15">
        <f>IF(OR(testdata[[#This Row],[UpperE]]&lt;O239,F239&gt;O239),testdata[[#This Row],[UpperE]],O239)</f>
        <v>255.85389514141195</v>
      </c>
      <c r="P240" s="15">
        <f>IF(OR(testdata[[#This Row],[LowerE]]&gt;P239,F239&lt;P239),testdata[[#This Row],[LowerE]],P239)</f>
        <v>251.04321866722532</v>
      </c>
      <c r="Q240" s="8">
        <f>IF(T239=O239,testdata[[#This Row],[Upper]],testdata[[#This Row],[Lower]])</f>
        <v>251.04321866722532</v>
      </c>
      <c r="R240" s="8" t="e">
        <f>IF(testdata[[#This Row],[SuperTrend]]=testdata[[#This Row],[Upper]],testdata[[#This Row],[Upper]],NA())</f>
        <v>#N/A</v>
      </c>
      <c r="S240" s="8">
        <f>IF(testdata[[#This Row],[SuperTrend]]=testdata[[#This Row],[Lower]],testdata[[#This Row],[Lower]],NA())</f>
        <v>251.04321866722532</v>
      </c>
      <c r="T240" s="8">
        <f>IF(testdata[[#This Row],[close]]&lt;=testdata[[#This Row],[STpot]],testdata[[#This Row],[Upper]],testdata[[#This Row],[Lower]])</f>
        <v>251.04321866722532</v>
      </c>
      <c r="V240" s="2">
        <v>43081</v>
      </c>
      <c r="W240" s="8"/>
      <c r="X240" s="8">
        <v>251.04321866722501</v>
      </c>
      <c r="Y240" s="8">
        <v>251.04321866722501</v>
      </c>
      <c r="Z240" t="str">
        <f t="shared" si="3"/>
        <v/>
      </c>
    </row>
    <row r="241" spans="1:26" x14ac:dyDescent="0.25">
      <c r="A241" s="5">
        <v>240</v>
      </c>
      <c r="B241" s="2">
        <v>43082</v>
      </c>
      <c r="C241" s="1">
        <v>255.9</v>
      </c>
      <c r="D241" s="1">
        <v>256.38</v>
      </c>
      <c r="E241" s="1">
        <v>255.51</v>
      </c>
      <c r="F241" s="1">
        <v>255.61</v>
      </c>
      <c r="G241" s="1">
        <f>testdata[[#This Row],[high]]-testdata[[#This Row],[low]]</f>
        <v>0.87000000000000455</v>
      </c>
      <c r="H241" s="1">
        <f>ABS(testdata[[#This Row],[high]]-F240)</f>
        <v>0.74000000000000909</v>
      </c>
      <c r="I241" s="1">
        <f>ABS(testdata[[#This Row],[low]]-F240)</f>
        <v>0.12999999999999545</v>
      </c>
      <c r="J241" s="15">
        <f>MAX(testdata[[#This Row],[H-L]:[|L-pC|]])</f>
        <v>0.87000000000000455</v>
      </c>
      <c r="K241" s="12">
        <f>(K240*13+testdata[[#This Row],[TR]])/14</f>
        <v>1.4988846982397832</v>
      </c>
      <c r="L241" s="12">
        <f>(testdata[[#This Row],[high]]+testdata[[#This Row],[low]])/2</f>
        <v>255.94499999999999</v>
      </c>
      <c r="M241" s="15">
        <f>testdata[[#This Row],[MidPrice]]+Multiplier*testdata[[#This Row],[ATR]]</f>
        <v>260.44165409471935</v>
      </c>
      <c r="N241" s="15">
        <f>testdata[[#This Row],[MidPrice]]-Multiplier*testdata[[#This Row],[ATR]]</f>
        <v>251.44834590528063</v>
      </c>
      <c r="O241" s="15">
        <f>IF(OR(testdata[[#This Row],[UpperE]]&lt;O240,F240&gt;O240),testdata[[#This Row],[UpperE]],O240)</f>
        <v>255.85389514141195</v>
      </c>
      <c r="P241" s="15">
        <f>IF(OR(testdata[[#This Row],[LowerE]]&gt;P240,F240&lt;P240),testdata[[#This Row],[LowerE]],P240)</f>
        <v>251.44834590528063</v>
      </c>
      <c r="Q241" s="8">
        <f>IF(T240=O240,testdata[[#This Row],[Upper]],testdata[[#This Row],[Lower]])</f>
        <v>251.44834590528063</v>
      </c>
      <c r="R241" s="8" t="e">
        <f>IF(testdata[[#This Row],[SuperTrend]]=testdata[[#This Row],[Upper]],testdata[[#This Row],[Upper]],NA())</f>
        <v>#N/A</v>
      </c>
      <c r="S241" s="8">
        <f>IF(testdata[[#This Row],[SuperTrend]]=testdata[[#This Row],[Lower]],testdata[[#This Row],[Lower]],NA())</f>
        <v>251.44834590528063</v>
      </c>
      <c r="T241" s="8">
        <f>IF(testdata[[#This Row],[close]]&lt;=testdata[[#This Row],[STpot]],testdata[[#This Row],[Upper]],testdata[[#This Row],[Lower]])</f>
        <v>251.44834590528063</v>
      </c>
      <c r="V241" s="2">
        <v>43082</v>
      </c>
      <c r="W241" s="8"/>
      <c r="X241" s="8">
        <v>251.44834590528001</v>
      </c>
      <c r="Y241" s="8">
        <v>251.44834590528001</v>
      </c>
      <c r="Z241" t="str">
        <f t="shared" si="3"/>
        <v/>
      </c>
    </row>
    <row r="242" spans="1:26" x14ac:dyDescent="0.25">
      <c r="A242" s="5">
        <v>241</v>
      </c>
      <c r="B242" s="2">
        <v>43083</v>
      </c>
      <c r="C242" s="1">
        <v>255.93</v>
      </c>
      <c r="D242" s="1">
        <v>256.06</v>
      </c>
      <c r="E242" s="1">
        <v>254.51</v>
      </c>
      <c r="F242" s="1">
        <v>254.56</v>
      </c>
      <c r="G242" s="1">
        <f>testdata[[#This Row],[high]]-testdata[[#This Row],[low]]</f>
        <v>1.5500000000000114</v>
      </c>
      <c r="H242" s="1">
        <f>ABS(testdata[[#This Row],[high]]-F241)</f>
        <v>0.44999999999998863</v>
      </c>
      <c r="I242" s="1">
        <f>ABS(testdata[[#This Row],[low]]-F241)</f>
        <v>1.1000000000000227</v>
      </c>
      <c r="J242" s="15">
        <f>MAX(testdata[[#This Row],[H-L]:[|L-pC|]])</f>
        <v>1.5500000000000114</v>
      </c>
      <c r="K242" s="12">
        <f>(K241*13+testdata[[#This Row],[TR]])/14</f>
        <v>1.5025357912226567</v>
      </c>
      <c r="L242" s="12">
        <f>(testdata[[#This Row],[high]]+testdata[[#This Row],[low]])/2</f>
        <v>255.285</v>
      </c>
      <c r="M242" s="15">
        <f>testdata[[#This Row],[MidPrice]]+Multiplier*testdata[[#This Row],[ATR]]</f>
        <v>259.79260737366798</v>
      </c>
      <c r="N242" s="15">
        <f>testdata[[#This Row],[MidPrice]]-Multiplier*testdata[[#This Row],[ATR]]</f>
        <v>250.77739262633202</v>
      </c>
      <c r="O242" s="15">
        <f>IF(OR(testdata[[#This Row],[UpperE]]&lt;O241,F241&gt;O241),testdata[[#This Row],[UpperE]],O241)</f>
        <v>255.85389514141195</v>
      </c>
      <c r="P242" s="15">
        <f>IF(OR(testdata[[#This Row],[LowerE]]&gt;P241,F241&lt;P241),testdata[[#This Row],[LowerE]],P241)</f>
        <v>251.44834590528063</v>
      </c>
      <c r="Q242" s="8">
        <f>IF(T241=O241,testdata[[#This Row],[Upper]],testdata[[#This Row],[Lower]])</f>
        <v>251.44834590528063</v>
      </c>
      <c r="R242" s="8" t="e">
        <f>IF(testdata[[#This Row],[SuperTrend]]=testdata[[#This Row],[Upper]],testdata[[#This Row],[Upper]],NA())</f>
        <v>#N/A</v>
      </c>
      <c r="S242" s="8">
        <f>IF(testdata[[#This Row],[SuperTrend]]=testdata[[#This Row],[Lower]],testdata[[#This Row],[Lower]],NA())</f>
        <v>251.44834590528063</v>
      </c>
      <c r="T242" s="8">
        <f>IF(testdata[[#This Row],[close]]&lt;=testdata[[#This Row],[STpot]],testdata[[#This Row],[Upper]],testdata[[#This Row],[Lower]])</f>
        <v>251.44834590528063</v>
      </c>
      <c r="V242" s="2">
        <v>43083</v>
      </c>
      <c r="W242" s="8"/>
      <c r="X242" s="8">
        <v>251.44834590528001</v>
      </c>
      <c r="Y242" s="8">
        <v>251.44834590528001</v>
      </c>
      <c r="Z242" t="str">
        <f t="shared" si="3"/>
        <v/>
      </c>
    </row>
    <row r="243" spans="1:26" x14ac:dyDescent="0.25">
      <c r="A243" s="5">
        <v>242</v>
      </c>
      <c r="B243" s="2">
        <v>43084</v>
      </c>
      <c r="C243" s="1">
        <v>255.66</v>
      </c>
      <c r="D243" s="1">
        <v>257.19</v>
      </c>
      <c r="E243" s="1">
        <v>255.6</v>
      </c>
      <c r="F243" s="1">
        <v>256.68</v>
      </c>
      <c r="G243" s="1">
        <f>testdata[[#This Row],[high]]-testdata[[#This Row],[low]]</f>
        <v>1.5900000000000034</v>
      </c>
      <c r="H243" s="1">
        <f>ABS(testdata[[#This Row],[high]]-F242)</f>
        <v>2.6299999999999955</v>
      </c>
      <c r="I243" s="1">
        <f>ABS(testdata[[#This Row],[low]]-F242)</f>
        <v>1.039999999999992</v>
      </c>
      <c r="J243" s="15">
        <f>MAX(testdata[[#This Row],[H-L]:[|L-pC|]])</f>
        <v>2.6299999999999955</v>
      </c>
      <c r="K243" s="12">
        <f>(K242*13+testdata[[#This Row],[TR]])/14</f>
        <v>1.5830689489924665</v>
      </c>
      <c r="L243" s="12">
        <f>(testdata[[#This Row],[high]]+testdata[[#This Row],[low]])/2</f>
        <v>256.39499999999998</v>
      </c>
      <c r="M243" s="15">
        <f>testdata[[#This Row],[MidPrice]]+Multiplier*testdata[[#This Row],[ATR]]</f>
        <v>261.1442068469774</v>
      </c>
      <c r="N243" s="15">
        <f>testdata[[#This Row],[MidPrice]]-Multiplier*testdata[[#This Row],[ATR]]</f>
        <v>251.64579315302259</v>
      </c>
      <c r="O243" s="15">
        <f>IF(OR(testdata[[#This Row],[UpperE]]&lt;O242,F242&gt;O242),testdata[[#This Row],[UpperE]],O242)</f>
        <v>255.85389514141195</v>
      </c>
      <c r="P243" s="15">
        <f>IF(OR(testdata[[#This Row],[LowerE]]&gt;P242,F242&lt;P242),testdata[[#This Row],[LowerE]],P242)</f>
        <v>251.64579315302259</v>
      </c>
      <c r="Q243" s="8">
        <f>IF(T242=O242,testdata[[#This Row],[Upper]],testdata[[#This Row],[Lower]])</f>
        <v>251.64579315302259</v>
      </c>
      <c r="R243" s="8" t="e">
        <f>IF(testdata[[#This Row],[SuperTrend]]=testdata[[#This Row],[Upper]],testdata[[#This Row],[Upper]],NA())</f>
        <v>#N/A</v>
      </c>
      <c r="S243" s="8">
        <f>IF(testdata[[#This Row],[SuperTrend]]=testdata[[#This Row],[Lower]],testdata[[#This Row],[Lower]],NA())</f>
        <v>251.64579315302259</v>
      </c>
      <c r="T243" s="8">
        <f>IF(testdata[[#This Row],[close]]&lt;=testdata[[#This Row],[STpot]],testdata[[#This Row],[Upper]],testdata[[#This Row],[Lower]])</f>
        <v>251.64579315302259</v>
      </c>
      <c r="V243" s="2">
        <v>43084</v>
      </c>
      <c r="W243" s="8"/>
      <c r="X243" s="8">
        <v>251.645793153022</v>
      </c>
      <c r="Y243" s="8">
        <v>251.645793153022</v>
      </c>
      <c r="Z243" t="str">
        <f t="shared" si="3"/>
        <v/>
      </c>
    </row>
    <row r="244" spans="1:26" x14ac:dyDescent="0.25">
      <c r="A244" s="5">
        <v>243</v>
      </c>
      <c r="B244" s="2">
        <v>43087</v>
      </c>
      <c r="C244" s="1">
        <v>258.20999999999998</v>
      </c>
      <c r="D244" s="1">
        <v>258.7</v>
      </c>
      <c r="E244" s="1">
        <v>258.10000000000002</v>
      </c>
      <c r="F244" s="1">
        <v>258.31</v>
      </c>
      <c r="G244" s="1">
        <f>testdata[[#This Row],[high]]-testdata[[#This Row],[low]]</f>
        <v>0.59999999999996589</v>
      </c>
      <c r="H244" s="1">
        <f>ABS(testdata[[#This Row],[high]]-F243)</f>
        <v>2.0199999999999818</v>
      </c>
      <c r="I244" s="1">
        <f>ABS(testdata[[#This Row],[low]]-F243)</f>
        <v>1.4200000000000159</v>
      </c>
      <c r="J244" s="15">
        <f>MAX(testdata[[#This Row],[H-L]:[|L-pC|]])</f>
        <v>2.0199999999999818</v>
      </c>
      <c r="K244" s="12">
        <f>(K243*13+testdata[[#This Row],[TR]])/14</f>
        <v>1.6142783097787174</v>
      </c>
      <c r="L244" s="12">
        <f>(testdata[[#This Row],[high]]+testdata[[#This Row],[low]])/2</f>
        <v>258.39999999999998</v>
      </c>
      <c r="M244" s="15">
        <f>testdata[[#This Row],[MidPrice]]+Multiplier*testdata[[#This Row],[ATR]]</f>
        <v>263.24283492933614</v>
      </c>
      <c r="N244" s="15">
        <f>testdata[[#This Row],[MidPrice]]-Multiplier*testdata[[#This Row],[ATR]]</f>
        <v>253.55716507066381</v>
      </c>
      <c r="O244" s="15">
        <f>IF(OR(testdata[[#This Row],[UpperE]]&lt;O243,F243&gt;O243),testdata[[#This Row],[UpperE]],O243)</f>
        <v>263.24283492933614</v>
      </c>
      <c r="P244" s="15">
        <f>IF(OR(testdata[[#This Row],[LowerE]]&gt;P243,F243&lt;P243),testdata[[#This Row],[LowerE]],P243)</f>
        <v>253.55716507066381</v>
      </c>
      <c r="Q244" s="8">
        <f>IF(T243=O243,testdata[[#This Row],[Upper]],testdata[[#This Row],[Lower]])</f>
        <v>253.55716507066381</v>
      </c>
      <c r="R244" s="8" t="e">
        <f>IF(testdata[[#This Row],[SuperTrend]]=testdata[[#This Row],[Upper]],testdata[[#This Row],[Upper]],NA())</f>
        <v>#N/A</v>
      </c>
      <c r="S244" s="8">
        <f>IF(testdata[[#This Row],[SuperTrend]]=testdata[[#This Row],[Lower]],testdata[[#This Row],[Lower]],NA())</f>
        <v>253.55716507066381</v>
      </c>
      <c r="T244" s="8">
        <f>IF(testdata[[#This Row],[close]]&lt;=testdata[[#This Row],[STpot]],testdata[[#This Row],[Upper]],testdata[[#This Row],[Lower]])</f>
        <v>253.55716507066381</v>
      </c>
      <c r="V244" s="2">
        <v>43087</v>
      </c>
      <c r="W244" s="8"/>
      <c r="X244" s="8">
        <v>253.55716507066299</v>
      </c>
      <c r="Y244" s="8">
        <v>253.55716507066299</v>
      </c>
      <c r="Z244" t="str">
        <f t="shared" si="3"/>
        <v/>
      </c>
    </row>
    <row r="245" spans="1:26" x14ac:dyDescent="0.25">
      <c r="A245" s="5">
        <v>244</v>
      </c>
      <c r="B245" s="2">
        <v>43088</v>
      </c>
      <c r="C245" s="1">
        <v>258.58</v>
      </c>
      <c r="D245" s="1">
        <v>258.63</v>
      </c>
      <c r="E245" s="1">
        <v>257.24</v>
      </c>
      <c r="F245" s="1">
        <v>257.32</v>
      </c>
      <c r="G245" s="1">
        <f>testdata[[#This Row],[high]]-testdata[[#This Row],[low]]</f>
        <v>1.3899999999999864</v>
      </c>
      <c r="H245" s="1">
        <f>ABS(testdata[[#This Row],[high]]-F244)</f>
        <v>0.31999999999999318</v>
      </c>
      <c r="I245" s="1">
        <f>ABS(testdata[[#This Row],[low]]-F244)</f>
        <v>1.0699999999999932</v>
      </c>
      <c r="J245" s="15">
        <f>MAX(testdata[[#This Row],[H-L]:[|L-pC|]])</f>
        <v>1.3899999999999864</v>
      </c>
      <c r="K245" s="12">
        <f>(K244*13+testdata[[#This Row],[TR]])/14</f>
        <v>1.5982584305088081</v>
      </c>
      <c r="L245" s="12">
        <f>(testdata[[#This Row],[high]]+testdata[[#This Row],[low]])/2</f>
        <v>257.935</v>
      </c>
      <c r="M245" s="15">
        <f>testdata[[#This Row],[MidPrice]]+Multiplier*testdata[[#This Row],[ATR]]</f>
        <v>262.72977529152644</v>
      </c>
      <c r="N245" s="15">
        <f>testdata[[#This Row],[MidPrice]]-Multiplier*testdata[[#This Row],[ATR]]</f>
        <v>253.14022470847357</v>
      </c>
      <c r="O245" s="15">
        <f>IF(OR(testdata[[#This Row],[UpperE]]&lt;O244,F244&gt;O244),testdata[[#This Row],[UpperE]],O244)</f>
        <v>262.72977529152644</v>
      </c>
      <c r="P245" s="15">
        <f>IF(OR(testdata[[#This Row],[LowerE]]&gt;P244,F244&lt;P244),testdata[[#This Row],[LowerE]],P244)</f>
        <v>253.55716507066381</v>
      </c>
      <c r="Q245" s="8">
        <f>IF(T244=O244,testdata[[#This Row],[Upper]],testdata[[#This Row],[Lower]])</f>
        <v>253.55716507066381</v>
      </c>
      <c r="R245" s="8" t="e">
        <f>IF(testdata[[#This Row],[SuperTrend]]=testdata[[#This Row],[Upper]],testdata[[#This Row],[Upper]],NA())</f>
        <v>#N/A</v>
      </c>
      <c r="S245" s="8">
        <f>IF(testdata[[#This Row],[SuperTrend]]=testdata[[#This Row],[Lower]],testdata[[#This Row],[Lower]],NA())</f>
        <v>253.55716507066381</v>
      </c>
      <c r="T245" s="8">
        <f>IF(testdata[[#This Row],[close]]&lt;=testdata[[#This Row],[STpot]],testdata[[#This Row],[Upper]],testdata[[#This Row],[Lower]])</f>
        <v>253.55716507066381</v>
      </c>
      <c r="V245" s="2">
        <v>43088</v>
      </c>
      <c r="W245" s="8"/>
      <c r="X245" s="8">
        <v>253.55716507066299</v>
      </c>
      <c r="Y245" s="8">
        <v>253.55716507066299</v>
      </c>
      <c r="Z245" t="str">
        <f t="shared" si="3"/>
        <v/>
      </c>
    </row>
    <row r="246" spans="1:26" x14ac:dyDescent="0.25">
      <c r="A246" s="5">
        <v>245</v>
      </c>
      <c r="B246" s="2">
        <v>43089</v>
      </c>
      <c r="C246" s="1">
        <v>258.38</v>
      </c>
      <c r="D246" s="1">
        <v>258.44</v>
      </c>
      <c r="E246" s="1">
        <v>256.86</v>
      </c>
      <c r="F246" s="1">
        <v>257.18</v>
      </c>
      <c r="G246" s="1">
        <f>testdata[[#This Row],[high]]-testdata[[#This Row],[low]]</f>
        <v>1.5799999999999841</v>
      </c>
      <c r="H246" s="1">
        <f>ABS(testdata[[#This Row],[high]]-F245)</f>
        <v>1.1200000000000045</v>
      </c>
      <c r="I246" s="1">
        <f>ABS(testdata[[#This Row],[low]]-F245)</f>
        <v>0.45999999999997954</v>
      </c>
      <c r="J246" s="15">
        <f>MAX(testdata[[#This Row],[H-L]:[|L-pC|]])</f>
        <v>1.5799999999999841</v>
      </c>
      <c r="K246" s="12">
        <f>(K245*13+testdata[[#This Row],[TR]])/14</f>
        <v>1.5969542569010351</v>
      </c>
      <c r="L246" s="12">
        <f>(testdata[[#This Row],[high]]+testdata[[#This Row],[low]])/2</f>
        <v>257.64999999999998</v>
      </c>
      <c r="M246" s="15">
        <f>testdata[[#This Row],[MidPrice]]+Multiplier*testdata[[#This Row],[ATR]]</f>
        <v>262.44086277070306</v>
      </c>
      <c r="N246" s="15">
        <f>testdata[[#This Row],[MidPrice]]-Multiplier*testdata[[#This Row],[ATR]]</f>
        <v>252.85913722929686</v>
      </c>
      <c r="O246" s="15">
        <f>IF(OR(testdata[[#This Row],[UpperE]]&lt;O245,F245&gt;O245),testdata[[#This Row],[UpperE]],O245)</f>
        <v>262.44086277070306</v>
      </c>
      <c r="P246" s="15">
        <f>IF(OR(testdata[[#This Row],[LowerE]]&gt;P245,F245&lt;P245),testdata[[#This Row],[LowerE]],P245)</f>
        <v>253.55716507066381</v>
      </c>
      <c r="Q246" s="8">
        <f>IF(T245=O245,testdata[[#This Row],[Upper]],testdata[[#This Row],[Lower]])</f>
        <v>253.55716507066381</v>
      </c>
      <c r="R246" s="8" t="e">
        <f>IF(testdata[[#This Row],[SuperTrend]]=testdata[[#This Row],[Upper]],testdata[[#This Row],[Upper]],NA())</f>
        <v>#N/A</v>
      </c>
      <c r="S246" s="8">
        <f>IF(testdata[[#This Row],[SuperTrend]]=testdata[[#This Row],[Lower]],testdata[[#This Row],[Lower]],NA())</f>
        <v>253.55716507066381</v>
      </c>
      <c r="T246" s="8">
        <f>IF(testdata[[#This Row],[close]]&lt;=testdata[[#This Row],[STpot]],testdata[[#This Row],[Upper]],testdata[[#This Row],[Lower]])</f>
        <v>253.55716507066381</v>
      </c>
      <c r="V246" s="2">
        <v>43089</v>
      </c>
      <c r="W246" s="8"/>
      <c r="X246" s="8">
        <v>253.55716507066299</v>
      </c>
      <c r="Y246" s="8">
        <v>253.55716507066299</v>
      </c>
      <c r="Z246" t="str">
        <f t="shared" si="3"/>
        <v/>
      </c>
    </row>
    <row r="247" spans="1:26" x14ac:dyDescent="0.25">
      <c r="A247" s="5">
        <v>246</v>
      </c>
      <c r="B247" s="2">
        <v>43090</v>
      </c>
      <c r="C247" s="1">
        <v>257.87</v>
      </c>
      <c r="D247" s="1">
        <v>258.49</v>
      </c>
      <c r="E247" s="1">
        <v>257.44</v>
      </c>
      <c r="F247" s="1">
        <v>257.70999999999998</v>
      </c>
      <c r="G247" s="1">
        <f>testdata[[#This Row],[high]]-testdata[[#This Row],[low]]</f>
        <v>1.0500000000000114</v>
      </c>
      <c r="H247" s="1">
        <f>ABS(testdata[[#This Row],[high]]-F246)</f>
        <v>1.3100000000000023</v>
      </c>
      <c r="I247" s="1">
        <f>ABS(testdata[[#This Row],[low]]-F246)</f>
        <v>0.25999999999999091</v>
      </c>
      <c r="J247" s="15">
        <f>MAX(testdata[[#This Row],[H-L]:[|L-pC|]])</f>
        <v>1.3100000000000023</v>
      </c>
      <c r="K247" s="12">
        <f>(K246*13+testdata[[#This Row],[TR]])/14</f>
        <v>1.5764575242652472</v>
      </c>
      <c r="L247" s="12">
        <f>(testdata[[#This Row],[high]]+testdata[[#This Row],[low]])/2</f>
        <v>257.96500000000003</v>
      </c>
      <c r="M247" s="15">
        <f>testdata[[#This Row],[MidPrice]]+Multiplier*testdata[[#This Row],[ATR]]</f>
        <v>262.69437257279577</v>
      </c>
      <c r="N247" s="15">
        <f>testdata[[#This Row],[MidPrice]]-Multiplier*testdata[[#This Row],[ATR]]</f>
        <v>253.23562742720429</v>
      </c>
      <c r="O247" s="15">
        <f>IF(OR(testdata[[#This Row],[UpperE]]&lt;O246,F246&gt;O246),testdata[[#This Row],[UpperE]],O246)</f>
        <v>262.44086277070306</v>
      </c>
      <c r="P247" s="15">
        <f>IF(OR(testdata[[#This Row],[LowerE]]&gt;P246,F246&lt;P246),testdata[[#This Row],[LowerE]],P246)</f>
        <v>253.55716507066381</v>
      </c>
      <c r="Q247" s="8">
        <f>IF(T246=O246,testdata[[#This Row],[Upper]],testdata[[#This Row],[Lower]])</f>
        <v>253.55716507066381</v>
      </c>
      <c r="R247" s="8" t="e">
        <f>IF(testdata[[#This Row],[SuperTrend]]=testdata[[#This Row],[Upper]],testdata[[#This Row],[Upper]],NA())</f>
        <v>#N/A</v>
      </c>
      <c r="S247" s="8">
        <f>IF(testdata[[#This Row],[SuperTrend]]=testdata[[#This Row],[Lower]],testdata[[#This Row],[Lower]],NA())</f>
        <v>253.55716507066381</v>
      </c>
      <c r="T247" s="8">
        <f>IF(testdata[[#This Row],[close]]&lt;=testdata[[#This Row],[STpot]],testdata[[#This Row],[Upper]],testdata[[#This Row],[Lower]])</f>
        <v>253.55716507066381</v>
      </c>
      <c r="V247" s="2">
        <v>43090</v>
      </c>
      <c r="W247" s="8"/>
      <c r="X247" s="8">
        <v>253.55716507066299</v>
      </c>
      <c r="Y247" s="8">
        <v>253.55716507066299</v>
      </c>
      <c r="Z247" t="str">
        <f t="shared" si="3"/>
        <v/>
      </c>
    </row>
    <row r="248" spans="1:26" x14ac:dyDescent="0.25">
      <c r="A248" s="5">
        <v>247</v>
      </c>
      <c r="B248" s="2">
        <v>43091</v>
      </c>
      <c r="C248" s="1">
        <v>257.73</v>
      </c>
      <c r="D248" s="1">
        <v>257.77</v>
      </c>
      <c r="E248" s="1">
        <v>257.06</v>
      </c>
      <c r="F248" s="1">
        <v>257.64999999999998</v>
      </c>
      <c r="G248" s="1">
        <f>testdata[[#This Row],[high]]-testdata[[#This Row],[low]]</f>
        <v>0.70999999999997954</v>
      </c>
      <c r="H248" s="1">
        <f>ABS(testdata[[#This Row],[high]]-F247)</f>
        <v>6.0000000000002274E-2</v>
      </c>
      <c r="I248" s="1">
        <f>ABS(testdata[[#This Row],[low]]-F247)</f>
        <v>0.64999999999997726</v>
      </c>
      <c r="J248" s="15">
        <f>MAX(testdata[[#This Row],[H-L]:[|L-pC|]])</f>
        <v>0.70999999999997954</v>
      </c>
      <c r="K248" s="12">
        <f>(K247*13+testdata[[#This Row],[TR]])/14</f>
        <v>1.5145677011034422</v>
      </c>
      <c r="L248" s="12">
        <f>(testdata[[#This Row],[high]]+testdata[[#This Row],[low]])/2</f>
        <v>257.41499999999996</v>
      </c>
      <c r="M248" s="15">
        <f>testdata[[#This Row],[MidPrice]]+Multiplier*testdata[[#This Row],[ATR]]</f>
        <v>261.95870310331031</v>
      </c>
      <c r="N248" s="15">
        <f>testdata[[#This Row],[MidPrice]]-Multiplier*testdata[[#This Row],[ATR]]</f>
        <v>252.87129689668964</v>
      </c>
      <c r="O248" s="15">
        <f>IF(OR(testdata[[#This Row],[UpperE]]&lt;O247,F247&gt;O247),testdata[[#This Row],[UpperE]],O247)</f>
        <v>261.95870310331031</v>
      </c>
      <c r="P248" s="15">
        <f>IF(OR(testdata[[#This Row],[LowerE]]&gt;P247,F247&lt;P247),testdata[[#This Row],[LowerE]],P247)</f>
        <v>253.55716507066381</v>
      </c>
      <c r="Q248" s="8">
        <f>IF(T247=O247,testdata[[#This Row],[Upper]],testdata[[#This Row],[Lower]])</f>
        <v>253.55716507066381</v>
      </c>
      <c r="R248" s="8" t="e">
        <f>IF(testdata[[#This Row],[SuperTrend]]=testdata[[#This Row],[Upper]],testdata[[#This Row],[Upper]],NA())</f>
        <v>#N/A</v>
      </c>
      <c r="S248" s="8">
        <f>IF(testdata[[#This Row],[SuperTrend]]=testdata[[#This Row],[Lower]],testdata[[#This Row],[Lower]],NA())</f>
        <v>253.55716507066381</v>
      </c>
      <c r="T248" s="8">
        <f>IF(testdata[[#This Row],[close]]&lt;=testdata[[#This Row],[STpot]],testdata[[#This Row],[Upper]],testdata[[#This Row],[Lower]])</f>
        <v>253.55716507066381</v>
      </c>
      <c r="V248" s="2">
        <v>43091</v>
      </c>
      <c r="W248" s="8"/>
      <c r="X248" s="8">
        <v>253.55716507066299</v>
      </c>
      <c r="Y248" s="8">
        <v>253.55716507066299</v>
      </c>
      <c r="Z248" t="str">
        <f t="shared" si="3"/>
        <v/>
      </c>
    </row>
    <row r="249" spans="1:26" x14ac:dyDescent="0.25">
      <c r="A249" s="5">
        <v>248</v>
      </c>
      <c r="B249" s="2">
        <v>43095</v>
      </c>
      <c r="C249" s="1">
        <v>257.2</v>
      </c>
      <c r="D249" s="1">
        <v>257.58</v>
      </c>
      <c r="E249" s="1">
        <v>257.04000000000002</v>
      </c>
      <c r="F249" s="1">
        <v>257.33999999999997</v>
      </c>
      <c r="G249" s="1">
        <f>testdata[[#This Row],[high]]-testdata[[#This Row],[low]]</f>
        <v>0.53999999999996362</v>
      </c>
      <c r="H249" s="1">
        <f>ABS(testdata[[#This Row],[high]]-F248)</f>
        <v>6.9999999999993179E-2</v>
      </c>
      <c r="I249" s="1">
        <f>ABS(testdata[[#This Row],[low]]-F248)</f>
        <v>0.6099999999999568</v>
      </c>
      <c r="J249" s="15">
        <f>MAX(testdata[[#This Row],[H-L]:[|L-pC|]])</f>
        <v>0.6099999999999568</v>
      </c>
      <c r="K249" s="12">
        <f>(K248*13+testdata[[#This Row],[TR]])/14</f>
        <v>1.4499557224531932</v>
      </c>
      <c r="L249" s="12">
        <f>(testdata[[#This Row],[high]]+testdata[[#This Row],[low]])/2</f>
        <v>257.31</v>
      </c>
      <c r="M249" s="15">
        <f>testdata[[#This Row],[MidPrice]]+Multiplier*testdata[[#This Row],[ATR]]</f>
        <v>261.65986716735961</v>
      </c>
      <c r="N249" s="15">
        <f>testdata[[#This Row],[MidPrice]]-Multiplier*testdata[[#This Row],[ATR]]</f>
        <v>252.96013283264043</v>
      </c>
      <c r="O249" s="15">
        <f>IF(OR(testdata[[#This Row],[UpperE]]&lt;O248,F248&gt;O248),testdata[[#This Row],[UpperE]],O248)</f>
        <v>261.65986716735961</v>
      </c>
      <c r="P249" s="15">
        <f>IF(OR(testdata[[#This Row],[LowerE]]&gt;P248,F248&lt;P248),testdata[[#This Row],[LowerE]],P248)</f>
        <v>253.55716507066381</v>
      </c>
      <c r="Q249" s="8">
        <f>IF(T248=O248,testdata[[#This Row],[Upper]],testdata[[#This Row],[Lower]])</f>
        <v>253.55716507066381</v>
      </c>
      <c r="R249" s="8" t="e">
        <f>IF(testdata[[#This Row],[SuperTrend]]=testdata[[#This Row],[Upper]],testdata[[#This Row],[Upper]],NA())</f>
        <v>#N/A</v>
      </c>
      <c r="S249" s="8">
        <f>IF(testdata[[#This Row],[SuperTrend]]=testdata[[#This Row],[Lower]],testdata[[#This Row],[Lower]],NA())</f>
        <v>253.55716507066381</v>
      </c>
      <c r="T249" s="8">
        <f>IF(testdata[[#This Row],[close]]&lt;=testdata[[#This Row],[STpot]],testdata[[#This Row],[Upper]],testdata[[#This Row],[Lower]])</f>
        <v>253.55716507066381</v>
      </c>
      <c r="V249" s="2">
        <v>43095</v>
      </c>
      <c r="W249" s="8"/>
      <c r="X249" s="8">
        <v>253.55716507066299</v>
      </c>
      <c r="Y249" s="8">
        <v>253.55716507066299</v>
      </c>
      <c r="Z249" t="str">
        <f t="shared" si="3"/>
        <v/>
      </c>
    </row>
    <row r="250" spans="1:26" x14ac:dyDescent="0.25">
      <c r="A250" s="5">
        <v>249</v>
      </c>
      <c r="B250" s="2">
        <v>43096</v>
      </c>
      <c r="C250" s="1">
        <v>257.52</v>
      </c>
      <c r="D250" s="1">
        <v>257.86</v>
      </c>
      <c r="E250" s="1">
        <v>257.16000000000003</v>
      </c>
      <c r="F250" s="1">
        <v>257.45999999999998</v>
      </c>
      <c r="G250" s="1">
        <f>testdata[[#This Row],[high]]-testdata[[#This Row],[low]]</f>
        <v>0.69999999999998863</v>
      </c>
      <c r="H250" s="1">
        <f>ABS(testdata[[#This Row],[high]]-F249)</f>
        <v>0.52000000000003865</v>
      </c>
      <c r="I250" s="1">
        <f>ABS(testdata[[#This Row],[low]]-F249)</f>
        <v>0.17999999999994998</v>
      </c>
      <c r="J250" s="15">
        <f>MAX(testdata[[#This Row],[H-L]:[|L-pC|]])</f>
        <v>0.69999999999998863</v>
      </c>
      <c r="K250" s="12">
        <f>(K249*13+testdata[[#This Row],[TR]])/14</f>
        <v>1.3963874565636785</v>
      </c>
      <c r="L250" s="12">
        <f>(testdata[[#This Row],[high]]+testdata[[#This Row],[low]])/2</f>
        <v>257.51</v>
      </c>
      <c r="M250" s="15">
        <f>testdata[[#This Row],[MidPrice]]+Multiplier*testdata[[#This Row],[ATR]]</f>
        <v>261.69916236969101</v>
      </c>
      <c r="N250" s="15">
        <f>testdata[[#This Row],[MidPrice]]-Multiplier*testdata[[#This Row],[ATR]]</f>
        <v>253.32083763030894</v>
      </c>
      <c r="O250" s="15">
        <f>IF(OR(testdata[[#This Row],[UpperE]]&lt;O249,F249&gt;O249),testdata[[#This Row],[UpperE]],O249)</f>
        <v>261.65986716735961</v>
      </c>
      <c r="P250" s="15">
        <f>IF(OR(testdata[[#This Row],[LowerE]]&gt;P249,F249&lt;P249),testdata[[#This Row],[LowerE]],P249)</f>
        <v>253.55716507066381</v>
      </c>
      <c r="Q250" s="8">
        <f>IF(T249=O249,testdata[[#This Row],[Upper]],testdata[[#This Row],[Lower]])</f>
        <v>253.55716507066381</v>
      </c>
      <c r="R250" s="8" t="e">
        <f>IF(testdata[[#This Row],[SuperTrend]]=testdata[[#This Row],[Upper]],testdata[[#This Row],[Upper]],NA())</f>
        <v>#N/A</v>
      </c>
      <c r="S250" s="8">
        <f>IF(testdata[[#This Row],[SuperTrend]]=testdata[[#This Row],[Lower]],testdata[[#This Row],[Lower]],NA())</f>
        <v>253.55716507066381</v>
      </c>
      <c r="T250" s="8">
        <f>IF(testdata[[#This Row],[close]]&lt;=testdata[[#This Row],[STpot]],testdata[[#This Row],[Upper]],testdata[[#This Row],[Lower]])</f>
        <v>253.55716507066381</v>
      </c>
      <c r="V250" s="2">
        <v>43096</v>
      </c>
      <c r="W250" s="8"/>
      <c r="X250" s="8">
        <v>253.55716507066299</v>
      </c>
      <c r="Y250" s="8">
        <v>253.55716507066299</v>
      </c>
      <c r="Z250" t="str">
        <f t="shared" si="3"/>
        <v/>
      </c>
    </row>
    <row r="251" spans="1:26" x14ac:dyDescent="0.25">
      <c r="A251" s="5">
        <v>250</v>
      </c>
      <c r="B251" s="2">
        <v>43097</v>
      </c>
      <c r="C251" s="1">
        <v>258.01</v>
      </c>
      <c r="D251" s="1">
        <v>258.04000000000002</v>
      </c>
      <c r="E251" s="1">
        <v>257.58999999999997</v>
      </c>
      <c r="F251" s="1">
        <v>257.99</v>
      </c>
      <c r="G251" s="1">
        <f>testdata[[#This Row],[high]]-testdata[[#This Row],[low]]</f>
        <v>0.45000000000004547</v>
      </c>
      <c r="H251" s="1">
        <f>ABS(testdata[[#This Row],[high]]-F250)</f>
        <v>0.58000000000004093</v>
      </c>
      <c r="I251" s="1">
        <f>ABS(testdata[[#This Row],[low]]-F250)</f>
        <v>0.12999999999999545</v>
      </c>
      <c r="J251" s="15">
        <f>MAX(testdata[[#This Row],[H-L]:[|L-pC|]])</f>
        <v>0.58000000000004093</v>
      </c>
      <c r="K251" s="12">
        <f>(K250*13+testdata[[#This Row],[TR]])/14</f>
        <v>1.3380740668091329</v>
      </c>
      <c r="L251" s="12">
        <f>(testdata[[#This Row],[high]]+testdata[[#This Row],[low]])/2</f>
        <v>257.815</v>
      </c>
      <c r="M251" s="15">
        <f>testdata[[#This Row],[MidPrice]]+Multiplier*testdata[[#This Row],[ATR]]</f>
        <v>261.82922220042741</v>
      </c>
      <c r="N251" s="15">
        <f>testdata[[#This Row],[MidPrice]]-Multiplier*testdata[[#This Row],[ATR]]</f>
        <v>253.80077779957259</v>
      </c>
      <c r="O251" s="15">
        <f>IF(OR(testdata[[#This Row],[UpperE]]&lt;O250,F250&gt;O250),testdata[[#This Row],[UpperE]],O250)</f>
        <v>261.65986716735961</v>
      </c>
      <c r="P251" s="15">
        <f>IF(OR(testdata[[#This Row],[LowerE]]&gt;P250,F250&lt;P250),testdata[[#This Row],[LowerE]],P250)</f>
        <v>253.80077779957259</v>
      </c>
      <c r="Q251" s="8">
        <f>IF(T250=O250,testdata[[#This Row],[Upper]],testdata[[#This Row],[Lower]])</f>
        <v>253.80077779957259</v>
      </c>
      <c r="R251" s="10" t="e">
        <f>IF(testdata[[#This Row],[SuperTrend]]=testdata[[#This Row],[Upper]],testdata[[#This Row],[Upper]],NA())</f>
        <v>#N/A</v>
      </c>
      <c r="S251" s="10">
        <f>IF(testdata[[#This Row],[SuperTrend]]=testdata[[#This Row],[Lower]],testdata[[#This Row],[Lower]],NA())</f>
        <v>253.80077779957259</v>
      </c>
      <c r="T251" s="10">
        <f>IF(testdata[[#This Row],[close]]&lt;=testdata[[#This Row],[STpot]],testdata[[#This Row],[Upper]],testdata[[#This Row],[Lower]])</f>
        <v>253.80077779957259</v>
      </c>
      <c r="V251" s="2">
        <v>43097</v>
      </c>
      <c r="W251" s="8"/>
      <c r="X251" s="8">
        <v>253.80077779957199</v>
      </c>
      <c r="Y251" s="8">
        <v>253.80077779957199</v>
      </c>
      <c r="Z251" t="str">
        <f t="shared" si="3"/>
        <v/>
      </c>
    </row>
    <row r="252" spans="1:26" x14ac:dyDescent="0.25">
      <c r="A252" s="5">
        <v>251</v>
      </c>
      <c r="B252" s="2">
        <v>43098</v>
      </c>
      <c r="C252" s="1">
        <v>258.63</v>
      </c>
      <c r="D252" s="1">
        <v>258.64999999999998</v>
      </c>
      <c r="E252" s="1">
        <v>256.81</v>
      </c>
      <c r="F252" s="1">
        <v>257.02</v>
      </c>
      <c r="G252" s="1">
        <f>testdata[[#This Row],[high]]-testdata[[#This Row],[low]]</f>
        <v>1.839999999999975</v>
      </c>
      <c r="H252" s="1">
        <f>ABS(testdata[[#This Row],[high]]-F251)</f>
        <v>0.65999999999996817</v>
      </c>
      <c r="I252" s="1">
        <f>ABS(testdata[[#This Row],[low]]-F251)</f>
        <v>1.1800000000000068</v>
      </c>
      <c r="J252" s="15">
        <f>MAX(testdata[[#This Row],[H-L]:[|L-pC|]])</f>
        <v>1.839999999999975</v>
      </c>
      <c r="K252" s="12">
        <f>(K251*13+testdata[[#This Row],[TR]])/14</f>
        <v>1.3739259191799074</v>
      </c>
      <c r="L252" s="12">
        <f>(testdata[[#This Row],[high]]+testdata[[#This Row],[low]])/2</f>
        <v>257.73</v>
      </c>
      <c r="M252" s="15">
        <f>testdata[[#This Row],[MidPrice]]+Multiplier*testdata[[#This Row],[ATR]]</f>
        <v>261.85177775753976</v>
      </c>
      <c r="N252" s="15">
        <f>testdata[[#This Row],[MidPrice]]-Multiplier*testdata[[#This Row],[ATR]]</f>
        <v>253.6082222424603</v>
      </c>
      <c r="O252" s="15">
        <f>IF(OR(testdata[[#This Row],[UpperE]]&lt;O251,F251&gt;O251),testdata[[#This Row],[UpperE]],O251)</f>
        <v>261.65986716735961</v>
      </c>
      <c r="P252" s="15">
        <f>IF(OR(testdata[[#This Row],[LowerE]]&gt;P251,F251&lt;P251),testdata[[#This Row],[LowerE]],P251)</f>
        <v>253.80077779957259</v>
      </c>
      <c r="Q252" s="8">
        <f>IF(T251=O251,testdata[[#This Row],[Upper]],testdata[[#This Row],[Lower]])</f>
        <v>253.80077779957259</v>
      </c>
      <c r="R252" s="8" t="e">
        <f>IF(testdata[[#This Row],[SuperTrend]]=testdata[[#This Row],[Upper]],testdata[[#This Row],[Upper]],NA())</f>
        <v>#N/A</v>
      </c>
      <c r="S252" s="8">
        <f>IF(testdata[[#This Row],[SuperTrend]]=testdata[[#This Row],[Lower]],testdata[[#This Row],[Lower]],NA())</f>
        <v>253.80077779957259</v>
      </c>
      <c r="T252" s="8">
        <f>IF(testdata[[#This Row],[close]]&lt;=testdata[[#This Row],[STpot]],testdata[[#This Row],[Upper]],testdata[[#This Row],[Lower]])</f>
        <v>253.80077779957259</v>
      </c>
      <c r="V252" s="2">
        <v>43098</v>
      </c>
      <c r="W252" s="8"/>
      <c r="X252" s="8">
        <v>253.80077779957199</v>
      </c>
      <c r="Y252" s="8">
        <v>253.80077779957199</v>
      </c>
      <c r="Z252" t="str">
        <f t="shared" si="3"/>
        <v/>
      </c>
    </row>
    <row r="253" spans="1:26" x14ac:dyDescent="0.25">
      <c r="A253" s="5">
        <v>252</v>
      </c>
      <c r="B253" s="2">
        <v>43102</v>
      </c>
      <c r="C253" s="1">
        <v>257.95999999999998</v>
      </c>
      <c r="D253" s="1">
        <v>258.89999999999998</v>
      </c>
      <c r="E253" s="1">
        <v>257.54000000000002</v>
      </c>
      <c r="F253" s="1">
        <v>258.86</v>
      </c>
      <c r="G253" s="1">
        <f>testdata[[#This Row],[high]]-testdata[[#This Row],[low]]</f>
        <v>1.3599999999999568</v>
      </c>
      <c r="H253" s="1">
        <f>ABS(testdata[[#This Row],[high]]-F252)</f>
        <v>1.8799999999999955</v>
      </c>
      <c r="I253" s="1">
        <f>ABS(testdata[[#This Row],[low]]-F252)</f>
        <v>0.52000000000003865</v>
      </c>
      <c r="J253" s="15">
        <f>MAX(testdata[[#This Row],[H-L]:[|L-pC|]])</f>
        <v>1.8799999999999955</v>
      </c>
      <c r="K253" s="12">
        <f>(K252*13+testdata[[#This Row],[TR]])/14</f>
        <v>1.4100740678099137</v>
      </c>
      <c r="L253" s="12">
        <f>(testdata[[#This Row],[high]]+testdata[[#This Row],[low]])/2</f>
        <v>258.22000000000003</v>
      </c>
      <c r="M253" s="15">
        <f>testdata[[#This Row],[MidPrice]]+Multiplier*testdata[[#This Row],[ATR]]</f>
        <v>262.45022220342975</v>
      </c>
      <c r="N253" s="15">
        <f>testdata[[#This Row],[MidPrice]]-Multiplier*testdata[[#This Row],[ATR]]</f>
        <v>253.98977779657028</v>
      </c>
      <c r="O253" s="15">
        <f>IF(OR(testdata[[#This Row],[UpperE]]&lt;O252,F252&gt;O252),testdata[[#This Row],[UpperE]],O252)</f>
        <v>261.65986716735961</v>
      </c>
      <c r="P253" s="15">
        <f>IF(OR(testdata[[#This Row],[LowerE]]&gt;P252,F252&lt;P252),testdata[[#This Row],[LowerE]],P252)</f>
        <v>253.98977779657028</v>
      </c>
      <c r="Q253" s="8">
        <f>IF(T252=O252,testdata[[#This Row],[Upper]],testdata[[#This Row],[Lower]])</f>
        <v>253.98977779657028</v>
      </c>
      <c r="R253" s="8" t="e">
        <f>IF(testdata[[#This Row],[SuperTrend]]=testdata[[#This Row],[Upper]],testdata[[#This Row],[Upper]],NA())</f>
        <v>#N/A</v>
      </c>
      <c r="S253" s="8">
        <f>IF(testdata[[#This Row],[SuperTrend]]=testdata[[#This Row],[Lower]],testdata[[#This Row],[Lower]],NA())</f>
        <v>253.98977779657028</v>
      </c>
      <c r="T253" s="8">
        <f>IF(testdata[[#This Row],[close]]&lt;=testdata[[#This Row],[STpot]],testdata[[#This Row],[Upper]],testdata[[#This Row],[Lower]])</f>
        <v>253.98977779657028</v>
      </c>
      <c r="V253" s="2">
        <v>43102</v>
      </c>
      <c r="W253" s="8"/>
      <c r="X253" s="8">
        <v>253.98977779657</v>
      </c>
      <c r="Y253" s="8">
        <v>253.98977779657</v>
      </c>
      <c r="Z253" t="str">
        <f t="shared" si="3"/>
        <v/>
      </c>
    </row>
    <row r="254" spans="1:26" x14ac:dyDescent="0.25">
      <c r="A254" s="5">
        <v>253</v>
      </c>
      <c r="B254" s="2">
        <v>43103</v>
      </c>
      <c r="C254" s="1">
        <v>259.04000000000002</v>
      </c>
      <c r="D254" s="1">
        <v>260.66000000000003</v>
      </c>
      <c r="E254" s="1">
        <v>259.04000000000002</v>
      </c>
      <c r="F254" s="1">
        <v>260.5</v>
      </c>
      <c r="G254" s="1">
        <f>testdata[[#This Row],[high]]-testdata[[#This Row],[low]]</f>
        <v>1.6200000000000045</v>
      </c>
      <c r="H254" s="1">
        <f>ABS(testdata[[#This Row],[high]]-F253)</f>
        <v>1.8000000000000114</v>
      </c>
      <c r="I254" s="1">
        <f>ABS(testdata[[#This Row],[low]]-F253)</f>
        <v>0.18000000000000682</v>
      </c>
      <c r="J254" s="15">
        <f>MAX(testdata[[#This Row],[H-L]:[|L-pC|]])</f>
        <v>1.8000000000000114</v>
      </c>
      <c r="K254" s="12">
        <f>(K253*13+testdata[[#This Row],[TR]])/14</f>
        <v>1.4379259201092065</v>
      </c>
      <c r="L254" s="12">
        <f>(testdata[[#This Row],[high]]+testdata[[#This Row],[low]])/2</f>
        <v>259.85000000000002</v>
      </c>
      <c r="M254" s="15">
        <f>testdata[[#This Row],[MidPrice]]+Multiplier*testdata[[#This Row],[ATR]]</f>
        <v>264.16377776032766</v>
      </c>
      <c r="N254" s="15">
        <f>testdata[[#This Row],[MidPrice]]-Multiplier*testdata[[#This Row],[ATR]]</f>
        <v>255.53622223967241</v>
      </c>
      <c r="O254" s="15">
        <f>IF(OR(testdata[[#This Row],[UpperE]]&lt;O253,F253&gt;O253),testdata[[#This Row],[UpperE]],O253)</f>
        <v>261.65986716735961</v>
      </c>
      <c r="P254" s="15">
        <f>IF(OR(testdata[[#This Row],[LowerE]]&gt;P253,F253&lt;P253),testdata[[#This Row],[LowerE]],P253)</f>
        <v>255.53622223967241</v>
      </c>
      <c r="Q254" s="8">
        <f>IF(T253=O253,testdata[[#This Row],[Upper]],testdata[[#This Row],[Lower]])</f>
        <v>255.53622223967241</v>
      </c>
      <c r="R254" s="8" t="e">
        <f>IF(testdata[[#This Row],[SuperTrend]]=testdata[[#This Row],[Upper]],testdata[[#This Row],[Upper]],NA())</f>
        <v>#N/A</v>
      </c>
      <c r="S254" s="8">
        <f>IF(testdata[[#This Row],[SuperTrend]]=testdata[[#This Row],[Lower]],testdata[[#This Row],[Lower]],NA())</f>
        <v>255.53622223967241</v>
      </c>
      <c r="T254" s="8">
        <f>IF(testdata[[#This Row],[close]]&lt;=testdata[[#This Row],[STpot]],testdata[[#This Row],[Upper]],testdata[[#This Row],[Lower]])</f>
        <v>255.53622223967241</v>
      </c>
      <c r="V254" s="2">
        <v>43103</v>
      </c>
      <c r="W254" s="8"/>
      <c r="X254" s="8">
        <v>255.53622223967199</v>
      </c>
      <c r="Y254" s="8">
        <v>255.53622223967199</v>
      </c>
      <c r="Z254" t="str">
        <f t="shared" si="3"/>
        <v/>
      </c>
    </row>
    <row r="255" spans="1:26" x14ac:dyDescent="0.25">
      <c r="A255" s="5">
        <v>254</v>
      </c>
      <c r="B255" s="2">
        <v>43104</v>
      </c>
      <c r="C255" s="1">
        <v>261.2</v>
      </c>
      <c r="D255" s="1">
        <v>262.12</v>
      </c>
      <c r="E255" s="1">
        <v>260.57</v>
      </c>
      <c r="F255" s="1">
        <v>261.58999999999997</v>
      </c>
      <c r="G255" s="1">
        <f>testdata[[#This Row],[high]]-testdata[[#This Row],[low]]</f>
        <v>1.5500000000000114</v>
      </c>
      <c r="H255" s="1">
        <f>ABS(testdata[[#This Row],[high]]-F254)</f>
        <v>1.6200000000000045</v>
      </c>
      <c r="I255" s="1">
        <f>ABS(testdata[[#This Row],[low]]-F254)</f>
        <v>6.9999999999993179E-2</v>
      </c>
      <c r="J255" s="15">
        <f>MAX(testdata[[#This Row],[H-L]:[|L-pC|]])</f>
        <v>1.6200000000000045</v>
      </c>
      <c r="K255" s="12">
        <f>(K254*13+testdata[[#This Row],[TR]])/14</f>
        <v>1.4509312115299779</v>
      </c>
      <c r="L255" s="12">
        <f>(testdata[[#This Row],[high]]+testdata[[#This Row],[low]])/2</f>
        <v>261.34500000000003</v>
      </c>
      <c r="M255" s="15">
        <f>testdata[[#This Row],[MidPrice]]+Multiplier*testdata[[#This Row],[ATR]]</f>
        <v>265.69779363458997</v>
      </c>
      <c r="N255" s="15">
        <f>testdata[[#This Row],[MidPrice]]-Multiplier*testdata[[#This Row],[ATR]]</f>
        <v>256.99220636541008</v>
      </c>
      <c r="O255" s="15">
        <f>IF(OR(testdata[[#This Row],[UpperE]]&lt;O254,F254&gt;O254),testdata[[#This Row],[UpperE]],O254)</f>
        <v>261.65986716735961</v>
      </c>
      <c r="P255" s="15">
        <f>IF(OR(testdata[[#This Row],[LowerE]]&gt;P254,F254&lt;P254),testdata[[#This Row],[LowerE]],P254)</f>
        <v>256.99220636541008</v>
      </c>
      <c r="Q255" s="8">
        <f>IF(T254=O254,testdata[[#This Row],[Upper]],testdata[[#This Row],[Lower]])</f>
        <v>256.99220636541008</v>
      </c>
      <c r="R255" s="8" t="e">
        <f>IF(testdata[[#This Row],[SuperTrend]]=testdata[[#This Row],[Upper]],testdata[[#This Row],[Upper]],NA())</f>
        <v>#N/A</v>
      </c>
      <c r="S255" s="8">
        <f>IF(testdata[[#This Row],[SuperTrend]]=testdata[[#This Row],[Lower]],testdata[[#This Row],[Lower]],NA())</f>
        <v>256.99220636541008</v>
      </c>
      <c r="T255" s="8">
        <f>IF(testdata[[#This Row],[close]]&lt;=testdata[[#This Row],[STpot]],testdata[[#This Row],[Upper]],testdata[[#This Row],[Lower]])</f>
        <v>256.99220636541008</v>
      </c>
      <c r="V255" s="2">
        <v>43104</v>
      </c>
      <c r="W255" s="8"/>
      <c r="X255" s="8">
        <v>256.99220636541003</v>
      </c>
      <c r="Y255" s="8">
        <v>256.99220636541003</v>
      </c>
      <c r="Z255" t="str">
        <f t="shared" si="3"/>
        <v/>
      </c>
    </row>
    <row r="256" spans="1:26" x14ac:dyDescent="0.25">
      <c r="A256" s="5">
        <v>255</v>
      </c>
      <c r="B256" s="2">
        <v>43105</v>
      </c>
      <c r="C256" s="1">
        <v>262.45999999999998</v>
      </c>
      <c r="D256" s="1">
        <v>263.47000000000003</v>
      </c>
      <c r="E256" s="1">
        <v>261.92</v>
      </c>
      <c r="F256" s="1">
        <v>263.33999999999997</v>
      </c>
      <c r="G256" s="1">
        <f>testdata[[#This Row],[high]]-testdata[[#This Row],[low]]</f>
        <v>1.5500000000000114</v>
      </c>
      <c r="H256" s="1">
        <f>ABS(testdata[[#This Row],[high]]-F255)</f>
        <v>1.8800000000000523</v>
      </c>
      <c r="I256" s="1">
        <f>ABS(testdata[[#This Row],[low]]-F255)</f>
        <v>0.33000000000004093</v>
      </c>
      <c r="J256" s="15">
        <f>MAX(testdata[[#This Row],[H-L]:[|L-pC|]])</f>
        <v>1.8800000000000523</v>
      </c>
      <c r="K256" s="12">
        <f>(K255*13+testdata[[#This Row],[TR]])/14</f>
        <v>1.4815789821349834</v>
      </c>
      <c r="L256" s="12">
        <f>(testdata[[#This Row],[high]]+testdata[[#This Row],[low]])/2</f>
        <v>262.69500000000005</v>
      </c>
      <c r="M256" s="15">
        <f>testdata[[#This Row],[MidPrice]]+Multiplier*testdata[[#This Row],[ATR]]</f>
        <v>267.13973694640498</v>
      </c>
      <c r="N256" s="15">
        <f>testdata[[#This Row],[MidPrice]]-Multiplier*testdata[[#This Row],[ATR]]</f>
        <v>258.25026305359512</v>
      </c>
      <c r="O256" s="15">
        <f>IF(OR(testdata[[#This Row],[UpperE]]&lt;O255,F255&gt;O255),testdata[[#This Row],[UpperE]],O255)</f>
        <v>261.65986716735961</v>
      </c>
      <c r="P256" s="15">
        <f>IF(OR(testdata[[#This Row],[LowerE]]&gt;P255,F255&lt;P255),testdata[[#This Row],[LowerE]],P255)</f>
        <v>258.25026305359512</v>
      </c>
      <c r="Q256" s="8">
        <f>IF(T255=O255,testdata[[#This Row],[Upper]],testdata[[#This Row],[Lower]])</f>
        <v>258.25026305359512</v>
      </c>
      <c r="R256" s="8" t="e">
        <f>IF(testdata[[#This Row],[SuperTrend]]=testdata[[#This Row],[Upper]],testdata[[#This Row],[Upper]],NA())</f>
        <v>#N/A</v>
      </c>
      <c r="S256" s="8">
        <f>IF(testdata[[#This Row],[SuperTrend]]=testdata[[#This Row],[Lower]],testdata[[#This Row],[Lower]],NA())</f>
        <v>258.25026305359512</v>
      </c>
      <c r="T256" s="8">
        <f>IF(testdata[[#This Row],[close]]&lt;=testdata[[#This Row],[STpot]],testdata[[#This Row],[Upper]],testdata[[#This Row],[Lower]])</f>
        <v>258.25026305359512</v>
      </c>
      <c r="V256" s="2">
        <v>43105</v>
      </c>
      <c r="W256" s="8"/>
      <c r="X256" s="8">
        <v>258.25026305359501</v>
      </c>
      <c r="Y256" s="8">
        <v>258.25026305359501</v>
      </c>
      <c r="Z256" t="str">
        <f t="shared" si="3"/>
        <v/>
      </c>
    </row>
    <row r="257" spans="1:26" x14ac:dyDescent="0.25">
      <c r="A257" s="5">
        <v>256</v>
      </c>
      <c r="B257" s="2">
        <v>43108</v>
      </c>
      <c r="C257" s="1">
        <v>263.23</v>
      </c>
      <c r="D257" s="1">
        <v>263.99</v>
      </c>
      <c r="E257" s="1">
        <v>262.91000000000003</v>
      </c>
      <c r="F257" s="1">
        <v>263.82</v>
      </c>
      <c r="G257" s="1">
        <f>testdata[[#This Row],[high]]-testdata[[#This Row],[low]]</f>
        <v>1.0799999999999841</v>
      </c>
      <c r="H257" s="1">
        <f>ABS(testdata[[#This Row],[high]]-F256)</f>
        <v>0.65000000000003411</v>
      </c>
      <c r="I257" s="1">
        <f>ABS(testdata[[#This Row],[low]]-F256)</f>
        <v>0.42999999999994998</v>
      </c>
      <c r="J257" s="15">
        <f>MAX(testdata[[#This Row],[H-L]:[|L-pC|]])</f>
        <v>1.0799999999999841</v>
      </c>
      <c r="K257" s="12">
        <f>(K256*13+testdata[[#This Row],[TR]])/14</f>
        <v>1.4528947691253404</v>
      </c>
      <c r="L257" s="12">
        <f>(testdata[[#This Row],[high]]+testdata[[#This Row],[low]])/2</f>
        <v>263.45000000000005</v>
      </c>
      <c r="M257" s="15">
        <f>testdata[[#This Row],[MidPrice]]+Multiplier*testdata[[#This Row],[ATR]]</f>
        <v>267.80868430737604</v>
      </c>
      <c r="N257" s="15">
        <f>testdata[[#This Row],[MidPrice]]-Multiplier*testdata[[#This Row],[ATR]]</f>
        <v>259.09131569262405</v>
      </c>
      <c r="O257" s="15">
        <f>IF(OR(testdata[[#This Row],[UpperE]]&lt;O256,F256&gt;O256),testdata[[#This Row],[UpperE]],O256)</f>
        <v>267.80868430737604</v>
      </c>
      <c r="P257" s="15">
        <f>IF(OR(testdata[[#This Row],[LowerE]]&gt;P256,F256&lt;P256),testdata[[#This Row],[LowerE]],P256)</f>
        <v>259.09131569262405</v>
      </c>
      <c r="Q257" s="8">
        <f>IF(T256=O256,testdata[[#This Row],[Upper]],testdata[[#This Row],[Lower]])</f>
        <v>259.09131569262405</v>
      </c>
      <c r="R257" s="8" t="e">
        <f>IF(testdata[[#This Row],[SuperTrend]]=testdata[[#This Row],[Upper]],testdata[[#This Row],[Upper]],NA())</f>
        <v>#N/A</v>
      </c>
      <c r="S257" s="8">
        <f>IF(testdata[[#This Row],[SuperTrend]]=testdata[[#This Row],[Lower]],testdata[[#This Row],[Lower]],NA())</f>
        <v>259.09131569262405</v>
      </c>
      <c r="T257" s="8">
        <f>IF(testdata[[#This Row],[close]]&lt;=testdata[[#This Row],[STpot]],testdata[[#This Row],[Upper]],testdata[[#This Row],[Lower]])</f>
        <v>259.09131569262405</v>
      </c>
      <c r="V257" s="2">
        <v>43108</v>
      </c>
      <c r="W257" s="8"/>
      <c r="X257" s="8">
        <v>259.09131569262303</v>
      </c>
      <c r="Y257" s="8">
        <v>259.09131569262303</v>
      </c>
      <c r="Z257" t="str">
        <f t="shared" si="3"/>
        <v/>
      </c>
    </row>
    <row r="258" spans="1:26" x14ac:dyDescent="0.25">
      <c r="A258" s="5">
        <v>257</v>
      </c>
      <c r="B258" s="2">
        <v>43109</v>
      </c>
      <c r="C258" s="1">
        <v>264.27999999999997</v>
      </c>
      <c r="D258" s="1">
        <v>265.10000000000002</v>
      </c>
      <c r="E258" s="1">
        <v>263.97000000000003</v>
      </c>
      <c r="F258" s="1">
        <v>264.42</v>
      </c>
      <c r="G258" s="1">
        <f>testdata[[#This Row],[high]]-testdata[[#This Row],[low]]</f>
        <v>1.1299999999999955</v>
      </c>
      <c r="H258" s="1">
        <f>ABS(testdata[[#This Row],[high]]-F257)</f>
        <v>1.2800000000000296</v>
      </c>
      <c r="I258" s="1">
        <f>ABS(testdata[[#This Row],[low]]-F257)</f>
        <v>0.15000000000003411</v>
      </c>
      <c r="J258" s="15">
        <f>MAX(testdata[[#This Row],[H-L]:[|L-pC|]])</f>
        <v>1.2800000000000296</v>
      </c>
      <c r="K258" s="12">
        <f>(K257*13+testdata[[#This Row],[TR]])/14</f>
        <v>1.4405451427592468</v>
      </c>
      <c r="L258" s="12">
        <f>(testdata[[#This Row],[high]]+testdata[[#This Row],[low]])/2</f>
        <v>264.53500000000003</v>
      </c>
      <c r="M258" s="15">
        <f>testdata[[#This Row],[MidPrice]]+Multiplier*testdata[[#This Row],[ATR]]</f>
        <v>268.85663542827774</v>
      </c>
      <c r="N258" s="15">
        <f>testdata[[#This Row],[MidPrice]]-Multiplier*testdata[[#This Row],[ATR]]</f>
        <v>260.21336457172231</v>
      </c>
      <c r="O258" s="15">
        <f>IF(OR(testdata[[#This Row],[UpperE]]&lt;O257,F257&gt;O257),testdata[[#This Row],[UpperE]],O257)</f>
        <v>267.80868430737604</v>
      </c>
      <c r="P258" s="15">
        <f>IF(OR(testdata[[#This Row],[LowerE]]&gt;P257,F257&lt;P257),testdata[[#This Row],[LowerE]],P257)</f>
        <v>260.21336457172231</v>
      </c>
      <c r="Q258" s="8">
        <f>IF(T257=O257,testdata[[#This Row],[Upper]],testdata[[#This Row],[Lower]])</f>
        <v>260.21336457172231</v>
      </c>
      <c r="R258" s="8" t="e">
        <f>IF(testdata[[#This Row],[SuperTrend]]=testdata[[#This Row],[Upper]],testdata[[#This Row],[Upper]],NA())</f>
        <v>#N/A</v>
      </c>
      <c r="S258" s="8">
        <f>IF(testdata[[#This Row],[SuperTrend]]=testdata[[#This Row],[Lower]],testdata[[#This Row],[Lower]],NA())</f>
        <v>260.21336457172231</v>
      </c>
      <c r="T258" s="8">
        <f>IF(testdata[[#This Row],[close]]&lt;=testdata[[#This Row],[STpot]],testdata[[#This Row],[Upper]],testdata[[#This Row],[Lower]])</f>
        <v>260.21336457172231</v>
      </c>
      <c r="V258" s="2">
        <v>43109</v>
      </c>
      <c r="W258" s="8"/>
      <c r="X258" s="8">
        <v>260.21336457172202</v>
      </c>
      <c r="Y258" s="8">
        <v>260.21336457172202</v>
      </c>
      <c r="Z258" t="str">
        <f t="shared" si="3"/>
        <v/>
      </c>
    </row>
    <row r="259" spans="1:26" x14ac:dyDescent="0.25">
      <c r="A259" s="5">
        <v>258</v>
      </c>
      <c r="B259" s="2">
        <v>43110</v>
      </c>
      <c r="C259" s="1">
        <v>263.58999999999997</v>
      </c>
      <c r="D259" s="1">
        <v>264.3</v>
      </c>
      <c r="E259" s="1">
        <v>262.86</v>
      </c>
      <c r="F259" s="1">
        <v>264.01</v>
      </c>
      <c r="G259" s="1">
        <f>testdata[[#This Row],[high]]-testdata[[#This Row],[low]]</f>
        <v>1.4399999999999977</v>
      </c>
      <c r="H259" s="1">
        <f>ABS(testdata[[#This Row],[high]]-F258)</f>
        <v>0.12000000000000455</v>
      </c>
      <c r="I259" s="1">
        <f>ABS(testdata[[#This Row],[low]]-F258)</f>
        <v>1.5600000000000023</v>
      </c>
      <c r="J259" s="15">
        <f>MAX(testdata[[#This Row],[H-L]:[|L-pC|]])</f>
        <v>1.5600000000000023</v>
      </c>
      <c r="K259" s="12">
        <f>(K258*13+testdata[[#This Row],[TR]])/14</f>
        <v>1.4490776325621579</v>
      </c>
      <c r="L259" s="12">
        <f>(testdata[[#This Row],[high]]+testdata[[#This Row],[low]])/2</f>
        <v>263.58000000000004</v>
      </c>
      <c r="M259" s="15">
        <f>testdata[[#This Row],[MidPrice]]+Multiplier*testdata[[#This Row],[ATR]]</f>
        <v>267.92723289768651</v>
      </c>
      <c r="N259" s="15">
        <f>testdata[[#This Row],[MidPrice]]-Multiplier*testdata[[#This Row],[ATR]]</f>
        <v>259.23276710231357</v>
      </c>
      <c r="O259" s="15">
        <f>IF(OR(testdata[[#This Row],[UpperE]]&lt;O258,F258&gt;O258),testdata[[#This Row],[UpperE]],O258)</f>
        <v>267.80868430737604</v>
      </c>
      <c r="P259" s="15">
        <f>IF(OR(testdata[[#This Row],[LowerE]]&gt;P258,F258&lt;P258),testdata[[#This Row],[LowerE]],P258)</f>
        <v>260.21336457172231</v>
      </c>
      <c r="Q259" s="8">
        <f>IF(T258=O258,testdata[[#This Row],[Upper]],testdata[[#This Row],[Lower]])</f>
        <v>260.21336457172231</v>
      </c>
      <c r="R259" s="8" t="e">
        <f>IF(testdata[[#This Row],[SuperTrend]]=testdata[[#This Row],[Upper]],testdata[[#This Row],[Upper]],NA())</f>
        <v>#N/A</v>
      </c>
      <c r="S259" s="8">
        <f>IF(testdata[[#This Row],[SuperTrend]]=testdata[[#This Row],[Lower]],testdata[[#This Row],[Lower]],NA())</f>
        <v>260.21336457172231</v>
      </c>
      <c r="T259" s="8">
        <f>IF(testdata[[#This Row],[close]]&lt;=testdata[[#This Row],[STpot]],testdata[[#This Row],[Upper]],testdata[[#This Row],[Lower]])</f>
        <v>260.21336457172231</v>
      </c>
      <c r="V259" s="2">
        <v>43110</v>
      </c>
      <c r="W259" s="8"/>
      <c r="X259" s="8">
        <v>260.21336457172202</v>
      </c>
      <c r="Y259" s="8">
        <v>260.21336457172202</v>
      </c>
      <c r="Z259" t="str">
        <f t="shared" si="3"/>
        <v/>
      </c>
    </row>
    <row r="260" spans="1:26" x14ac:dyDescent="0.25">
      <c r="A260" s="5">
        <v>259</v>
      </c>
      <c r="B260" s="2">
        <v>43111</v>
      </c>
      <c r="C260" s="1">
        <v>264.62</v>
      </c>
      <c r="D260" s="1">
        <v>265.94</v>
      </c>
      <c r="E260" s="1">
        <v>264.44</v>
      </c>
      <c r="F260" s="1">
        <v>265.94</v>
      </c>
      <c r="G260" s="1">
        <f>testdata[[#This Row],[high]]-testdata[[#This Row],[low]]</f>
        <v>1.5</v>
      </c>
      <c r="H260" s="1">
        <f>ABS(testdata[[#This Row],[high]]-F259)</f>
        <v>1.9300000000000068</v>
      </c>
      <c r="I260" s="1">
        <f>ABS(testdata[[#This Row],[low]]-F259)</f>
        <v>0.43000000000000682</v>
      </c>
      <c r="J260" s="15">
        <f>MAX(testdata[[#This Row],[H-L]:[|L-pC|]])</f>
        <v>1.9300000000000068</v>
      </c>
      <c r="K260" s="12">
        <f>(K259*13+testdata[[#This Row],[TR]])/14</f>
        <v>1.4834292302362899</v>
      </c>
      <c r="L260" s="12">
        <f>(testdata[[#This Row],[high]]+testdata[[#This Row],[low]])/2</f>
        <v>265.19</v>
      </c>
      <c r="M260" s="15">
        <f>testdata[[#This Row],[MidPrice]]+Multiplier*testdata[[#This Row],[ATR]]</f>
        <v>269.64028769070887</v>
      </c>
      <c r="N260" s="15">
        <f>testdata[[#This Row],[MidPrice]]-Multiplier*testdata[[#This Row],[ATR]]</f>
        <v>260.73971230929112</v>
      </c>
      <c r="O260" s="15">
        <f>IF(OR(testdata[[#This Row],[UpperE]]&lt;O259,F259&gt;O259),testdata[[#This Row],[UpperE]],O259)</f>
        <v>267.80868430737604</v>
      </c>
      <c r="P260" s="15">
        <f>IF(OR(testdata[[#This Row],[LowerE]]&gt;P259,F259&lt;P259),testdata[[#This Row],[LowerE]],P259)</f>
        <v>260.73971230929112</v>
      </c>
      <c r="Q260" s="8">
        <f>IF(T259=O259,testdata[[#This Row],[Upper]],testdata[[#This Row],[Lower]])</f>
        <v>260.73971230929112</v>
      </c>
      <c r="R260" s="8" t="e">
        <f>IF(testdata[[#This Row],[SuperTrend]]=testdata[[#This Row],[Upper]],testdata[[#This Row],[Upper]],NA())</f>
        <v>#N/A</v>
      </c>
      <c r="S260" s="8">
        <f>IF(testdata[[#This Row],[SuperTrend]]=testdata[[#This Row],[Lower]],testdata[[#This Row],[Lower]],NA())</f>
        <v>260.73971230929112</v>
      </c>
      <c r="T260" s="8">
        <f>IF(testdata[[#This Row],[close]]&lt;=testdata[[#This Row],[STpot]],testdata[[#This Row],[Upper]],testdata[[#This Row],[Lower]])</f>
        <v>260.73971230929112</v>
      </c>
      <c r="V260" s="2">
        <v>43111</v>
      </c>
      <c r="W260" s="8"/>
      <c r="X260" s="8">
        <v>260.73971230929101</v>
      </c>
      <c r="Y260" s="8">
        <v>260.73971230929101</v>
      </c>
      <c r="Z260" t="str">
        <f t="shared" si="3"/>
        <v/>
      </c>
    </row>
    <row r="261" spans="1:26" x14ac:dyDescent="0.25">
      <c r="A261" s="5">
        <v>260</v>
      </c>
      <c r="B261" s="2">
        <v>43112</v>
      </c>
      <c r="C261" s="1">
        <v>266.23</v>
      </c>
      <c r="D261" s="1">
        <v>267.86</v>
      </c>
      <c r="E261" s="1">
        <v>265.89999999999998</v>
      </c>
      <c r="F261" s="1">
        <v>267.67</v>
      </c>
      <c r="G261" s="1">
        <f>testdata[[#This Row],[high]]-testdata[[#This Row],[low]]</f>
        <v>1.9600000000000364</v>
      </c>
      <c r="H261" s="1">
        <f>ABS(testdata[[#This Row],[high]]-F260)</f>
        <v>1.9200000000000159</v>
      </c>
      <c r="I261" s="1">
        <f>ABS(testdata[[#This Row],[low]]-F260)</f>
        <v>4.0000000000020464E-2</v>
      </c>
      <c r="J261" s="15">
        <f>MAX(testdata[[#This Row],[H-L]:[|L-pC|]])</f>
        <v>1.9600000000000364</v>
      </c>
      <c r="K261" s="12">
        <f>(K260*13+testdata[[#This Row],[TR]])/14</f>
        <v>1.5174699995051291</v>
      </c>
      <c r="L261" s="12">
        <f>(testdata[[#This Row],[high]]+testdata[[#This Row],[low]])/2</f>
        <v>266.88</v>
      </c>
      <c r="M261" s="15">
        <f>testdata[[#This Row],[MidPrice]]+Multiplier*testdata[[#This Row],[ATR]]</f>
        <v>271.43240999851537</v>
      </c>
      <c r="N261" s="15">
        <f>testdata[[#This Row],[MidPrice]]-Multiplier*testdata[[#This Row],[ATR]]</f>
        <v>262.32759000148462</v>
      </c>
      <c r="O261" s="15">
        <f>IF(OR(testdata[[#This Row],[UpperE]]&lt;O260,F260&gt;O260),testdata[[#This Row],[UpperE]],O260)</f>
        <v>267.80868430737604</v>
      </c>
      <c r="P261" s="15">
        <f>IF(OR(testdata[[#This Row],[LowerE]]&gt;P260,F260&lt;P260),testdata[[#This Row],[LowerE]],P260)</f>
        <v>262.32759000148462</v>
      </c>
      <c r="Q261" s="8">
        <f>IF(T260=O260,testdata[[#This Row],[Upper]],testdata[[#This Row],[Lower]])</f>
        <v>262.32759000148462</v>
      </c>
      <c r="R261" s="8" t="e">
        <f>IF(testdata[[#This Row],[SuperTrend]]=testdata[[#This Row],[Upper]],testdata[[#This Row],[Upper]],NA())</f>
        <v>#N/A</v>
      </c>
      <c r="S261" s="8">
        <f>IF(testdata[[#This Row],[SuperTrend]]=testdata[[#This Row],[Lower]],testdata[[#This Row],[Lower]],NA())</f>
        <v>262.32759000148462</v>
      </c>
      <c r="T261" s="8">
        <f>IF(testdata[[#This Row],[close]]&lt;=testdata[[#This Row],[STpot]],testdata[[#This Row],[Upper]],testdata[[#This Row],[Lower]])</f>
        <v>262.32759000148462</v>
      </c>
      <c r="V261" s="2">
        <v>43112</v>
      </c>
      <c r="W261" s="8"/>
      <c r="X261" s="8">
        <v>262.327590001484</v>
      </c>
      <c r="Y261" s="8">
        <v>262.327590001484</v>
      </c>
      <c r="Z261" t="str">
        <f t="shared" si="3"/>
        <v/>
      </c>
    </row>
    <row r="262" spans="1:26" x14ac:dyDescent="0.25">
      <c r="A262" s="5">
        <v>261</v>
      </c>
      <c r="B262" s="2">
        <v>43116</v>
      </c>
      <c r="C262" s="1">
        <v>269.05</v>
      </c>
      <c r="D262" s="1">
        <v>269.76</v>
      </c>
      <c r="E262" s="1">
        <v>266</v>
      </c>
      <c r="F262" s="1">
        <v>266.76</v>
      </c>
      <c r="G262" s="1">
        <f>testdata[[#This Row],[high]]-testdata[[#This Row],[low]]</f>
        <v>3.7599999999999909</v>
      </c>
      <c r="H262" s="1">
        <f>ABS(testdata[[#This Row],[high]]-F261)</f>
        <v>2.089999999999975</v>
      </c>
      <c r="I262" s="1">
        <f>ABS(testdata[[#This Row],[low]]-F261)</f>
        <v>1.6700000000000159</v>
      </c>
      <c r="J262" s="15">
        <f>MAX(testdata[[#This Row],[H-L]:[|L-pC|]])</f>
        <v>3.7599999999999909</v>
      </c>
      <c r="K262" s="12">
        <f>(K261*13+testdata[[#This Row],[TR]])/14</f>
        <v>1.6776507138261907</v>
      </c>
      <c r="L262" s="12">
        <f>(testdata[[#This Row],[high]]+testdata[[#This Row],[low]])/2</f>
        <v>267.88</v>
      </c>
      <c r="M262" s="15">
        <f>testdata[[#This Row],[MidPrice]]+Multiplier*testdata[[#This Row],[ATR]]</f>
        <v>272.91295214147857</v>
      </c>
      <c r="N262" s="15">
        <f>testdata[[#This Row],[MidPrice]]-Multiplier*testdata[[#This Row],[ATR]]</f>
        <v>262.84704785852142</v>
      </c>
      <c r="O262" s="15">
        <f>IF(OR(testdata[[#This Row],[UpperE]]&lt;O261,F261&gt;O261),testdata[[#This Row],[UpperE]],O261)</f>
        <v>267.80868430737604</v>
      </c>
      <c r="P262" s="15">
        <f>IF(OR(testdata[[#This Row],[LowerE]]&gt;P261,F261&lt;P261),testdata[[#This Row],[LowerE]],P261)</f>
        <v>262.84704785852142</v>
      </c>
      <c r="Q262" s="8">
        <f>IF(T261=O261,testdata[[#This Row],[Upper]],testdata[[#This Row],[Lower]])</f>
        <v>262.84704785852142</v>
      </c>
      <c r="R262" s="8" t="e">
        <f>IF(testdata[[#This Row],[SuperTrend]]=testdata[[#This Row],[Upper]],testdata[[#This Row],[Upper]],NA())</f>
        <v>#N/A</v>
      </c>
      <c r="S262" s="8">
        <f>IF(testdata[[#This Row],[SuperTrend]]=testdata[[#This Row],[Lower]],testdata[[#This Row],[Lower]],NA())</f>
        <v>262.84704785852142</v>
      </c>
      <c r="T262" s="8">
        <f>IF(testdata[[#This Row],[close]]&lt;=testdata[[#This Row],[STpot]],testdata[[#This Row],[Upper]],testdata[[#This Row],[Lower]])</f>
        <v>262.84704785852142</v>
      </c>
      <c r="V262" s="2">
        <v>43116</v>
      </c>
      <c r="W262" s="8"/>
      <c r="X262" s="8">
        <v>262.84704785852102</v>
      </c>
      <c r="Y262" s="8">
        <v>262.84704785852102</v>
      </c>
      <c r="Z262" t="str">
        <f t="shared" si="3"/>
        <v/>
      </c>
    </row>
    <row r="263" spans="1:26" x14ac:dyDescent="0.25">
      <c r="A263" s="5">
        <v>262</v>
      </c>
      <c r="B263" s="2">
        <v>43117</v>
      </c>
      <c r="C263" s="1">
        <v>267.77999999999997</v>
      </c>
      <c r="D263" s="1">
        <v>269.72000000000003</v>
      </c>
      <c r="E263" s="1">
        <v>266.76</v>
      </c>
      <c r="F263" s="1">
        <v>269.3</v>
      </c>
      <c r="G263" s="1">
        <f>testdata[[#This Row],[high]]-testdata[[#This Row],[low]]</f>
        <v>2.9600000000000364</v>
      </c>
      <c r="H263" s="1">
        <f>ABS(testdata[[#This Row],[high]]-F262)</f>
        <v>2.9600000000000364</v>
      </c>
      <c r="I263" s="1">
        <f>ABS(testdata[[#This Row],[low]]-F262)</f>
        <v>0</v>
      </c>
      <c r="J263" s="15">
        <f>MAX(testdata[[#This Row],[H-L]:[|L-pC|]])</f>
        <v>2.9600000000000364</v>
      </c>
      <c r="K263" s="12">
        <f>(K262*13+testdata[[#This Row],[TR]])/14</f>
        <v>1.7692470914100369</v>
      </c>
      <c r="L263" s="12">
        <f>(testdata[[#This Row],[high]]+testdata[[#This Row],[low]])/2</f>
        <v>268.24</v>
      </c>
      <c r="M263" s="15">
        <f>testdata[[#This Row],[MidPrice]]+Multiplier*testdata[[#This Row],[ATR]]</f>
        <v>273.54774127423013</v>
      </c>
      <c r="N263" s="15">
        <f>testdata[[#This Row],[MidPrice]]-Multiplier*testdata[[#This Row],[ATR]]</f>
        <v>262.93225872576988</v>
      </c>
      <c r="O263" s="15">
        <f>IF(OR(testdata[[#This Row],[UpperE]]&lt;O262,F262&gt;O262),testdata[[#This Row],[UpperE]],O262)</f>
        <v>267.80868430737604</v>
      </c>
      <c r="P263" s="15">
        <f>IF(OR(testdata[[#This Row],[LowerE]]&gt;P262,F262&lt;P262),testdata[[#This Row],[LowerE]],P262)</f>
        <v>262.93225872576988</v>
      </c>
      <c r="Q263" s="8">
        <f>IF(T262=O262,testdata[[#This Row],[Upper]],testdata[[#This Row],[Lower]])</f>
        <v>262.93225872576988</v>
      </c>
      <c r="R263" s="8" t="e">
        <f>IF(testdata[[#This Row],[SuperTrend]]=testdata[[#This Row],[Upper]],testdata[[#This Row],[Upper]],NA())</f>
        <v>#N/A</v>
      </c>
      <c r="S263" s="8">
        <f>IF(testdata[[#This Row],[SuperTrend]]=testdata[[#This Row],[Lower]],testdata[[#This Row],[Lower]],NA())</f>
        <v>262.93225872576988</v>
      </c>
      <c r="T263" s="8">
        <f>IF(testdata[[#This Row],[close]]&lt;=testdata[[#This Row],[STpot]],testdata[[#This Row],[Upper]],testdata[[#This Row],[Lower]])</f>
        <v>262.93225872576988</v>
      </c>
      <c r="V263" s="2">
        <v>43117</v>
      </c>
      <c r="W263" s="8"/>
      <c r="X263" s="8">
        <v>262.93225872576897</v>
      </c>
      <c r="Y263" s="8">
        <v>262.93225872576897</v>
      </c>
      <c r="Z263" t="str">
        <f t="shared" si="3"/>
        <v/>
      </c>
    </row>
    <row r="264" spans="1:26" x14ac:dyDescent="0.25">
      <c r="A264" s="5">
        <v>263</v>
      </c>
      <c r="B264" s="2">
        <v>43118</v>
      </c>
      <c r="C264" s="1">
        <v>269.17</v>
      </c>
      <c r="D264" s="1">
        <v>269.64</v>
      </c>
      <c r="E264" s="1">
        <v>268.31</v>
      </c>
      <c r="F264" s="1">
        <v>268.85000000000002</v>
      </c>
      <c r="G264" s="1">
        <f>testdata[[#This Row],[high]]-testdata[[#This Row],[low]]</f>
        <v>1.3299999999999841</v>
      </c>
      <c r="H264" s="1">
        <f>ABS(testdata[[#This Row],[high]]-F263)</f>
        <v>0.33999999999997499</v>
      </c>
      <c r="I264" s="1">
        <f>ABS(testdata[[#This Row],[low]]-F263)</f>
        <v>0.99000000000000909</v>
      </c>
      <c r="J264" s="15">
        <f>MAX(testdata[[#This Row],[H-L]:[|L-pC|]])</f>
        <v>1.3299999999999841</v>
      </c>
      <c r="K264" s="12">
        <f>(K263*13+testdata[[#This Row],[TR]])/14</f>
        <v>1.7378722991664617</v>
      </c>
      <c r="L264" s="12">
        <f>(testdata[[#This Row],[high]]+testdata[[#This Row],[low]])/2</f>
        <v>268.97500000000002</v>
      </c>
      <c r="M264" s="15">
        <f>testdata[[#This Row],[MidPrice]]+Multiplier*testdata[[#This Row],[ATR]]</f>
        <v>274.1886168974994</v>
      </c>
      <c r="N264" s="15">
        <f>testdata[[#This Row],[MidPrice]]-Multiplier*testdata[[#This Row],[ATR]]</f>
        <v>263.76138310250064</v>
      </c>
      <c r="O264" s="15">
        <f>IF(OR(testdata[[#This Row],[UpperE]]&lt;O263,F263&gt;O263),testdata[[#This Row],[UpperE]],O263)</f>
        <v>274.1886168974994</v>
      </c>
      <c r="P264" s="15">
        <f>IF(OR(testdata[[#This Row],[LowerE]]&gt;P263,F263&lt;P263),testdata[[#This Row],[LowerE]],P263)</f>
        <v>263.76138310250064</v>
      </c>
      <c r="Q264" s="8">
        <f>IF(T263=O263,testdata[[#This Row],[Upper]],testdata[[#This Row],[Lower]])</f>
        <v>263.76138310250064</v>
      </c>
      <c r="R264" s="8" t="e">
        <f>IF(testdata[[#This Row],[SuperTrend]]=testdata[[#This Row],[Upper]],testdata[[#This Row],[Upper]],NA())</f>
        <v>#N/A</v>
      </c>
      <c r="S264" s="8">
        <f>IF(testdata[[#This Row],[SuperTrend]]=testdata[[#This Row],[Lower]],testdata[[#This Row],[Lower]],NA())</f>
        <v>263.76138310250064</v>
      </c>
      <c r="T264" s="8">
        <f>IF(testdata[[#This Row],[close]]&lt;=testdata[[#This Row],[STpot]],testdata[[#This Row],[Upper]],testdata[[#This Row],[Lower]])</f>
        <v>263.76138310250064</v>
      </c>
      <c r="V264" s="2">
        <v>43118</v>
      </c>
      <c r="W264" s="8"/>
      <c r="X264" s="8">
        <v>263.76138310250002</v>
      </c>
      <c r="Y264" s="8">
        <v>263.76138310250002</v>
      </c>
      <c r="Z264" t="str">
        <f t="shared" si="3"/>
        <v/>
      </c>
    </row>
    <row r="265" spans="1:26" x14ac:dyDescent="0.25">
      <c r="A265" s="5">
        <v>264</v>
      </c>
      <c r="B265" s="2">
        <v>43119</v>
      </c>
      <c r="C265" s="1">
        <v>269.48</v>
      </c>
      <c r="D265" s="1">
        <v>270.07</v>
      </c>
      <c r="E265" s="1">
        <v>268.85000000000002</v>
      </c>
      <c r="F265" s="1">
        <v>270.07</v>
      </c>
      <c r="G265" s="1">
        <f>testdata[[#This Row],[high]]-testdata[[#This Row],[low]]</f>
        <v>1.2199999999999704</v>
      </c>
      <c r="H265" s="1">
        <f>ABS(testdata[[#This Row],[high]]-F264)</f>
        <v>1.2199999999999704</v>
      </c>
      <c r="I265" s="1">
        <f>ABS(testdata[[#This Row],[low]]-F264)</f>
        <v>0</v>
      </c>
      <c r="J265" s="15">
        <f>MAX(testdata[[#This Row],[H-L]:[|L-pC|]])</f>
        <v>1.2199999999999704</v>
      </c>
      <c r="K265" s="12">
        <f>(K264*13+testdata[[#This Row],[TR]])/14</f>
        <v>1.7008814206545695</v>
      </c>
      <c r="L265" s="12">
        <f>(testdata[[#This Row],[high]]+testdata[[#This Row],[low]])/2</f>
        <v>269.46000000000004</v>
      </c>
      <c r="M265" s="15">
        <f>testdata[[#This Row],[MidPrice]]+Multiplier*testdata[[#This Row],[ATR]]</f>
        <v>274.56264426196373</v>
      </c>
      <c r="N265" s="15">
        <f>testdata[[#This Row],[MidPrice]]-Multiplier*testdata[[#This Row],[ATR]]</f>
        <v>264.35735573803635</v>
      </c>
      <c r="O265" s="15">
        <f>IF(OR(testdata[[#This Row],[UpperE]]&lt;O264,F264&gt;O264),testdata[[#This Row],[UpperE]],O264)</f>
        <v>274.1886168974994</v>
      </c>
      <c r="P265" s="15">
        <f>IF(OR(testdata[[#This Row],[LowerE]]&gt;P264,F264&lt;P264),testdata[[#This Row],[LowerE]],P264)</f>
        <v>264.35735573803635</v>
      </c>
      <c r="Q265" s="8">
        <f>IF(T264=O264,testdata[[#This Row],[Upper]],testdata[[#This Row],[Lower]])</f>
        <v>264.35735573803635</v>
      </c>
      <c r="R265" s="8" t="e">
        <f>IF(testdata[[#This Row],[SuperTrend]]=testdata[[#This Row],[Upper]],testdata[[#This Row],[Upper]],NA())</f>
        <v>#N/A</v>
      </c>
      <c r="S265" s="8">
        <f>IF(testdata[[#This Row],[SuperTrend]]=testdata[[#This Row],[Lower]],testdata[[#This Row],[Lower]],NA())</f>
        <v>264.35735573803635</v>
      </c>
      <c r="T265" s="8">
        <f>IF(testdata[[#This Row],[close]]&lt;=testdata[[#This Row],[STpot]],testdata[[#This Row],[Upper]],testdata[[#This Row],[Lower]])</f>
        <v>264.35735573803635</v>
      </c>
      <c r="V265" s="2">
        <v>43119</v>
      </c>
      <c r="W265" s="8"/>
      <c r="X265" s="8">
        <v>264.35735573803601</v>
      </c>
      <c r="Y265" s="8">
        <v>264.35735573803601</v>
      </c>
      <c r="Z265" t="str">
        <f t="shared" si="3"/>
        <v/>
      </c>
    </row>
    <row r="266" spans="1:26" x14ac:dyDescent="0.25">
      <c r="A266" s="5">
        <v>265</v>
      </c>
      <c r="B266" s="2">
        <v>43122</v>
      </c>
      <c r="C266" s="1">
        <v>269.83999999999997</v>
      </c>
      <c r="D266" s="1">
        <v>272.27</v>
      </c>
      <c r="E266" s="1">
        <v>269.77999999999997</v>
      </c>
      <c r="F266" s="1">
        <v>272.27</v>
      </c>
      <c r="G266" s="1">
        <f>testdata[[#This Row],[high]]-testdata[[#This Row],[low]]</f>
        <v>2.4900000000000091</v>
      </c>
      <c r="H266" s="1">
        <f>ABS(testdata[[#This Row],[high]]-F265)</f>
        <v>2.1999999999999886</v>
      </c>
      <c r="I266" s="1">
        <f>ABS(testdata[[#This Row],[low]]-F265)</f>
        <v>0.29000000000002046</v>
      </c>
      <c r="J266" s="15">
        <f>MAX(testdata[[#This Row],[H-L]:[|L-pC|]])</f>
        <v>2.4900000000000091</v>
      </c>
      <c r="K266" s="12">
        <f>(K265*13+testdata[[#This Row],[TR]])/14</f>
        <v>1.7572470334649581</v>
      </c>
      <c r="L266" s="12">
        <f>(testdata[[#This Row],[high]]+testdata[[#This Row],[low]])/2</f>
        <v>271.02499999999998</v>
      </c>
      <c r="M266" s="15">
        <f>testdata[[#This Row],[MidPrice]]+Multiplier*testdata[[#This Row],[ATR]]</f>
        <v>276.29674110039485</v>
      </c>
      <c r="N266" s="15">
        <f>testdata[[#This Row],[MidPrice]]-Multiplier*testdata[[#This Row],[ATR]]</f>
        <v>265.7532588996051</v>
      </c>
      <c r="O266" s="15">
        <f>IF(OR(testdata[[#This Row],[UpperE]]&lt;O265,F265&gt;O265),testdata[[#This Row],[UpperE]],O265)</f>
        <v>274.1886168974994</v>
      </c>
      <c r="P266" s="15">
        <f>IF(OR(testdata[[#This Row],[LowerE]]&gt;P265,F265&lt;P265),testdata[[#This Row],[LowerE]],P265)</f>
        <v>265.7532588996051</v>
      </c>
      <c r="Q266" s="8">
        <f>IF(T265=O265,testdata[[#This Row],[Upper]],testdata[[#This Row],[Lower]])</f>
        <v>265.7532588996051</v>
      </c>
      <c r="R266" s="8" t="e">
        <f>IF(testdata[[#This Row],[SuperTrend]]=testdata[[#This Row],[Upper]],testdata[[#This Row],[Upper]],NA())</f>
        <v>#N/A</v>
      </c>
      <c r="S266" s="8">
        <f>IF(testdata[[#This Row],[SuperTrend]]=testdata[[#This Row],[Lower]],testdata[[#This Row],[Lower]],NA())</f>
        <v>265.7532588996051</v>
      </c>
      <c r="T266" s="8">
        <f>IF(testdata[[#This Row],[close]]&lt;=testdata[[#This Row],[STpot]],testdata[[#This Row],[Upper]],testdata[[#This Row],[Lower]])</f>
        <v>265.7532588996051</v>
      </c>
      <c r="V266" s="2">
        <v>43122</v>
      </c>
      <c r="W266" s="8"/>
      <c r="X266" s="8">
        <v>265.75325889960499</v>
      </c>
      <c r="Y266" s="8">
        <v>265.75325889960499</v>
      </c>
      <c r="Z266" t="str">
        <f t="shared" si="3"/>
        <v/>
      </c>
    </row>
    <row r="267" spans="1:26" x14ac:dyDescent="0.25">
      <c r="A267" s="5">
        <v>266</v>
      </c>
      <c r="B267" s="2">
        <v>43123</v>
      </c>
      <c r="C267" s="1">
        <v>272.31</v>
      </c>
      <c r="D267" s="1">
        <v>273.16000000000003</v>
      </c>
      <c r="E267" s="1">
        <v>271.95999999999998</v>
      </c>
      <c r="F267" s="1">
        <v>272.83999999999997</v>
      </c>
      <c r="G267" s="1">
        <f>testdata[[#This Row],[high]]-testdata[[#This Row],[low]]</f>
        <v>1.2000000000000455</v>
      </c>
      <c r="H267" s="1">
        <f>ABS(testdata[[#This Row],[high]]-F266)</f>
        <v>0.8900000000000432</v>
      </c>
      <c r="I267" s="1">
        <f>ABS(testdata[[#This Row],[low]]-F266)</f>
        <v>0.31000000000000227</v>
      </c>
      <c r="J267" s="15">
        <f>MAX(testdata[[#This Row],[H-L]:[|L-pC|]])</f>
        <v>1.2000000000000455</v>
      </c>
      <c r="K267" s="12">
        <f>(K266*13+testdata[[#This Row],[TR]])/14</f>
        <v>1.7174436739317502</v>
      </c>
      <c r="L267" s="12">
        <f>(testdata[[#This Row],[high]]+testdata[[#This Row],[low]])/2</f>
        <v>272.56</v>
      </c>
      <c r="M267" s="15">
        <f>testdata[[#This Row],[MidPrice]]+Multiplier*testdata[[#This Row],[ATR]]</f>
        <v>277.71233102179525</v>
      </c>
      <c r="N267" s="15">
        <f>testdata[[#This Row],[MidPrice]]-Multiplier*testdata[[#This Row],[ATR]]</f>
        <v>267.40766897820475</v>
      </c>
      <c r="O267" s="15">
        <f>IF(OR(testdata[[#This Row],[UpperE]]&lt;O266,F266&gt;O266),testdata[[#This Row],[UpperE]],O266)</f>
        <v>274.1886168974994</v>
      </c>
      <c r="P267" s="15">
        <f>IF(OR(testdata[[#This Row],[LowerE]]&gt;P266,F266&lt;P266),testdata[[#This Row],[LowerE]],P266)</f>
        <v>267.40766897820475</v>
      </c>
      <c r="Q267" s="8">
        <f>IF(T266=O266,testdata[[#This Row],[Upper]],testdata[[#This Row],[Lower]])</f>
        <v>267.40766897820475</v>
      </c>
      <c r="R267" s="8" t="e">
        <f>IF(testdata[[#This Row],[SuperTrend]]=testdata[[#This Row],[Upper]],testdata[[#This Row],[Upper]],NA())</f>
        <v>#N/A</v>
      </c>
      <c r="S267" s="8">
        <f>IF(testdata[[#This Row],[SuperTrend]]=testdata[[#This Row],[Lower]],testdata[[#This Row],[Lower]],NA())</f>
        <v>267.40766897820475</v>
      </c>
      <c r="T267" s="8">
        <f>IF(testdata[[#This Row],[close]]&lt;=testdata[[#This Row],[STpot]],testdata[[#This Row],[Upper]],testdata[[#This Row],[Lower]])</f>
        <v>267.40766897820475</v>
      </c>
      <c r="V267" s="2">
        <v>43123</v>
      </c>
      <c r="W267" s="8"/>
      <c r="X267" s="8">
        <v>267.40766897820401</v>
      </c>
      <c r="Y267" s="8">
        <v>267.40766897820401</v>
      </c>
      <c r="Z267" t="str">
        <f t="shared" si="3"/>
        <v/>
      </c>
    </row>
    <row r="268" spans="1:26" x14ac:dyDescent="0.25">
      <c r="A268" s="5">
        <v>267</v>
      </c>
      <c r="B268" s="2">
        <v>43124</v>
      </c>
      <c r="C268" s="1">
        <v>273.55</v>
      </c>
      <c r="D268" s="1">
        <v>274.2</v>
      </c>
      <c r="E268" s="1">
        <v>271.45</v>
      </c>
      <c r="F268" s="1">
        <v>272.74</v>
      </c>
      <c r="G268" s="1">
        <f>testdata[[#This Row],[high]]-testdata[[#This Row],[low]]</f>
        <v>2.75</v>
      </c>
      <c r="H268" s="1">
        <f>ABS(testdata[[#This Row],[high]]-F267)</f>
        <v>1.3600000000000136</v>
      </c>
      <c r="I268" s="1">
        <f>ABS(testdata[[#This Row],[low]]-F267)</f>
        <v>1.3899999999999864</v>
      </c>
      <c r="J268" s="15">
        <f>MAX(testdata[[#This Row],[H-L]:[|L-pC|]])</f>
        <v>2.75</v>
      </c>
      <c r="K268" s="12">
        <f>(K267*13+testdata[[#This Row],[TR]])/14</f>
        <v>1.7911976972223393</v>
      </c>
      <c r="L268" s="12">
        <f>(testdata[[#This Row],[high]]+testdata[[#This Row],[low]])/2</f>
        <v>272.82499999999999</v>
      </c>
      <c r="M268" s="15">
        <f>testdata[[#This Row],[MidPrice]]+Multiplier*testdata[[#This Row],[ATR]]</f>
        <v>278.19859309166702</v>
      </c>
      <c r="N268" s="15">
        <f>testdata[[#This Row],[MidPrice]]-Multiplier*testdata[[#This Row],[ATR]]</f>
        <v>267.45140690833296</v>
      </c>
      <c r="O268" s="15">
        <f>IF(OR(testdata[[#This Row],[UpperE]]&lt;O267,F267&gt;O267),testdata[[#This Row],[UpperE]],O267)</f>
        <v>274.1886168974994</v>
      </c>
      <c r="P268" s="15">
        <f>IF(OR(testdata[[#This Row],[LowerE]]&gt;P267,F267&lt;P267),testdata[[#This Row],[LowerE]],P267)</f>
        <v>267.45140690833296</v>
      </c>
      <c r="Q268" s="8">
        <f>IF(T267=O267,testdata[[#This Row],[Upper]],testdata[[#This Row],[Lower]])</f>
        <v>267.45140690833296</v>
      </c>
      <c r="R268" s="8" t="e">
        <f>IF(testdata[[#This Row],[SuperTrend]]=testdata[[#This Row],[Upper]],testdata[[#This Row],[Upper]],NA())</f>
        <v>#N/A</v>
      </c>
      <c r="S268" s="8">
        <f>IF(testdata[[#This Row],[SuperTrend]]=testdata[[#This Row],[Lower]],testdata[[#This Row],[Lower]],NA())</f>
        <v>267.45140690833296</v>
      </c>
      <c r="T268" s="8">
        <f>IF(testdata[[#This Row],[close]]&lt;=testdata[[#This Row],[STpot]],testdata[[#This Row],[Upper]],testdata[[#This Row],[Lower]])</f>
        <v>267.45140690833296</v>
      </c>
      <c r="V268" s="2">
        <v>43124</v>
      </c>
      <c r="W268" s="8"/>
      <c r="X268" s="8">
        <v>267.45140690833199</v>
      </c>
      <c r="Y268" s="8">
        <v>267.45140690833199</v>
      </c>
      <c r="Z268" t="str">
        <f t="shared" si="3"/>
        <v/>
      </c>
    </row>
    <row r="269" spans="1:26" x14ac:dyDescent="0.25">
      <c r="A269" s="5">
        <v>268</v>
      </c>
      <c r="B269" s="2">
        <v>43125</v>
      </c>
      <c r="C269" s="1">
        <v>273.68</v>
      </c>
      <c r="D269" s="1">
        <v>273.79000000000002</v>
      </c>
      <c r="E269" s="1">
        <v>271.99</v>
      </c>
      <c r="F269" s="1">
        <v>272.85000000000002</v>
      </c>
      <c r="G269" s="1">
        <f>testdata[[#This Row],[high]]-testdata[[#This Row],[low]]</f>
        <v>1.8000000000000114</v>
      </c>
      <c r="H269" s="1">
        <f>ABS(testdata[[#This Row],[high]]-F268)</f>
        <v>1.0500000000000114</v>
      </c>
      <c r="I269" s="1">
        <f>ABS(testdata[[#This Row],[low]]-F268)</f>
        <v>0.75</v>
      </c>
      <c r="J269" s="15">
        <f>MAX(testdata[[#This Row],[H-L]:[|L-pC|]])</f>
        <v>1.8000000000000114</v>
      </c>
      <c r="K269" s="12">
        <f>(K268*13+testdata[[#This Row],[TR]])/14</f>
        <v>1.7918264331350302</v>
      </c>
      <c r="L269" s="12">
        <f>(testdata[[#This Row],[high]]+testdata[[#This Row],[low]])/2</f>
        <v>272.89</v>
      </c>
      <c r="M269" s="15">
        <f>testdata[[#This Row],[MidPrice]]+Multiplier*testdata[[#This Row],[ATR]]</f>
        <v>278.26547929940506</v>
      </c>
      <c r="N269" s="15">
        <f>testdata[[#This Row],[MidPrice]]-Multiplier*testdata[[#This Row],[ATR]]</f>
        <v>267.51452070059491</v>
      </c>
      <c r="O269" s="15">
        <f>IF(OR(testdata[[#This Row],[UpperE]]&lt;O268,F268&gt;O268),testdata[[#This Row],[UpperE]],O268)</f>
        <v>274.1886168974994</v>
      </c>
      <c r="P269" s="15">
        <f>IF(OR(testdata[[#This Row],[LowerE]]&gt;P268,F268&lt;P268),testdata[[#This Row],[LowerE]],P268)</f>
        <v>267.51452070059491</v>
      </c>
      <c r="Q269" s="8">
        <f>IF(T268=O268,testdata[[#This Row],[Upper]],testdata[[#This Row],[Lower]])</f>
        <v>267.51452070059491</v>
      </c>
      <c r="R269" s="8" t="e">
        <f>IF(testdata[[#This Row],[SuperTrend]]=testdata[[#This Row],[Upper]],testdata[[#This Row],[Upper]],NA())</f>
        <v>#N/A</v>
      </c>
      <c r="S269" s="8">
        <f>IF(testdata[[#This Row],[SuperTrend]]=testdata[[#This Row],[Lower]],testdata[[#This Row],[Lower]],NA())</f>
        <v>267.51452070059491</v>
      </c>
      <c r="T269" s="8">
        <f>IF(testdata[[#This Row],[close]]&lt;=testdata[[#This Row],[STpot]],testdata[[#This Row],[Upper]],testdata[[#This Row],[Lower]])</f>
        <v>267.51452070059491</v>
      </c>
      <c r="V269" s="2">
        <v>43125</v>
      </c>
      <c r="W269" s="8"/>
      <c r="X269" s="8">
        <v>267.51452070059401</v>
      </c>
      <c r="Y269" s="8">
        <v>267.51452070059401</v>
      </c>
      <c r="Z269" t="str">
        <f t="shared" si="3"/>
        <v/>
      </c>
    </row>
    <row r="270" spans="1:26" x14ac:dyDescent="0.25">
      <c r="A270" s="5">
        <v>269</v>
      </c>
      <c r="B270" s="2">
        <v>43126</v>
      </c>
      <c r="C270" s="1">
        <v>273.77</v>
      </c>
      <c r="D270" s="1">
        <v>276.06</v>
      </c>
      <c r="E270" s="1">
        <v>273.49</v>
      </c>
      <c r="F270" s="1">
        <v>276.01</v>
      </c>
      <c r="G270" s="1">
        <f>testdata[[#This Row],[high]]-testdata[[#This Row],[low]]</f>
        <v>2.5699999999999932</v>
      </c>
      <c r="H270" s="1">
        <f>ABS(testdata[[#This Row],[high]]-F269)</f>
        <v>3.2099999999999795</v>
      </c>
      <c r="I270" s="1">
        <f>ABS(testdata[[#This Row],[low]]-F269)</f>
        <v>0.63999999999998636</v>
      </c>
      <c r="J270" s="15">
        <f>MAX(testdata[[#This Row],[H-L]:[|L-pC|]])</f>
        <v>3.2099999999999795</v>
      </c>
      <c r="K270" s="12">
        <f>(K269*13+testdata[[#This Row],[TR]])/14</f>
        <v>1.8931245450539553</v>
      </c>
      <c r="L270" s="12">
        <f>(testdata[[#This Row],[high]]+testdata[[#This Row],[low]])/2</f>
        <v>274.77499999999998</v>
      </c>
      <c r="M270" s="15">
        <f>testdata[[#This Row],[MidPrice]]+Multiplier*testdata[[#This Row],[ATR]]</f>
        <v>280.45437363516186</v>
      </c>
      <c r="N270" s="15">
        <f>testdata[[#This Row],[MidPrice]]-Multiplier*testdata[[#This Row],[ATR]]</f>
        <v>269.0956263648381</v>
      </c>
      <c r="O270" s="15">
        <f>IF(OR(testdata[[#This Row],[UpperE]]&lt;O269,F269&gt;O269),testdata[[#This Row],[UpperE]],O269)</f>
        <v>274.1886168974994</v>
      </c>
      <c r="P270" s="15">
        <f>IF(OR(testdata[[#This Row],[LowerE]]&gt;P269,F269&lt;P269),testdata[[#This Row],[LowerE]],P269)</f>
        <v>269.0956263648381</v>
      </c>
      <c r="Q270" s="8">
        <f>IF(T269=O269,testdata[[#This Row],[Upper]],testdata[[#This Row],[Lower]])</f>
        <v>269.0956263648381</v>
      </c>
      <c r="R270" s="8" t="e">
        <f>IF(testdata[[#This Row],[SuperTrend]]=testdata[[#This Row],[Upper]],testdata[[#This Row],[Upper]],NA())</f>
        <v>#N/A</v>
      </c>
      <c r="S270" s="8">
        <f>IF(testdata[[#This Row],[SuperTrend]]=testdata[[#This Row],[Lower]],testdata[[#This Row],[Lower]],NA())</f>
        <v>269.0956263648381</v>
      </c>
      <c r="T270" s="8">
        <f>IF(testdata[[#This Row],[close]]&lt;=testdata[[#This Row],[STpot]],testdata[[#This Row],[Upper]],testdata[[#This Row],[Lower]])</f>
        <v>269.0956263648381</v>
      </c>
      <c r="V270" s="2">
        <v>43126</v>
      </c>
      <c r="W270" s="8"/>
      <c r="X270" s="8">
        <v>269.09562636483798</v>
      </c>
      <c r="Y270" s="8">
        <v>269.09562636483798</v>
      </c>
      <c r="Z270" t="str">
        <f t="shared" si="3"/>
        <v/>
      </c>
    </row>
    <row r="271" spans="1:26" x14ac:dyDescent="0.25">
      <c r="A271" s="5">
        <v>270</v>
      </c>
      <c r="B271" s="2">
        <v>43129</v>
      </c>
      <c r="C271" s="1">
        <v>275.39</v>
      </c>
      <c r="D271" s="1">
        <v>275.87</v>
      </c>
      <c r="E271" s="1">
        <v>274.01</v>
      </c>
      <c r="F271" s="1">
        <v>274.18</v>
      </c>
      <c r="G271" s="1">
        <f>testdata[[#This Row],[high]]-testdata[[#This Row],[low]]</f>
        <v>1.8600000000000136</v>
      </c>
      <c r="H271" s="1">
        <f>ABS(testdata[[#This Row],[high]]-F270)</f>
        <v>0.13999999999998636</v>
      </c>
      <c r="I271" s="1">
        <f>ABS(testdata[[#This Row],[low]]-F270)</f>
        <v>2</v>
      </c>
      <c r="J271" s="15">
        <f>MAX(testdata[[#This Row],[H-L]:[|L-pC|]])</f>
        <v>2</v>
      </c>
      <c r="K271" s="12">
        <f>(K270*13+testdata[[#This Row],[TR]])/14</f>
        <v>1.90075850612153</v>
      </c>
      <c r="L271" s="12">
        <f>(testdata[[#This Row],[high]]+testdata[[#This Row],[low]])/2</f>
        <v>274.94</v>
      </c>
      <c r="M271" s="15">
        <f>testdata[[#This Row],[MidPrice]]+Multiplier*testdata[[#This Row],[ATR]]</f>
        <v>280.64227551836461</v>
      </c>
      <c r="N271" s="15">
        <f>testdata[[#This Row],[MidPrice]]-Multiplier*testdata[[#This Row],[ATR]]</f>
        <v>269.23772448163538</v>
      </c>
      <c r="O271" s="15">
        <f>IF(OR(testdata[[#This Row],[UpperE]]&lt;O270,F270&gt;O270),testdata[[#This Row],[UpperE]],O270)</f>
        <v>280.64227551836461</v>
      </c>
      <c r="P271" s="15">
        <f>IF(OR(testdata[[#This Row],[LowerE]]&gt;P270,F270&lt;P270),testdata[[#This Row],[LowerE]],P270)</f>
        <v>269.23772448163538</v>
      </c>
      <c r="Q271" s="8">
        <f>IF(T270=O270,testdata[[#This Row],[Upper]],testdata[[#This Row],[Lower]])</f>
        <v>269.23772448163538</v>
      </c>
      <c r="R271" s="8" t="e">
        <f>IF(testdata[[#This Row],[SuperTrend]]=testdata[[#This Row],[Upper]],testdata[[#This Row],[Upper]],NA())</f>
        <v>#N/A</v>
      </c>
      <c r="S271" s="8">
        <f>IF(testdata[[#This Row],[SuperTrend]]=testdata[[#This Row],[Lower]],testdata[[#This Row],[Lower]],NA())</f>
        <v>269.23772448163538</v>
      </c>
      <c r="T271" s="8">
        <f>IF(testdata[[#This Row],[close]]&lt;=testdata[[#This Row],[STpot]],testdata[[#This Row],[Upper]],testdata[[#This Row],[Lower]])</f>
        <v>269.23772448163538</v>
      </c>
      <c r="V271" s="2">
        <v>43129</v>
      </c>
      <c r="W271" s="8"/>
      <c r="X271" s="8">
        <v>269.23772448163498</v>
      </c>
      <c r="Y271" s="8">
        <v>269.23772448163498</v>
      </c>
      <c r="Z271" t="str">
        <f t="shared" si="3"/>
        <v/>
      </c>
    </row>
    <row r="272" spans="1:26" x14ac:dyDescent="0.25">
      <c r="A272" s="5">
        <v>271</v>
      </c>
      <c r="B272" s="2">
        <v>43130</v>
      </c>
      <c r="C272" s="1">
        <v>272.18</v>
      </c>
      <c r="D272" s="1">
        <v>274.24</v>
      </c>
      <c r="E272" s="1">
        <v>270.85000000000002</v>
      </c>
      <c r="F272" s="1">
        <v>271.37</v>
      </c>
      <c r="G272" s="1">
        <f>testdata[[#This Row],[high]]-testdata[[#This Row],[low]]</f>
        <v>3.3899999999999864</v>
      </c>
      <c r="H272" s="1">
        <f>ABS(testdata[[#This Row],[high]]-F271)</f>
        <v>6.0000000000002274E-2</v>
      </c>
      <c r="I272" s="1">
        <f>ABS(testdata[[#This Row],[low]]-F271)</f>
        <v>3.3299999999999841</v>
      </c>
      <c r="J272" s="15">
        <f>MAX(testdata[[#This Row],[H-L]:[|L-pC|]])</f>
        <v>3.3899999999999864</v>
      </c>
      <c r="K272" s="12">
        <f>(K271*13+testdata[[#This Row],[TR]])/14</f>
        <v>2.0071328985414199</v>
      </c>
      <c r="L272" s="12">
        <f>(testdata[[#This Row],[high]]+testdata[[#This Row],[low]])/2</f>
        <v>272.54500000000002</v>
      </c>
      <c r="M272" s="15">
        <f>testdata[[#This Row],[MidPrice]]+Multiplier*testdata[[#This Row],[ATR]]</f>
        <v>278.56639869562429</v>
      </c>
      <c r="N272" s="15">
        <f>testdata[[#This Row],[MidPrice]]-Multiplier*testdata[[#This Row],[ATR]]</f>
        <v>266.52360130437575</v>
      </c>
      <c r="O272" s="15">
        <f>IF(OR(testdata[[#This Row],[UpperE]]&lt;O271,F271&gt;O271),testdata[[#This Row],[UpperE]],O271)</f>
        <v>278.56639869562429</v>
      </c>
      <c r="P272" s="15">
        <f>IF(OR(testdata[[#This Row],[LowerE]]&gt;P271,F271&lt;P271),testdata[[#This Row],[LowerE]],P271)</f>
        <v>269.23772448163538</v>
      </c>
      <c r="Q272" s="8">
        <f>IF(T271=O271,testdata[[#This Row],[Upper]],testdata[[#This Row],[Lower]])</f>
        <v>269.23772448163538</v>
      </c>
      <c r="R272" s="8" t="e">
        <f>IF(testdata[[#This Row],[SuperTrend]]=testdata[[#This Row],[Upper]],testdata[[#This Row],[Upper]],NA())</f>
        <v>#N/A</v>
      </c>
      <c r="S272" s="8">
        <f>IF(testdata[[#This Row],[SuperTrend]]=testdata[[#This Row],[Lower]],testdata[[#This Row],[Lower]],NA())</f>
        <v>269.23772448163538</v>
      </c>
      <c r="T272" s="8">
        <f>IF(testdata[[#This Row],[close]]&lt;=testdata[[#This Row],[STpot]],testdata[[#This Row],[Upper]],testdata[[#This Row],[Lower]])</f>
        <v>269.23772448163538</v>
      </c>
      <c r="V272" s="2">
        <v>43130</v>
      </c>
      <c r="W272" s="8"/>
      <c r="X272" s="8">
        <v>269.23772448163498</v>
      </c>
      <c r="Y272" s="8">
        <v>269.23772448163498</v>
      </c>
      <c r="Z272" t="str">
        <f t="shared" ref="Z272:Z335" si="4">IF(ROUND(Y272,8)&lt;&gt;ROUND(T272,8),"ERR","")</f>
        <v/>
      </c>
    </row>
    <row r="273" spans="1:26" x14ac:dyDescent="0.25">
      <c r="A273" s="5">
        <v>272</v>
      </c>
      <c r="B273" s="2">
        <v>43131</v>
      </c>
      <c r="C273" s="1">
        <v>272.3</v>
      </c>
      <c r="D273" s="1">
        <v>272.85000000000002</v>
      </c>
      <c r="E273" s="1">
        <v>270.33</v>
      </c>
      <c r="F273" s="1">
        <v>271.51</v>
      </c>
      <c r="G273" s="1">
        <f>testdata[[#This Row],[high]]-testdata[[#This Row],[low]]</f>
        <v>2.5200000000000387</v>
      </c>
      <c r="H273" s="1">
        <f>ABS(testdata[[#This Row],[high]]-F272)</f>
        <v>1.4800000000000182</v>
      </c>
      <c r="I273" s="1">
        <f>ABS(testdata[[#This Row],[low]]-F272)</f>
        <v>1.0400000000000205</v>
      </c>
      <c r="J273" s="15">
        <f>MAX(testdata[[#This Row],[H-L]:[|L-pC|]])</f>
        <v>2.5200000000000387</v>
      </c>
      <c r="K273" s="12">
        <f>(K272*13+testdata[[#This Row],[TR]])/14</f>
        <v>2.0437662629313214</v>
      </c>
      <c r="L273" s="12">
        <f>(testdata[[#This Row],[high]]+testdata[[#This Row],[low]])/2</f>
        <v>271.59000000000003</v>
      </c>
      <c r="M273" s="15">
        <f>testdata[[#This Row],[MidPrice]]+Multiplier*testdata[[#This Row],[ATR]]</f>
        <v>277.721298788794</v>
      </c>
      <c r="N273" s="15">
        <f>testdata[[#This Row],[MidPrice]]-Multiplier*testdata[[#This Row],[ATR]]</f>
        <v>265.45870121120606</v>
      </c>
      <c r="O273" s="15">
        <f>IF(OR(testdata[[#This Row],[UpperE]]&lt;O272,F272&gt;O272),testdata[[#This Row],[UpperE]],O272)</f>
        <v>277.721298788794</v>
      </c>
      <c r="P273" s="15">
        <f>IF(OR(testdata[[#This Row],[LowerE]]&gt;P272,F272&lt;P272),testdata[[#This Row],[LowerE]],P272)</f>
        <v>269.23772448163538</v>
      </c>
      <c r="Q273" s="8">
        <f>IF(T272=O272,testdata[[#This Row],[Upper]],testdata[[#This Row],[Lower]])</f>
        <v>269.23772448163538</v>
      </c>
      <c r="R273" s="8" t="e">
        <f>IF(testdata[[#This Row],[SuperTrend]]=testdata[[#This Row],[Upper]],testdata[[#This Row],[Upper]],NA())</f>
        <v>#N/A</v>
      </c>
      <c r="S273" s="8">
        <f>IF(testdata[[#This Row],[SuperTrend]]=testdata[[#This Row],[Lower]],testdata[[#This Row],[Lower]],NA())</f>
        <v>269.23772448163538</v>
      </c>
      <c r="T273" s="8">
        <f>IF(testdata[[#This Row],[close]]&lt;=testdata[[#This Row],[STpot]],testdata[[#This Row],[Upper]],testdata[[#This Row],[Lower]])</f>
        <v>269.23772448163538</v>
      </c>
      <c r="V273" s="2">
        <v>43131</v>
      </c>
      <c r="W273" s="8"/>
      <c r="X273" s="8">
        <v>269.23772448163498</v>
      </c>
      <c r="Y273" s="8">
        <v>269.23772448163498</v>
      </c>
      <c r="Z273" t="str">
        <f t="shared" si="4"/>
        <v/>
      </c>
    </row>
    <row r="274" spans="1:26" x14ac:dyDescent="0.25">
      <c r="A274" s="5">
        <v>273</v>
      </c>
      <c r="B274" s="2">
        <v>43132</v>
      </c>
      <c r="C274" s="1">
        <v>270.70999999999998</v>
      </c>
      <c r="D274" s="1">
        <v>272.62</v>
      </c>
      <c r="E274" s="1">
        <v>270.33</v>
      </c>
      <c r="F274" s="1">
        <v>271.2</v>
      </c>
      <c r="G274" s="1">
        <f>testdata[[#This Row],[high]]-testdata[[#This Row],[low]]</f>
        <v>2.2900000000000205</v>
      </c>
      <c r="H274" s="1">
        <f>ABS(testdata[[#This Row],[high]]-F273)</f>
        <v>1.1100000000000136</v>
      </c>
      <c r="I274" s="1">
        <f>ABS(testdata[[#This Row],[low]]-F273)</f>
        <v>1.1800000000000068</v>
      </c>
      <c r="J274" s="15">
        <f>MAX(testdata[[#This Row],[H-L]:[|L-pC|]])</f>
        <v>2.2900000000000205</v>
      </c>
      <c r="K274" s="12">
        <f>(K273*13+testdata[[#This Row],[TR]])/14</f>
        <v>2.0613543870076572</v>
      </c>
      <c r="L274" s="12">
        <f>(testdata[[#This Row],[high]]+testdata[[#This Row],[low]])/2</f>
        <v>271.47500000000002</v>
      </c>
      <c r="M274" s="15">
        <f>testdata[[#This Row],[MidPrice]]+Multiplier*testdata[[#This Row],[ATR]]</f>
        <v>277.65906316102297</v>
      </c>
      <c r="N274" s="15">
        <f>testdata[[#This Row],[MidPrice]]-Multiplier*testdata[[#This Row],[ATR]]</f>
        <v>265.29093683897707</v>
      </c>
      <c r="O274" s="15">
        <f>IF(OR(testdata[[#This Row],[UpperE]]&lt;O273,F273&gt;O273),testdata[[#This Row],[UpperE]],O273)</f>
        <v>277.65906316102297</v>
      </c>
      <c r="P274" s="15">
        <f>IF(OR(testdata[[#This Row],[LowerE]]&gt;P273,F273&lt;P273),testdata[[#This Row],[LowerE]],P273)</f>
        <v>269.23772448163538</v>
      </c>
      <c r="Q274" s="8">
        <f>IF(T273=O273,testdata[[#This Row],[Upper]],testdata[[#This Row],[Lower]])</f>
        <v>269.23772448163538</v>
      </c>
      <c r="R274" s="8" t="e">
        <f>IF(testdata[[#This Row],[SuperTrend]]=testdata[[#This Row],[Upper]],testdata[[#This Row],[Upper]],NA())</f>
        <v>#N/A</v>
      </c>
      <c r="S274" s="8">
        <f>IF(testdata[[#This Row],[SuperTrend]]=testdata[[#This Row],[Lower]],testdata[[#This Row],[Lower]],NA())</f>
        <v>269.23772448163538</v>
      </c>
      <c r="T274" s="8">
        <f>IF(testdata[[#This Row],[close]]&lt;=testdata[[#This Row],[STpot]],testdata[[#This Row],[Upper]],testdata[[#This Row],[Lower]])</f>
        <v>269.23772448163538</v>
      </c>
      <c r="V274" s="2">
        <v>43132</v>
      </c>
      <c r="W274" s="8"/>
      <c r="X274" s="8">
        <v>269.23772448163498</v>
      </c>
      <c r="Y274" s="8">
        <v>269.23772448163498</v>
      </c>
      <c r="Z274" t="str">
        <f t="shared" si="4"/>
        <v/>
      </c>
    </row>
    <row r="275" spans="1:26" x14ac:dyDescent="0.25">
      <c r="A275" s="5">
        <v>274</v>
      </c>
      <c r="B275" s="2">
        <v>43133</v>
      </c>
      <c r="C275" s="1">
        <v>269.75</v>
      </c>
      <c r="D275" s="1">
        <v>269.89999999999998</v>
      </c>
      <c r="E275" s="1">
        <v>265.25</v>
      </c>
      <c r="F275" s="1">
        <v>265.29000000000002</v>
      </c>
      <c r="G275" s="1">
        <f>testdata[[#This Row],[high]]-testdata[[#This Row],[low]]</f>
        <v>4.6499999999999773</v>
      </c>
      <c r="H275" s="1">
        <f>ABS(testdata[[#This Row],[high]]-F274)</f>
        <v>1.3000000000000114</v>
      </c>
      <c r="I275" s="1">
        <f>ABS(testdata[[#This Row],[low]]-F274)</f>
        <v>5.9499999999999886</v>
      </c>
      <c r="J275" s="15">
        <f>MAX(testdata[[#This Row],[H-L]:[|L-pC|]])</f>
        <v>5.9499999999999886</v>
      </c>
      <c r="K275" s="12">
        <f>(K274*13+testdata[[#This Row],[TR]])/14</f>
        <v>2.3391147879356811</v>
      </c>
      <c r="L275" s="12">
        <f>(testdata[[#This Row],[high]]+testdata[[#This Row],[low]])/2</f>
        <v>267.57499999999999</v>
      </c>
      <c r="M275" s="15">
        <f>testdata[[#This Row],[MidPrice]]+Multiplier*testdata[[#This Row],[ATR]]</f>
        <v>274.59234436380706</v>
      </c>
      <c r="N275" s="15">
        <f>testdata[[#This Row],[MidPrice]]-Multiplier*testdata[[#This Row],[ATR]]</f>
        <v>260.55765563619292</v>
      </c>
      <c r="O275" s="15">
        <f>IF(OR(testdata[[#This Row],[UpperE]]&lt;O274,F274&gt;O274),testdata[[#This Row],[UpperE]],O274)</f>
        <v>274.59234436380706</v>
      </c>
      <c r="P275" s="15">
        <f>IF(OR(testdata[[#This Row],[LowerE]]&gt;P274,F274&lt;P274),testdata[[#This Row],[LowerE]],P274)</f>
        <v>269.23772448163538</v>
      </c>
      <c r="Q275" s="8">
        <f>IF(T274=O274,testdata[[#This Row],[Upper]],testdata[[#This Row],[Lower]])</f>
        <v>269.23772448163538</v>
      </c>
      <c r="R275" s="8">
        <f>IF(testdata[[#This Row],[SuperTrend]]=testdata[[#This Row],[Upper]],testdata[[#This Row],[Upper]],NA())</f>
        <v>274.59234436380706</v>
      </c>
      <c r="S275" s="8" t="e">
        <f>IF(testdata[[#This Row],[SuperTrend]]=testdata[[#This Row],[Lower]],testdata[[#This Row],[Lower]],NA())</f>
        <v>#N/A</v>
      </c>
      <c r="T275" s="8">
        <f>IF(testdata[[#This Row],[close]]&lt;=testdata[[#This Row],[STpot]],testdata[[#This Row],[Upper]],testdata[[#This Row],[Lower]])</f>
        <v>274.59234436380706</v>
      </c>
      <c r="V275" s="2">
        <v>43133</v>
      </c>
      <c r="W275" s="8">
        <v>274.592344363807</v>
      </c>
      <c r="X275" s="8"/>
      <c r="Y275" s="8">
        <v>274.592344363807</v>
      </c>
      <c r="Z275" t="str">
        <f t="shared" si="4"/>
        <v/>
      </c>
    </row>
    <row r="276" spans="1:26" x14ac:dyDescent="0.25">
      <c r="A276" s="5">
        <v>275</v>
      </c>
      <c r="B276" s="2">
        <v>43136</v>
      </c>
      <c r="C276" s="1">
        <v>263.37</v>
      </c>
      <c r="D276" s="1">
        <v>265.68</v>
      </c>
      <c r="E276" s="1">
        <v>253.6</v>
      </c>
      <c r="F276" s="1">
        <v>254.2</v>
      </c>
      <c r="G276" s="1">
        <f>testdata[[#This Row],[high]]-testdata[[#This Row],[low]]</f>
        <v>12.080000000000013</v>
      </c>
      <c r="H276" s="1">
        <f>ABS(testdata[[#This Row],[high]]-F275)</f>
        <v>0.38999999999998636</v>
      </c>
      <c r="I276" s="1">
        <f>ABS(testdata[[#This Row],[low]]-F275)</f>
        <v>11.690000000000026</v>
      </c>
      <c r="J276" s="15">
        <f>MAX(testdata[[#This Row],[H-L]:[|L-pC|]])</f>
        <v>12.080000000000013</v>
      </c>
      <c r="K276" s="12">
        <f>(K275*13+testdata[[#This Row],[TR]])/14</f>
        <v>3.034892303083133</v>
      </c>
      <c r="L276" s="12">
        <f>(testdata[[#This Row],[high]]+testdata[[#This Row],[low]])/2</f>
        <v>259.64</v>
      </c>
      <c r="M276" s="15">
        <f>testdata[[#This Row],[MidPrice]]+Multiplier*testdata[[#This Row],[ATR]]</f>
        <v>268.74467690924939</v>
      </c>
      <c r="N276" s="15">
        <f>testdata[[#This Row],[MidPrice]]-Multiplier*testdata[[#This Row],[ATR]]</f>
        <v>250.53532309075058</v>
      </c>
      <c r="O276" s="15">
        <f>IF(OR(testdata[[#This Row],[UpperE]]&lt;O275,F275&gt;O275),testdata[[#This Row],[UpperE]],O275)</f>
        <v>268.74467690924939</v>
      </c>
      <c r="P276" s="15">
        <f>IF(OR(testdata[[#This Row],[LowerE]]&gt;P275,F275&lt;P275),testdata[[#This Row],[LowerE]],P275)</f>
        <v>250.53532309075058</v>
      </c>
      <c r="Q276" s="8">
        <f>IF(T275=O275,testdata[[#This Row],[Upper]],testdata[[#This Row],[Lower]])</f>
        <v>268.74467690924939</v>
      </c>
      <c r="R276" s="8">
        <f>IF(testdata[[#This Row],[SuperTrend]]=testdata[[#This Row],[Upper]],testdata[[#This Row],[Upper]],NA())</f>
        <v>268.74467690924939</v>
      </c>
      <c r="S276" s="8" t="e">
        <f>IF(testdata[[#This Row],[SuperTrend]]=testdata[[#This Row],[Lower]],testdata[[#This Row],[Lower]],NA())</f>
        <v>#N/A</v>
      </c>
      <c r="T276" s="8">
        <f>IF(testdata[[#This Row],[close]]&lt;=testdata[[#This Row],[STpot]],testdata[[#This Row],[Upper]],testdata[[#This Row],[Lower]])</f>
        <v>268.74467690924939</v>
      </c>
      <c r="V276" s="2">
        <v>43136</v>
      </c>
      <c r="W276" s="8">
        <v>268.74467690924899</v>
      </c>
      <c r="X276" s="8"/>
      <c r="Y276" s="8">
        <v>268.74467690924899</v>
      </c>
      <c r="Z276" t="str">
        <f t="shared" si="4"/>
        <v/>
      </c>
    </row>
    <row r="277" spans="1:26" x14ac:dyDescent="0.25">
      <c r="A277" s="5">
        <v>276</v>
      </c>
      <c r="B277" s="2">
        <v>43137</v>
      </c>
      <c r="C277" s="1">
        <v>250.35</v>
      </c>
      <c r="D277" s="1">
        <v>259.76</v>
      </c>
      <c r="E277" s="1">
        <v>249.16</v>
      </c>
      <c r="F277" s="1">
        <v>259.20999999999998</v>
      </c>
      <c r="G277" s="1">
        <f>testdata[[#This Row],[high]]-testdata[[#This Row],[low]]</f>
        <v>10.599999999999994</v>
      </c>
      <c r="H277" s="1">
        <f>ABS(testdata[[#This Row],[high]]-F276)</f>
        <v>5.5600000000000023</v>
      </c>
      <c r="I277" s="1">
        <f>ABS(testdata[[#This Row],[low]]-F276)</f>
        <v>5.039999999999992</v>
      </c>
      <c r="J277" s="15">
        <f>MAX(testdata[[#This Row],[H-L]:[|L-pC|]])</f>
        <v>10.599999999999994</v>
      </c>
      <c r="K277" s="12">
        <f>(K276*13+testdata[[#This Row],[TR]])/14</f>
        <v>3.5752571385771943</v>
      </c>
      <c r="L277" s="12">
        <f>(testdata[[#This Row],[high]]+testdata[[#This Row],[low]])/2</f>
        <v>254.45999999999998</v>
      </c>
      <c r="M277" s="15">
        <f>testdata[[#This Row],[MidPrice]]+Multiplier*testdata[[#This Row],[ATR]]</f>
        <v>265.18577141573155</v>
      </c>
      <c r="N277" s="15">
        <f>testdata[[#This Row],[MidPrice]]-Multiplier*testdata[[#This Row],[ATR]]</f>
        <v>243.73422858426841</v>
      </c>
      <c r="O277" s="15">
        <f>IF(OR(testdata[[#This Row],[UpperE]]&lt;O276,F276&gt;O276),testdata[[#This Row],[UpperE]],O276)</f>
        <v>265.18577141573155</v>
      </c>
      <c r="P277" s="15">
        <f>IF(OR(testdata[[#This Row],[LowerE]]&gt;P276,F276&lt;P276),testdata[[#This Row],[LowerE]],P276)</f>
        <v>250.53532309075058</v>
      </c>
      <c r="Q277" s="8">
        <f>IF(T276=O276,testdata[[#This Row],[Upper]],testdata[[#This Row],[Lower]])</f>
        <v>265.18577141573155</v>
      </c>
      <c r="R277" s="8">
        <f>IF(testdata[[#This Row],[SuperTrend]]=testdata[[#This Row],[Upper]],testdata[[#This Row],[Upper]],NA())</f>
        <v>265.18577141573155</v>
      </c>
      <c r="S277" s="8" t="e">
        <f>IF(testdata[[#This Row],[SuperTrend]]=testdata[[#This Row],[Lower]],testdata[[#This Row],[Lower]],NA())</f>
        <v>#N/A</v>
      </c>
      <c r="T277" s="8">
        <f>IF(testdata[[#This Row],[close]]&lt;=testdata[[#This Row],[STpot]],testdata[[#This Row],[Upper]],testdata[[#This Row],[Lower]])</f>
        <v>265.18577141573155</v>
      </c>
      <c r="V277" s="2">
        <v>43137</v>
      </c>
      <c r="W277" s="8">
        <v>265.18577141573098</v>
      </c>
      <c r="X277" s="8"/>
      <c r="Y277" s="8">
        <v>265.18577141573098</v>
      </c>
      <c r="Z277" t="str">
        <f t="shared" si="4"/>
        <v/>
      </c>
    </row>
    <row r="278" spans="1:26" x14ac:dyDescent="0.25">
      <c r="A278" s="5">
        <v>277</v>
      </c>
      <c r="B278" s="2">
        <v>43138</v>
      </c>
      <c r="C278" s="1">
        <v>258.60000000000002</v>
      </c>
      <c r="D278" s="1">
        <v>262.32</v>
      </c>
      <c r="E278" s="1">
        <v>257.70999999999998</v>
      </c>
      <c r="F278" s="1">
        <v>257.8</v>
      </c>
      <c r="G278" s="1">
        <f>testdata[[#This Row],[high]]-testdata[[#This Row],[low]]</f>
        <v>4.6100000000000136</v>
      </c>
      <c r="H278" s="1">
        <f>ABS(testdata[[#This Row],[high]]-F277)</f>
        <v>3.1100000000000136</v>
      </c>
      <c r="I278" s="1">
        <f>ABS(testdata[[#This Row],[low]]-F277)</f>
        <v>1.5</v>
      </c>
      <c r="J278" s="15">
        <f>MAX(testdata[[#This Row],[H-L]:[|L-pC|]])</f>
        <v>4.6100000000000136</v>
      </c>
      <c r="K278" s="12">
        <f>(K277*13+testdata[[#This Row],[TR]])/14</f>
        <v>3.6491673429645384</v>
      </c>
      <c r="L278" s="12">
        <f>(testdata[[#This Row],[high]]+testdata[[#This Row],[low]])/2</f>
        <v>260.01499999999999</v>
      </c>
      <c r="M278" s="15">
        <f>testdata[[#This Row],[MidPrice]]+Multiplier*testdata[[#This Row],[ATR]]</f>
        <v>270.9625020288936</v>
      </c>
      <c r="N278" s="15">
        <f>testdata[[#This Row],[MidPrice]]-Multiplier*testdata[[#This Row],[ATR]]</f>
        <v>249.06749797110638</v>
      </c>
      <c r="O278" s="15">
        <f>IF(OR(testdata[[#This Row],[UpperE]]&lt;O277,F277&gt;O277),testdata[[#This Row],[UpperE]],O277)</f>
        <v>265.18577141573155</v>
      </c>
      <c r="P278" s="15">
        <f>IF(OR(testdata[[#This Row],[LowerE]]&gt;P277,F277&lt;P277),testdata[[#This Row],[LowerE]],P277)</f>
        <v>250.53532309075058</v>
      </c>
      <c r="Q278" s="8">
        <f>IF(T277=O277,testdata[[#This Row],[Upper]],testdata[[#This Row],[Lower]])</f>
        <v>265.18577141573155</v>
      </c>
      <c r="R278" s="8">
        <f>IF(testdata[[#This Row],[SuperTrend]]=testdata[[#This Row],[Upper]],testdata[[#This Row],[Upper]],NA())</f>
        <v>265.18577141573155</v>
      </c>
      <c r="S278" s="8" t="e">
        <f>IF(testdata[[#This Row],[SuperTrend]]=testdata[[#This Row],[Lower]],testdata[[#This Row],[Lower]],NA())</f>
        <v>#N/A</v>
      </c>
      <c r="T278" s="8">
        <f>IF(testdata[[#This Row],[close]]&lt;=testdata[[#This Row],[STpot]],testdata[[#This Row],[Upper]],testdata[[#This Row],[Lower]])</f>
        <v>265.18577141573155</v>
      </c>
      <c r="V278" s="2">
        <v>43138</v>
      </c>
      <c r="W278" s="8">
        <v>265.18577141573098</v>
      </c>
      <c r="X278" s="8"/>
      <c r="Y278" s="8">
        <v>265.18577141573098</v>
      </c>
      <c r="Z278" t="str">
        <f t="shared" si="4"/>
        <v/>
      </c>
    </row>
    <row r="279" spans="1:26" x14ac:dyDescent="0.25">
      <c r="A279" s="5">
        <v>278</v>
      </c>
      <c r="B279" s="2">
        <v>43139</v>
      </c>
      <c r="C279" s="1">
        <v>258.13</v>
      </c>
      <c r="D279" s="1">
        <v>258.27999999999997</v>
      </c>
      <c r="E279" s="1">
        <v>248.09</v>
      </c>
      <c r="F279" s="1">
        <v>248.13</v>
      </c>
      <c r="G279" s="1">
        <f>testdata[[#This Row],[high]]-testdata[[#This Row],[low]]</f>
        <v>10.189999999999969</v>
      </c>
      <c r="H279" s="1">
        <f>ABS(testdata[[#This Row],[high]]-F278)</f>
        <v>0.47999999999996135</v>
      </c>
      <c r="I279" s="1">
        <f>ABS(testdata[[#This Row],[low]]-F278)</f>
        <v>9.710000000000008</v>
      </c>
      <c r="J279" s="15">
        <f>MAX(testdata[[#This Row],[H-L]:[|L-pC|]])</f>
        <v>10.189999999999969</v>
      </c>
      <c r="K279" s="12">
        <f>(K278*13+testdata[[#This Row],[TR]])/14</f>
        <v>4.1163696756099259</v>
      </c>
      <c r="L279" s="12">
        <f>(testdata[[#This Row],[high]]+testdata[[#This Row],[low]])/2</f>
        <v>253.185</v>
      </c>
      <c r="M279" s="15">
        <f>testdata[[#This Row],[MidPrice]]+Multiplier*testdata[[#This Row],[ATR]]</f>
        <v>265.53410902682975</v>
      </c>
      <c r="N279" s="15">
        <f>testdata[[#This Row],[MidPrice]]-Multiplier*testdata[[#This Row],[ATR]]</f>
        <v>240.83589097317022</v>
      </c>
      <c r="O279" s="15">
        <f>IF(OR(testdata[[#This Row],[UpperE]]&lt;O278,F278&gt;O278),testdata[[#This Row],[UpperE]],O278)</f>
        <v>265.18577141573155</v>
      </c>
      <c r="P279" s="15">
        <f>IF(OR(testdata[[#This Row],[LowerE]]&gt;P278,F278&lt;P278),testdata[[#This Row],[LowerE]],P278)</f>
        <v>250.53532309075058</v>
      </c>
      <c r="Q279" s="8">
        <f>IF(T278=O278,testdata[[#This Row],[Upper]],testdata[[#This Row],[Lower]])</f>
        <v>265.18577141573155</v>
      </c>
      <c r="R279" s="8">
        <f>IF(testdata[[#This Row],[SuperTrend]]=testdata[[#This Row],[Upper]],testdata[[#This Row],[Upper]],NA())</f>
        <v>265.18577141573155</v>
      </c>
      <c r="S279" s="8" t="e">
        <f>IF(testdata[[#This Row],[SuperTrend]]=testdata[[#This Row],[Lower]],testdata[[#This Row],[Lower]],NA())</f>
        <v>#N/A</v>
      </c>
      <c r="T279" s="8">
        <f>IF(testdata[[#This Row],[close]]&lt;=testdata[[#This Row],[STpot]],testdata[[#This Row],[Upper]],testdata[[#This Row],[Lower]])</f>
        <v>265.18577141573155</v>
      </c>
      <c r="V279" s="2">
        <v>43139</v>
      </c>
      <c r="W279" s="8">
        <v>265.18577141573098</v>
      </c>
      <c r="X279" s="8"/>
      <c r="Y279" s="8">
        <v>265.18577141573098</v>
      </c>
      <c r="Z279" t="str">
        <f t="shared" si="4"/>
        <v/>
      </c>
    </row>
    <row r="280" spans="1:26" x14ac:dyDescent="0.25">
      <c r="A280" s="5">
        <v>279</v>
      </c>
      <c r="B280" s="2">
        <v>43140</v>
      </c>
      <c r="C280" s="1">
        <v>251.18</v>
      </c>
      <c r="D280" s="1">
        <v>253.89</v>
      </c>
      <c r="E280" s="1">
        <v>243.59</v>
      </c>
      <c r="F280" s="1">
        <v>251.86</v>
      </c>
      <c r="G280" s="1">
        <f>testdata[[#This Row],[high]]-testdata[[#This Row],[low]]</f>
        <v>10.299999999999983</v>
      </c>
      <c r="H280" s="1">
        <f>ABS(testdata[[#This Row],[high]]-F279)</f>
        <v>5.7599999999999909</v>
      </c>
      <c r="I280" s="1">
        <f>ABS(testdata[[#This Row],[low]]-F279)</f>
        <v>4.539999999999992</v>
      </c>
      <c r="J280" s="15">
        <f>MAX(testdata[[#This Row],[H-L]:[|L-pC|]])</f>
        <v>10.299999999999983</v>
      </c>
      <c r="K280" s="12">
        <f>(K279*13+testdata[[#This Row],[TR]])/14</f>
        <v>4.5580575559235017</v>
      </c>
      <c r="L280" s="12">
        <f>(testdata[[#This Row],[high]]+testdata[[#This Row],[low]])/2</f>
        <v>248.74</v>
      </c>
      <c r="M280" s="15">
        <f>testdata[[#This Row],[MidPrice]]+Multiplier*testdata[[#This Row],[ATR]]</f>
        <v>262.41417266777052</v>
      </c>
      <c r="N280" s="15">
        <f>testdata[[#This Row],[MidPrice]]-Multiplier*testdata[[#This Row],[ATR]]</f>
        <v>235.0658273322295</v>
      </c>
      <c r="O280" s="15">
        <f>IF(OR(testdata[[#This Row],[UpperE]]&lt;O279,F279&gt;O279),testdata[[#This Row],[UpperE]],O279)</f>
        <v>262.41417266777052</v>
      </c>
      <c r="P280" s="15">
        <f>IF(OR(testdata[[#This Row],[LowerE]]&gt;P279,F279&lt;P279),testdata[[#This Row],[LowerE]],P279)</f>
        <v>235.0658273322295</v>
      </c>
      <c r="Q280" s="8">
        <f>IF(T279=O279,testdata[[#This Row],[Upper]],testdata[[#This Row],[Lower]])</f>
        <v>262.41417266777052</v>
      </c>
      <c r="R280" s="8">
        <f>IF(testdata[[#This Row],[SuperTrend]]=testdata[[#This Row],[Upper]],testdata[[#This Row],[Upper]],NA())</f>
        <v>262.41417266777052</v>
      </c>
      <c r="S280" s="8" t="e">
        <f>IF(testdata[[#This Row],[SuperTrend]]=testdata[[#This Row],[Lower]],testdata[[#This Row],[Lower]],NA())</f>
        <v>#N/A</v>
      </c>
      <c r="T280" s="8">
        <f>IF(testdata[[#This Row],[close]]&lt;=testdata[[#This Row],[STpot]],testdata[[#This Row],[Upper]],testdata[[#This Row],[Lower]])</f>
        <v>262.41417266777052</v>
      </c>
      <c r="V280" s="2">
        <v>43140</v>
      </c>
      <c r="W280" s="8">
        <v>262.41417266777</v>
      </c>
      <c r="X280" s="8"/>
      <c r="Y280" s="8">
        <v>262.41417266777</v>
      </c>
      <c r="Z280" t="str">
        <f t="shared" si="4"/>
        <v/>
      </c>
    </row>
    <row r="281" spans="1:26" x14ac:dyDescent="0.25">
      <c r="A281" s="5">
        <v>280</v>
      </c>
      <c r="B281" s="2">
        <v>43143</v>
      </c>
      <c r="C281" s="1">
        <v>254.1</v>
      </c>
      <c r="D281" s="1">
        <v>257.16000000000003</v>
      </c>
      <c r="E281" s="1">
        <v>252.02</v>
      </c>
      <c r="F281" s="1">
        <v>255.56</v>
      </c>
      <c r="G281" s="1">
        <f>testdata[[#This Row],[high]]-testdata[[#This Row],[low]]</f>
        <v>5.1400000000000148</v>
      </c>
      <c r="H281" s="1">
        <f>ABS(testdata[[#This Row],[high]]-F280)</f>
        <v>5.3000000000000114</v>
      </c>
      <c r="I281" s="1">
        <f>ABS(testdata[[#This Row],[low]]-F280)</f>
        <v>0.15999999999999659</v>
      </c>
      <c r="J281" s="15">
        <f>MAX(testdata[[#This Row],[H-L]:[|L-pC|]])</f>
        <v>5.3000000000000114</v>
      </c>
      <c r="K281" s="12">
        <f>(K280*13+testdata[[#This Row],[TR]])/14</f>
        <v>4.6110534447861093</v>
      </c>
      <c r="L281" s="12">
        <f>(testdata[[#This Row],[high]]+testdata[[#This Row],[low]])/2</f>
        <v>254.59000000000003</v>
      </c>
      <c r="M281" s="15">
        <f>testdata[[#This Row],[MidPrice]]+Multiplier*testdata[[#This Row],[ATR]]</f>
        <v>268.42316033435839</v>
      </c>
      <c r="N281" s="15">
        <f>testdata[[#This Row],[MidPrice]]-Multiplier*testdata[[#This Row],[ATR]]</f>
        <v>240.75683966564171</v>
      </c>
      <c r="O281" s="15">
        <f>IF(OR(testdata[[#This Row],[UpperE]]&lt;O280,F280&gt;O280),testdata[[#This Row],[UpperE]],O280)</f>
        <v>262.41417266777052</v>
      </c>
      <c r="P281" s="15">
        <f>IF(OR(testdata[[#This Row],[LowerE]]&gt;P280,F280&lt;P280),testdata[[#This Row],[LowerE]],P280)</f>
        <v>240.75683966564171</v>
      </c>
      <c r="Q281" s="8">
        <f>IF(T280=O280,testdata[[#This Row],[Upper]],testdata[[#This Row],[Lower]])</f>
        <v>262.41417266777052</v>
      </c>
      <c r="R281" s="8">
        <f>IF(testdata[[#This Row],[SuperTrend]]=testdata[[#This Row],[Upper]],testdata[[#This Row],[Upper]],NA())</f>
        <v>262.41417266777052</v>
      </c>
      <c r="S281" s="8" t="e">
        <f>IF(testdata[[#This Row],[SuperTrend]]=testdata[[#This Row],[Lower]],testdata[[#This Row],[Lower]],NA())</f>
        <v>#N/A</v>
      </c>
      <c r="T281" s="8">
        <f>IF(testdata[[#This Row],[close]]&lt;=testdata[[#This Row],[STpot]],testdata[[#This Row],[Upper]],testdata[[#This Row],[Lower]])</f>
        <v>262.41417266777052</v>
      </c>
      <c r="V281" s="2">
        <v>43143</v>
      </c>
      <c r="W281" s="8">
        <v>262.41417266777</v>
      </c>
      <c r="X281" s="8"/>
      <c r="Y281" s="8">
        <v>262.41417266777</v>
      </c>
      <c r="Z281" t="str">
        <f t="shared" si="4"/>
        <v/>
      </c>
    </row>
    <row r="282" spans="1:26" x14ac:dyDescent="0.25">
      <c r="A282" s="5">
        <v>281</v>
      </c>
      <c r="B282" s="2">
        <v>43144</v>
      </c>
      <c r="C282" s="1">
        <v>254.24</v>
      </c>
      <c r="D282" s="1">
        <v>256.79000000000002</v>
      </c>
      <c r="E282" s="1">
        <v>253.6</v>
      </c>
      <c r="F282" s="1">
        <v>256.19</v>
      </c>
      <c r="G282" s="1">
        <f>testdata[[#This Row],[high]]-testdata[[#This Row],[low]]</f>
        <v>3.1900000000000261</v>
      </c>
      <c r="H282" s="1">
        <f>ABS(testdata[[#This Row],[high]]-F281)</f>
        <v>1.2300000000000182</v>
      </c>
      <c r="I282" s="1">
        <f>ABS(testdata[[#This Row],[low]]-F281)</f>
        <v>1.960000000000008</v>
      </c>
      <c r="J282" s="15">
        <f>MAX(testdata[[#This Row],[H-L]:[|L-pC|]])</f>
        <v>3.1900000000000261</v>
      </c>
      <c r="K282" s="12">
        <f>(K281*13+testdata[[#This Row],[TR]])/14</f>
        <v>4.5095496273013893</v>
      </c>
      <c r="L282" s="12">
        <f>(testdata[[#This Row],[high]]+testdata[[#This Row],[low]])/2</f>
        <v>255.19499999999999</v>
      </c>
      <c r="M282" s="15">
        <f>testdata[[#This Row],[MidPrice]]+Multiplier*testdata[[#This Row],[ATR]]</f>
        <v>268.72364888190418</v>
      </c>
      <c r="N282" s="15">
        <f>testdata[[#This Row],[MidPrice]]-Multiplier*testdata[[#This Row],[ATR]]</f>
        <v>241.66635111809583</v>
      </c>
      <c r="O282" s="15">
        <f>IF(OR(testdata[[#This Row],[UpperE]]&lt;O281,F281&gt;O281),testdata[[#This Row],[UpperE]],O281)</f>
        <v>262.41417266777052</v>
      </c>
      <c r="P282" s="15">
        <f>IF(OR(testdata[[#This Row],[LowerE]]&gt;P281,F281&lt;P281),testdata[[#This Row],[LowerE]],P281)</f>
        <v>241.66635111809583</v>
      </c>
      <c r="Q282" s="8">
        <f>IF(T281=O281,testdata[[#This Row],[Upper]],testdata[[#This Row],[Lower]])</f>
        <v>262.41417266777052</v>
      </c>
      <c r="R282" s="8">
        <f>IF(testdata[[#This Row],[SuperTrend]]=testdata[[#This Row],[Upper]],testdata[[#This Row],[Upper]],NA())</f>
        <v>262.41417266777052</v>
      </c>
      <c r="S282" s="8" t="e">
        <f>IF(testdata[[#This Row],[SuperTrend]]=testdata[[#This Row],[Lower]],testdata[[#This Row],[Lower]],NA())</f>
        <v>#N/A</v>
      </c>
      <c r="T282" s="8">
        <f>IF(testdata[[#This Row],[close]]&lt;=testdata[[#This Row],[STpot]],testdata[[#This Row],[Upper]],testdata[[#This Row],[Lower]])</f>
        <v>262.41417266777052</v>
      </c>
      <c r="V282" s="2">
        <v>43144</v>
      </c>
      <c r="W282" s="8">
        <v>262.41417266777</v>
      </c>
      <c r="X282" s="8"/>
      <c r="Y282" s="8">
        <v>262.41417266777</v>
      </c>
      <c r="Z282" t="str">
        <f t="shared" si="4"/>
        <v/>
      </c>
    </row>
    <row r="283" spans="1:26" x14ac:dyDescent="0.25">
      <c r="A283" s="5">
        <v>282</v>
      </c>
      <c r="B283" s="2">
        <v>43145</v>
      </c>
      <c r="C283" s="1">
        <v>254.56</v>
      </c>
      <c r="D283" s="1">
        <v>260.04000000000002</v>
      </c>
      <c r="E283" s="1">
        <v>254.55</v>
      </c>
      <c r="F283" s="1">
        <v>259.64999999999998</v>
      </c>
      <c r="G283" s="1">
        <f>testdata[[#This Row],[high]]-testdata[[#This Row],[low]]</f>
        <v>5.4900000000000091</v>
      </c>
      <c r="H283" s="1">
        <f>ABS(testdata[[#This Row],[high]]-F282)</f>
        <v>3.8500000000000227</v>
      </c>
      <c r="I283" s="1">
        <f>ABS(testdata[[#This Row],[low]]-F282)</f>
        <v>1.6399999999999864</v>
      </c>
      <c r="J283" s="15">
        <f>MAX(testdata[[#This Row],[H-L]:[|L-pC|]])</f>
        <v>5.4900000000000091</v>
      </c>
      <c r="K283" s="12">
        <f>(K282*13+testdata[[#This Row],[TR]])/14</f>
        <v>4.5795817967798627</v>
      </c>
      <c r="L283" s="12">
        <f>(testdata[[#This Row],[high]]+testdata[[#This Row],[low]])/2</f>
        <v>257.29500000000002</v>
      </c>
      <c r="M283" s="15">
        <f>testdata[[#This Row],[MidPrice]]+Multiplier*testdata[[#This Row],[ATR]]</f>
        <v>271.03374539033962</v>
      </c>
      <c r="N283" s="15">
        <f>testdata[[#This Row],[MidPrice]]-Multiplier*testdata[[#This Row],[ATR]]</f>
        <v>243.55625460966041</v>
      </c>
      <c r="O283" s="15">
        <f>IF(OR(testdata[[#This Row],[UpperE]]&lt;O282,F282&gt;O282),testdata[[#This Row],[UpperE]],O282)</f>
        <v>262.41417266777052</v>
      </c>
      <c r="P283" s="15">
        <f>IF(OR(testdata[[#This Row],[LowerE]]&gt;P282,F282&lt;P282),testdata[[#This Row],[LowerE]],P282)</f>
        <v>243.55625460966041</v>
      </c>
      <c r="Q283" s="8">
        <f>IF(T282=O282,testdata[[#This Row],[Upper]],testdata[[#This Row],[Lower]])</f>
        <v>262.41417266777052</v>
      </c>
      <c r="R283" s="8">
        <f>IF(testdata[[#This Row],[SuperTrend]]=testdata[[#This Row],[Upper]],testdata[[#This Row],[Upper]],NA())</f>
        <v>262.41417266777052</v>
      </c>
      <c r="S283" s="8" t="e">
        <f>IF(testdata[[#This Row],[SuperTrend]]=testdata[[#This Row],[Lower]],testdata[[#This Row],[Lower]],NA())</f>
        <v>#N/A</v>
      </c>
      <c r="T283" s="8">
        <f>IF(testdata[[#This Row],[close]]&lt;=testdata[[#This Row],[STpot]],testdata[[#This Row],[Upper]],testdata[[#This Row],[Lower]])</f>
        <v>262.41417266777052</v>
      </c>
      <c r="V283" s="2">
        <v>43145</v>
      </c>
      <c r="W283" s="8">
        <v>262.41417266777</v>
      </c>
      <c r="X283" s="8"/>
      <c r="Y283" s="8">
        <v>262.41417266777</v>
      </c>
      <c r="Z283" t="str">
        <f t="shared" si="4"/>
        <v/>
      </c>
    </row>
    <row r="284" spans="1:26" x14ac:dyDescent="0.25">
      <c r="A284" s="5">
        <v>283</v>
      </c>
      <c r="B284" s="2">
        <v>43146</v>
      </c>
      <c r="C284" s="1">
        <v>261.56</v>
      </c>
      <c r="D284" s="1">
        <v>262.97000000000003</v>
      </c>
      <c r="E284" s="1">
        <v>258.86</v>
      </c>
      <c r="F284" s="1">
        <v>262.95999999999998</v>
      </c>
      <c r="G284" s="1">
        <f>testdata[[#This Row],[high]]-testdata[[#This Row],[low]]</f>
        <v>4.1100000000000136</v>
      </c>
      <c r="H284" s="1">
        <f>ABS(testdata[[#This Row],[high]]-F283)</f>
        <v>3.32000000000005</v>
      </c>
      <c r="I284" s="1">
        <f>ABS(testdata[[#This Row],[low]]-F283)</f>
        <v>0.78999999999996362</v>
      </c>
      <c r="J284" s="15">
        <f>MAX(testdata[[#This Row],[H-L]:[|L-pC|]])</f>
        <v>4.1100000000000136</v>
      </c>
      <c r="K284" s="12">
        <f>(K283*13+testdata[[#This Row],[TR]])/14</f>
        <v>4.5460402398670166</v>
      </c>
      <c r="L284" s="12">
        <f>(testdata[[#This Row],[high]]+testdata[[#This Row],[low]])/2</f>
        <v>260.91500000000002</v>
      </c>
      <c r="M284" s="15">
        <f>testdata[[#This Row],[MidPrice]]+Multiplier*testdata[[#This Row],[ATR]]</f>
        <v>274.55312071960105</v>
      </c>
      <c r="N284" s="15">
        <f>testdata[[#This Row],[MidPrice]]-Multiplier*testdata[[#This Row],[ATR]]</f>
        <v>247.27687928039896</v>
      </c>
      <c r="O284" s="15">
        <f>IF(OR(testdata[[#This Row],[UpperE]]&lt;O283,F283&gt;O283),testdata[[#This Row],[UpperE]],O283)</f>
        <v>262.41417266777052</v>
      </c>
      <c r="P284" s="15">
        <f>IF(OR(testdata[[#This Row],[LowerE]]&gt;P283,F283&lt;P283),testdata[[#This Row],[LowerE]],P283)</f>
        <v>247.27687928039896</v>
      </c>
      <c r="Q284" s="8">
        <f>IF(T283=O283,testdata[[#This Row],[Upper]],testdata[[#This Row],[Lower]])</f>
        <v>262.41417266777052</v>
      </c>
      <c r="R284" s="8" t="e">
        <f>IF(testdata[[#This Row],[SuperTrend]]=testdata[[#This Row],[Upper]],testdata[[#This Row],[Upper]],NA())</f>
        <v>#N/A</v>
      </c>
      <c r="S284" s="8">
        <f>IF(testdata[[#This Row],[SuperTrend]]=testdata[[#This Row],[Lower]],testdata[[#This Row],[Lower]],NA())</f>
        <v>247.27687928039896</v>
      </c>
      <c r="T284" s="8">
        <f>IF(testdata[[#This Row],[close]]&lt;=testdata[[#This Row],[STpot]],testdata[[#This Row],[Upper]],testdata[[#This Row],[Lower]])</f>
        <v>247.27687928039896</v>
      </c>
      <c r="V284" s="2">
        <v>43146</v>
      </c>
      <c r="W284" s="8"/>
      <c r="X284" s="8">
        <v>247.27687928039799</v>
      </c>
      <c r="Y284" s="8">
        <v>247.27687928039799</v>
      </c>
      <c r="Z284" t="str">
        <f t="shared" si="4"/>
        <v/>
      </c>
    </row>
    <row r="285" spans="1:26" x14ac:dyDescent="0.25">
      <c r="A285" s="5">
        <v>284</v>
      </c>
      <c r="B285" s="2">
        <v>43147</v>
      </c>
      <c r="C285" s="1">
        <v>262.27999999999997</v>
      </c>
      <c r="D285" s="1">
        <v>265.17</v>
      </c>
      <c r="E285" s="1">
        <v>262.23</v>
      </c>
      <c r="F285" s="1">
        <v>263.04000000000002</v>
      </c>
      <c r="G285" s="1">
        <f>testdata[[#This Row],[high]]-testdata[[#This Row],[low]]</f>
        <v>2.9399999999999977</v>
      </c>
      <c r="H285" s="1">
        <f>ABS(testdata[[#This Row],[high]]-F284)</f>
        <v>2.2100000000000364</v>
      </c>
      <c r="I285" s="1">
        <f>ABS(testdata[[#This Row],[low]]-F284)</f>
        <v>0.72999999999996135</v>
      </c>
      <c r="J285" s="15">
        <f>MAX(testdata[[#This Row],[H-L]:[|L-pC|]])</f>
        <v>2.9399999999999977</v>
      </c>
      <c r="K285" s="12">
        <f>(K284*13+testdata[[#This Row],[TR]])/14</f>
        <v>4.4313230798765151</v>
      </c>
      <c r="L285" s="12">
        <f>(testdata[[#This Row],[high]]+testdata[[#This Row],[low]])/2</f>
        <v>263.70000000000005</v>
      </c>
      <c r="M285" s="15">
        <f>testdata[[#This Row],[MidPrice]]+Multiplier*testdata[[#This Row],[ATR]]</f>
        <v>276.99396923962956</v>
      </c>
      <c r="N285" s="15">
        <f>testdata[[#This Row],[MidPrice]]-Multiplier*testdata[[#This Row],[ATR]]</f>
        <v>250.4060307603705</v>
      </c>
      <c r="O285" s="15">
        <f>IF(OR(testdata[[#This Row],[UpperE]]&lt;O284,F284&gt;O284),testdata[[#This Row],[UpperE]],O284)</f>
        <v>276.99396923962956</v>
      </c>
      <c r="P285" s="15">
        <f>IF(OR(testdata[[#This Row],[LowerE]]&gt;P284,F284&lt;P284),testdata[[#This Row],[LowerE]],P284)</f>
        <v>250.4060307603705</v>
      </c>
      <c r="Q285" s="8">
        <f>IF(T284=O284,testdata[[#This Row],[Upper]],testdata[[#This Row],[Lower]])</f>
        <v>250.4060307603705</v>
      </c>
      <c r="R285" s="8" t="e">
        <f>IF(testdata[[#This Row],[SuperTrend]]=testdata[[#This Row],[Upper]],testdata[[#This Row],[Upper]],NA())</f>
        <v>#N/A</v>
      </c>
      <c r="S285" s="8">
        <f>IF(testdata[[#This Row],[SuperTrend]]=testdata[[#This Row],[Lower]],testdata[[#This Row],[Lower]],NA())</f>
        <v>250.4060307603705</v>
      </c>
      <c r="T285" s="8">
        <f>IF(testdata[[#This Row],[close]]&lt;=testdata[[#This Row],[STpot]],testdata[[#This Row],[Upper]],testdata[[#This Row],[Lower]])</f>
        <v>250.4060307603705</v>
      </c>
      <c r="V285" s="2">
        <v>43147</v>
      </c>
      <c r="W285" s="8"/>
      <c r="X285" s="8">
        <v>250.40603076036999</v>
      </c>
      <c r="Y285" s="8">
        <v>250.40603076036999</v>
      </c>
      <c r="Z285" t="str">
        <f t="shared" si="4"/>
        <v/>
      </c>
    </row>
    <row r="286" spans="1:26" x14ac:dyDescent="0.25">
      <c r="A286" s="5">
        <v>285</v>
      </c>
      <c r="B286" s="2">
        <v>43151</v>
      </c>
      <c r="C286" s="1">
        <v>262</v>
      </c>
      <c r="D286" s="1">
        <v>263.58</v>
      </c>
      <c r="E286" s="1">
        <v>260.52999999999997</v>
      </c>
      <c r="F286" s="1">
        <v>261.39</v>
      </c>
      <c r="G286" s="1">
        <f>testdata[[#This Row],[high]]-testdata[[#This Row],[low]]</f>
        <v>3.0500000000000114</v>
      </c>
      <c r="H286" s="1">
        <f>ABS(testdata[[#This Row],[high]]-F285)</f>
        <v>0.53999999999996362</v>
      </c>
      <c r="I286" s="1">
        <f>ABS(testdata[[#This Row],[low]]-F285)</f>
        <v>2.5100000000000477</v>
      </c>
      <c r="J286" s="15">
        <f>MAX(testdata[[#This Row],[H-L]:[|L-pC|]])</f>
        <v>3.0500000000000114</v>
      </c>
      <c r="K286" s="12">
        <f>(K285*13+testdata[[#This Row],[TR]])/14</f>
        <v>4.3326571455996215</v>
      </c>
      <c r="L286" s="12">
        <f>(testdata[[#This Row],[high]]+testdata[[#This Row],[low]])/2</f>
        <v>262.05499999999995</v>
      </c>
      <c r="M286" s="15">
        <f>testdata[[#This Row],[MidPrice]]+Multiplier*testdata[[#This Row],[ATR]]</f>
        <v>275.05297143679883</v>
      </c>
      <c r="N286" s="15">
        <f>testdata[[#This Row],[MidPrice]]-Multiplier*testdata[[#This Row],[ATR]]</f>
        <v>249.05702856320107</v>
      </c>
      <c r="O286" s="15">
        <f>IF(OR(testdata[[#This Row],[UpperE]]&lt;O285,F285&gt;O285),testdata[[#This Row],[UpperE]],O285)</f>
        <v>275.05297143679883</v>
      </c>
      <c r="P286" s="15">
        <f>IF(OR(testdata[[#This Row],[LowerE]]&gt;P285,F285&lt;P285),testdata[[#This Row],[LowerE]],P285)</f>
        <v>250.4060307603705</v>
      </c>
      <c r="Q286" s="8">
        <f>IF(T285=O285,testdata[[#This Row],[Upper]],testdata[[#This Row],[Lower]])</f>
        <v>250.4060307603705</v>
      </c>
      <c r="R286" s="8" t="e">
        <f>IF(testdata[[#This Row],[SuperTrend]]=testdata[[#This Row],[Upper]],testdata[[#This Row],[Upper]],NA())</f>
        <v>#N/A</v>
      </c>
      <c r="S286" s="8">
        <f>IF(testdata[[#This Row],[SuperTrend]]=testdata[[#This Row],[Lower]],testdata[[#This Row],[Lower]],NA())</f>
        <v>250.4060307603705</v>
      </c>
      <c r="T286" s="8">
        <f>IF(testdata[[#This Row],[close]]&lt;=testdata[[#This Row],[STpot]],testdata[[#This Row],[Upper]],testdata[[#This Row],[Lower]])</f>
        <v>250.4060307603705</v>
      </c>
      <c r="V286" s="2">
        <v>43151</v>
      </c>
      <c r="W286" s="8"/>
      <c r="X286" s="8">
        <v>250.40603076036999</v>
      </c>
      <c r="Y286" s="8">
        <v>250.40603076036999</v>
      </c>
      <c r="Z286" t="str">
        <f t="shared" si="4"/>
        <v/>
      </c>
    </row>
    <row r="287" spans="1:26" x14ac:dyDescent="0.25">
      <c r="A287" s="5">
        <v>286</v>
      </c>
      <c r="B287" s="2">
        <v>43152</v>
      </c>
      <c r="C287" s="1">
        <v>261.87</v>
      </c>
      <c r="D287" s="1">
        <v>264.58999999999997</v>
      </c>
      <c r="E287" s="1">
        <v>259.99</v>
      </c>
      <c r="F287" s="1">
        <v>260.08999999999997</v>
      </c>
      <c r="G287" s="1">
        <f>testdata[[#This Row],[high]]-testdata[[#This Row],[low]]</f>
        <v>4.5999999999999659</v>
      </c>
      <c r="H287" s="1">
        <f>ABS(testdata[[#This Row],[high]]-F286)</f>
        <v>3.1999999999999886</v>
      </c>
      <c r="I287" s="1">
        <f>ABS(testdata[[#This Row],[low]]-F286)</f>
        <v>1.3999999999999773</v>
      </c>
      <c r="J287" s="15">
        <f>MAX(testdata[[#This Row],[H-L]:[|L-pC|]])</f>
        <v>4.5999999999999659</v>
      </c>
      <c r="K287" s="12">
        <f>(K286*13+testdata[[#This Row],[TR]])/14</f>
        <v>4.3517530637710751</v>
      </c>
      <c r="L287" s="12">
        <f>(testdata[[#This Row],[high]]+testdata[[#This Row],[low]])/2</f>
        <v>262.28999999999996</v>
      </c>
      <c r="M287" s="15">
        <f>testdata[[#This Row],[MidPrice]]+Multiplier*testdata[[#This Row],[ATR]]</f>
        <v>275.34525919131318</v>
      </c>
      <c r="N287" s="15">
        <f>testdata[[#This Row],[MidPrice]]-Multiplier*testdata[[#This Row],[ATR]]</f>
        <v>249.23474080868675</v>
      </c>
      <c r="O287" s="15">
        <f>IF(OR(testdata[[#This Row],[UpperE]]&lt;O286,F286&gt;O286),testdata[[#This Row],[UpperE]],O286)</f>
        <v>275.05297143679883</v>
      </c>
      <c r="P287" s="15">
        <f>IF(OR(testdata[[#This Row],[LowerE]]&gt;P286,F286&lt;P286),testdata[[#This Row],[LowerE]],P286)</f>
        <v>250.4060307603705</v>
      </c>
      <c r="Q287" s="8">
        <f>IF(T286=O286,testdata[[#This Row],[Upper]],testdata[[#This Row],[Lower]])</f>
        <v>250.4060307603705</v>
      </c>
      <c r="R287" s="8" t="e">
        <f>IF(testdata[[#This Row],[SuperTrend]]=testdata[[#This Row],[Upper]],testdata[[#This Row],[Upper]],NA())</f>
        <v>#N/A</v>
      </c>
      <c r="S287" s="8">
        <f>IF(testdata[[#This Row],[SuperTrend]]=testdata[[#This Row],[Lower]],testdata[[#This Row],[Lower]],NA())</f>
        <v>250.4060307603705</v>
      </c>
      <c r="T287" s="8">
        <f>IF(testdata[[#This Row],[close]]&lt;=testdata[[#This Row],[STpot]],testdata[[#This Row],[Upper]],testdata[[#This Row],[Lower]])</f>
        <v>250.4060307603705</v>
      </c>
      <c r="V287" s="2">
        <v>43152</v>
      </c>
      <c r="W287" s="8"/>
      <c r="X287" s="8">
        <v>250.40603076036999</v>
      </c>
      <c r="Y287" s="8">
        <v>250.40603076036999</v>
      </c>
      <c r="Z287" t="str">
        <f t="shared" si="4"/>
        <v/>
      </c>
    </row>
    <row r="288" spans="1:26" x14ac:dyDescent="0.25">
      <c r="A288" s="5">
        <v>287</v>
      </c>
      <c r="B288" s="2">
        <v>43153</v>
      </c>
      <c r="C288" s="1">
        <v>261.10000000000002</v>
      </c>
      <c r="D288" s="1">
        <v>262.98</v>
      </c>
      <c r="E288" s="1">
        <v>259.7</v>
      </c>
      <c r="F288" s="1">
        <v>260.43</v>
      </c>
      <c r="G288" s="1">
        <f>testdata[[#This Row],[high]]-testdata[[#This Row],[low]]</f>
        <v>3.2800000000000296</v>
      </c>
      <c r="H288" s="1">
        <f>ABS(testdata[[#This Row],[high]]-F287)</f>
        <v>2.8900000000000432</v>
      </c>
      <c r="I288" s="1">
        <f>ABS(testdata[[#This Row],[low]]-F287)</f>
        <v>0.38999999999998636</v>
      </c>
      <c r="J288" s="15">
        <f>MAX(testdata[[#This Row],[H-L]:[|L-pC|]])</f>
        <v>3.2800000000000296</v>
      </c>
      <c r="K288" s="12">
        <f>(K287*13+testdata[[#This Row],[TR]])/14</f>
        <v>4.2751992735017144</v>
      </c>
      <c r="L288" s="12">
        <f>(testdata[[#This Row],[high]]+testdata[[#This Row],[low]])/2</f>
        <v>261.34000000000003</v>
      </c>
      <c r="M288" s="15">
        <f>testdata[[#This Row],[MidPrice]]+Multiplier*testdata[[#This Row],[ATR]]</f>
        <v>274.16559782050518</v>
      </c>
      <c r="N288" s="15">
        <f>testdata[[#This Row],[MidPrice]]-Multiplier*testdata[[#This Row],[ATR]]</f>
        <v>248.51440217949488</v>
      </c>
      <c r="O288" s="15">
        <f>IF(OR(testdata[[#This Row],[UpperE]]&lt;O287,F287&gt;O287),testdata[[#This Row],[UpperE]],O287)</f>
        <v>274.16559782050518</v>
      </c>
      <c r="P288" s="15">
        <f>IF(OR(testdata[[#This Row],[LowerE]]&gt;P287,F287&lt;P287),testdata[[#This Row],[LowerE]],P287)</f>
        <v>250.4060307603705</v>
      </c>
      <c r="Q288" s="8">
        <f>IF(T287=O287,testdata[[#This Row],[Upper]],testdata[[#This Row],[Lower]])</f>
        <v>250.4060307603705</v>
      </c>
      <c r="R288" s="8" t="e">
        <f>IF(testdata[[#This Row],[SuperTrend]]=testdata[[#This Row],[Upper]],testdata[[#This Row],[Upper]],NA())</f>
        <v>#N/A</v>
      </c>
      <c r="S288" s="8">
        <f>IF(testdata[[#This Row],[SuperTrend]]=testdata[[#This Row],[Lower]],testdata[[#This Row],[Lower]],NA())</f>
        <v>250.4060307603705</v>
      </c>
      <c r="T288" s="8">
        <f>IF(testdata[[#This Row],[close]]&lt;=testdata[[#This Row],[STpot]],testdata[[#This Row],[Upper]],testdata[[#This Row],[Lower]])</f>
        <v>250.4060307603705</v>
      </c>
      <c r="V288" s="2">
        <v>43153</v>
      </c>
      <c r="W288" s="8"/>
      <c r="X288" s="8">
        <v>250.40603076036999</v>
      </c>
      <c r="Y288" s="8">
        <v>250.40603076036999</v>
      </c>
      <c r="Z288" t="str">
        <f t="shared" si="4"/>
        <v/>
      </c>
    </row>
    <row r="289" spans="1:26" x14ac:dyDescent="0.25">
      <c r="A289" s="5">
        <v>288</v>
      </c>
      <c r="B289" s="2">
        <v>43154</v>
      </c>
      <c r="C289" s="1">
        <v>261.77</v>
      </c>
      <c r="D289" s="1">
        <v>264.58</v>
      </c>
      <c r="E289" s="1">
        <v>261.25</v>
      </c>
      <c r="F289" s="1">
        <v>264.58</v>
      </c>
      <c r="G289" s="1">
        <f>testdata[[#This Row],[high]]-testdata[[#This Row],[low]]</f>
        <v>3.3299999999999841</v>
      </c>
      <c r="H289" s="1">
        <f>ABS(testdata[[#This Row],[high]]-F288)</f>
        <v>4.1499999999999773</v>
      </c>
      <c r="I289" s="1">
        <f>ABS(testdata[[#This Row],[low]]-F288)</f>
        <v>0.81999999999999318</v>
      </c>
      <c r="J289" s="15">
        <f>MAX(testdata[[#This Row],[H-L]:[|L-pC|]])</f>
        <v>4.1499999999999773</v>
      </c>
      <c r="K289" s="12">
        <f>(K288*13+testdata[[#This Row],[TR]])/14</f>
        <v>4.2662564682515898</v>
      </c>
      <c r="L289" s="12">
        <f>(testdata[[#This Row],[high]]+testdata[[#This Row],[low]])/2</f>
        <v>262.91499999999996</v>
      </c>
      <c r="M289" s="15">
        <f>testdata[[#This Row],[MidPrice]]+Multiplier*testdata[[#This Row],[ATR]]</f>
        <v>275.71376940475471</v>
      </c>
      <c r="N289" s="15">
        <f>testdata[[#This Row],[MidPrice]]-Multiplier*testdata[[#This Row],[ATR]]</f>
        <v>250.11623059524518</v>
      </c>
      <c r="O289" s="15">
        <f>IF(OR(testdata[[#This Row],[UpperE]]&lt;O288,F288&gt;O288),testdata[[#This Row],[UpperE]],O288)</f>
        <v>274.16559782050518</v>
      </c>
      <c r="P289" s="15">
        <f>IF(OR(testdata[[#This Row],[LowerE]]&gt;P288,F288&lt;P288),testdata[[#This Row],[LowerE]],P288)</f>
        <v>250.4060307603705</v>
      </c>
      <c r="Q289" s="8">
        <f>IF(T288=O288,testdata[[#This Row],[Upper]],testdata[[#This Row],[Lower]])</f>
        <v>250.4060307603705</v>
      </c>
      <c r="R289" s="8" t="e">
        <f>IF(testdata[[#This Row],[SuperTrend]]=testdata[[#This Row],[Upper]],testdata[[#This Row],[Upper]],NA())</f>
        <v>#N/A</v>
      </c>
      <c r="S289" s="8">
        <f>IF(testdata[[#This Row],[SuperTrend]]=testdata[[#This Row],[Lower]],testdata[[#This Row],[Lower]],NA())</f>
        <v>250.4060307603705</v>
      </c>
      <c r="T289" s="8">
        <f>IF(testdata[[#This Row],[close]]&lt;=testdata[[#This Row],[STpot]],testdata[[#This Row],[Upper]],testdata[[#This Row],[Lower]])</f>
        <v>250.4060307603705</v>
      </c>
      <c r="V289" s="2">
        <v>43154</v>
      </c>
      <c r="W289" s="8"/>
      <c r="X289" s="8">
        <v>250.40603076036999</v>
      </c>
      <c r="Y289" s="8">
        <v>250.40603076036999</v>
      </c>
      <c r="Z289" t="str">
        <f t="shared" si="4"/>
        <v/>
      </c>
    </row>
    <row r="290" spans="1:26" x14ac:dyDescent="0.25">
      <c r="A290" s="5">
        <v>289</v>
      </c>
      <c r="B290" s="2">
        <v>43157</v>
      </c>
      <c r="C290" s="1">
        <v>265.76</v>
      </c>
      <c r="D290" s="1">
        <v>267.76</v>
      </c>
      <c r="E290" s="1">
        <v>265.11</v>
      </c>
      <c r="F290" s="1">
        <v>267.64999999999998</v>
      </c>
      <c r="G290" s="1">
        <f>testdata[[#This Row],[high]]-testdata[[#This Row],[low]]</f>
        <v>2.6499999999999773</v>
      </c>
      <c r="H290" s="1">
        <f>ABS(testdata[[#This Row],[high]]-F289)</f>
        <v>3.1800000000000068</v>
      </c>
      <c r="I290" s="1">
        <f>ABS(testdata[[#This Row],[low]]-F289)</f>
        <v>0.53000000000002956</v>
      </c>
      <c r="J290" s="15">
        <f>MAX(testdata[[#This Row],[H-L]:[|L-pC|]])</f>
        <v>3.1800000000000068</v>
      </c>
      <c r="K290" s="12">
        <f>(K289*13+testdata[[#This Row],[TR]])/14</f>
        <v>4.1886667205193335</v>
      </c>
      <c r="L290" s="12">
        <f>(testdata[[#This Row],[high]]+testdata[[#This Row],[low]])/2</f>
        <v>266.435</v>
      </c>
      <c r="M290" s="15">
        <f>testdata[[#This Row],[MidPrice]]+Multiplier*testdata[[#This Row],[ATR]]</f>
        <v>279.00100016155801</v>
      </c>
      <c r="N290" s="15">
        <f>testdata[[#This Row],[MidPrice]]-Multiplier*testdata[[#This Row],[ATR]]</f>
        <v>253.86899983844199</v>
      </c>
      <c r="O290" s="15">
        <f>IF(OR(testdata[[#This Row],[UpperE]]&lt;O289,F289&gt;O289),testdata[[#This Row],[UpperE]],O289)</f>
        <v>274.16559782050518</v>
      </c>
      <c r="P290" s="15">
        <f>IF(OR(testdata[[#This Row],[LowerE]]&gt;P289,F289&lt;P289),testdata[[#This Row],[LowerE]],P289)</f>
        <v>253.86899983844199</v>
      </c>
      <c r="Q290" s="8">
        <f>IF(T289=O289,testdata[[#This Row],[Upper]],testdata[[#This Row],[Lower]])</f>
        <v>253.86899983844199</v>
      </c>
      <c r="R290" s="8" t="e">
        <f>IF(testdata[[#This Row],[SuperTrend]]=testdata[[#This Row],[Upper]],testdata[[#This Row],[Upper]],NA())</f>
        <v>#N/A</v>
      </c>
      <c r="S290" s="8">
        <f>IF(testdata[[#This Row],[SuperTrend]]=testdata[[#This Row],[Lower]],testdata[[#This Row],[Lower]],NA())</f>
        <v>253.86899983844199</v>
      </c>
      <c r="T290" s="8">
        <f>IF(testdata[[#This Row],[close]]&lt;=testdata[[#This Row],[STpot]],testdata[[#This Row],[Upper]],testdata[[#This Row],[Lower]])</f>
        <v>253.86899983844199</v>
      </c>
      <c r="V290" s="2">
        <v>43157</v>
      </c>
      <c r="W290" s="8"/>
      <c r="X290" s="8">
        <v>253.86899983844199</v>
      </c>
      <c r="Y290" s="8">
        <v>253.86899983844199</v>
      </c>
      <c r="Z290" t="str">
        <f t="shared" si="4"/>
        <v/>
      </c>
    </row>
    <row r="291" spans="1:26" x14ac:dyDescent="0.25">
      <c r="A291" s="5">
        <v>290</v>
      </c>
      <c r="B291" s="2">
        <v>43158</v>
      </c>
      <c r="C291" s="1">
        <v>267.86</v>
      </c>
      <c r="D291" s="1">
        <v>268.63</v>
      </c>
      <c r="E291" s="1">
        <v>264.24</v>
      </c>
      <c r="F291" s="1">
        <v>264.31</v>
      </c>
      <c r="G291" s="1">
        <f>testdata[[#This Row],[high]]-testdata[[#This Row],[low]]</f>
        <v>4.3899999999999864</v>
      </c>
      <c r="H291" s="1">
        <f>ABS(testdata[[#This Row],[high]]-F290)</f>
        <v>0.98000000000001819</v>
      </c>
      <c r="I291" s="1">
        <f>ABS(testdata[[#This Row],[low]]-F290)</f>
        <v>3.4099999999999682</v>
      </c>
      <c r="J291" s="15">
        <f>MAX(testdata[[#This Row],[H-L]:[|L-pC|]])</f>
        <v>4.3899999999999864</v>
      </c>
      <c r="K291" s="12">
        <f>(K290*13+testdata[[#This Row],[TR]])/14</f>
        <v>4.2030476690536656</v>
      </c>
      <c r="L291" s="12">
        <f>(testdata[[#This Row],[high]]+testdata[[#This Row],[low]])/2</f>
        <v>266.435</v>
      </c>
      <c r="M291" s="15">
        <f>testdata[[#This Row],[MidPrice]]+Multiplier*testdata[[#This Row],[ATR]]</f>
        <v>279.04414300716098</v>
      </c>
      <c r="N291" s="15">
        <f>testdata[[#This Row],[MidPrice]]-Multiplier*testdata[[#This Row],[ATR]]</f>
        <v>253.82585699283899</v>
      </c>
      <c r="O291" s="15">
        <f>IF(OR(testdata[[#This Row],[UpperE]]&lt;O290,F290&gt;O290),testdata[[#This Row],[UpperE]],O290)</f>
        <v>274.16559782050518</v>
      </c>
      <c r="P291" s="15">
        <f>IF(OR(testdata[[#This Row],[LowerE]]&gt;P290,F290&lt;P290),testdata[[#This Row],[LowerE]],P290)</f>
        <v>253.86899983844199</v>
      </c>
      <c r="Q291" s="8">
        <f>IF(T290=O290,testdata[[#This Row],[Upper]],testdata[[#This Row],[Lower]])</f>
        <v>253.86899983844199</v>
      </c>
      <c r="R291" s="8" t="e">
        <f>IF(testdata[[#This Row],[SuperTrend]]=testdata[[#This Row],[Upper]],testdata[[#This Row],[Upper]],NA())</f>
        <v>#N/A</v>
      </c>
      <c r="S291" s="8">
        <f>IF(testdata[[#This Row],[SuperTrend]]=testdata[[#This Row],[Lower]],testdata[[#This Row],[Lower]],NA())</f>
        <v>253.86899983844199</v>
      </c>
      <c r="T291" s="8">
        <f>IF(testdata[[#This Row],[close]]&lt;=testdata[[#This Row],[STpot]],testdata[[#This Row],[Upper]],testdata[[#This Row],[Lower]])</f>
        <v>253.86899983844199</v>
      </c>
      <c r="V291" s="2">
        <v>43158</v>
      </c>
      <c r="W291" s="8"/>
      <c r="X291" s="8">
        <v>253.86899983844199</v>
      </c>
      <c r="Y291" s="8">
        <v>253.86899983844199</v>
      </c>
      <c r="Z291" t="str">
        <f t="shared" si="4"/>
        <v/>
      </c>
    </row>
    <row r="292" spans="1:26" x14ac:dyDescent="0.25">
      <c r="A292" s="5">
        <v>291</v>
      </c>
      <c r="B292" s="2">
        <v>43159</v>
      </c>
      <c r="C292" s="1">
        <v>265.51</v>
      </c>
      <c r="D292" s="1">
        <v>266.01</v>
      </c>
      <c r="E292" s="1">
        <v>261.29000000000002</v>
      </c>
      <c r="F292" s="1">
        <v>261.63</v>
      </c>
      <c r="G292" s="1">
        <f>testdata[[#This Row],[high]]-testdata[[#This Row],[low]]</f>
        <v>4.7199999999999704</v>
      </c>
      <c r="H292" s="1">
        <f>ABS(testdata[[#This Row],[high]]-F291)</f>
        <v>1.6999999999999886</v>
      </c>
      <c r="I292" s="1">
        <f>ABS(testdata[[#This Row],[low]]-F291)</f>
        <v>3.0199999999999818</v>
      </c>
      <c r="J292" s="15">
        <f>MAX(testdata[[#This Row],[H-L]:[|L-pC|]])</f>
        <v>4.7199999999999704</v>
      </c>
      <c r="K292" s="12">
        <f>(K291*13+testdata[[#This Row],[TR]])/14</f>
        <v>4.2399728355498301</v>
      </c>
      <c r="L292" s="12">
        <f>(testdata[[#This Row],[high]]+testdata[[#This Row],[low]])/2</f>
        <v>263.64999999999998</v>
      </c>
      <c r="M292" s="15">
        <f>testdata[[#This Row],[MidPrice]]+Multiplier*testdata[[#This Row],[ATR]]</f>
        <v>276.36991850664947</v>
      </c>
      <c r="N292" s="15">
        <f>testdata[[#This Row],[MidPrice]]-Multiplier*testdata[[#This Row],[ATR]]</f>
        <v>250.93008149335049</v>
      </c>
      <c r="O292" s="15">
        <f>IF(OR(testdata[[#This Row],[UpperE]]&lt;O291,F291&gt;O291),testdata[[#This Row],[UpperE]],O291)</f>
        <v>274.16559782050518</v>
      </c>
      <c r="P292" s="15">
        <f>IF(OR(testdata[[#This Row],[LowerE]]&gt;P291,F291&lt;P291),testdata[[#This Row],[LowerE]],P291)</f>
        <v>253.86899983844199</v>
      </c>
      <c r="Q292" s="8">
        <f>IF(T291=O291,testdata[[#This Row],[Upper]],testdata[[#This Row],[Lower]])</f>
        <v>253.86899983844199</v>
      </c>
      <c r="R292" s="8" t="e">
        <f>IF(testdata[[#This Row],[SuperTrend]]=testdata[[#This Row],[Upper]],testdata[[#This Row],[Upper]],NA())</f>
        <v>#N/A</v>
      </c>
      <c r="S292" s="8">
        <f>IF(testdata[[#This Row],[SuperTrend]]=testdata[[#This Row],[Lower]],testdata[[#This Row],[Lower]],NA())</f>
        <v>253.86899983844199</v>
      </c>
      <c r="T292" s="8">
        <f>IF(testdata[[#This Row],[close]]&lt;=testdata[[#This Row],[STpot]],testdata[[#This Row],[Upper]],testdata[[#This Row],[Lower]])</f>
        <v>253.86899983844199</v>
      </c>
      <c r="V292" s="2">
        <v>43159</v>
      </c>
      <c r="W292" s="8"/>
      <c r="X292" s="8">
        <v>253.86899983844199</v>
      </c>
      <c r="Y292" s="8">
        <v>253.86899983844199</v>
      </c>
      <c r="Z292" t="str">
        <f t="shared" si="4"/>
        <v/>
      </c>
    </row>
    <row r="293" spans="1:26" x14ac:dyDescent="0.25">
      <c r="A293" s="5">
        <v>292</v>
      </c>
      <c r="B293" s="2">
        <v>43160</v>
      </c>
      <c r="C293" s="1">
        <v>261.39999999999998</v>
      </c>
      <c r="D293" s="1">
        <v>263.10000000000002</v>
      </c>
      <c r="E293" s="1">
        <v>256.19</v>
      </c>
      <c r="F293" s="1">
        <v>257.83</v>
      </c>
      <c r="G293" s="1">
        <f>testdata[[#This Row],[high]]-testdata[[#This Row],[low]]</f>
        <v>6.910000000000025</v>
      </c>
      <c r="H293" s="1">
        <f>ABS(testdata[[#This Row],[high]]-F292)</f>
        <v>1.4700000000000273</v>
      </c>
      <c r="I293" s="1">
        <f>ABS(testdata[[#This Row],[low]]-F292)</f>
        <v>5.4399999999999977</v>
      </c>
      <c r="J293" s="15">
        <f>MAX(testdata[[#This Row],[H-L]:[|L-pC|]])</f>
        <v>6.910000000000025</v>
      </c>
      <c r="K293" s="12">
        <f>(K292*13+testdata[[#This Row],[TR]])/14</f>
        <v>4.4306890615819867</v>
      </c>
      <c r="L293" s="12">
        <f>(testdata[[#This Row],[high]]+testdata[[#This Row],[low]])/2</f>
        <v>259.64499999999998</v>
      </c>
      <c r="M293" s="15">
        <f>testdata[[#This Row],[MidPrice]]+Multiplier*testdata[[#This Row],[ATR]]</f>
        <v>272.93706718474596</v>
      </c>
      <c r="N293" s="15">
        <f>testdata[[#This Row],[MidPrice]]-Multiplier*testdata[[#This Row],[ATR]]</f>
        <v>246.35293281525401</v>
      </c>
      <c r="O293" s="15">
        <f>IF(OR(testdata[[#This Row],[UpperE]]&lt;O292,F292&gt;O292),testdata[[#This Row],[UpperE]],O292)</f>
        <v>272.93706718474596</v>
      </c>
      <c r="P293" s="15">
        <f>IF(OR(testdata[[#This Row],[LowerE]]&gt;P292,F292&lt;P292),testdata[[#This Row],[LowerE]],P292)</f>
        <v>253.86899983844199</v>
      </c>
      <c r="Q293" s="8">
        <f>IF(T292=O292,testdata[[#This Row],[Upper]],testdata[[#This Row],[Lower]])</f>
        <v>253.86899983844199</v>
      </c>
      <c r="R293" s="8" t="e">
        <f>IF(testdata[[#This Row],[SuperTrend]]=testdata[[#This Row],[Upper]],testdata[[#This Row],[Upper]],NA())</f>
        <v>#N/A</v>
      </c>
      <c r="S293" s="8">
        <f>IF(testdata[[#This Row],[SuperTrend]]=testdata[[#This Row],[Lower]],testdata[[#This Row],[Lower]],NA())</f>
        <v>253.86899983844199</v>
      </c>
      <c r="T293" s="8">
        <f>IF(testdata[[#This Row],[close]]&lt;=testdata[[#This Row],[STpot]],testdata[[#This Row],[Upper]],testdata[[#This Row],[Lower]])</f>
        <v>253.86899983844199</v>
      </c>
      <c r="V293" s="2">
        <v>43160</v>
      </c>
      <c r="W293" s="8"/>
      <c r="X293" s="8">
        <v>253.86899983844199</v>
      </c>
      <c r="Y293" s="8">
        <v>253.86899983844199</v>
      </c>
      <c r="Z293" t="str">
        <f t="shared" si="4"/>
        <v/>
      </c>
    </row>
    <row r="294" spans="1:26" x14ac:dyDescent="0.25">
      <c r="A294" s="5">
        <v>293</v>
      </c>
      <c r="B294" s="2">
        <v>43161</v>
      </c>
      <c r="C294" s="1">
        <v>256</v>
      </c>
      <c r="D294" s="1">
        <v>259.77</v>
      </c>
      <c r="E294" s="1">
        <v>255.05</v>
      </c>
      <c r="F294" s="1">
        <v>259.16000000000003</v>
      </c>
      <c r="G294" s="1">
        <f>testdata[[#This Row],[high]]-testdata[[#This Row],[low]]</f>
        <v>4.7199999999999704</v>
      </c>
      <c r="H294" s="1">
        <f>ABS(testdata[[#This Row],[high]]-F293)</f>
        <v>1.9399999999999977</v>
      </c>
      <c r="I294" s="1">
        <f>ABS(testdata[[#This Row],[low]]-F293)</f>
        <v>2.7799999999999727</v>
      </c>
      <c r="J294" s="15">
        <f>MAX(testdata[[#This Row],[H-L]:[|L-pC|]])</f>
        <v>4.7199999999999704</v>
      </c>
      <c r="K294" s="12">
        <f>(K293*13+testdata[[#This Row],[TR]])/14</f>
        <v>4.4513541286118423</v>
      </c>
      <c r="L294" s="12">
        <f>(testdata[[#This Row],[high]]+testdata[[#This Row],[low]])/2</f>
        <v>257.40999999999997</v>
      </c>
      <c r="M294" s="15">
        <f>testdata[[#This Row],[MidPrice]]+Multiplier*testdata[[#This Row],[ATR]]</f>
        <v>270.76406238583547</v>
      </c>
      <c r="N294" s="15">
        <f>testdata[[#This Row],[MidPrice]]-Multiplier*testdata[[#This Row],[ATR]]</f>
        <v>244.05593761416443</v>
      </c>
      <c r="O294" s="15">
        <f>IF(OR(testdata[[#This Row],[UpperE]]&lt;O293,F293&gt;O293),testdata[[#This Row],[UpperE]],O293)</f>
        <v>270.76406238583547</v>
      </c>
      <c r="P294" s="15">
        <f>IF(OR(testdata[[#This Row],[LowerE]]&gt;P293,F293&lt;P293),testdata[[#This Row],[LowerE]],P293)</f>
        <v>253.86899983844199</v>
      </c>
      <c r="Q294" s="8">
        <f>IF(T293=O293,testdata[[#This Row],[Upper]],testdata[[#This Row],[Lower]])</f>
        <v>253.86899983844199</v>
      </c>
      <c r="R294" s="8" t="e">
        <f>IF(testdata[[#This Row],[SuperTrend]]=testdata[[#This Row],[Upper]],testdata[[#This Row],[Upper]],NA())</f>
        <v>#N/A</v>
      </c>
      <c r="S294" s="8">
        <f>IF(testdata[[#This Row],[SuperTrend]]=testdata[[#This Row],[Lower]],testdata[[#This Row],[Lower]],NA())</f>
        <v>253.86899983844199</v>
      </c>
      <c r="T294" s="8">
        <f>IF(testdata[[#This Row],[close]]&lt;=testdata[[#This Row],[STpot]],testdata[[#This Row],[Upper]],testdata[[#This Row],[Lower]])</f>
        <v>253.86899983844199</v>
      </c>
      <c r="V294" s="2">
        <v>43161</v>
      </c>
      <c r="W294" s="8"/>
      <c r="X294" s="8">
        <v>253.86899983844199</v>
      </c>
      <c r="Y294" s="8">
        <v>253.86899983844199</v>
      </c>
      <c r="Z294" t="str">
        <f t="shared" si="4"/>
        <v/>
      </c>
    </row>
    <row r="295" spans="1:26" x14ac:dyDescent="0.25">
      <c r="A295" s="5">
        <v>294</v>
      </c>
      <c r="B295" s="2">
        <v>43164</v>
      </c>
      <c r="C295" s="1">
        <v>257.86</v>
      </c>
      <c r="D295" s="1">
        <v>262.83</v>
      </c>
      <c r="E295" s="1">
        <v>257.74</v>
      </c>
      <c r="F295" s="1">
        <v>262.14999999999998</v>
      </c>
      <c r="G295" s="1">
        <f>testdata[[#This Row],[high]]-testdata[[#This Row],[low]]</f>
        <v>5.089999999999975</v>
      </c>
      <c r="H295" s="1">
        <f>ABS(testdata[[#This Row],[high]]-F294)</f>
        <v>3.6699999999999591</v>
      </c>
      <c r="I295" s="1">
        <f>ABS(testdata[[#This Row],[low]]-F294)</f>
        <v>1.4200000000000159</v>
      </c>
      <c r="J295" s="15">
        <f>MAX(testdata[[#This Row],[H-L]:[|L-pC|]])</f>
        <v>5.089999999999975</v>
      </c>
      <c r="K295" s="12">
        <f>(K294*13+testdata[[#This Row],[TR]])/14</f>
        <v>4.4969716908538517</v>
      </c>
      <c r="L295" s="12">
        <f>(testdata[[#This Row],[high]]+testdata[[#This Row],[low]])/2</f>
        <v>260.28499999999997</v>
      </c>
      <c r="M295" s="15">
        <f>testdata[[#This Row],[MidPrice]]+Multiplier*testdata[[#This Row],[ATR]]</f>
        <v>273.77591507256153</v>
      </c>
      <c r="N295" s="15">
        <f>testdata[[#This Row],[MidPrice]]-Multiplier*testdata[[#This Row],[ATR]]</f>
        <v>246.7940849274384</v>
      </c>
      <c r="O295" s="15">
        <f>IF(OR(testdata[[#This Row],[UpperE]]&lt;O294,F294&gt;O294),testdata[[#This Row],[UpperE]],O294)</f>
        <v>270.76406238583547</v>
      </c>
      <c r="P295" s="15">
        <f>IF(OR(testdata[[#This Row],[LowerE]]&gt;P294,F294&lt;P294),testdata[[#This Row],[LowerE]],P294)</f>
        <v>253.86899983844199</v>
      </c>
      <c r="Q295" s="8">
        <f>IF(T294=O294,testdata[[#This Row],[Upper]],testdata[[#This Row],[Lower]])</f>
        <v>253.86899983844199</v>
      </c>
      <c r="R295" s="8" t="e">
        <f>IF(testdata[[#This Row],[SuperTrend]]=testdata[[#This Row],[Upper]],testdata[[#This Row],[Upper]],NA())</f>
        <v>#N/A</v>
      </c>
      <c r="S295" s="8">
        <f>IF(testdata[[#This Row],[SuperTrend]]=testdata[[#This Row],[Lower]],testdata[[#This Row],[Lower]],NA())</f>
        <v>253.86899983844199</v>
      </c>
      <c r="T295" s="8">
        <f>IF(testdata[[#This Row],[close]]&lt;=testdata[[#This Row],[STpot]],testdata[[#This Row],[Upper]],testdata[[#This Row],[Lower]])</f>
        <v>253.86899983844199</v>
      </c>
      <c r="V295" s="2">
        <v>43164</v>
      </c>
      <c r="W295" s="8"/>
      <c r="X295" s="8">
        <v>253.86899983844199</v>
      </c>
      <c r="Y295" s="8">
        <v>253.86899983844199</v>
      </c>
      <c r="Z295" t="str">
        <f t="shared" si="4"/>
        <v/>
      </c>
    </row>
    <row r="296" spans="1:26" x14ac:dyDescent="0.25">
      <c r="A296" s="5">
        <v>295</v>
      </c>
      <c r="B296" s="2">
        <v>43165</v>
      </c>
      <c r="C296" s="1">
        <v>263.22000000000003</v>
      </c>
      <c r="D296" s="1">
        <v>263.31</v>
      </c>
      <c r="E296" s="1">
        <v>261.18</v>
      </c>
      <c r="F296" s="1">
        <v>262.82</v>
      </c>
      <c r="G296" s="1">
        <f>testdata[[#This Row],[high]]-testdata[[#This Row],[low]]</f>
        <v>2.1299999999999955</v>
      </c>
      <c r="H296" s="1">
        <f>ABS(testdata[[#This Row],[high]]-F295)</f>
        <v>1.160000000000025</v>
      </c>
      <c r="I296" s="1">
        <f>ABS(testdata[[#This Row],[low]]-F295)</f>
        <v>0.96999999999997044</v>
      </c>
      <c r="J296" s="15">
        <f>MAX(testdata[[#This Row],[H-L]:[|L-pC|]])</f>
        <v>2.1299999999999955</v>
      </c>
      <c r="K296" s="12">
        <f>(K295*13+testdata[[#This Row],[TR]])/14</f>
        <v>4.3279022843642903</v>
      </c>
      <c r="L296" s="12">
        <f>(testdata[[#This Row],[high]]+testdata[[#This Row],[low]])/2</f>
        <v>262.245</v>
      </c>
      <c r="M296" s="15">
        <f>testdata[[#This Row],[MidPrice]]+Multiplier*testdata[[#This Row],[ATR]]</f>
        <v>275.22870685309289</v>
      </c>
      <c r="N296" s="15">
        <f>testdata[[#This Row],[MidPrice]]-Multiplier*testdata[[#This Row],[ATR]]</f>
        <v>249.26129314690712</v>
      </c>
      <c r="O296" s="15">
        <f>IF(OR(testdata[[#This Row],[UpperE]]&lt;O295,F295&gt;O295),testdata[[#This Row],[UpperE]],O295)</f>
        <v>270.76406238583547</v>
      </c>
      <c r="P296" s="15">
        <f>IF(OR(testdata[[#This Row],[LowerE]]&gt;P295,F295&lt;P295),testdata[[#This Row],[LowerE]],P295)</f>
        <v>253.86899983844199</v>
      </c>
      <c r="Q296" s="8">
        <f>IF(T295=O295,testdata[[#This Row],[Upper]],testdata[[#This Row],[Lower]])</f>
        <v>253.86899983844199</v>
      </c>
      <c r="R296" s="8" t="e">
        <f>IF(testdata[[#This Row],[SuperTrend]]=testdata[[#This Row],[Upper]],testdata[[#This Row],[Upper]],NA())</f>
        <v>#N/A</v>
      </c>
      <c r="S296" s="8">
        <f>IF(testdata[[#This Row],[SuperTrend]]=testdata[[#This Row],[Lower]],testdata[[#This Row],[Lower]],NA())</f>
        <v>253.86899983844199</v>
      </c>
      <c r="T296" s="8">
        <f>IF(testdata[[#This Row],[close]]&lt;=testdata[[#This Row],[STpot]],testdata[[#This Row],[Upper]],testdata[[#This Row],[Lower]])</f>
        <v>253.86899983844199</v>
      </c>
      <c r="V296" s="2">
        <v>43165</v>
      </c>
      <c r="W296" s="8"/>
      <c r="X296" s="8">
        <v>253.86899983844199</v>
      </c>
      <c r="Y296" s="8">
        <v>253.86899983844199</v>
      </c>
      <c r="Z296" t="str">
        <f t="shared" si="4"/>
        <v/>
      </c>
    </row>
    <row r="297" spans="1:26" x14ac:dyDescent="0.25">
      <c r="A297" s="5">
        <v>296</v>
      </c>
      <c r="B297" s="2">
        <v>43166</v>
      </c>
      <c r="C297" s="1">
        <v>260.45</v>
      </c>
      <c r="D297" s="1">
        <v>263.11</v>
      </c>
      <c r="E297" s="1">
        <v>260.24</v>
      </c>
      <c r="F297" s="1">
        <v>262.72000000000003</v>
      </c>
      <c r="G297" s="1">
        <f>testdata[[#This Row],[high]]-testdata[[#This Row],[low]]</f>
        <v>2.8700000000000045</v>
      </c>
      <c r="H297" s="1">
        <f>ABS(testdata[[#This Row],[high]]-F296)</f>
        <v>0.29000000000002046</v>
      </c>
      <c r="I297" s="1">
        <f>ABS(testdata[[#This Row],[low]]-F296)</f>
        <v>2.5799999999999841</v>
      </c>
      <c r="J297" s="15">
        <f>MAX(testdata[[#This Row],[H-L]:[|L-pC|]])</f>
        <v>2.8700000000000045</v>
      </c>
      <c r="K297" s="12">
        <f>(K296*13+testdata[[#This Row],[TR]])/14</f>
        <v>4.2237664069096983</v>
      </c>
      <c r="L297" s="12">
        <f>(testdata[[#This Row],[high]]+testdata[[#This Row],[low]])/2</f>
        <v>261.67500000000001</v>
      </c>
      <c r="M297" s="15">
        <f>testdata[[#This Row],[MidPrice]]+Multiplier*testdata[[#This Row],[ATR]]</f>
        <v>274.34629922072912</v>
      </c>
      <c r="N297" s="15">
        <f>testdata[[#This Row],[MidPrice]]-Multiplier*testdata[[#This Row],[ATR]]</f>
        <v>249.00370077927093</v>
      </c>
      <c r="O297" s="15">
        <f>IF(OR(testdata[[#This Row],[UpperE]]&lt;O296,F296&gt;O296),testdata[[#This Row],[UpperE]],O296)</f>
        <v>270.76406238583547</v>
      </c>
      <c r="P297" s="15">
        <f>IF(OR(testdata[[#This Row],[LowerE]]&gt;P296,F296&lt;P296),testdata[[#This Row],[LowerE]],P296)</f>
        <v>253.86899983844199</v>
      </c>
      <c r="Q297" s="8">
        <f>IF(T296=O296,testdata[[#This Row],[Upper]],testdata[[#This Row],[Lower]])</f>
        <v>253.86899983844199</v>
      </c>
      <c r="R297" s="8" t="e">
        <f>IF(testdata[[#This Row],[SuperTrend]]=testdata[[#This Row],[Upper]],testdata[[#This Row],[Upper]],NA())</f>
        <v>#N/A</v>
      </c>
      <c r="S297" s="8">
        <f>IF(testdata[[#This Row],[SuperTrend]]=testdata[[#This Row],[Lower]],testdata[[#This Row],[Lower]],NA())</f>
        <v>253.86899983844199</v>
      </c>
      <c r="T297" s="8">
        <f>IF(testdata[[#This Row],[close]]&lt;=testdata[[#This Row],[STpot]],testdata[[#This Row],[Upper]],testdata[[#This Row],[Lower]])</f>
        <v>253.86899983844199</v>
      </c>
      <c r="V297" s="2">
        <v>43166</v>
      </c>
      <c r="W297" s="8"/>
      <c r="X297" s="8">
        <v>253.86899983844199</v>
      </c>
      <c r="Y297" s="8">
        <v>253.86899983844199</v>
      </c>
      <c r="Z297" t="str">
        <f t="shared" si="4"/>
        <v/>
      </c>
    </row>
    <row r="298" spans="1:26" x14ac:dyDescent="0.25">
      <c r="A298" s="5">
        <v>297</v>
      </c>
      <c r="B298" s="2">
        <v>43167</v>
      </c>
      <c r="C298" s="1">
        <v>263.45999999999998</v>
      </c>
      <c r="D298" s="1">
        <v>264.13</v>
      </c>
      <c r="E298" s="1">
        <v>262.37</v>
      </c>
      <c r="F298" s="1">
        <v>263.99</v>
      </c>
      <c r="G298" s="1">
        <f>testdata[[#This Row],[high]]-testdata[[#This Row],[low]]</f>
        <v>1.7599999999999909</v>
      </c>
      <c r="H298" s="1">
        <f>ABS(testdata[[#This Row],[high]]-F297)</f>
        <v>1.4099999999999682</v>
      </c>
      <c r="I298" s="1">
        <f>ABS(testdata[[#This Row],[low]]-F297)</f>
        <v>0.35000000000002274</v>
      </c>
      <c r="J298" s="15">
        <f>MAX(testdata[[#This Row],[H-L]:[|L-pC|]])</f>
        <v>1.7599999999999909</v>
      </c>
      <c r="K298" s="12">
        <f>(K297*13+testdata[[#This Row],[TR]])/14</f>
        <v>4.047783092130433</v>
      </c>
      <c r="L298" s="12">
        <f>(testdata[[#This Row],[high]]+testdata[[#This Row],[low]])/2</f>
        <v>263.25</v>
      </c>
      <c r="M298" s="15">
        <f>testdata[[#This Row],[MidPrice]]+Multiplier*testdata[[#This Row],[ATR]]</f>
        <v>275.39334927639129</v>
      </c>
      <c r="N298" s="15">
        <f>testdata[[#This Row],[MidPrice]]-Multiplier*testdata[[#This Row],[ATR]]</f>
        <v>251.10665072360871</v>
      </c>
      <c r="O298" s="15">
        <f>IF(OR(testdata[[#This Row],[UpperE]]&lt;O297,F297&gt;O297),testdata[[#This Row],[UpperE]],O297)</f>
        <v>270.76406238583547</v>
      </c>
      <c r="P298" s="15">
        <f>IF(OR(testdata[[#This Row],[LowerE]]&gt;P297,F297&lt;P297),testdata[[#This Row],[LowerE]],P297)</f>
        <v>253.86899983844199</v>
      </c>
      <c r="Q298" s="8">
        <f>IF(T297=O297,testdata[[#This Row],[Upper]],testdata[[#This Row],[Lower]])</f>
        <v>253.86899983844199</v>
      </c>
      <c r="R298" s="8" t="e">
        <f>IF(testdata[[#This Row],[SuperTrend]]=testdata[[#This Row],[Upper]],testdata[[#This Row],[Upper]],NA())</f>
        <v>#N/A</v>
      </c>
      <c r="S298" s="8">
        <f>IF(testdata[[#This Row],[SuperTrend]]=testdata[[#This Row],[Lower]],testdata[[#This Row],[Lower]],NA())</f>
        <v>253.86899983844199</v>
      </c>
      <c r="T298" s="8">
        <f>IF(testdata[[#This Row],[close]]&lt;=testdata[[#This Row],[STpot]],testdata[[#This Row],[Upper]],testdata[[#This Row],[Lower]])</f>
        <v>253.86899983844199</v>
      </c>
      <c r="V298" s="2">
        <v>43167</v>
      </c>
      <c r="W298" s="8"/>
      <c r="X298" s="8">
        <v>253.86899983844199</v>
      </c>
      <c r="Y298" s="8">
        <v>253.86899983844199</v>
      </c>
      <c r="Z298" t="str">
        <f t="shared" si="4"/>
        <v/>
      </c>
    </row>
    <row r="299" spans="1:26" x14ac:dyDescent="0.25">
      <c r="A299" s="5">
        <v>298</v>
      </c>
      <c r="B299" s="2">
        <v>43168</v>
      </c>
      <c r="C299" s="1">
        <v>265.52999999999997</v>
      </c>
      <c r="D299" s="1">
        <v>268.58999999999997</v>
      </c>
      <c r="E299" s="1">
        <v>265.19</v>
      </c>
      <c r="F299" s="1">
        <v>268.58999999999997</v>
      </c>
      <c r="G299" s="1">
        <f>testdata[[#This Row],[high]]-testdata[[#This Row],[low]]</f>
        <v>3.3999999999999773</v>
      </c>
      <c r="H299" s="1">
        <f>ABS(testdata[[#This Row],[high]]-F298)</f>
        <v>4.5999999999999659</v>
      </c>
      <c r="I299" s="1">
        <f>ABS(testdata[[#This Row],[low]]-F298)</f>
        <v>1.1999999999999886</v>
      </c>
      <c r="J299" s="15">
        <f>MAX(testdata[[#This Row],[H-L]:[|L-pC|]])</f>
        <v>4.5999999999999659</v>
      </c>
      <c r="K299" s="12">
        <f>(K298*13+testdata[[#This Row],[TR]])/14</f>
        <v>4.0872271569782566</v>
      </c>
      <c r="L299" s="12">
        <f>(testdata[[#This Row],[high]]+testdata[[#This Row],[low]])/2</f>
        <v>266.89</v>
      </c>
      <c r="M299" s="15">
        <f>testdata[[#This Row],[MidPrice]]+Multiplier*testdata[[#This Row],[ATR]]</f>
        <v>279.15168147093476</v>
      </c>
      <c r="N299" s="15">
        <f>testdata[[#This Row],[MidPrice]]-Multiplier*testdata[[#This Row],[ATR]]</f>
        <v>254.62831852906521</v>
      </c>
      <c r="O299" s="15">
        <f>IF(OR(testdata[[#This Row],[UpperE]]&lt;O298,F298&gt;O298),testdata[[#This Row],[UpperE]],O298)</f>
        <v>270.76406238583547</v>
      </c>
      <c r="P299" s="15">
        <f>IF(OR(testdata[[#This Row],[LowerE]]&gt;P298,F298&lt;P298),testdata[[#This Row],[LowerE]],P298)</f>
        <v>254.62831852906521</v>
      </c>
      <c r="Q299" s="8">
        <f>IF(T298=O298,testdata[[#This Row],[Upper]],testdata[[#This Row],[Lower]])</f>
        <v>254.62831852906521</v>
      </c>
      <c r="R299" s="8" t="e">
        <f>IF(testdata[[#This Row],[SuperTrend]]=testdata[[#This Row],[Upper]],testdata[[#This Row],[Upper]],NA())</f>
        <v>#N/A</v>
      </c>
      <c r="S299" s="8">
        <f>IF(testdata[[#This Row],[SuperTrend]]=testdata[[#This Row],[Lower]],testdata[[#This Row],[Lower]],NA())</f>
        <v>254.62831852906521</v>
      </c>
      <c r="T299" s="8">
        <f>IF(testdata[[#This Row],[close]]&lt;=testdata[[#This Row],[STpot]],testdata[[#This Row],[Upper]],testdata[[#This Row],[Lower]])</f>
        <v>254.62831852906521</v>
      </c>
      <c r="V299" s="2">
        <v>43168</v>
      </c>
      <c r="W299" s="8"/>
      <c r="X299" s="8">
        <v>254.62831852906501</v>
      </c>
      <c r="Y299" s="8">
        <v>254.62831852906501</v>
      </c>
      <c r="Z299" t="str">
        <f t="shared" si="4"/>
        <v/>
      </c>
    </row>
    <row r="300" spans="1:26" x14ac:dyDescent="0.25">
      <c r="A300" s="5">
        <v>299</v>
      </c>
      <c r="B300" s="2">
        <v>43171</v>
      </c>
      <c r="C300" s="1">
        <v>268.89999999999998</v>
      </c>
      <c r="D300" s="1">
        <v>269.58999999999997</v>
      </c>
      <c r="E300" s="1">
        <v>267.83</v>
      </c>
      <c r="F300" s="1">
        <v>268.25</v>
      </c>
      <c r="G300" s="1">
        <f>testdata[[#This Row],[high]]-testdata[[#This Row],[low]]</f>
        <v>1.7599999999999909</v>
      </c>
      <c r="H300" s="1">
        <f>ABS(testdata[[#This Row],[high]]-F299)</f>
        <v>1</v>
      </c>
      <c r="I300" s="1">
        <f>ABS(testdata[[#This Row],[low]]-F299)</f>
        <v>0.75999999999999091</v>
      </c>
      <c r="J300" s="15">
        <f>MAX(testdata[[#This Row],[H-L]:[|L-pC|]])</f>
        <v>1.7599999999999909</v>
      </c>
      <c r="K300" s="12">
        <f>(K299*13+testdata[[#This Row],[TR]])/14</f>
        <v>3.9209966457655234</v>
      </c>
      <c r="L300" s="12">
        <f>(testdata[[#This Row],[high]]+testdata[[#This Row],[low]])/2</f>
        <v>268.70999999999998</v>
      </c>
      <c r="M300" s="15">
        <f>testdata[[#This Row],[MidPrice]]+Multiplier*testdata[[#This Row],[ATR]]</f>
        <v>280.47298993729657</v>
      </c>
      <c r="N300" s="15">
        <f>testdata[[#This Row],[MidPrice]]-Multiplier*testdata[[#This Row],[ATR]]</f>
        <v>256.94701006270338</v>
      </c>
      <c r="O300" s="15">
        <f>IF(OR(testdata[[#This Row],[UpperE]]&lt;O299,F299&gt;O299),testdata[[#This Row],[UpperE]],O299)</f>
        <v>270.76406238583547</v>
      </c>
      <c r="P300" s="15">
        <f>IF(OR(testdata[[#This Row],[LowerE]]&gt;P299,F299&lt;P299),testdata[[#This Row],[LowerE]],P299)</f>
        <v>256.94701006270338</v>
      </c>
      <c r="Q300" s="8">
        <f>IF(T299=O299,testdata[[#This Row],[Upper]],testdata[[#This Row],[Lower]])</f>
        <v>256.94701006270338</v>
      </c>
      <c r="R300" s="8" t="e">
        <f>IF(testdata[[#This Row],[SuperTrend]]=testdata[[#This Row],[Upper]],testdata[[#This Row],[Upper]],NA())</f>
        <v>#N/A</v>
      </c>
      <c r="S300" s="8">
        <f>IF(testdata[[#This Row],[SuperTrend]]=testdata[[#This Row],[Lower]],testdata[[#This Row],[Lower]],NA())</f>
        <v>256.94701006270338</v>
      </c>
      <c r="T300" s="8">
        <f>IF(testdata[[#This Row],[close]]&lt;=testdata[[#This Row],[STpot]],testdata[[#This Row],[Upper]],testdata[[#This Row],[Lower]])</f>
        <v>256.94701006270338</v>
      </c>
      <c r="V300" s="2">
        <v>43171</v>
      </c>
      <c r="W300" s="8"/>
      <c r="X300" s="8">
        <v>256.94701006270299</v>
      </c>
      <c r="Y300" s="8">
        <v>256.94701006270299</v>
      </c>
      <c r="Z300" t="str">
        <f t="shared" si="4"/>
        <v/>
      </c>
    </row>
    <row r="301" spans="1:26" x14ac:dyDescent="0.25">
      <c r="A301" s="5">
        <v>300</v>
      </c>
      <c r="B301" s="2">
        <v>43172</v>
      </c>
      <c r="C301" s="1">
        <v>269.52</v>
      </c>
      <c r="D301" s="1">
        <v>270.07</v>
      </c>
      <c r="E301" s="1">
        <v>265.85000000000002</v>
      </c>
      <c r="F301" s="1">
        <v>266.52</v>
      </c>
      <c r="G301" s="1">
        <f>testdata[[#This Row],[high]]-testdata[[#This Row],[low]]</f>
        <v>4.2199999999999704</v>
      </c>
      <c r="H301" s="1">
        <f>ABS(testdata[[#This Row],[high]]-F300)</f>
        <v>1.8199999999999932</v>
      </c>
      <c r="I301" s="1">
        <f>ABS(testdata[[#This Row],[low]]-F300)</f>
        <v>2.3999999999999773</v>
      </c>
      <c r="J301" s="15">
        <f>MAX(testdata[[#This Row],[H-L]:[|L-pC|]])</f>
        <v>4.2199999999999704</v>
      </c>
      <c r="K301" s="12">
        <f>(K300*13+testdata[[#This Row],[TR]])/14</f>
        <v>3.9423540282108411</v>
      </c>
      <c r="L301" s="12">
        <f>(testdata[[#This Row],[high]]+testdata[[#This Row],[low]])/2</f>
        <v>267.96000000000004</v>
      </c>
      <c r="M301" s="15">
        <f>testdata[[#This Row],[MidPrice]]+Multiplier*testdata[[#This Row],[ATR]]</f>
        <v>279.78706208463257</v>
      </c>
      <c r="N301" s="15">
        <f>testdata[[#This Row],[MidPrice]]-Multiplier*testdata[[#This Row],[ATR]]</f>
        <v>256.13293791536751</v>
      </c>
      <c r="O301" s="15">
        <f>IF(OR(testdata[[#This Row],[UpperE]]&lt;O300,F300&gt;O300),testdata[[#This Row],[UpperE]],O300)</f>
        <v>270.76406238583547</v>
      </c>
      <c r="P301" s="15">
        <f>IF(OR(testdata[[#This Row],[LowerE]]&gt;P300,F300&lt;P300),testdata[[#This Row],[LowerE]],P300)</f>
        <v>256.94701006270338</v>
      </c>
      <c r="Q301" s="8">
        <f>IF(T300=O300,testdata[[#This Row],[Upper]],testdata[[#This Row],[Lower]])</f>
        <v>256.94701006270338</v>
      </c>
      <c r="R301" s="8" t="e">
        <f>IF(testdata[[#This Row],[SuperTrend]]=testdata[[#This Row],[Upper]],testdata[[#This Row],[Upper]],NA())</f>
        <v>#N/A</v>
      </c>
      <c r="S301" s="8">
        <f>IF(testdata[[#This Row],[SuperTrend]]=testdata[[#This Row],[Lower]],testdata[[#This Row],[Lower]],NA())</f>
        <v>256.94701006270338</v>
      </c>
      <c r="T301" s="8">
        <f>IF(testdata[[#This Row],[close]]&lt;=testdata[[#This Row],[STpot]],testdata[[#This Row],[Upper]],testdata[[#This Row],[Lower]])</f>
        <v>256.94701006270338</v>
      </c>
      <c r="V301" s="2">
        <v>43172</v>
      </c>
      <c r="W301" s="8"/>
      <c r="X301" s="8">
        <v>256.94701006270299</v>
      </c>
      <c r="Y301" s="8">
        <v>256.94701006270299</v>
      </c>
      <c r="Z301" t="str">
        <f t="shared" si="4"/>
        <v/>
      </c>
    </row>
    <row r="302" spans="1:26" x14ac:dyDescent="0.25">
      <c r="A302" s="5">
        <v>301</v>
      </c>
      <c r="B302" s="2">
        <v>43173</v>
      </c>
      <c r="C302" s="1">
        <v>267.57</v>
      </c>
      <c r="D302" s="1">
        <v>267.77</v>
      </c>
      <c r="E302" s="1">
        <v>264.54000000000002</v>
      </c>
      <c r="F302" s="1">
        <v>265.14999999999998</v>
      </c>
      <c r="G302" s="1">
        <f>testdata[[#This Row],[high]]-testdata[[#This Row],[low]]</f>
        <v>3.2299999999999613</v>
      </c>
      <c r="H302" s="1">
        <f>ABS(testdata[[#This Row],[high]]-F301)</f>
        <v>1.25</v>
      </c>
      <c r="I302" s="1">
        <f>ABS(testdata[[#This Row],[low]]-F301)</f>
        <v>1.9799999999999613</v>
      </c>
      <c r="J302" s="15">
        <f>MAX(testdata[[#This Row],[H-L]:[|L-pC|]])</f>
        <v>3.2299999999999613</v>
      </c>
      <c r="K302" s="12">
        <f>(K301*13+testdata[[#This Row],[TR]])/14</f>
        <v>3.8914715976243497</v>
      </c>
      <c r="L302" s="12">
        <f>(testdata[[#This Row],[high]]+testdata[[#This Row],[low]])/2</f>
        <v>266.15499999999997</v>
      </c>
      <c r="M302" s="15">
        <f>testdata[[#This Row],[MidPrice]]+Multiplier*testdata[[#This Row],[ATR]]</f>
        <v>277.82941479287302</v>
      </c>
      <c r="N302" s="15">
        <f>testdata[[#This Row],[MidPrice]]-Multiplier*testdata[[#This Row],[ATR]]</f>
        <v>254.48058520712692</v>
      </c>
      <c r="O302" s="15">
        <f>IF(OR(testdata[[#This Row],[UpperE]]&lt;O301,F301&gt;O301),testdata[[#This Row],[UpperE]],O301)</f>
        <v>270.76406238583547</v>
      </c>
      <c r="P302" s="15">
        <f>IF(OR(testdata[[#This Row],[LowerE]]&gt;P301,F301&lt;P301),testdata[[#This Row],[LowerE]],P301)</f>
        <v>256.94701006270338</v>
      </c>
      <c r="Q302" s="8">
        <f>IF(T301=O301,testdata[[#This Row],[Upper]],testdata[[#This Row],[Lower]])</f>
        <v>256.94701006270338</v>
      </c>
      <c r="R302" s="8" t="e">
        <f>IF(testdata[[#This Row],[SuperTrend]]=testdata[[#This Row],[Upper]],testdata[[#This Row],[Upper]],NA())</f>
        <v>#N/A</v>
      </c>
      <c r="S302" s="8">
        <f>IF(testdata[[#This Row],[SuperTrend]]=testdata[[#This Row],[Lower]],testdata[[#This Row],[Lower]],NA())</f>
        <v>256.94701006270338</v>
      </c>
      <c r="T302" s="8">
        <f>IF(testdata[[#This Row],[close]]&lt;=testdata[[#This Row],[STpot]],testdata[[#This Row],[Upper]],testdata[[#This Row],[Lower]])</f>
        <v>256.94701006270338</v>
      </c>
      <c r="V302" s="2">
        <v>43173</v>
      </c>
      <c r="W302" s="8"/>
      <c r="X302" s="8">
        <v>256.94701006270299</v>
      </c>
      <c r="Y302" s="8">
        <v>256.94701006270299</v>
      </c>
      <c r="Z302" t="str">
        <f t="shared" si="4"/>
        <v/>
      </c>
    </row>
    <row r="303" spans="1:26" x14ac:dyDescent="0.25">
      <c r="A303" s="5">
        <v>302</v>
      </c>
      <c r="B303" s="2">
        <v>43174</v>
      </c>
      <c r="C303" s="1">
        <v>265.70999999999998</v>
      </c>
      <c r="D303" s="1">
        <v>266.41000000000003</v>
      </c>
      <c r="E303" s="1">
        <v>264.31</v>
      </c>
      <c r="F303" s="1">
        <v>264.86</v>
      </c>
      <c r="G303" s="1">
        <f>testdata[[#This Row],[high]]-testdata[[#This Row],[low]]</f>
        <v>2.1000000000000227</v>
      </c>
      <c r="H303" s="1">
        <f>ABS(testdata[[#This Row],[high]]-F302)</f>
        <v>1.2600000000000477</v>
      </c>
      <c r="I303" s="1">
        <f>ABS(testdata[[#This Row],[low]]-F302)</f>
        <v>0.83999999999997499</v>
      </c>
      <c r="J303" s="15">
        <f>MAX(testdata[[#This Row],[H-L]:[|L-pC|]])</f>
        <v>2.1000000000000227</v>
      </c>
      <c r="K303" s="12">
        <f>(K302*13+testdata[[#This Row],[TR]])/14</f>
        <v>3.7635093406511833</v>
      </c>
      <c r="L303" s="12">
        <f>(testdata[[#This Row],[high]]+testdata[[#This Row],[low]])/2</f>
        <v>265.36</v>
      </c>
      <c r="M303" s="15">
        <f>testdata[[#This Row],[MidPrice]]+Multiplier*testdata[[#This Row],[ATR]]</f>
        <v>276.65052802195356</v>
      </c>
      <c r="N303" s="15">
        <f>testdata[[#This Row],[MidPrice]]-Multiplier*testdata[[#This Row],[ATR]]</f>
        <v>254.06947197804647</v>
      </c>
      <c r="O303" s="15">
        <f>IF(OR(testdata[[#This Row],[UpperE]]&lt;O302,F302&gt;O302),testdata[[#This Row],[UpperE]],O302)</f>
        <v>270.76406238583547</v>
      </c>
      <c r="P303" s="15">
        <f>IF(OR(testdata[[#This Row],[LowerE]]&gt;P302,F302&lt;P302),testdata[[#This Row],[LowerE]],P302)</f>
        <v>256.94701006270338</v>
      </c>
      <c r="Q303" s="8">
        <f>IF(T302=O302,testdata[[#This Row],[Upper]],testdata[[#This Row],[Lower]])</f>
        <v>256.94701006270338</v>
      </c>
      <c r="R303" s="8" t="e">
        <f>IF(testdata[[#This Row],[SuperTrend]]=testdata[[#This Row],[Upper]],testdata[[#This Row],[Upper]],NA())</f>
        <v>#N/A</v>
      </c>
      <c r="S303" s="8">
        <f>IF(testdata[[#This Row],[SuperTrend]]=testdata[[#This Row],[Lower]],testdata[[#This Row],[Lower]],NA())</f>
        <v>256.94701006270338</v>
      </c>
      <c r="T303" s="8">
        <f>IF(testdata[[#This Row],[close]]&lt;=testdata[[#This Row],[STpot]],testdata[[#This Row],[Upper]],testdata[[#This Row],[Lower]])</f>
        <v>256.94701006270338</v>
      </c>
      <c r="V303" s="2">
        <v>43174</v>
      </c>
      <c r="W303" s="8"/>
      <c r="X303" s="8">
        <v>256.94701006270299</v>
      </c>
      <c r="Y303" s="8">
        <v>256.94701006270299</v>
      </c>
      <c r="Z303" t="str">
        <f t="shared" si="4"/>
        <v/>
      </c>
    </row>
    <row r="304" spans="1:26" x14ac:dyDescent="0.25">
      <c r="A304" s="5">
        <v>303</v>
      </c>
      <c r="B304" s="2">
        <v>43175</v>
      </c>
      <c r="C304" s="1">
        <v>265.44</v>
      </c>
      <c r="D304" s="1">
        <v>266.3</v>
      </c>
      <c r="E304" s="1">
        <v>265.08999999999997</v>
      </c>
      <c r="F304" s="1">
        <v>265.14999999999998</v>
      </c>
      <c r="G304" s="1">
        <f>testdata[[#This Row],[high]]-testdata[[#This Row],[low]]</f>
        <v>1.2100000000000364</v>
      </c>
      <c r="H304" s="1">
        <f>ABS(testdata[[#This Row],[high]]-F303)</f>
        <v>1.4399999999999977</v>
      </c>
      <c r="I304" s="1">
        <f>ABS(testdata[[#This Row],[low]]-F303)</f>
        <v>0.22999999999996135</v>
      </c>
      <c r="J304" s="15">
        <f>MAX(testdata[[#This Row],[H-L]:[|L-pC|]])</f>
        <v>1.4399999999999977</v>
      </c>
      <c r="K304" s="12">
        <f>(K303*13+testdata[[#This Row],[TR]])/14</f>
        <v>3.5975443877475271</v>
      </c>
      <c r="L304" s="12">
        <f>(testdata[[#This Row],[high]]+testdata[[#This Row],[low]])/2</f>
        <v>265.69499999999999</v>
      </c>
      <c r="M304" s="15">
        <f>testdata[[#This Row],[MidPrice]]+Multiplier*testdata[[#This Row],[ATR]]</f>
        <v>276.48763316324255</v>
      </c>
      <c r="N304" s="15">
        <f>testdata[[#This Row],[MidPrice]]-Multiplier*testdata[[#This Row],[ATR]]</f>
        <v>254.90236683675741</v>
      </c>
      <c r="O304" s="15">
        <f>IF(OR(testdata[[#This Row],[UpperE]]&lt;O303,F303&gt;O303),testdata[[#This Row],[UpperE]],O303)</f>
        <v>270.76406238583547</v>
      </c>
      <c r="P304" s="15">
        <f>IF(OR(testdata[[#This Row],[LowerE]]&gt;P303,F303&lt;P303),testdata[[#This Row],[LowerE]],P303)</f>
        <v>256.94701006270338</v>
      </c>
      <c r="Q304" s="8">
        <f>IF(T303=O303,testdata[[#This Row],[Upper]],testdata[[#This Row],[Lower]])</f>
        <v>256.94701006270338</v>
      </c>
      <c r="R304" s="8" t="e">
        <f>IF(testdata[[#This Row],[SuperTrend]]=testdata[[#This Row],[Upper]],testdata[[#This Row],[Upper]],NA())</f>
        <v>#N/A</v>
      </c>
      <c r="S304" s="8">
        <f>IF(testdata[[#This Row],[SuperTrend]]=testdata[[#This Row],[Lower]],testdata[[#This Row],[Lower]],NA())</f>
        <v>256.94701006270338</v>
      </c>
      <c r="T304" s="8">
        <f>IF(testdata[[#This Row],[close]]&lt;=testdata[[#This Row],[STpot]],testdata[[#This Row],[Upper]],testdata[[#This Row],[Lower]])</f>
        <v>256.94701006270338</v>
      </c>
      <c r="V304" s="2">
        <v>43175</v>
      </c>
      <c r="W304" s="8"/>
      <c r="X304" s="8">
        <v>256.94701006270299</v>
      </c>
      <c r="Y304" s="8">
        <v>256.94701006270299</v>
      </c>
      <c r="Z304" t="str">
        <f t="shared" si="4"/>
        <v/>
      </c>
    </row>
    <row r="305" spans="1:26" x14ac:dyDescent="0.25">
      <c r="A305" s="5">
        <v>304</v>
      </c>
      <c r="B305" s="2">
        <v>43178</v>
      </c>
      <c r="C305" s="1">
        <v>264.32</v>
      </c>
      <c r="D305" s="1">
        <v>265.33999999999997</v>
      </c>
      <c r="E305" s="1">
        <v>259.75</v>
      </c>
      <c r="F305" s="1">
        <v>261.56</v>
      </c>
      <c r="G305" s="1">
        <f>testdata[[#This Row],[high]]-testdata[[#This Row],[low]]</f>
        <v>5.589999999999975</v>
      </c>
      <c r="H305" s="1">
        <f>ABS(testdata[[#This Row],[high]]-F304)</f>
        <v>0.18999999999999773</v>
      </c>
      <c r="I305" s="1">
        <f>ABS(testdata[[#This Row],[low]]-F304)</f>
        <v>5.3999999999999773</v>
      </c>
      <c r="J305" s="15">
        <f>MAX(testdata[[#This Row],[H-L]:[|L-pC|]])</f>
        <v>5.589999999999975</v>
      </c>
      <c r="K305" s="12">
        <f>(K304*13+testdata[[#This Row],[TR]])/14</f>
        <v>3.7398626457655588</v>
      </c>
      <c r="L305" s="12">
        <f>(testdata[[#This Row],[high]]+testdata[[#This Row],[low]])/2</f>
        <v>262.54499999999996</v>
      </c>
      <c r="M305" s="15">
        <f>testdata[[#This Row],[MidPrice]]+Multiplier*testdata[[#This Row],[ATR]]</f>
        <v>273.76458793729665</v>
      </c>
      <c r="N305" s="15">
        <f>testdata[[#This Row],[MidPrice]]-Multiplier*testdata[[#This Row],[ATR]]</f>
        <v>251.32541206270329</v>
      </c>
      <c r="O305" s="15">
        <f>IF(OR(testdata[[#This Row],[UpperE]]&lt;O304,F304&gt;O304),testdata[[#This Row],[UpperE]],O304)</f>
        <v>270.76406238583547</v>
      </c>
      <c r="P305" s="15">
        <f>IF(OR(testdata[[#This Row],[LowerE]]&gt;P304,F304&lt;P304),testdata[[#This Row],[LowerE]],P304)</f>
        <v>256.94701006270338</v>
      </c>
      <c r="Q305" s="8">
        <f>IF(T304=O304,testdata[[#This Row],[Upper]],testdata[[#This Row],[Lower]])</f>
        <v>256.94701006270338</v>
      </c>
      <c r="R305" s="8" t="e">
        <f>IF(testdata[[#This Row],[SuperTrend]]=testdata[[#This Row],[Upper]],testdata[[#This Row],[Upper]],NA())</f>
        <v>#N/A</v>
      </c>
      <c r="S305" s="8">
        <f>IF(testdata[[#This Row],[SuperTrend]]=testdata[[#This Row],[Lower]],testdata[[#This Row],[Lower]],NA())</f>
        <v>256.94701006270338</v>
      </c>
      <c r="T305" s="8">
        <f>IF(testdata[[#This Row],[close]]&lt;=testdata[[#This Row],[STpot]],testdata[[#This Row],[Upper]],testdata[[#This Row],[Lower]])</f>
        <v>256.94701006270338</v>
      </c>
      <c r="V305" s="2">
        <v>43178</v>
      </c>
      <c r="W305" s="8"/>
      <c r="X305" s="8">
        <v>256.94701006270299</v>
      </c>
      <c r="Y305" s="8">
        <v>256.94701006270299</v>
      </c>
      <c r="Z305" t="str">
        <f t="shared" si="4"/>
        <v/>
      </c>
    </row>
    <row r="306" spans="1:26" x14ac:dyDescent="0.25">
      <c r="A306" s="5">
        <v>305</v>
      </c>
      <c r="B306" s="2">
        <v>43179</v>
      </c>
      <c r="C306" s="1">
        <v>261.99</v>
      </c>
      <c r="D306" s="1">
        <v>262.7</v>
      </c>
      <c r="E306" s="1">
        <v>261.26</v>
      </c>
      <c r="F306" s="1">
        <v>262</v>
      </c>
      <c r="G306" s="1">
        <f>testdata[[#This Row],[high]]-testdata[[#This Row],[low]]</f>
        <v>1.4399999999999977</v>
      </c>
      <c r="H306" s="1">
        <f>ABS(testdata[[#This Row],[high]]-F305)</f>
        <v>1.1399999999999864</v>
      </c>
      <c r="I306" s="1">
        <f>ABS(testdata[[#This Row],[low]]-F305)</f>
        <v>0.30000000000001137</v>
      </c>
      <c r="J306" s="15">
        <f>MAX(testdata[[#This Row],[H-L]:[|L-pC|]])</f>
        <v>1.4399999999999977</v>
      </c>
      <c r="K306" s="12">
        <f>(K305*13+testdata[[#This Row],[TR]])/14</f>
        <v>3.5755867424965899</v>
      </c>
      <c r="L306" s="12">
        <f>(testdata[[#This Row],[high]]+testdata[[#This Row],[low]])/2</f>
        <v>261.98</v>
      </c>
      <c r="M306" s="15">
        <f>testdata[[#This Row],[MidPrice]]+Multiplier*testdata[[#This Row],[ATR]]</f>
        <v>272.70676022748978</v>
      </c>
      <c r="N306" s="15">
        <f>testdata[[#This Row],[MidPrice]]-Multiplier*testdata[[#This Row],[ATR]]</f>
        <v>251.25323977251026</v>
      </c>
      <c r="O306" s="15">
        <f>IF(OR(testdata[[#This Row],[UpperE]]&lt;O305,F305&gt;O305),testdata[[#This Row],[UpperE]],O305)</f>
        <v>270.76406238583547</v>
      </c>
      <c r="P306" s="15">
        <f>IF(OR(testdata[[#This Row],[LowerE]]&gt;P305,F305&lt;P305),testdata[[#This Row],[LowerE]],P305)</f>
        <v>256.94701006270338</v>
      </c>
      <c r="Q306" s="8">
        <f>IF(T305=O305,testdata[[#This Row],[Upper]],testdata[[#This Row],[Lower]])</f>
        <v>256.94701006270338</v>
      </c>
      <c r="R306" s="8" t="e">
        <f>IF(testdata[[#This Row],[SuperTrend]]=testdata[[#This Row],[Upper]],testdata[[#This Row],[Upper]],NA())</f>
        <v>#N/A</v>
      </c>
      <c r="S306" s="8">
        <f>IF(testdata[[#This Row],[SuperTrend]]=testdata[[#This Row],[Lower]],testdata[[#This Row],[Lower]],NA())</f>
        <v>256.94701006270338</v>
      </c>
      <c r="T306" s="8">
        <f>IF(testdata[[#This Row],[close]]&lt;=testdata[[#This Row],[STpot]],testdata[[#This Row],[Upper]],testdata[[#This Row],[Lower]])</f>
        <v>256.94701006270338</v>
      </c>
      <c r="V306" s="2">
        <v>43179</v>
      </c>
      <c r="W306" s="8"/>
      <c r="X306" s="8">
        <v>256.94701006270299</v>
      </c>
      <c r="Y306" s="8">
        <v>256.94701006270299</v>
      </c>
      <c r="Z306" t="str">
        <f t="shared" si="4"/>
        <v/>
      </c>
    </row>
    <row r="307" spans="1:26" x14ac:dyDescent="0.25">
      <c r="A307" s="5">
        <v>306</v>
      </c>
      <c r="B307" s="2">
        <v>43180</v>
      </c>
      <c r="C307" s="1">
        <v>261.95999999999998</v>
      </c>
      <c r="D307" s="1">
        <v>264.25</v>
      </c>
      <c r="E307" s="1">
        <v>261.27</v>
      </c>
      <c r="F307" s="1">
        <v>261.5</v>
      </c>
      <c r="G307" s="1">
        <f>testdata[[#This Row],[high]]-testdata[[#This Row],[low]]</f>
        <v>2.9800000000000182</v>
      </c>
      <c r="H307" s="1">
        <f>ABS(testdata[[#This Row],[high]]-F306)</f>
        <v>2.25</v>
      </c>
      <c r="I307" s="1">
        <f>ABS(testdata[[#This Row],[low]]-F306)</f>
        <v>0.73000000000001819</v>
      </c>
      <c r="J307" s="15">
        <f>MAX(testdata[[#This Row],[H-L]:[|L-pC|]])</f>
        <v>2.9800000000000182</v>
      </c>
      <c r="K307" s="12">
        <f>(K306*13+testdata[[#This Row],[TR]])/14</f>
        <v>3.5330448323182635</v>
      </c>
      <c r="L307" s="12">
        <f>(testdata[[#This Row],[high]]+testdata[[#This Row],[low]])/2</f>
        <v>262.76</v>
      </c>
      <c r="M307" s="15">
        <f>testdata[[#This Row],[MidPrice]]+Multiplier*testdata[[#This Row],[ATR]]</f>
        <v>273.35913449695477</v>
      </c>
      <c r="N307" s="15">
        <f>testdata[[#This Row],[MidPrice]]-Multiplier*testdata[[#This Row],[ATR]]</f>
        <v>252.16086550304522</v>
      </c>
      <c r="O307" s="15">
        <f>IF(OR(testdata[[#This Row],[UpperE]]&lt;O306,F306&gt;O306),testdata[[#This Row],[UpperE]],O306)</f>
        <v>270.76406238583547</v>
      </c>
      <c r="P307" s="15">
        <f>IF(OR(testdata[[#This Row],[LowerE]]&gt;P306,F306&lt;P306),testdata[[#This Row],[LowerE]],P306)</f>
        <v>256.94701006270338</v>
      </c>
      <c r="Q307" s="8">
        <f>IF(T306=O306,testdata[[#This Row],[Upper]],testdata[[#This Row],[Lower]])</f>
        <v>256.94701006270338</v>
      </c>
      <c r="R307" s="8" t="e">
        <f>IF(testdata[[#This Row],[SuperTrend]]=testdata[[#This Row],[Upper]],testdata[[#This Row],[Upper]],NA())</f>
        <v>#N/A</v>
      </c>
      <c r="S307" s="8">
        <f>IF(testdata[[#This Row],[SuperTrend]]=testdata[[#This Row],[Lower]],testdata[[#This Row],[Lower]],NA())</f>
        <v>256.94701006270338</v>
      </c>
      <c r="T307" s="8">
        <f>IF(testdata[[#This Row],[close]]&lt;=testdata[[#This Row],[STpot]],testdata[[#This Row],[Upper]],testdata[[#This Row],[Lower]])</f>
        <v>256.94701006270338</v>
      </c>
      <c r="V307" s="2">
        <v>43180</v>
      </c>
      <c r="W307" s="8"/>
      <c r="X307" s="8">
        <v>256.94701006270299</v>
      </c>
      <c r="Y307" s="8">
        <v>256.94701006270299</v>
      </c>
      <c r="Z307" t="str">
        <f t="shared" si="4"/>
        <v/>
      </c>
    </row>
    <row r="308" spans="1:26" x14ac:dyDescent="0.25">
      <c r="A308" s="5">
        <v>307</v>
      </c>
      <c r="B308" s="2">
        <v>43181</v>
      </c>
      <c r="C308" s="1">
        <v>259.06</v>
      </c>
      <c r="D308" s="1">
        <v>259.99</v>
      </c>
      <c r="E308" s="1">
        <v>254.66</v>
      </c>
      <c r="F308" s="1">
        <v>254.96</v>
      </c>
      <c r="G308" s="1">
        <f>testdata[[#This Row],[high]]-testdata[[#This Row],[low]]</f>
        <v>5.3300000000000125</v>
      </c>
      <c r="H308" s="1">
        <f>ABS(testdata[[#This Row],[high]]-F307)</f>
        <v>1.5099999999999909</v>
      </c>
      <c r="I308" s="1">
        <f>ABS(testdata[[#This Row],[low]]-F307)</f>
        <v>6.8400000000000034</v>
      </c>
      <c r="J308" s="15">
        <f>MAX(testdata[[#This Row],[H-L]:[|L-pC|]])</f>
        <v>6.8400000000000034</v>
      </c>
      <c r="K308" s="12">
        <f>(K307*13+testdata[[#This Row],[TR]])/14</f>
        <v>3.7692559157241021</v>
      </c>
      <c r="L308" s="12">
        <f>(testdata[[#This Row],[high]]+testdata[[#This Row],[low]])/2</f>
        <v>257.32499999999999</v>
      </c>
      <c r="M308" s="15">
        <f>testdata[[#This Row],[MidPrice]]+Multiplier*testdata[[#This Row],[ATR]]</f>
        <v>268.6327677471723</v>
      </c>
      <c r="N308" s="15">
        <f>testdata[[#This Row],[MidPrice]]-Multiplier*testdata[[#This Row],[ATR]]</f>
        <v>246.01723225282768</v>
      </c>
      <c r="O308" s="15">
        <f>IF(OR(testdata[[#This Row],[UpperE]]&lt;O307,F307&gt;O307),testdata[[#This Row],[UpperE]],O307)</f>
        <v>268.6327677471723</v>
      </c>
      <c r="P308" s="15">
        <f>IF(OR(testdata[[#This Row],[LowerE]]&gt;P307,F307&lt;P307),testdata[[#This Row],[LowerE]],P307)</f>
        <v>256.94701006270338</v>
      </c>
      <c r="Q308" s="8">
        <f>IF(T307=O307,testdata[[#This Row],[Upper]],testdata[[#This Row],[Lower]])</f>
        <v>256.94701006270338</v>
      </c>
      <c r="R308" s="8">
        <f>IF(testdata[[#This Row],[SuperTrend]]=testdata[[#This Row],[Upper]],testdata[[#This Row],[Upper]],NA())</f>
        <v>268.6327677471723</v>
      </c>
      <c r="S308" s="8" t="e">
        <f>IF(testdata[[#This Row],[SuperTrend]]=testdata[[#This Row],[Lower]],testdata[[#This Row],[Lower]],NA())</f>
        <v>#N/A</v>
      </c>
      <c r="T308" s="8">
        <f>IF(testdata[[#This Row],[close]]&lt;=testdata[[#This Row],[STpot]],testdata[[#This Row],[Upper]],testdata[[#This Row],[Lower]])</f>
        <v>268.6327677471723</v>
      </c>
      <c r="V308" s="2">
        <v>43181</v>
      </c>
      <c r="W308" s="8">
        <v>268.63276774717201</v>
      </c>
      <c r="X308" s="8"/>
      <c r="Y308" s="8">
        <v>268.63276774717201</v>
      </c>
      <c r="Z308" t="str">
        <f t="shared" si="4"/>
        <v/>
      </c>
    </row>
    <row r="309" spans="1:26" x14ac:dyDescent="0.25">
      <c r="A309" s="5">
        <v>308</v>
      </c>
      <c r="B309" s="2">
        <v>43182</v>
      </c>
      <c r="C309" s="1">
        <v>255.45</v>
      </c>
      <c r="D309" s="1">
        <v>256.27</v>
      </c>
      <c r="E309" s="1">
        <v>249.32</v>
      </c>
      <c r="F309" s="1">
        <v>249.53</v>
      </c>
      <c r="G309" s="1">
        <f>testdata[[#This Row],[high]]-testdata[[#This Row],[low]]</f>
        <v>6.9499999999999886</v>
      </c>
      <c r="H309" s="1">
        <f>ABS(testdata[[#This Row],[high]]-F308)</f>
        <v>1.3099999999999739</v>
      </c>
      <c r="I309" s="1">
        <f>ABS(testdata[[#This Row],[low]]-F308)</f>
        <v>5.6400000000000148</v>
      </c>
      <c r="J309" s="15">
        <f>MAX(testdata[[#This Row],[H-L]:[|L-pC|]])</f>
        <v>6.9499999999999886</v>
      </c>
      <c r="K309" s="12">
        <f>(K308*13+testdata[[#This Row],[TR]])/14</f>
        <v>3.9964519217438084</v>
      </c>
      <c r="L309" s="12">
        <f>(testdata[[#This Row],[high]]+testdata[[#This Row],[low]])/2</f>
        <v>252.79499999999999</v>
      </c>
      <c r="M309" s="15">
        <f>testdata[[#This Row],[MidPrice]]+Multiplier*testdata[[#This Row],[ATR]]</f>
        <v>264.7843557652314</v>
      </c>
      <c r="N309" s="15">
        <f>testdata[[#This Row],[MidPrice]]-Multiplier*testdata[[#This Row],[ATR]]</f>
        <v>240.80564423476855</v>
      </c>
      <c r="O309" s="15">
        <f>IF(OR(testdata[[#This Row],[UpperE]]&lt;O308,F308&gt;O308),testdata[[#This Row],[UpperE]],O308)</f>
        <v>264.7843557652314</v>
      </c>
      <c r="P309" s="15">
        <f>IF(OR(testdata[[#This Row],[LowerE]]&gt;P308,F308&lt;P308),testdata[[#This Row],[LowerE]],P308)</f>
        <v>240.80564423476855</v>
      </c>
      <c r="Q309" s="8">
        <f>IF(T308=O308,testdata[[#This Row],[Upper]],testdata[[#This Row],[Lower]])</f>
        <v>264.7843557652314</v>
      </c>
      <c r="R309" s="8">
        <f>IF(testdata[[#This Row],[SuperTrend]]=testdata[[#This Row],[Upper]],testdata[[#This Row],[Upper]],NA())</f>
        <v>264.7843557652314</v>
      </c>
      <c r="S309" s="8" t="e">
        <f>IF(testdata[[#This Row],[SuperTrend]]=testdata[[#This Row],[Lower]],testdata[[#This Row],[Lower]],NA())</f>
        <v>#N/A</v>
      </c>
      <c r="T309" s="8">
        <f>IF(testdata[[#This Row],[close]]&lt;=testdata[[#This Row],[STpot]],testdata[[#This Row],[Upper]],testdata[[#This Row],[Lower]])</f>
        <v>264.7843557652314</v>
      </c>
      <c r="V309" s="2">
        <v>43182</v>
      </c>
      <c r="W309" s="8">
        <v>264.784355765231</v>
      </c>
      <c r="X309" s="8"/>
      <c r="Y309" s="8">
        <v>264.784355765231</v>
      </c>
      <c r="Z309" t="str">
        <f t="shared" si="4"/>
        <v/>
      </c>
    </row>
    <row r="310" spans="1:26" x14ac:dyDescent="0.25">
      <c r="A310" s="5">
        <v>309</v>
      </c>
      <c r="B310" s="2">
        <v>43185</v>
      </c>
      <c r="C310" s="1">
        <v>253.48</v>
      </c>
      <c r="D310" s="1">
        <v>256.67</v>
      </c>
      <c r="E310" s="1">
        <v>250.84</v>
      </c>
      <c r="F310" s="1">
        <v>256.36</v>
      </c>
      <c r="G310" s="1">
        <f>testdata[[#This Row],[high]]-testdata[[#This Row],[low]]</f>
        <v>5.8300000000000125</v>
      </c>
      <c r="H310" s="1">
        <f>ABS(testdata[[#This Row],[high]]-F309)</f>
        <v>7.1400000000000148</v>
      </c>
      <c r="I310" s="1">
        <f>ABS(testdata[[#This Row],[low]]-F309)</f>
        <v>1.3100000000000023</v>
      </c>
      <c r="J310" s="15">
        <f>MAX(testdata[[#This Row],[H-L]:[|L-pC|]])</f>
        <v>7.1400000000000148</v>
      </c>
      <c r="K310" s="12">
        <f>(K309*13+testdata[[#This Row],[TR]])/14</f>
        <v>4.2209910701906805</v>
      </c>
      <c r="L310" s="12">
        <f>(testdata[[#This Row],[high]]+testdata[[#This Row],[low]])/2</f>
        <v>253.755</v>
      </c>
      <c r="M310" s="15">
        <f>testdata[[#This Row],[MidPrice]]+Multiplier*testdata[[#This Row],[ATR]]</f>
        <v>266.41797321057203</v>
      </c>
      <c r="N310" s="15">
        <f>testdata[[#This Row],[MidPrice]]-Multiplier*testdata[[#This Row],[ATR]]</f>
        <v>241.09202678942796</v>
      </c>
      <c r="O310" s="15">
        <f>IF(OR(testdata[[#This Row],[UpperE]]&lt;O309,F309&gt;O309),testdata[[#This Row],[UpperE]],O309)</f>
        <v>264.7843557652314</v>
      </c>
      <c r="P310" s="15">
        <f>IF(OR(testdata[[#This Row],[LowerE]]&gt;P309,F309&lt;P309),testdata[[#This Row],[LowerE]],P309)</f>
        <v>241.09202678942796</v>
      </c>
      <c r="Q310" s="8">
        <f>IF(T309=O309,testdata[[#This Row],[Upper]],testdata[[#This Row],[Lower]])</f>
        <v>264.7843557652314</v>
      </c>
      <c r="R310" s="8">
        <f>IF(testdata[[#This Row],[SuperTrend]]=testdata[[#This Row],[Upper]],testdata[[#This Row],[Upper]],NA())</f>
        <v>264.7843557652314</v>
      </c>
      <c r="S310" s="8" t="e">
        <f>IF(testdata[[#This Row],[SuperTrend]]=testdata[[#This Row],[Lower]],testdata[[#This Row],[Lower]],NA())</f>
        <v>#N/A</v>
      </c>
      <c r="T310" s="8">
        <f>IF(testdata[[#This Row],[close]]&lt;=testdata[[#This Row],[STpot]],testdata[[#This Row],[Upper]],testdata[[#This Row],[Lower]])</f>
        <v>264.7843557652314</v>
      </c>
      <c r="V310" s="2">
        <v>43185</v>
      </c>
      <c r="W310" s="8">
        <v>264.784355765231</v>
      </c>
      <c r="X310" s="8"/>
      <c r="Y310" s="8">
        <v>264.784355765231</v>
      </c>
      <c r="Z310" t="str">
        <f t="shared" si="4"/>
        <v/>
      </c>
    </row>
    <row r="311" spans="1:26" x14ac:dyDescent="0.25">
      <c r="A311" s="5">
        <v>310</v>
      </c>
      <c r="B311" s="2">
        <v>43186</v>
      </c>
      <c r="C311" s="1">
        <v>257.38</v>
      </c>
      <c r="D311" s="1">
        <v>257.95999999999998</v>
      </c>
      <c r="E311" s="1">
        <v>250.29</v>
      </c>
      <c r="F311" s="1">
        <v>252</v>
      </c>
      <c r="G311" s="1">
        <f>testdata[[#This Row],[high]]-testdata[[#This Row],[low]]</f>
        <v>7.6699999999999875</v>
      </c>
      <c r="H311" s="1">
        <f>ABS(testdata[[#This Row],[high]]-F310)</f>
        <v>1.5999999999999659</v>
      </c>
      <c r="I311" s="1">
        <f>ABS(testdata[[#This Row],[low]]-F310)</f>
        <v>6.0700000000000216</v>
      </c>
      <c r="J311" s="15">
        <f>MAX(testdata[[#This Row],[H-L]:[|L-pC|]])</f>
        <v>7.6699999999999875</v>
      </c>
      <c r="K311" s="12">
        <f>(K310*13+testdata[[#This Row],[TR]])/14</f>
        <v>4.4673488508913453</v>
      </c>
      <c r="L311" s="12">
        <f>(testdata[[#This Row],[high]]+testdata[[#This Row],[low]])/2</f>
        <v>254.125</v>
      </c>
      <c r="M311" s="15">
        <f>testdata[[#This Row],[MidPrice]]+Multiplier*testdata[[#This Row],[ATR]]</f>
        <v>267.52704655267405</v>
      </c>
      <c r="N311" s="15">
        <f>testdata[[#This Row],[MidPrice]]-Multiplier*testdata[[#This Row],[ATR]]</f>
        <v>240.72295344732595</v>
      </c>
      <c r="O311" s="15">
        <f>IF(OR(testdata[[#This Row],[UpperE]]&lt;O310,F310&gt;O310),testdata[[#This Row],[UpperE]],O310)</f>
        <v>264.7843557652314</v>
      </c>
      <c r="P311" s="15">
        <f>IF(OR(testdata[[#This Row],[LowerE]]&gt;P310,F310&lt;P310),testdata[[#This Row],[LowerE]],P310)</f>
        <v>241.09202678942796</v>
      </c>
      <c r="Q311" s="8">
        <f>IF(T310=O310,testdata[[#This Row],[Upper]],testdata[[#This Row],[Lower]])</f>
        <v>264.7843557652314</v>
      </c>
      <c r="R311" s="8">
        <f>IF(testdata[[#This Row],[SuperTrend]]=testdata[[#This Row],[Upper]],testdata[[#This Row],[Upper]],NA())</f>
        <v>264.7843557652314</v>
      </c>
      <c r="S311" s="8" t="e">
        <f>IF(testdata[[#This Row],[SuperTrend]]=testdata[[#This Row],[Lower]],testdata[[#This Row],[Lower]],NA())</f>
        <v>#N/A</v>
      </c>
      <c r="T311" s="8">
        <f>IF(testdata[[#This Row],[close]]&lt;=testdata[[#This Row],[STpot]],testdata[[#This Row],[Upper]],testdata[[#This Row],[Lower]])</f>
        <v>264.7843557652314</v>
      </c>
      <c r="V311" s="2">
        <v>43186</v>
      </c>
      <c r="W311" s="8">
        <v>264.784355765231</v>
      </c>
      <c r="X311" s="8"/>
      <c r="Y311" s="8">
        <v>264.784355765231</v>
      </c>
      <c r="Z311" t="str">
        <f t="shared" si="4"/>
        <v/>
      </c>
    </row>
    <row r="312" spans="1:26" x14ac:dyDescent="0.25">
      <c r="A312" s="5">
        <v>311</v>
      </c>
      <c r="B312" s="2">
        <v>43187</v>
      </c>
      <c r="C312" s="1">
        <v>252.14</v>
      </c>
      <c r="D312" s="1">
        <v>253.97</v>
      </c>
      <c r="E312" s="1">
        <v>250.04</v>
      </c>
      <c r="F312" s="1">
        <v>251.25</v>
      </c>
      <c r="G312" s="1">
        <f>testdata[[#This Row],[high]]-testdata[[#This Row],[low]]</f>
        <v>3.9300000000000068</v>
      </c>
      <c r="H312" s="1">
        <f>ABS(testdata[[#This Row],[high]]-F311)</f>
        <v>1.9699999999999989</v>
      </c>
      <c r="I312" s="1">
        <f>ABS(testdata[[#This Row],[low]]-F311)</f>
        <v>1.960000000000008</v>
      </c>
      <c r="J312" s="15">
        <f>MAX(testdata[[#This Row],[H-L]:[|L-pC|]])</f>
        <v>3.9300000000000068</v>
      </c>
      <c r="K312" s="12">
        <f>(K311*13+testdata[[#This Row],[TR]])/14</f>
        <v>4.4289667901133924</v>
      </c>
      <c r="L312" s="12">
        <f>(testdata[[#This Row],[high]]+testdata[[#This Row],[low]])/2</f>
        <v>252.005</v>
      </c>
      <c r="M312" s="15">
        <f>testdata[[#This Row],[MidPrice]]+Multiplier*testdata[[#This Row],[ATR]]</f>
        <v>265.29190037034016</v>
      </c>
      <c r="N312" s="15">
        <f>testdata[[#This Row],[MidPrice]]-Multiplier*testdata[[#This Row],[ATR]]</f>
        <v>238.71809962965983</v>
      </c>
      <c r="O312" s="15">
        <f>IF(OR(testdata[[#This Row],[UpperE]]&lt;O311,F311&gt;O311),testdata[[#This Row],[UpperE]],O311)</f>
        <v>264.7843557652314</v>
      </c>
      <c r="P312" s="15">
        <f>IF(OR(testdata[[#This Row],[LowerE]]&gt;P311,F311&lt;P311),testdata[[#This Row],[LowerE]],P311)</f>
        <v>241.09202678942796</v>
      </c>
      <c r="Q312" s="8">
        <f>IF(T311=O311,testdata[[#This Row],[Upper]],testdata[[#This Row],[Lower]])</f>
        <v>264.7843557652314</v>
      </c>
      <c r="R312" s="8">
        <f>IF(testdata[[#This Row],[SuperTrend]]=testdata[[#This Row],[Upper]],testdata[[#This Row],[Upper]],NA())</f>
        <v>264.7843557652314</v>
      </c>
      <c r="S312" s="8" t="e">
        <f>IF(testdata[[#This Row],[SuperTrend]]=testdata[[#This Row],[Lower]],testdata[[#This Row],[Lower]],NA())</f>
        <v>#N/A</v>
      </c>
      <c r="T312" s="8">
        <f>IF(testdata[[#This Row],[close]]&lt;=testdata[[#This Row],[STpot]],testdata[[#This Row],[Upper]],testdata[[#This Row],[Lower]])</f>
        <v>264.7843557652314</v>
      </c>
      <c r="V312" s="2">
        <v>43187</v>
      </c>
      <c r="W312" s="8">
        <v>264.784355765231</v>
      </c>
      <c r="X312" s="8"/>
      <c r="Y312" s="8">
        <v>264.784355765231</v>
      </c>
      <c r="Z312" t="str">
        <f t="shared" si="4"/>
        <v/>
      </c>
    </row>
    <row r="313" spans="1:26" x14ac:dyDescent="0.25">
      <c r="A313" s="5">
        <v>312</v>
      </c>
      <c r="B313" s="2">
        <v>43188</v>
      </c>
      <c r="C313" s="1">
        <v>252.5</v>
      </c>
      <c r="D313" s="1">
        <v>256.5</v>
      </c>
      <c r="E313" s="1">
        <v>251.26</v>
      </c>
      <c r="F313" s="1">
        <v>254.46</v>
      </c>
      <c r="G313" s="1">
        <f>testdata[[#This Row],[high]]-testdata[[#This Row],[low]]</f>
        <v>5.2400000000000091</v>
      </c>
      <c r="H313" s="1">
        <f>ABS(testdata[[#This Row],[high]]-F312)</f>
        <v>5.25</v>
      </c>
      <c r="I313" s="1">
        <f>ABS(testdata[[#This Row],[low]]-F312)</f>
        <v>9.9999999999909051E-3</v>
      </c>
      <c r="J313" s="15">
        <f>MAX(testdata[[#This Row],[H-L]:[|L-pC|]])</f>
        <v>5.25</v>
      </c>
      <c r="K313" s="12">
        <f>(K312*13+testdata[[#This Row],[TR]])/14</f>
        <v>4.4876120193910074</v>
      </c>
      <c r="L313" s="12">
        <f>(testdata[[#This Row],[high]]+testdata[[#This Row],[low]])/2</f>
        <v>253.88</v>
      </c>
      <c r="M313" s="15">
        <f>testdata[[#This Row],[MidPrice]]+Multiplier*testdata[[#This Row],[ATR]]</f>
        <v>267.34283605817302</v>
      </c>
      <c r="N313" s="15">
        <f>testdata[[#This Row],[MidPrice]]-Multiplier*testdata[[#This Row],[ATR]]</f>
        <v>240.41716394182697</v>
      </c>
      <c r="O313" s="15">
        <f>IF(OR(testdata[[#This Row],[UpperE]]&lt;O312,F312&gt;O312),testdata[[#This Row],[UpperE]],O312)</f>
        <v>264.7843557652314</v>
      </c>
      <c r="P313" s="15">
        <f>IF(OR(testdata[[#This Row],[LowerE]]&gt;P312,F312&lt;P312),testdata[[#This Row],[LowerE]],P312)</f>
        <v>241.09202678942796</v>
      </c>
      <c r="Q313" s="8">
        <f>IF(T312=O312,testdata[[#This Row],[Upper]],testdata[[#This Row],[Lower]])</f>
        <v>264.7843557652314</v>
      </c>
      <c r="R313" s="8">
        <f>IF(testdata[[#This Row],[SuperTrend]]=testdata[[#This Row],[Upper]],testdata[[#This Row],[Upper]],NA())</f>
        <v>264.7843557652314</v>
      </c>
      <c r="S313" s="8" t="e">
        <f>IF(testdata[[#This Row],[SuperTrend]]=testdata[[#This Row],[Lower]],testdata[[#This Row],[Lower]],NA())</f>
        <v>#N/A</v>
      </c>
      <c r="T313" s="8">
        <f>IF(testdata[[#This Row],[close]]&lt;=testdata[[#This Row],[STpot]],testdata[[#This Row],[Upper]],testdata[[#This Row],[Lower]])</f>
        <v>264.7843557652314</v>
      </c>
      <c r="V313" s="2">
        <v>43188</v>
      </c>
      <c r="W313" s="8">
        <v>264.784355765231</v>
      </c>
      <c r="X313" s="8"/>
      <c r="Y313" s="8">
        <v>264.784355765231</v>
      </c>
      <c r="Z313" t="str">
        <f t="shared" si="4"/>
        <v/>
      </c>
    </row>
    <row r="314" spans="1:26" x14ac:dyDescent="0.25">
      <c r="A314" s="5">
        <v>313</v>
      </c>
      <c r="B314" s="2">
        <v>43192</v>
      </c>
      <c r="C314" s="1">
        <v>253.88</v>
      </c>
      <c r="D314" s="1">
        <v>254.44</v>
      </c>
      <c r="E314" s="1">
        <v>246.26</v>
      </c>
      <c r="F314" s="1">
        <v>248.97</v>
      </c>
      <c r="G314" s="1">
        <f>testdata[[#This Row],[high]]-testdata[[#This Row],[low]]</f>
        <v>8.1800000000000068</v>
      </c>
      <c r="H314" s="1">
        <f>ABS(testdata[[#This Row],[high]]-F313)</f>
        <v>2.0000000000010232E-2</v>
      </c>
      <c r="I314" s="1">
        <f>ABS(testdata[[#This Row],[low]]-F313)</f>
        <v>8.2000000000000171</v>
      </c>
      <c r="J314" s="15">
        <f>MAX(testdata[[#This Row],[H-L]:[|L-pC|]])</f>
        <v>8.2000000000000171</v>
      </c>
      <c r="K314" s="12">
        <f>(K313*13+testdata[[#This Row],[TR]])/14</f>
        <v>4.7527825894345082</v>
      </c>
      <c r="L314" s="12">
        <f>(testdata[[#This Row],[high]]+testdata[[#This Row],[low]])/2</f>
        <v>250.35</v>
      </c>
      <c r="M314" s="15">
        <f>testdata[[#This Row],[MidPrice]]+Multiplier*testdata[[#This Row],[ATR]]</f>
        <v>264.60834776830353</v>
      </c>
      <c r="N314" s="15">
        <f>testdata[[#This Row],[MidPrice]]-Multiplier*testdata[[#This Row],[ATR]]</f>
        <v>236.09165223169646</v>
      </c>
      <c r="O314" s="15">
        <f>IF(OR(testdata[[#This Row],[UpperE]]&lt;O313,F313&gt;O313),testdata[[#This Row],[UpperE]],O313)</f>
        <v>264.60834776830353</v>
      </c>
      <c r="P314" s="15">
        <f>IF(OR(testdata[[#This Row],[LowerE]]&gt;P313,F313&lt;P313),testdata[[#This Row],[LowerE]],P313)</f>
        <v>241.09202678942796</v>
      </c>
      <c r="Q314" s="8">
        <f>IF(T313=O313,testdata[[#This Row],[Upper]],testdata[[#This Row],[Lower]])</f>
        <v>264.60834776830353</v>
      </c>
      <c r="R314" s="8">
        <f>IF(testdata[[#This Row],[SuperTrend]]=testdata[[#This Row],[Upper]],testdata[[#This Row],[Upper]],NA())</f>
        <v>264.60834776830353</v>
      </c>
      <c r="S314" s="8" t="e">
        <f>IF(testdata[[#This Row],[SuperTrend]]=testdata[[#This Row],[Lower]],testdata[[#This Row],[Lower]],NA())</f>
        <v>#N/A</v>
      </c>
      <c r="T314" s="8">
        <f>IF(testdata[[#This Row],[close]]&lt;=testdata[[#This Row],[STpot]],testdata[[#This Row],[Upper]],testdata[[#This Row],[Lower]])</f>
        <v>264.60834776830353</v>
      </c>
      <c r="V314" s="2">
        <v>43192</v>
      </c>
      <c r="W314" s="8">
        <v>264.60834776830302</v>
      </c>
      <c r="X314" s="8"/>
      <c r="Y314" s="8">
        <v>264.60834776830302</v>
      </c>
      <c r="Z314" t="str">
        <f t="shared" si="4"/>
        <v/>
      </c>
    </row>
    <row r="315" spans="1:26" x14ac:dyDescent="0.25">
      <c r="A315" s="5">
        <v>314</v>
      </c>
      <c r="B315" s="2">
        <v>43193</v>
      </c>
      <c r="C315" s="1">
        <v>250.32</v>
      </c>
      <c r="D315" s="1">
        <v>252.68</v>
      </c>
      <c r="E315" s="1">
        <v>248.36</v>
      </c>
      <c r="F315" s="1">
        <v>252.16</v>
      </c>
      <c r="G315" s="1">
        <f>testdata[[#This Row],[high]]-testdata[[#This Row],[low]]</f>
        <v>4.3199999999999932</v>
      </c>
      <c r="H315" s="1">
        <f>ABS(testdata[[#This Row],[high]]-F314)</f>
        <v>3.710000000000008</v>
      </c>
      <c r="I315" s="1">
        <f>ABS(testdata[[#This Row],[low]]-F314)</f>
        <v>0.60999999999998522</v>
      </c>
      <c r="J315" s="15">
        <f>MAX(testdata[[#This Row],[H-L]:[|L-pC|]])</f>
        <v>4.3199999999999932</v>
      </c>
      <c r="K315" s="12">
        <f>(K314*13+testdata[[#This Row],[TR]])/14</f>
        <v>4.7218695473320427</v>
      </c>
      <c r="L315" s="12">
        <f>(testdata[[#This Row],[high]]+testdata[[#This Row],[low]])/2</f>
        <v>250.52</v>
      </c>
      <c r="M315" s="15">
        <f>testdata[[#This Row],[MidPrice]]+Multiplier*testdata[[#This Row],[ATR]]</f>
        <v>264.68560864199611</v>
      </c>
      <c r="N315" s="15">
        <f>testdata[[#This Row],[MidPrice]]-Multiplier*testdata[[#This Row],[ATR]]</f>
        <v>236.35439135800388</v>
      </c>
      <c r="O315" s="15">
        <f>IF(OR(testdata[[#This Row],[UpperE]]&lt;O314,F314&gt;O314),testdata[[#This Row],[UpperE]],O314)</f>
        <v>264.60834776830353</v>
      </c>
      <c r="P315" s="15">
        <f>IF(OR(testdata[[#This Row],[LowerE]]&gt;P314,F314&lt;P314),testdata[[#This Row],[LowerE]],P314)</f>
        <v>241.09202678942796</v>
      </c>
      <c r="Q315" s="8">
        <f>IF(T314=O314,testdata[[#This Row],[Upper]],testdata[[#This Row],[Lower]])</f>
        <v>264.60834776830353</v>
      </c>
      <c r="R315" s="8">
        <f>IF(testdata[[#This Row],[SuperTrend]]=testdata[[#This Row],[Upper]],testdata[[#This Row],[Upper]],NA())</f>
        <v>264.60834776830353</v>
      </c>
      <c r="S315" s="8" t="e">
        <f>IF(testdata[[#This Row],[SuperTrend]]=testdata[[#This Row],[Lower]],testdata[[#This Row],[Lower]],NA())</f>
        <v>#N/A</v>
      </c>
      <c r="T315" s="8">
        <f>IF(testdata[[#This Row],[close]]&lt;=testdata[[#This Row],[STpot]],testdata[[#This Row],[Upper]],testdata[[#This Row],[Lower]])</f>
        <v>264.60834776830353</v>
      </c>
      <c r="V315" s="2">
        <v>43193</v>
      </c>
      <c r="W315" s="8">
        <v>264.60834776830302</v>
      </c>
      <c r="X315" s="8"/>
      <c r="Y315" s="8">
        <v>264.60834776830302</v>
      </c>
      <c r="Z315" t="str">
        <f t="shared" si="4"/>
        <v/>
      </c>
    </row>
    <row r="316" spans="1:26" x14ac:dyDescent="0.25">
      <c r="A316" s="5">
        <v>315</v>
      </c>
      <c r="B316" s="2">
        <v>43194</v>
      </c>
      <c r="C316" s="1">
        <v>248.27</v>
      </c>
      <c r="D316" s="1">
        <v>255.63</v>
      </c>
      <c r="E316" s="1">
        <v>248.13</v>
      </c>
      <c r="F316" s="1">
        <v>254.86</v>
      </c>
      <c r="G316" s="1">
        <f>testdata[[#This Row],[high]]-testdata[[#This Row],[low]]</f>
        <v>7.5</v>
      </c>
      <c r="H316" s="1">
        <f>ABS(testdata[[#This Row],[high]]-F315)</f>
        <v>3.4699999999999989</v>
      </c>
      <c r="I316" s="1">
        <f>ABS(testdata[[#This Row],[low]]-F315)</f>
        <v>4.0300000000000011</v>
      </c>
      <c r="J316" s="15">
        <f>MAX(testdata[[#This Row],[H-L]:[|L-pC|]])</f>
        <v>7.5</v>
      </c>
      <c r="K316" s="12">
        <f>(K315*13+testdata[[#This Row],[TR]])/14</f>
        <v>4.9203074368083248</v>
      </c>
      <c r="L316" s="12">
        <f>(testdata[[#This Row],[high]]+testdata[[#This Row],[low]])/2</f>
        <v>251.88</v>
      </c>
      <c r="M316" s="15">
        <f>testdata[[#This Row],[MidPrice]]+Multiplier*testdata[[#This Row],[ATR]]</f>
        <v>266.64092231042497</v>
      </c>
      <c r="N316" s="15">
        <f>testdata[[#This Row],[MidPrice]]-Multiplier*testdata[[#This Row],[ATR]]</f>
        <v>237.11907768957502</v>
      </c>
      <c r="O316" s="15">
        <f>IF(OR(testdata[[#This Row],[UpperE]]&lt;O315,F315&gt;O315),testdata[[#This Row],[UpperE]],O315)</f>
        <v>264.60834776830353</v>
      </c>
      <c r="P316" s="15">
        <f>IF(OR(testdata[[#This Row],[LowerE]]&gt;P315,F315&lt;P315),testdata[[#This Row],[LowerE]],P315)</f>
        <v>241.09202678942796</v>
      </c>
      <c r="Q316" s="8">
        <f>IF(T315=O315,testdata[[#This Row],[Upper]],testdata[[#This Row],[Lower]])</f>
        <v>264.60834776830353</v>
      </c>
      <c r="R316" s="8">
        <f>IF(testdata[[#This Row],[SuperTrend]]=testdata[[#This Row],[Upper]],testdata[[#This Row],[Upper]],NA())</f>
        <v>264.60834776830353</v>
      </c>
      <c r="S316" s="8" t="e">
        <f>IF(testdata[[#This Row],[SuperTrend]]=testdata[[#This Row],[Lower]],testdata[[#This Row],[Lower]],NA())</f>
        <v>#N/A</v>
      </c>
      <c r="T316" s="8">
        <f>IF(testdata[[#This Row],[close]]&lt;=testdata[[#This Row],[STpot]],testdata[[#This Row],[Upper]],testdata[[#This Row],[Lower]])</f>
        <v>264.60834776830353</v>
      </c>
      <c r="V316" s="2">
        <v>43194</v>
      </c>
      <c r="W316" s="8">
        <v>264.60834776830302</v>
      </c>
      <c r="X316" s="8"/>
      <c r="Y316" s="8">
        <v>264.60834776830302</v>
      </c>
      <c r="Z316" t="str">
        <f t="shared" si="4"/>
        <v/>
      </c>
    </row>
    <row r="317" spans="1:26" x14ac:dyDescent="0.25">
      <c r="A317" s="5">
        <v>316</v>
      </c>
      <c r="B317" s="2">
        <v>43195</v>
      </c>
      <c r="C317" s="1">
        <v>256.77999999999997</v>
      </c>
      <c r="D317" s="1">
        <v>257.83999999999997</v>
      </c>
      <c r="E317" s="1">
        <v>255.59</v>
      </c>
      <c r="F317" s="1">
        <v>256.87</v>
      </c>
      <c r="G317" s="1">
        <f>testdata[[#This Row],[high]]-testdata[[#This Row],[low]]</f>
        <v>2.2499999999999716</v>
      </c>
      <c r="H317" s="1">
        <f>ABS(testdata[[#This Row],[high]]-F316)</f>
        <v>2.9799999999999613</v>
      </c>
      <c r="I317" s="1">
        <f>ABS(testdata[[#This Row],[low]]-F316)</f>
        <v>0.72999999999998977</v>
      </c>
      <c r="J317" s="15">
        <f>MAX(testdata[[#This Row],[H-L]:[|L-pC|]])</f>
        <v>2.9799999999999613</v>
      </c>
      <c r="K317" s="12">
        <f>(K316*13+testdata[[#This Row],[TR]])/14</f>
        <v>4.7817140484648704</v>
      </c>
      <c r="L317" s="12">
        <f>(testdata[[#This Row],[high]]+testdata[[#This Row],[low]])/2</f>
        <v>256.71499999999997</v>
      </c>
      <c r="M317" s="15">
        <f>testdata[[#This Row],[MidPrice]]+Multiplier*testdata[[#This Row],[ATR]]</f>
        <v>271.06014214539459</v>
      </c>
      <c r="N317" s="15">
        <f>testdata[[#This Row],[MidPrice]]-Multiplier*testdata[[#This Row],[ATR]]</f>
        <v>242.36985785460536</v>
      </c>
      <c r="O317" s="15">
        <f>IF(OR(testdata[[#This Row],[UpperE]]&lt;O316,F316&gt;O316),testdata[[#This Row],[UpperE]],O316)</f>
        <v>264.60834776830353</v>
      </c>
      <c r="P317" s="15">
        <f>IF(OR(testdata[[#This Row],[LowerE]]&gt;P316,F316&lt;P316),testdata[[#This Row],[LowerE]],P316)</f>
        <v>242.36985785460536</v>
      </c>
      <c r="Q317" s="8">
        <f>IF(T316=O316,testdata[[#This Row],[Upper]],testdata[[#This Row],[Lower]])</f>
        <v>264.60834776830353</v>
      </c>
      <c r="R317" s="8">
        <f>IF(testdata[[#This Row],[SuperTrend]]=testdata[[#This Row],[Upper]],testdata[[#This Row],[Upper]],NA())</f>
        <v>264.60834776830353</v>
      </c>
      <c r="S317" s="8" t="e">
        <f>IF(testdata[[#This Row],[SuperTrend]]=testdata[[#This Row],[Lower]],testdata[[#This Row],[Lower]],NA())</f>
        <v>#N/A</v>
      </c>
      <c r="T317" s="8">
        <f>IF(testdata[[#This Row],[close]]&lt;=testdata[[#This Row],[STpot]],testdata[[#This Row],[Upper]],testdata[[#This Row],[Lower]])</f>
        <v>264.60834776830353</v>
      </c>
      <c r="V317" s="2">
        <v>43195</v>
      </c>
      <c r="W317" s="8">
        <v>264.60834776830302</v>
      </c>
      <c r="X317" s="8"/>
      <c r="Y317" s="8">
        <v>264.60834776830302</v>
      </c>
      <c r="Z317" t="str">
        <f t="shared" si="4"/>
        <v/>
      </c>
    </row>
    <row r="318" spans="1:26" x14ac:dyDescent="0.25">
      <c r="A318" s="5">
        <v>317</v>
      </c>
      <c r="B318" s="2">
        <v>43196</v>
      </c>
      <c r="C318" s="1">
        <v>254.72</v>
      </c>
      <c r="D318" s="1">
        <v>256.36</v>
      </c>
      <c r="E318" s="1">
        <v>249.48</v>
      </c>
      <c r="F318" s="1">
        <v>251.14</v>
      </c>
      <c r="G318" s="1">
        <f>testdata[[#This Row],[high]]-testdata[[#This Row],[low]]</f>
        <v>6.8800000000000239</v>
      </c>
      <c r="H318" s="1">
        <f>ABS(testdata[[#This Row],[high]]-F317)</f>
        <v>0.50999999999999091</v>
      </c>
      <c r="I318" s="1">
        <f>ABS(testdata[[#This Row],[low]]-F317)</f>
        <v>7.3900000000000148</v>
      </c>
      <c r="J318" s="15">
        <f>MAX(testdata[[#This Row],[H-L]:[|L-pC|]])</f>
        <v>7.3900000000000148</v>
      </c>
      <c r="K318" s="12">
        <f>(K317*13+testdata[[#This Row],[TR]])/14</f>
        <v>4.9680201878602377</v>
      </c>
      <c r="L318" s="12">
        <f>(testdata[[#This Row],[high]]+testdata[[#This Row],[low]])/2</f>
        <v>252.92000000000002</v>
      </c>
      <c r="M318" s="15">
        <f>testdata[[#This Row],[MidPrice]]+Multiplier*testdata[[#This Row],[ATR]]</f>
        <v>267.8240605635807</v>
      </c>
      <c r="N318" s="15">
        <f>testdata[[#This Row],[MidPrice]]-Multiplier*testdata[[#This Row],[ATR]]</f>
        <v>238.0159394364193</v>
      </c>
      <c r="O318" s="15">
        <f>IF(OR(testdata[[#This Row],[UpperE]]&lt;O317,F317&gt;O317),testdata[[#This Row],[UpperE]],O317)</f>
        <v>264.60834776830353</v>
      </c>
      <c r="P318" s="15">
        <f>IF(OR(testdata[[#This Row],[LowerE]]&gt;P317,F317&lt;P317),testdata[[#This Row],[LowerE]],P317)</f>
        <v>242.36985785460536</v>
      </c>
      <c r="Q318" s="8">
        <f>IF(T317=O317,testdata[[#This Row],[Upper]],testdata[[#This Row],[Lower]])</f>
        <v>264.60834776830353</v>
      </c>
      <c r="R318" s="8">
        <f>IF(testdata[[#This Row],[SuperTrend]]=testdata[[#This Row],[Upper]],testdata[[#This Row],[Upper]],NA())</f>
        <v>264.60834776830353</v>
      </c>
      <c r="S318" s="8" t="e">
        <f>IF(testdata[[#This Row],[SuperTrend]]=testdata[[#This Row],[Lower]],testdata[[#This Row],[Lower]],NA())</f>
        <v>#N/A</v>
      </c>
      <c r="T318" s="8">
        <f>IF(testdata[[#This Row],[close]]&lt;=testdata[[#This Row],[STpot]],testdata[[#This Row],[Upper]],testdata[[#This Row],[Lower]])</f>
        <v>264.60834776830353</v>
      </c>
      <c r="V318" s="2">
        <v>43196</v>
      </c>
      <c r="W318" s="8">
        <v>264.60834776830302</v>
      </c>
      <c r="X318" s="8"/>
      <c r="Y318" s="8">
        <v>264.60834776830302</v>
      </c>
      <c r="Z318" t="str">
        <f t="shared" si="4"/>
        <v/>
      </c>
    </row>
    <row r="319" spans="1:26" x14ac:dyDescent="0.25">
      <c r="A319" s="5">
        <v>318</v>
      </c>
      <c r="B319" s="2">
        <v>43199</v>
      </c>
      <c r="C319" s="1">
        <v>252.74</v>
      </c>
      <c r="D319" s="1">
        <v>256.10000000000002</v>
      </c>
      <c r="E319" s="1">
        <v>251.35</v>
      </c>
      <c r="F319" s="1">
        <v>252.38</v>
      </c>
      <c r="G319" s="1">
        <f>testdata[[#This Row],[high]]-testdata[[#This Row],[low]]</f>
        <v>4.7500000000000284</v>
      </c>
      <c r="H319" s="1">
        <f>ABS(testdata[[#This Row],[high]]-F318)</f>
        <v>4.9600000000000364</v>
      </c>
      <c r="I319" s="1">
        <f>ABS(testdata[[#This Row],[low]]-F318)</f>
        <v>0.21000000000000796</v>
      </c>
      <c r="J319" s="15">
        <f>MAX(testdata[[#This Row],[H-L]:[|L-pC|]])</f>
        <v>4.9600000000000364</v>
      </c>
      <c r="K319" s="12">
        <f>(K318*13+testdata[[#This Row],[TR]])/14</f>
        <v>4.9674473172987943</v>
      </c>
      <c r="L319" s="12">
        <f>(testdata[[#This Row],[high]]+testdata[[#This Row],[low]])/2</f>
        <v>253.72500000000002</v>
      </c>
      <c r="M319" s="15">
        <f>testdata[[#This Row],[MidPrice]]+Multiplier*testdata[[#This Row],[ATR]]</f>
        <v>268.62734195189643</v>
      </c>
      <c r="N319" s="15">
        <f>testdata[[#This Row],[MidPrice]]-Multiplier*testdata[[#This Row],[ATR]]</f>
        <v>238.82265804810365</v>
      </c>
      <c r="O319" s="15">
        <f>IF(OR(testdata[[#This Row],[UpperE]]&lt;O318,F318&gt;O318),testdata[[#This Row],[UpperE]],O318)</f>
        <v>264.60834776830353</v>
      </c>
      <c r="P319" s="15">
        <f>IF(OR(testdata[[#This Row],[LowerE]]&gt;P318,F318&lt;P318),testdata[[#This Row],[LowerE]],P318)</f>
        <v>242.36985785460536</v>
      </c>
      <c r="Q319" s="8">
        <f>IF(T318=O318,testdata[[#This Row],[Upper]],testdata[[#This Row],[Lower]])</f>
        <v>264.60834776830353</v>
      </c>
      <c r="R319" s="8">
        <f>IF(testdata[[#This Row],[SuperTrend]]=testdata[[#This Row],[Upper]],testdata[[#This Row],[Upper]],NA())</f>
        <v>264.60834776830353</v>
      </c>
      <c r="S319" s="8" t="e">
        <f>IF(testdata[[#This Row],[SuperTrend]]=testdata[[#This Row],[Lower]],testdata[[#This Row],[Lower]],NA())</f>
        <v>#N/A</v>
      </c>
      <c r="T319" s="8">
        <f>IF(testdata[[#This Row],[close]]&lt;=testdata[[#This Row],[STpot]],testdata[[#This Row],[Upper]],testdata[[#This Row],[Lower]])</f>
        <v>264.60834776830353</v>
      </c>
      <c r="V319" s="2">
        <v>43199</v>
      </c>
      <c r="W319" s="8">
        <v>264.60834776830302</v>
      </c>
      <c r="X319" s="8"/>
      <c r="Y319" s="8">
        <v>264.60834776830302</v>
      </c>
      <c r="Z319" t="str">
        <f t="shared" si="4"/>
        <v/>
      </c>
    </row>
    <row r="320" spans="1:26" x14ac:dyDescent="0.25">
      <c r="A320" s="5">
        <v>319</v>
      </c>
      <c r="B320" s="2">
        <v>43200</v>
      </c>
      <c r="C320" s="1">
        <v>255.54</v>
      </c>
      <c r="D320" s="1">
        <v>257.26</v>
      </c>
      <c r="E320" s="1">
        <v>254.3</v>
      </c>
      <c r="F320" s="1">
        <v>256.39999999999998</v>
      </c>
      <c r="G320" s="1">
        <f>testdata[[#This Row],[high]]-testdata[[#This Row],[low]]</f>
        <v>2.9599999999999795</v>
      </c>
      <c r="H320" s="1">
        <f>ABS(testdata[[#This Row],[high]]-F319)</f>
        <v>4.8799999999999955</v>
      </c>
      <c r="I320" s="1">
        <f>ABS(testdata[[#This Row],[low]]-F319)</f>
        <v>1.9200000000000159</v>
      </c>
      <c r="J320" s="15">
        <f>MAX(testdata[[#This Row],[H-L]:[|L-pC|]])</f>
        <v>4.8799999999999955</v>
      </c>
      <c r="K320" s="12">
        <f>(K319*13+testdata[[#This Row],[TR]])/14</f>
        <v>4.9612010803488795</v>
      </c>
      <c r="L320" s="12">
        <f>(testdata[[#This Row],[high]]+testdata[[#This Row],[low]])/2</f>
        <v>255.78</v>
      </c>
      <c r="M320" s="15">
        <f>testdata[[#This Row],[MidPrice]]+Multiplier*testdata[[#This Row],[ATR]]</f>
        <v>270.66360324104664</v>
      </c>
      <c r="N320" s="15">
        <f>testdata[[#This Row],[MidPrice]]-Multiplier*testdata[[#This Row],[ATR]]</f>
        <v>240.89639675895336</v>
      </c>
      <c r="O320" s="15">
        <f>IF(OR(testdata[[#This Row],[UpperE]]&lt;O319,F319&gt;O319),testdata[[#This Row],[UpperE]],O319)</f>
        <v>264.60834776830353</v>
      </c>
      <c r="P320" s="15">
        <f>IF(OR(testdata[[#This Row],[LowerE]]&gt;P319,F319&lt;P319),testdata[[#This Row],[LowerE]],P319)</f>
        <v>242.36985785460536</v>
      </c>
      <c r="Q320" s="8">
        <f>IF(T319=O319,testdata[[#This Row],[Upper]],testdata[[#This Row],[Lower]])</f>
        <v>264.60834776830353</v>
      </c>
      <c r="R320" s="8">
        <f>IF(testdata[[#This Row],[SuperTrend]]=testdata[[#This Row],[Upper]],testdata[[#This Row],[Upper]],NA())</f>
        <v>264.60834776830353</v>
      </c>
      <c r="S320" s="8" t="e">
        <f>IF(testdata[[#This Row],[SuperTrend]]=testdata[[#This Row],[Lower]],testdata[[#This Row],[Lower]],NA())</f>
        <v>#N/A</v>
      </c>
      <c r="T320" s="8">
        <f>IF(testdata[[#This Row],[close]]&lt;=testdata[[#This Row],[STpot]],testdata[[#This Row],[Upper]],testdata[[#This Row],[Lower]])</f>
        <v>264.60834776830353</v>
      </c>
      <c r="V320" s="2">
        <v>43200</v>
      </c>
      <c r="W320" s="8">
        <v>264.60834776830302</v>
      </c>
      <c r="X320" s="8"/>
      <c r="Y320" s="8">
        <v>264.60834776830302</v>
      </c>
      <c r="Z320" t="str">
        <f t="shared" si="4"/>
        <v/>
      </c>
    </row>
    <row r="321" spans="1:26" x14ac:dyDescent="0.25">
      <c r="A321" s="5">
        <v>320</v>
      </c>
      <c r="B321" s="2">
        <v>43201</v>
      </c>
      <c r="C321" s="1">
        <v>254.77</v>
      </c>
      <c r="D321" s="1">
        <v>256.87</v>
      </c>
      <c r="E321" s="1">
        <v>254.69</v>
      </c>
      <c r="F321" s="1">
        <v>255.05</v>
      </c>
      <c r="G321" s="1">
        <f>testdata[[#This Row],[high]]-testdata[[#This Row],[low]]</f>
        <v>2.1800000000000068</v>
      </c>
      <c r="H321" s="1">
        <f>ABS(testdata[[#This Row],[high]]-F320)</f>
        <v>0.47000000000002728</v>
      </c>
      <c r="I321" s="1">
        <f>ABS(testdata[[#This Row],[low]]-F320)</f>
        <v>1.7099999999999795</v>
      </c>
      <c r="J321" s="15">
        <f>MAX(testdata[[#This Row],[H-L]:[|L-pC|]])</f>
        <v>2.1800000000000068</v>
      </c>
      <c r="K321" s="12">
        <f>(K320*13+testdata[[#This Row],[TR]])/14</f>
        <v>4.7625438603239596</v>
      </c>
      <c r="L321" s="12">
        <f>(testdata[[#This Row],[high]]+testdata[[#This Row],[low]])/2</f>
        <v>255.78</v>
      </c>
      <c r="M321" s="15">
        <f>testdata[[#This Row],[MidPrice]]+Multiplier*testdata[[#This Row],[ATR]]</f>
        <v>270.06763158097186</v>
      </c>
      <c r="N321" s="15">
        <f>testdata[[#This Row],[MidPrice]]-Multiplier*testdata[[#This Row],[ATR]]</f>
        <v>241.49236841902811</v>
      </c>
      <c r="O321" s="15">
        <f>IF(OR(testdata[[#This Row],[UpperE]]&lt;O320,F320&gt;O320),testdata[[#This Row],[UpperE]],O320)</f>
        <v>264.60834776830353</v>
      </c>
      <c r="P321" s="15">
        <f>IF(OR(testdata[[#This Row],[LowerE]]&gt;P320,F320&lt;P320),testdata[[#This Row],[LowerE]],P320)</f>
        <v>242.36985785460536</v>
      </c>
      <c r="Q321" s="8">
        <f>IF(T320=O320,testdata[[#This Row],[Upper]],testdata[[#This Row],[Lower]])</f>
        <v>264.60834776830353</v>
      </c>
      <c r="R321" s="8">
        <f>IF(testdata[[#This Row],[SuperTrend]]=testdata[[#This Row],[Upper]],testdata[[#This Row],[Upper]],NA())</f>
        <v>264.60834776830353</v>
      </c>
      <c r="S321" s="8" t="e">
        <f>IF(testdata[[#This Row],[SuperTrend]]=testdata[[#This Row],[Lower]],testdata[[#This Row],[Lower]],NA())</f>
        <v>#N/A</v>
      </c>
      <c r="T321" s="8">
        <f>IF(testdata[[#This Row],[close]]&lt;=testdata[[#This Row],[STpot]],testdata[[#This Row],[Upper]],testdata[[#This Row],[Lower]])</f>
        <v>264.60834776830353</v>
      </c>
      <c r="V321" s="2">
        <v>43201</v>
      </c>
      <c r="W321" s="8">
        <v>264.60834776830302</v>
      </c>
      <c r="X321" s="8"/>
      <c r="Y321" s="8">
        <v>264.60834776830302</v>
      </c>
      <c r="Z321" t="str">
        <f t="shared" si="4"/>
        <v/>
      </c>
    </row>
    <row r="322" spans="1:26" x14ac:dyDescent="0.25">
      <c r="A322" s="5">
        <v>321</v>
      </c>
      <c r="B322" s="2">
        <v>43202</v>
      </c>
      <c r="C322" s="1">
        <v>256.5</v>
      </c>
      <c r="D322" s="1">
        <v>258.18</v>
      </c>
      <c r="E322" s="1">
        <v>256.31</v>
      </c>
      <c r="F322" s="1">
        <v>257.14999999999998</v>
      </c>
      <c r="G322" s="1">
        <f>testdata[[#This Row],[high]]-testdata[[#This Row],[low]]</f>
        <v>1.8700000000000045</v>
      </c>
      <c r="H322" s="1">
        <f>ABS(testdata[[#This Row],[high]]-F321)</f>
        <v>3.1299999999999955</v>
      </c>
      <c r="I322" s="1">
        <f>ABS(testdata[[#This Row],[low]]-F321)</f>
        <v>1.2599999999999909</v>
      </c>
      <c r="J322" s="15">
        <f>MAX(testdata[[#This Row],[H-L]:[|L-pC|]])</f>
        <v>3.1299999999999955</v>
      </c>
      <c r="K322" s="12">
        <f>(K321*13+testdata[[#This Row],[TR]])/14</f>
        <v>4.6459335845865342</v>
      </c>
      <c r="L322" s="12">
        <f>(testdata[[#This Row],[high]]+testdata[[#This Row],[low]])/2</f>
        <v>257.245</v>
      </c>
      <c r="M322" s="15">
        <f>testdata[[#This Row],[MidPrice]]+Multiplier*testdata[[#This Row],[ATR]]</f>
        <v>271.18280075375958</v>
      </c>
      <c r="N322" s="15">
        <f>testdata[[#This Row],[MidPrice]]-Multiplier*testdata[[#This Row],[ATR]]</f>
        <v>243.3071992462404</v>
      </c>
      <c r="O322" s="15">
        <f>IF(OR(testdata[[#This Row],[UpperE]]&lt;O321,F321&gt;O321),testdata[[#This Row],[UpperE]],O321)</f>
        <v>264.60834776830353</v>
      </c>
      <c r="P322" s="15">
        <f>IF(OR(testdata[[#This Row],[LowerE]]&gt;P321,F321&lt;P321),testdata[[#This Row],[LowerE]],P321)</f>
        <v>243.3071992462404</v>
      </c>
      <c r="Q322" s="8">
        <f>IF(T321=O321,testdata[[#This Row],[Upper]],testdata[[#This Row],[Lower]])</f>
        <v>264.60834776830353</v>
      </c>
      <c r="R322" s="8">
        <f>IF(testdata[[#This Row],[SuperTrend]]=testdata[[#This Row],[Upper]],testdata[[#This Row],[Upper]],NA())</f>
        <v>264.60834776830353</v>
      </c>
      <c r="S322" s="8" t="e">
        <f>IF(testdata[[#This Row],[SuperTrend]]=testdata[[#This Row],[Lower]],testdata[[#This Row],[Lower]],NA())</f>
        <v>#N/A</v>
      </c>
      <c r="T322" s="8">
        <f>IF(testdata[[#This Row],[close]]&lt;=testdata[[#This Row],[STpot]],testdata[[#This Row],[Upper]],testdata[[#This Row],[Lower]])</f>
        <v>264.60834776830353</v>
      </c>
      <c r="V322" s="2">
        <v>43202</v>
      </c>
      <c r="W322" s="8">
        <v>264.60834776830302</v>
      </c>
      <c r="X322" s="8"/>
      <c r="Y322" s="8">
        <v>264.60834776830302</v>
      </c>
      <c r="Z322" t="str">
        <f t="shared" si="4"/>
        <v/>
      </c>
    </row>
    <row r="323" spans="1:26" x14ac:dyDescent="0.25">
      <c r="A323" s="5">
        <v>322</v>
      </c>
      <c r="B323" s="2">
        <v>43203</v>
      </c>
      <c r="C323" s="1">
        <v>258.58</v>
      </c>
      <c r="D323" s="1">
        <v>258.70999999999998</v>
      </c>
      <c r="E323" s="1">
        <v>255.29</v>
      </c>
      <c r="F323" s="1">
        <v>256.39999999999998</v>
      </c>
      <c r="G323" s="1">
        <f>testdata[[#This Row],[high]]-testdata[[#This Row],[low]]</f>
        <v>3.4199999999999875</v>
      </c>
      <c r="H323" s="1">
        <f>ABS(testdata[[#This Row],[high]]-F322)</f>
        <v>1.5600000000000023</v>
      </c>
      <c r="I323" s="1">
        <f>ABS(testdata[[#This Row],[low]]-F322)</f>
        <v>1.8599999999999852</v>
      </c>
      <c r="J323" s="15">
        <f>MAX(testdata[[#This Row],[H-L]:[|L-pC|]])</f>
        <v>3.4199999999999875</v>
      </c>
      <c r="K323" s="12">
        <f>(K322*13+testdata[[#This Row],[TR]])/14</f>
        <v>4.5583668999732092</v>
      </c>
      <c r="L323" s="12">
        <f>(testdata[[#This Row],[high]]+testdata[[#This Row],[low]])/2</f>
        <v>257</v>
      </c>
      <c r="M323" s="15">
        <f>testdata[[#This Row],[MidPrice]]+Multiplier*testdata[[#This Row],[ATR]]</f>
        <v>270.67510069991965</v>
      </c>
      <c r="N323" s="15">
        <f>testdata[[#This Row],[MidPrice]]-Multiplier*testdata[[#This Row],[ATR]]</f>
        <v>243.32489930008038</v>
      </c>
      <c r="O323" s="15">
        <f>IF(OR(testdata[[#This Row],[UpperE]]&lt;O322,F322&gt;O322),testdata[[#This Row],[UpperE]],O322)</f>
        <v>264.60834776830353</v>
      </c>
      <c r="P323" s="15">
        <f>IF(OR(testdata[[#This Row],[LowerE]]&gt;P322,F322&lt;P322),testdata[[#This Row],[LowerE]],P322)</f>
        <v>243.32489930008038</v>
      </c>
      <c r="Q323" s="8">
        <f>IF(T322=O322,testdata[[#This Row],[Upper]],testdata[[#This Row],[Lower]])</f>
        <v>264.60834776830353</v>
      </c>
      <c r="R323" s="8">
        <f>IF(testdata[[#This Row],[SuperTrend]]=testdata[[#This Row],[Upper]],testdata[[#This Row],[Upper]],NA())</f>
        <v>264.60834776830353</v>
      </c>
      <c r="S323" s="8" t="e">
        <f>IF(testdata[[#This Row],[SuperTrend]]=testdata[[#This Row],[Lower]],testdata[[#This Row],[Lower]],NA())</f>
        <v>#N/A</v>
      </c>
      <c r="T323" s="8">
        <f>IF(testdata[[#This Row],[close]]&lt;=testdata[[#This Row],[STpot]],testdata[[#This Row],[Upper]],testdata[[#This Row],[Lower]])</f>
        <v>264.60834776830353</v>
      </c>
      <c r="V323" s="2">
        <v>43203</v>
      </c>
      <c r="W323" s="8">
        <v>264.60834776830302</v>
      </c>
      <c r="X323" s="8"/>
      <c r="Y323" s="8">
        <v>264.60834776830302</v>
      </c>
      <c r="Z323" t="str">
        <f t="shared" si="4"/>
        <v/>
      </c>
    </row>
    <row r="324" spans="1:26" x14ac:dyDescent="0.25">
      <c r="A324" s="5">
        <v>323</v>
      </c>
      <c r="B324" s="2">
        <v>43206</v>
      </c>
      <c r="C324" s="1">
        <v>258.18</v>
      </c>
      <c r="D324" s="1">
        <v>259.33999999999997</v>
      </c>
      <c r="E324" s="1">
        <v>257.29000000000002</v>
      </c>
      <c r="F324" s="1">
        <v>258.5</v>
      </c>
      <c r="G324" s="1">
        <f>testdata[[#This Row],[high]]-testdata[[#This Row],[low]]</f>
        <v>2.0499999999999545</v>
      </c>
      <c r="H324" s="1">
        <f>ABS(testdata[[#This Row],[high]]-F323)</f>
        <v>2.9399999999999977</v>
      </c>
      <c r="I324" s="1">
        <f>ABS(testdata[[#This Row],[low]]-F323)</f>
        <v>0.8900000000000432</v>
      </c>
      <c r="J324" s="15">
        <f>MAX(testdata[[#This Row],[H-L]:[|L-pC|]])</f>
        <v>2.9399999999999977</v>
      </c>
      <c r="K324" s="12">
        <f>(K323*13+testdata[[#This Row],[TR]])/14</f>
        <v>4.4427692642608374</v>
      </c>
      <c r="L324" s="12">
        <f>(testdata[[#This Row],[high]]+testdata[[#This Row],[low]])/2</f>
        <v>258.315</v>
      </c>
      <c r="M324" s="15">
        <f>testdata[[#This Row],[MidPrice]]+Multiplier*testdata[[#This Row],[ATR]]</f>
        <v>271.64330779278254</v>
      </c>
      <c r="N324" s="15">
        <f>testdata[[#This Row],[MidPrice]]-Multiplier*testdata[[#This Row],[ATR]]</f>
        <v>244.98669220721749</v>
      </c>
      <c r="O324" s="15">
        <f>IF(OR(testdata[[#This Row],[UpperE]]&lt;O323,F323&gt;O323),testdata[[#This Row],[UpperE]],O323)</f>
        <v>264.60834776830353</v>
      </c>
      <c r="P324" s="15">
        <f>IF(OR(testdata[[#This Row],[LowerE]]&gt;P323,F323&lt;P323),testdata[[#This Row],[LowerE]],P323)</f>
        <v>244.98669220721749</v>
      </c>
      <c r="Q324" s="8">
        <f>IF(T323=O323,testdata[[#This Row],[Upper]],testdata[[#This Row],[Lower]])</f>
        <v>264.60834776830353</v>
      </c>
      <c r="R324" s="8">
        <f>IF(testdata[[#This Row],[SuperTrend]]=testdata[[#This Row],[Upper]],testdata[[#This Row],[Upper]],NA())</f>
        <v>264.60834776830353</v>
      </c>
      <c r="S324" s="8" t="e">
        <f>IF(testdata[[#This Row],[SuperTrend]]=testdata[[#This Row],[Lower]],testdata[[#This Row],[Lower]],NA())</f>
        <v>#N/A</v>
      </c>
      <c r="T324" s="8">
        <f>IF(testdata[[#This Row],[close]]&lt;=testdata[[#This Row],[STpot]],testdata[[#This Row],[Upper]],testdata[[#This Row],[Lower]])</f>
        <v>264.60834776830353</v>
      </c>
      <c r="V324" s="2">
        <v>43206</v>
      </c>
      <c r="W324" s="8">
        <v>264.60834776830302</v>
      </c>
      <c r="X324" s="8"/>
      <c r="Y324" s="8">
        <v>264.60834776830302</v>
      </c>
      <c r="Z324" t="str">
        <f t="shared" si="4"/>
        <v/>
      </c>
    </row>
    <row r="325" spans="1:26" x14ac:dyDescent="0.25">
      <c r="A325" s="5">
        <v>324</v>
      </c>
      <c r="B325" s="2">
        <v>43207</v>
      </c>
      <c r="C325" s="1">
        <v>260.44</v>
      </c>
      <c r="D325" s="1">
        <v>261.93</v>
      </c>
      <c r="E325" s="1">
        <v>259.88</v>
      </c>
      <c r="F325" s="1">
        <v>261.27</v>
      </c>
      <c r="G325" s="1">
        <f>testdata[[#This Row],[high]]-testdata[[#This Row],[low]]</f>
        <v>2.0500000000000114</v>
      </c>
      <c r="H325" s="1">
        <f>ABS(testdata[[#This Row],[high]]-F324)</f>
        <v>3.4300000000000068</v>
      </c>
      <c r="I325" s="1">
        <f>ABS(testdata[[#This Row],[low]]-F324)</f>
        <v>1.3799999999999955</v>
      </c>
      <c r="J325" s="15">
        <f>MAX(testdata[[#This Row],[H-L]:[|L-pC|]])</f>
        <v>3.4300000000000068</v>
      </c>
      <c r="K325" s="12">
        <f>(K324*13+testdata[[#This Row],[TR]])/14</f>
        <v>4.3704286025279213</v>
      </c>
      <c r="L325" s="12">
        <f>(testdata[[#This Row],[high]]+testdata[[#This Row],[low]])/2</f>
        <v>260.90499999999997</v>
      </c>
      <c r="M325" s="15">
        <f>testdata[[#This Row],[MidPrice]]+Multiplier*testdata[[#This Row],[ATR]]</f>
        <v>274.01628580758376</v>
      </c>
      <c r="N325" s="15">
        <f>testdata[[#This Row],[MidPrice]]-Multiplier*testdata[[#This Row],[ATR]]</f>
        <v>247.79371419241622</v>
      </c>
      <c r="O325" s="15">
        <f>IF(OR(testdata[[#This Row],[UpperE]]&lt;O324,F324&gt;O324),testdata[[#This Row],[UpperE]],O324)</f>
        <v>264.60834776830353</v>
      </c>
      <c r="P325" s="15">
        <f>IF(OR(testdata[[#This Row],[LowerE]]&gt;P324,F324&lt;P324),testdata[[#This Row],[LowerE]],P324)</f>
        <v>247.79371419241622</v>
      </c>
      <c r="Q325" s="8">
        <f>IF(T324=O324,testdata[[#This Row],[Upper]],testdata[[#This Row],[Lower]])</f>
        <v>264.60834776830353</v>
      </c>
      <c r="R325" s="8">
        <f>IF(testdata[[#This Row],[SuperTrend]]=testdata[[#This Row],[Upper]],testdata[[#This Row],[Upper]],NA())</f>
        <v>264.60834776830353</v>
      </c>
      <c r="S325" s="8" t="e">
        <f>IF(testdata[[#This Row],[SuperTrend]]=testdata[[#This Row],[Lower]],testdata[[#This Row],[Lower]],NA())</f>
        <v>#N/A</v>
      </c>
      <c r="T325" s="8">
        <f>IF(testdata[[#This Row],[close]]&lt;=testdata[[#This Row],[STpot]],testdata[[#This Row],[Upper]],testdata[[#This Row],[Lower]])</f>
        <v>264.60834776830353</v>
      </c>
      <c r="V325" s="2">
        <v>43207</v>
      </c>
      <c r="W325" s="8">
        <v>264.60834776830302</v>
      </c>
      <c r="X325" s="8"/>
      <c r="Y325" s="8">
        <v>264.60834776830302</v>
      </c>
      <c r="Z325" t="str">
        <f t="shared" si="4"/>
        <v/>
      </c>
    </row>
    <row r="326" spans="1:26" x14ac:dyDescent="0.25">
      <c r="A326" s="5">
        <v>325</v>
      </c>
      <c r="B326" s="2">
        <v>43208</v>
      </c>
      <c r="C326" s="1">
        <v>261.75</v>
      </c>
      <c r="D326" s="1">
        <v>262.33999999999997</v>
      </c>
      <c r="E326" s="1">
        <v>260.95999999999998</v>
      </c>
      <c r="F326" s="1">
        <v>261.45999999999998</v>
      </c>
      <c r="G326" s="1">
        <f>testdata[[#This Row],[high]]-testdata[[#This Row],[low]]</f>
        <v>1.3799999999999955</v>
      </c>
      <c r="H326" s="1">
        <f>ABS(testdata[[#This Row],[high]]-F325)</f>
        <v>1.0699999999999932</v>
      </c>
      <c r="I326" s="1">
        <f>ABS(testdata[[#This Row],[low]]-F325)</f>
        <v>0.31000000000000227</v>
      </c>
      <c r="J326" s="15">
        <f>MAX(testdata[[#This Row],[H-L]:[|L-pC|]])</f>
        <v>1.3799999999999955</v>
      </c>
      <c r="K326" s="12">
        <f>(K325*13+testdata[[#This Row],[TR]])/14</f>
        <v>4.1568265594902121</v>
      </c>
      <c r="L326" s="12">
        <f>(testdata[[#This Row],[high]]+testdata[[#This Row],[low]])/2</f>
        <v>261.64999999999998</v>
      </c>
      <c r="M326" s="15">
        <f>testdata[[#This Row],[MidPrice]]+Multiplier*testdata[[#This Row],[ATR]]</f>
        <v>274.12047967847059</v>
      </c>
      <c r="N326" s="15">
        <f>testdata[[#This Row],[MidPrice]]-Multiplier*testdata[[#This Row],[ATR]]</f>
        <v>249.17952032152934</v>
      </c>
      <c r="O326" s="15">
        <f>IF(OR(testdata[[#This Row],[UpperE]]&lt;O325,F325&gt;O325),testdata[[#This Row],[UpperE]],O325)</f>
        <v>264.60834776830353</v>
      </c>
      <c r="P326" s="15">
        <f>IF(OR(testdata[[#This Row],[LowerE]]&gt;P325,F325&lt;P325),testdata[[#This Row],[LowerE]],P325)</f>
        <v>249.17952032152934</v>
      </c>
      <c r="Q326" s="8">
        <f>IF(T325=O325,testdata[[#This Row],[Upper]],testdata[[#This Row],[Lower]])</f>
        <v>264.60834776830353</v>
      </c>
      <c r="R326" s="8">
        <f>IF(testdata[[#This Row],[SuperTrend]]=testdata[[#This Row],[Upper]],testdata[[#This Row],[Upper]],NA())</f>
        <v>264.60834776830353</v>
      </c>
      <c r="S326" s="8" t="e">
        <f>IF(testdata[[#This Row],[SuperTrend]]=testdata[[#This Row],[Lower]],testdata[[#This Row],[Lower]],NA())</f>
        <v>#N/A</v>
      </c>
      <c r="T326" s="8">
        <f>IF(testdata[[#This Row],[close]]&lt;=testdata[[#This Row],[STpot]],testdata[[#This Row],[Upper]],testdata[[#This Row],[Lower]])</f>
        <v>264.60834776830353</v>
      </c>
      <c r="V326" s="2">
        <v>43208</v>
      </c>
      <c r="W326" s="8">
        <v>264.60834776830302</v>
      </c>
      <c r="X326" s="8"/>
      <c r="Y326" s="8">
        <v>264.60834776830302</v>
      </c>
      <c r="Z326" t="str">
        <f t="shared" si="4"/>
        <v/>
      </c>
    </row>
    <row r="327" spans="1:26" x14ac:dyDescent="0.25">
      <c r="A327" s="5">
        <v>326</v>
      </c>
      <c r="B327" s="2">
        <v>43209</v>
      </c>
      <c r="C327" s="1">
        <v>260.75</v>
      </c>
      <c r="D327" s="1">
        <v>260.97000000000003</v>
      </c>
      <c r="E327" s="1">
        <v>258.88</v>
      </c>
      <c r="F327" s="1">
        <v>260.01</v>
      </c>
      <c r="G327" s="1">
        <f>testdata[[#This Row],[high]]-testdata[[#This Row],[low]]</f>
        <v>2.0900000000000318</v>
      </c>
      <c r="H327" s="1">
        <f>ABS(testdata[[#This Row],[high]]-F326)</f>
        <v>0.48999999999995225</v>
      </c>
      <c r="I327" s="1">
        <f>ABS(testdata[[#This Row],[low]]-F326)</f>
        <v>2.5799999999999841</v>
      </c>
      <c r="J327" s="15">
        <f>MAX(testdata[[#This Row],[H-L]:[|L-pC|]])</f>
        <v>2.5799999999999841</v>
      </c>
      <c r="K327" s="12">
        <f>(K326*13+testdata[[#This Row],[TR]])/14</f>
        <v>4.0441960909551957</v>
      </c>
      <c r="L327" s="12">
        <f>(testdata[[#This Row],[high]]+testdata[[#This Row],[low]])/2</f>
        <v>259.92500000000001</v>
      </c>
      <c r="M327" s="15">
        <f>testdata[[#This Row],[MidPrice]]+Multiplier*testdata[[#This Row],[ATR]]</f>
        <v>272.05758827286559</v>
      </c>
      <c r="N327" s="15">
        <f>testdata[[#This Row],[MidPrice]]-Multiplier*testdata[[#This Row],[ATR]]</f>
        <v>247.79241172713444</v>
      </c>
      <c r="O327" s="15">
        <f>IF(OR(testdata[[#This Row],[UpperE]]&lt;O326,F326&gt;O326),testdata[[#This Row],[UpperE]],O326)</f>
        <v>264.60834776830353</v>
      </c>
      <c r="P327" s="15">
        <f>IF(OR(testdata[[#This Row],[LowerE]]&gt;P326,F326&lt;P326),testdata[[#This Row],[LowerE]],P326)</f>
        <v>249.17952032152934</v>
      </c>
      <c r="Q327" s="8">
        <f>IF(T326=O326,testdata[[#This Row],[Upper]],testdata[[#This Row],[Lower]])</f>
        <v>264.60834776830353</v>
      </c>
      <c r="R327" s="8">
        <f>IF(testdata[[#This Row],[SuperTrend]]=testdata[[#This Row],[Upper]],testdata[[#This Row],[Upper]],NA())</f>
        <v>264.60834776830353</v>
      </c>
      <c r="S327" s="8" t="e">
        <f>IF(testdata[[#This Row],[SuperTrend]]=testdata[[#This Row],[Lower]],testdata[[#This Row],[Lower]],NA())</f>
        <v>#N/A</v>
      </c>
      <c r="T327" s="8">
        <f>IF(testdata[[#This Row],[close]]&lt;=testdata[[#This Row],[STpot]],testdata[[#This Row],[Upper]],testdata[[#This Row],[Lower]])</f>
        <v>264.60834776830353</v>
      </c>
      <c r="V327" s="2">
        <v>43209</v>
      </c>
      <c r="W327" s="8">
        <v>264.60834776830302</v>
      </c>
      <c r="X327" s="8"/>
      <c r="Y327" s="8">
        <v>264.60834776830302</v>
      </c>
      <c r="Z327" t="str">
        <f t="shared" si="4"/>
        <v/>
      </c>
    </row>
    <row r="328" spans="1:26" x14ac:dyDescent="0.25">
      <c r="A328" s="5">
        <v>327</v>
      </c>
      <c r="B328" s="2">
        <v>43210</v>
      </c>
      <c r="C328" s="1">
        <v>259.93</v>
      </c>
      <c r="D328" s="1">
        <v>260.18</v>
      </c>
      <c r="E328" s="1">
        <v>256.83999999999997</v>
      </c>
      <c r="F328" s="1">
        <v>257.81</v>
      </c>
      <c r="G328" s="1">
        <f>testdata[[#This Row],[high]]-testdata[[#This Row],[low]]</f>
        <v>3.3400000000000318</v>
      </c>
      <c r="H328" s="1">
        <f>ABS(testdata[[#This Row],[high]]-F327)</f>
        <v>0.17000000000001592</v>
      </c>
      <c r="I328" s="1">
        <f>ABS(testdata[[#This Row],[low]]-F327)</f>
        <v>3.1700000000000159</v>
      </c>
      <c r="J328" s="15">
        <f>MAX(testdata[[#This Row],[H-L]:[|L-pC|]])</f>
        <v>3.3400000000000318</v>
      </c>
      <c r="K328" s="12">
        <f>(K327*13+testdata[[#This Row],[TR]])/14</f>
        <v>3.993896370172684</v>
      </c>
      <c r="L328" s="12">
        <f>(testdata[[#This Row],[high]]+testdata[[#This Row],[low]])/2</f>
        <v>258.51</v>
      </c>
      <c r="M328" s="15">
        <f>testdata[[#This Row],[MidPrice]]+Multiplier*testdata[[#This Row],[ATR]]</f>
        <v>270.49168911051805</v>
      </c>
      <c r="N328" s="15">
        <f>testdata[[#This Row],[MidPrice]]-Multiplier*testdata[[#This Row],[ATR]]</f>
        <v>246.52831088948193</v>
      </c>
      <c r="O328" s="15">
        <f>IF(OR(testdata[[#This Row],[UpperE]]&lt;O327,F327&gt;O327),testdata[[#This Row],[UpperE]],O327)</f>
        <v>264.60834776830353</v>
      </c>
      <c r="P328" s="15">
        <f>IF(OR(testdata[[#This Row],[LowerE]]&gt;P327,F327&lt;P327),testdata[[#This Row],[LowerE]],P327)</f>
        <v>249.17952032152934</v>
      </c>
      <c r="Q328" s="8">
        <f>IF(T327=O327,testdata[[#This Row],[Upper]],testdata[[#This Row],[Lower]])</f>
        <v>264.60834776830353</v>
      </c>
      <c r="R328" s="8">
        <f>IF(testdata[[#This Row],[SuperTrend]]=testdata[[#This Row],[Upper]],testdata[[#This Row],[Upper]],NA())</f>
        <v>264.60834776830353</v>
      </c>
      <c r="S328" s="8" t="e">
        <f>IF(testdata[[#This Row],[SuperTrend]]=testdata[[#This Row],[Lower]],testdata[[#This Row],[Lower]],NA())</f>
        <v>#N/A</v>
      </c>
      <c r="T328" s="8">
        <f>IF(testdata[[#This Row],[close]]&lt;=testdata[[#This Row],[STpot]],testdata[[#This Row],[Upper]],testdata[[#This Row],[Lower]])</f>
        <v>264.60834776830353</v>
      </c>
      <c r="V328" s="2">
        <v>43210</v>
      </c>
      <c r="W328" s="8">
        <v>264.60834776830302</v>
      </c>
      <c r="X328" s="8"/>
      <c r="Y328" s="8">
        <v>264.60834776830302</v>
      </c>
      <c r="Z328" t="str">
        <f t="shared" si="4"/>
        <v/>
      </c>
    </row>
    <row r="329" spans="1:26" x14ac:dyDescent="0.25">
      <c r="A329" s="5">
        <v>328</v>
      </c>
      <c r="B329" s="2">
        <v>43213</v>
      </c>
      <c r="C329" s="1">
        <v>258.44</v>
      </c>
      <c r="D329" s="1">
        <v>259.04000000000002</v>
      </c>
      <c r="E329" s="1">
        <v>256.58999999999997</v>
      </c>
      <c r="F329" s="1">
        <v>257.77</v>
      </c>
      <c r="G329" s="1">
        <f>testdata[[#This Row],[high]]-testdata[[#This Row],[low]]</f>
        <v>2.4500000000000455</v>
      </c>
      <c r="H329" s="1">
        <f>ABS(testdata[[#This Row],[high]]-F328)</f>
        <v>1.2300000000000182</v>
      </c>
      <c r="I329" s="1">
        <f>ABS(testdata[[#This Row],[low]]-F328)</f>
        <v>1.2200000000000273</v>
      </c>
      <c r="J329" s="15">
        <f>MAX(testdata[[#This Row],[H-L]:[|L-pC|]])</f>
        <v>2.4500000000000455</v>
      </c>
      <c r="K329" s="12">
        <f>(K328*13+testdata[[#This Row],[TR]])/14</f>
        <v>3.8836180580174955</v>
      </c>
      <c r="L329" s="12">
        <f>(testdata[[#This Row],[high]]+testdata[[#This Row],[low]])/2</f>
        <v>257.815</v>
      </c>
      <c r="M329" s="15">
        <f>testdata[[#This Row],[MidPrice]]+Multiplier*testdata[[#This Row],[ATR]]</f>
        <v>269.46585417405248</v>
      </c>
      <c r="N329" s="15">
        <f>testdata[[#This Row],[MidPrice]]-Multiplier*testdata[[#This Row],[ATR]]</f>
        <v>246.16414582594751</v>
      </c>
      <c r="O329" s="15">
        <f>IF(OR(testdata[[#This Row],[UpperE]]&lt;O328,F328&gt;O328),testdata[[#This Row],[UpperE]],O328)</f>
        <v>264.60834776830353</v>
      </c>
      <c r="P329" s="15">
        <f>IF(OR(testdata[[#This Row],[LowerE]]&gt;P328,F328&lt;P328),testdata[[#This Row],[LowerE]],P328)</f>
        <v>249.17952032152934</v>
      </c>
      <c r="Q329" s="8">
        <f>IF(T328=O328,testdata[[#This Row],[Upper]],testdata[[#This Row],[Lower]])</f>
        <v>264.60834776830353</v>
      </c>
      <c r="R329" s="8">
        <f>IF(testdata[[#This Row],[SuperTrend]]=testdata[[#This Row],[Upper]],testdata[[#This Row],[Upper]],NA())</f>
        <v>264.60834776830353</v>
      </c>
      <c r="S329" s="8" t="e">
        <f>IF(testdata[[#This Row],[SuperTrend]]=testdata[[#This Row],[Lower]],testdata[[#This Row],[Lower]],NA())</f>
        <v>#N/A</v>
      </c>
      <c r="T329" s="8">
        <f>IF(testdata[[#This Row],[close]]&lt;=testdata[[#This Row],[STpot]],testdata[[#This Row],[Upper]],testdata[[#This Row],[Lower]])</f>
        <v>264.60834776830353</v>
      </c>
      <c r="V329" s="2">
        <v>43213</v>
      </c>
      <c r="W329" s="8">
        <v>264.60834776830302</v>
      </c>
      <c r="X329" s="8"/>
      <c r="Y329" s="8">
        <v>264.60834776830302</v>
      </c>
      <c r="Z329" t="str">
        <f t="shared" si="4"/>
        <v/>
      </c>
    </row>
    <row r="330" spans="1:26" x14ac:dyDescent="0.25">
      <c r="A330" s="5">
        <v>329</v>
      </c>
      <c r="B330" s="2">
        <v>43214</v>
      </c>
      <c r="C330" s="1">
        <v>258.89</v>
      </c>
      <c r="D330" s="1">
        <v>259.13</v>
      </c>
      <c r="E330" s="1">
        <v>252.65</v>
      </c>
      <c r="F330" s="1">
        <v>254.3</v>
      </c>
      <c r="G330" s="1">
        <f>testdata[[#This Row],[high]]-testdata[[#This Row],[low]]</f>
        <v>6.4799999999999898</v>
      </c>
      <c r="H330" s="1">
        <f>ABS(testdata[[#This Row],[high]]-F329)</f>
        <v>1.3600000000000136</v>
      </c>
      <c r="I330" s="1">
        <f>ABS(testdata[[#This Row],[low]]-F329)</f>
        <v>5.1199999999999761</v>
      </c>
      <c r="J330" s="15">
        <f>MAX(testdata[[#This Row],[H-L]:[|L-pC|]])</f>
        <v>6.4799999999999898</v>
      </c>
      <c r="K330" s="12">
        <f>(K329*13+testdata[[#This Row],[TR]])/14</f>
        <v>4.069073911016245</v>
      </c>
      <c r="L330" s="12">
        <f>(testdata[[#This Row],[high]]+testdata[[#This Row],[low]])/2</f>
        <v>255.89</v>
      </c>
      <c r="M330" s="15">
        <f>testdata[[#This Row],[MidPrice]]+Multiplier*testdata[[#This Row],[ATR]]</f>
        <v>268.09722173304874</v>
      </c>
      <c r="N330" s="15">
        <f>testdata[[#This Row],[MidPrice]]-Multiplier*testdata[[#This Row],[ATR]]</f>
        <v>243.68277826695126</v>
      </c>
      <c r="O330" s="15">
        <f>IF(OR(testdata[[#This Row],[UpperE]]&lt;O329,F329&gt;O329),testdata[[#This Row],[UpperE]],O329)</f>
        <v>264.60834776830353</v>
      </c>
      <c r="P330" s="15">
        <f>IF(OR(testdata[[#This Row],[LowerE]]&gt;P329,F329&lt;P329),testdata[[#This Row],[LowerE]],P329)</f>
        <v>249.17952032152934</v>
      </c>
      <c r="Q330" s="8">
        <f>IF(T329=O329,testdata[[#This Row],[Upper]],testdata[[#This Row],[Lower]])</f>
        <v>264.60834776830353</v>
      </c>
      <c r="R330" s="8">
        <f>IF(testdata[[#This Row],[SuperTrend]]=testdata[[#This Row],[Upper]],testdata[[#This Row],[Upper]],NA())</f>
        <v>264.60834776830353</v>
      </c>
      <c r="S330" s="8" t="e">
        <f>IF(testdata[[#This Row],[SuperTrend]]=testdata[[#This Row],[Lower]],testdata[[#This Row],[Lower]],NA())</f>
        <v>#N/A</v>
      </c>
      <c r="T330" s="8">
        <f>IF(testdata[[#This Row],[close]]&lt;=testdata[[#This Row],[STpot]],testdata[[#This Row],[Upper]],testdata[[#This Row],[Lower]])</f>
        <v>264.60834776830353</v>
      </c>
      <c r="V330" s="2">
        <v>43214</v>
      </c>
      <c r="W330" s="8">
        <v>264.60834776830302</v>
      </c>
      <c r="X330" s="8"/>
      <c r="Y330" s="8">
        <v>264.60834776830302</v>
      </c>
      <c r="Z330" t="str">
        <f t="shared" si="4"/>
        <v/>
      </c>
    </row>
    <row r="331" spans="1:26" x14ac:dyDescent="0.25">
      <c r="A331" s="5">
        <v>330</v>
      </c>
      <c r="B331" s="2">
        <v>43215</v>
      </c>
      <c r="C331" s="1">
        <v>254.23</v>
      </c>
      <c r="D331" s="1">
        <v>255.41</v>
      </c>
      <c r="E331" s="1">
        <v>252.24</v>
      </c>
      <c r="F331" s="1">
        <v>254.93</v>
      </c>
      <c r="G331" s="1">
        <f>testdata[[#This Row],[high]]-testdata[[#This Row],[low]]</f>
        <v>3.1699999999999875</v>
      </c>
      <c r="H331" s="1">
        <f>ABS(testdata[[#This Row],[high]]-F330)</f>
        <v>1.1099999999999852</v>
      </c>
      <c r="I331" s="1">
        <f>ABS(testdata[[#This Row],[low]]-F330)</f>
        <v>2.0600000000000023</v>
      </c>
      <c r="J331" s="15">
        <f>MAX(testdata[[#This Row],[H-L]:[|L-pC|]])</f>
        <v>3.1699999999999875</v>
      </c>
      <c r="K331" s="12">
        <f>(K330*13+testdata[[#This Row],[TR]])/14</f>
        <v>4.004854345943655</v>
      </c>
      <c r="L331" s="12">
        <f>(testdata[[#This Row],[high]]+testdata[[#This Row],[low]])/2</f>
        <v>253.82499999999999</v>
      </c>
      <c r="M331" s="15">
        <f>testdata[[#This Row],[MidPrice]]+Multiplier*testdata[[#This Row],[ATR]]</f>
        <v>265.83956303783094</v>
      </c>
      <c r="N331" s="15">
        <f>testdata[[#This Row],[MidPrice]]-Multiplier*testdata[[#This Row],[ATR]]</f>
        <v>241.81043696216904</v>
      </c>
      <c r="O331" s="15">
        <f>IF(OR(testdata[[#This Row],[UpperE]]&lt;O330,F330&gt;O330),testdata[[#This Row],[UpperE]],O330)</f>
        <v>264.60834776830353</v>
      </c>
      <c r="P331" s="15">
        <f>IF(OR(testdata[[#This Row],[LowerE]]&gt;P330,F330&lt;P330),testdata[[#This Row],[LowerE]],P330)</f>
        <v>249.17952032152934</v>
      </c>
      <c r="Q331" s="8">
        <f>IF(T330=O330,testdata[[#This Row],[Upper]],testdata[[#This Row],[Lower]])</f>
        <v>264.60834776830353</v>
      </c>
      <c r="R331" s="8">
        <f>IF(testdata[[#This Row],[SuperTrend]]=testdata[[#This Row],[Upper]],testdata[[#This Row],[Upper]],NA())</f>
        <v>264.60834776830353</v>
      </c>
      <c r="S331" s="8" t="e">
        <f>IF(testdata[[#This Row],[SuperTrend]]=testdata[[#This Row],[Lower]],testdata[[#This Row],[Lower]],NA())</f>
        <v>#N/A</v>
      </c>
      <c r="T331" s="8">
        <f>IF(testdata[[#This Row],[close]]&lt;=testdata[[#This Row],[STpot]],testdata[[#This Row],[Upper]],testdata[[#This Row],[Lower]])</f>
        <v>264.60834776830353</v>
      </c>
      <c r="V331" s="2">
        <v>43215</v>
      </c>
      <c r="W331" s="8">
        <v>264.60834776830302</v>
      </c>
      <c r="X331" s="8"/>
      <c r="Y331" s="8">
        <v>264.60834776830302</v>
      </c>
      <c r="Z331" t="str">
        <f t="shared" si="4"/>
        <v/>
      </c>
    </row>
    <row r="332" spans="1:26" x14ac:dyDescent="0.25">
      <c r="A332" s="5">
        <v>331</v>
      </c>
      <c r="B332" s="2">
        <v>43216</v>
      </c>
      <c r="C332" s="1">
        <v>256.05</v>
      </c>
      <c r="D332" s="1">
        <v>258.42</v>
      </c>
      <c r="E332" s="1">
        <v>255.56</v>
      </c>
      <c r="F332" s="1">
        <v>257.52</v>
      </c>
      <c r="G332" s="1">
        <f>testdata[[#This Row],[high]]-testdata[[#This Row],[low]]</f>
        <v>2.8600000000000136</v>
      </c>
      <c r="H332" s="1">
        <f>ABS(testdata[[#This Row],[high]]-F331)</f>
        <v>3.4900000000000091</v>
      </c>
      <c r="I332" s="1">
        <f>ABS(testdata[[#This Row],[low]]-F331)</f>
        <v>0.62999999999999545</v>
      </c>
      <c r="J332" s="15">
        <f>MAX(testdata[[#This Row],[H-L]:[|L-pC|]])</f>
        <v>3.4900000000000091</v>
      </c>
      <c r="K332" s="12">
        <f>(K331*13+testdata[[#This Row],[TR]])/14</f>
        <v>3.9680790355191085</v>
      </c>
      <c r="L332" s="12">
        <f>(testdata[[#This Row],[high]]+testdata[[#This Row],[low]])/2</f>
        <v>256.99</v>
      </c>
      <c r="M332" s="15">
        <f>testdata[[#This Row],[MidPrice]]+Multiplier*testdata[[#This Row],[ATR]]</f>
        <v>268.89423710655734</v>
      </c>
      <c r="N332" s="15">
        <f>testdata[[#This Row],[MidPrice]]-Multiplier*testdata[[#This Row],[ATR]]</f>
        <v>245.08576289344268</v>
      </c>
      <c r="O332" s="15">
        <f>IF(OR(testdata[[#This Row],[UpperE]]&lt;O331,F331&gt;O331),testdata[[#This Row],[UpperE]],O331)</f>
        <v>264.60834776830353</v>
      </c>
      <c r="P332" s="15">
        <f>IF(OR(testdata[[#This Row],[LowerE]]&gt;P331,F331&lt;P331),testdata[[#This Row],[LowerE]],P331)</f>
        <v>249.17952032152934</v>
      </c>
      <c r="Q332" s="8">
        <f>IF(T331=O331,testdata[[#This Row],[Upper]],testdata[[#This Row],[Lower]])</f>
        <v>264.60834776830353</v>
      </c>
      <c r="R332" s="8">
        <f>IF(testdata[[#This Row],[SuperTrend]]=testdata[[#This Row],[Upper]],testdata[[#This Row],[Upper]],NA())</f>
        <v>264.60834776830353</v>
      </c>
      <c r="S332" s="8" t="e">
        <f>IF(testdata[[#This Row],[SuperTrend]]=testdata[[#This Row],[Lower]],testdata[[#This Row],[Lower]],NA())</f>
        <v>#N/A</v>
      </c>
      <c r="T332" s="8">
        <f>IF(testdata[[#This Row],[close]]&lt;=testdata[[#This Row],[STpot]],testdata[[#This Row],[Upper]],testdata[[#This Row],[Lower]])</f>
        <v>264.60834776830353</v>
      </c>
      <c r="V332" s="2">
        <v>43216</v>
      </c>
      <c r="W332" s="8">
        <v>264.60834776830302</v>
      </c>
      <c r="X332" s="8"/>
      <c r="Y332" s="8">
        <v>264.60834776830302</v>
      </c>
      <c r="Z332" t="str">
        <f t="shared" si="4"/>
        <v/>
      </c>
    </row>
    <row r="333" spans="1:26" x14ac:dyDescent="0.25">
      <c r="A333" s="5">
        <v>332</v>
      </c>
      <c r="B333" s="2">
        <v>43217</v>
      </c>
      <c r="C333" s="1">
        <v>258.18</v>
      </c>
      <c r="D333" s="1">
        <v>258.51</v>
      </c>
      <c r="E333" s="1">
        <v>256.73</v>
      </c>
      <c r="F333" s="1">
        <v>257.76</v>
      </c>
      <c r="G333" s="1">
        <f>testdata[[#This Row],[high]]-testdata[[#This Row],[low]]</f>
        <v>1.7799999999999727</v>
      </c>
      <c r="H333" s="1">
        <f>ABS(testdata[[#This Row],[high]]-F332)</f>
        <v>0.99000000000000909</v>
      </c>
      <c r="I333" s="1">
        <f>ABS(testdata[[#This Row],[low]]-F332)</f>
        <v>0.78999999999996362</v>
      </c>
      <c r="J333" s="15">
        <f>MAX(testdata[[#This Row],[H-L]:[|L-pC|]])</f>
        <v>1.7799999999999727</v>
      </c>
      <c r="K333" s="12">
        <f>(K332*13+testdata[[#This Row],[TR]])/14</f>
        <v>3.8117876758391702</v>
      </c>
      <c r="L333" s="12">
        <f>(testdata[[#This Row],[high]]+testdata[[#This Row],[low]])/2</f>
        <v>257.62</v>
      </c>
      <c r="M333" s="15">
        <f>testdata[[#This Row],[MidPrice]]+Multiplier*testdata[[#This Row],[ATR]]</f>
        <v>269.0553630275175</v>
      </c>
      <c r="N333" s="15">
        <f>testdata[[#This Row],[MidPrice]]-Multiplier*testdata[[#This Row],[ATR]]</f>
        <v>246.18463697248251</v>
      </c>
      <c r="O333" s="15">
        <f>IF(OR(testdata[[#This Row],[UpperE]]&lt;O332,F332&gt;O332),testdata[[#This Row],[UpperE]],O332)</f>
        <v>264.60834776830353</v>
      </c>
      <c r="P333" s="15">
        <f>IF(OR(testdata[[#This Row],[LowerE]]&gt;P332,F332&lt;P332),testdata[[#This Row],[LowerE]],P332)</f>
        <v>249.17952032152934</v>
      </c>
      <c r="Q333" s="8">
        <f>IF(T332=O332,testdata[[#This Row],[Upper]],testdata[[#This Row],[Lower]])</f>
        <v>264.60834776830353</v>
      </c>
      <c r="R333" s="8">
        <f>IF(testdata[[#This Row],[SuperTrend]]=testdata[[#This Row],[Upper]],testdata[[#This Row],[Upper]],NA())</f>
        <v>264.60834776830353</v>
      </c>
      <c r="S333" s="8" t="e">
        <f>IF(testdata[[#This Row],[SuperTrend]]=testdata[[#This Row],[Lower]],testdata[[#This Row],[Lower]],NA())</f>
        <v>#N/A</v>
      </c>
      <c r="T333" s="8">
        <f>IF(testdata[[#This Row],[close]]&lt;=testdata[[#This Row],[STpot]],testdata[[#This Row],[Upper]],testdata[[#This Row],[Lower]])</f>
        <v>264.60834776830353</v>
      </c>
      <c r="V333" s="2">
        <v>43217</v>
      </c>
      <c r="W333" s="8">
        <v>264.60834776830302</v>
      </c>
      <c r="X333" s="8"/>
      <c r="Y333" s="8">
        <v>264.60834776830302</v>
      </c>
      <c r="Z333" t="str">
        <f t="shared" si="4"/>
        <v/>
      </c>
    </row>
    <row r="334" spans="1:26" x14ac:dyDescent="0.25">
      <c r="A334" s="5">
        <v>333</v>
      </c>
      <c r="B334" s="2">
        <v>43220</v>
      </c>
      <c r="C334" s="1">
        <v>258.44</v>
      </c>
      <c r="D334" s="1">
        <v>259.04000000000002</v>
      </c>
      <c r="E334" s="1">
        <v>255.7</v>
      </c>
      <c r="F334" s="1">
        <v>255.78</v>
      </c>
      <c r="G334" s="1">
        <f>testdata[[#This Row],[high]]-testdata[[#This Row],[low]]</f>
        <v>3.3400000000000318</v>
      </c>
      <c r="H334" s="1">
        <f>ABS(testdata[[#This Row],[high]]-F333)</f>
        <v>1.2800000000000296</v>
      </c>
      <c r="I334" s="1">
        <f>ABS(testdata[[#This Row],[low]]-F333)</f>
        <v>2.0600000000000023</v>
      </c>
      <c r="J334" s="15">
        <f>MAX(testdata[[#This Row],[H-L]:[|L-pC|]])</f>
        <v>3.3400000000000318</v>
      </c>
      <c r="K334" s="12">
        <f>(K333*13+testdata[[#This Row],[TR]])/14</f>
        <v>3.7780885561363746</v>
      </c>
      <c r="L334" s="12">
        <f>(testdata[[#This Row],[high]]+testdata[[#This Row],[low]])/2</f>
        <v>257.37</v>
      </c>
      <c r="M334" s="15">
        <f>testdata[[#This Row],[MidPrice]]+Multiplier*testdata[[#This Row],[ATR]]</f>
        <v>268.70426566840911</v>
      </c>
      <c r="N334" s="15">
        <f>testdata[[#This Row],[MidPrice]]-Multiplier*testdata[[#This Row],[ATR]]</f>
        <v>246.03573433159087</v>
      </c>
      <c r="O334" s="15">
        <f>IF(OR(testdata[[#This Row],[UpperE]]&lt;O333,F333&gt;O333),testdata[[#This Row],[UpperE]],O333)</f>
        <v>264.60834776830353</v>
      </c>
      <c r="P334" s="15">
        <f>IF(OR(testdata[[#This Row],[LowerE]]&gt;P333,F333&lt;P333),testdata[[#This Row],[LowerE]],P333)</f>
        <v>249.17952032152934</v>
      </c>
      <c r="Q334" s="8">
        <f>IF(T333=O333,testdata[[#This Row],[Upper]],testdata[[#This Row],[Lower]])</f>
        <v>264.60834776830353</v>
      </c>
      <c r="R334" s="8">
        <f>IF(testdata[[#This Row],[SuperTrend]]=testdata[[#This Row],[Upper]],testdata[[#This Row],[Upper]],NA())</f>
        <v>264.60834776830353</v>
      </c>
      <c r="S334" s="8" t="e">
        <f>IF(testdata[[#This Row],[SuperTrend]]=testdata[[#This Row],[Lower]],testdata[[#This Row],[Lower]],NA())</f>
        <v>#N/A</v>
      </c>
      <c r="T334" s="8">
        <f>IF(testdata[[#This Row],[close]]&lt;=testdata[[#This Row],[STpot]],testdata[[#This Row],[Upper]],testdata[[#This Row],[Lower]])</f>
        <v>264.60834776830353</v>
      </c>
      <c r="V334" s="2">
        <v>43220</v>
      </c>
      <c r="W334" s="8">
        <v>264.60834776830302</v>
      </c>
      <c r="X334" s="8"/>
      <c r="Y334" s="8">
        <v>264.60834776830302</v>
      </c>
      <c r="Z334" t="str">
        <f t="shared" si="4"/>
        <v/>
      </c>
    </row>
    <row r="335" spans="1:26" x14ac:dyDescent="0.25">
      <c r="A335" s="5">
        <v>334</v>
      </c>
      <c r="B335" s="2">
        <v>43221</v>
      </c>
      <c r="C335" s="1">
        <v>255.16</v>
      </c>
      <c r="D335" s="1">
        <v>256.35000000000002</v>
      </c>
      <c r="E335" s="1">
        <v>253.46</v>
      </c>
      <c r="F335" s="1">
        <v>256.23</v>
      </c>
      <c r="G335" s="1">
        <f>testdata[[#This Row],[high]]-testdata[[#This Row],[low]]</f>
        <v>2.8900000000000148</v>
      </c>
      <c r="H335" s="1">
        <f>ABS(testdata[[#This Row],[high]]-F334)</f>
        <v>0.5700000000000216</v>
      </c>
      <c r="I335" s="1">
        <f>ABS(testdata[[#This Row],[low]]-F334)</f>
        <v>2.3199999999999932</v>
      </c>
      <c r="J335" s="15">
        <f>MAX(testdata[[#This Row],[H-L]:[|L-pC|]])</f>
        <v>2.8900000000000148</v>
      </c>
      <c r="K335" s="12">
        <f>(K334*13+testdata[[#This Row],[TR]])/14</f>
        <v>3.7146536592694916</v>
      </c>
      <c r="L335" s="12">
        <f>(testdata[[#This Row],[high]]+testdata[[#This Row],[low]])/2</f>
        <v>254.90500000000003</v>
      </c>
      <c r="M335" s="15">
        <f>testdata[[#This Row],[MidPrice]]+Multiplier*testdata[[#This Row],[ATR]]</f>
        <v>266.04896097780852</v>
      </c>
      <c r="N335" s="15">
        <f>testdata[[#This Row],[MidPrice]]-Multiplier*testdata[[#This Row],[ATR]]</f>
        <v>243.76103902219154</v>
      </c>
      <c r="O335" s="15">
        <f>IF(OR(testdata[[#This Row],[UpperE]]&lt;O334,F334&gt;O334),testdata[[#This Row],[UpperE]],O334)</f>
        <v>264.60834776830353</v>
      </c>
      <c r="P335" s="15">
        <f>IF(OR(testdata[[#This Row],[LowerE]]&gt;P334,F334&lt;P334),testdata[[#This Row],[LowerE]],P334)</f>
        <v>249.17952032152934</v>
      </c>
      <c r="Q335" s="8">
        <f>IF(T334=O334,testdata[[#This Row],[Upper]],testdata[[#This Row],[Lower]])</f>
        <v>264.60834776830353</v>
      </c>
      <c r="R335" s="8">
        <f>IF(testdata[[#This Row],[SuperTrend]]=testdata[[#This Row],[Upper]],testdata[[#This Row],[Upper]],NA())</f>
        <v>264.60834776830353</v>
      </c>
      <c r="S335" s="8" t="e">
        <f>IF(testdata[[#This Row],[SuperTrend]]=testdata[[#This Row],[Lower]],testdata[[#This Row],[Lower]],NA())</f>
        <v>#N/A</v>
      </c>
      <c r="T335" s="8">
        <f>IF(testdata[[#This Row],[close]]&lt;=testdata[[#This Row],[STpot]],testdata[[#This Row],[Upper]],testdata[[#This Row],[Lower]])</f>
        <v>264.60834776830353</v>
      </c>
      <c r="V335" s="2">
        <v>43221</v>
      </c>
      <c r="W335" s="8">
        <v>264.60834776830302</v>
      </c>
      <c r="X335" s="8"/>
      <c r="Y335" s="8">
        <v>264.60834776830302</v>
      </c>
      <c r="Z335" t="str">
        <f t="shared" si="4"/>
        <v/>
      </c>
    </row>
    <row r="336" spans="1:26" x14ac:dyDescent="0.25">
      <c r="A336" s="5">
        <v>335</v>
      </c>
      <c r="B336" s="2">
        <v>43222</v>
      </c>
      <c r="C336" s="1">
        <v>256.02</v>
      </c>
      <c r="D336" s="1">
        <v>256.91000000000003</v>
      </c>
      <c r="E336" s="1">
        <v>254.08</v>
      </c>
      <c r="F336" s="1">
        <v>254.51</v>
      </c>
      <c r="G336" s="1">
        <f>testdata[[#This Row],[high]]-testdata[[#This Row],[low]]</f>
        <v>2.8300000000000125</v>
      </c>
      <c r="H336" s="1">
        <f>ABS(testdata[[#This Row],[high]]-F335)</f>
        <v>0.68000000000000682</v>
      </c>
      <c r="I336" s="1">
        <f>ABS(testdata[[#This Row],[low]]-F335)</f>
        <v>2.1500000000000057</v>
      </c>
      <c r="J336" s="15">
        <f>MAX(testdata[[#This Row],[H-L]:[|L-pC|]])</f>
        <v>2.8300000000000125</v>
      </c>
      <c r="K336" s="12">
        <f>(K335*13+testdata[[#This Row],[TR]])/14</f>
        <v>3.6514641121788145</v>
      </c>
      <c r="L336" s="12">
        <f>(testdata[[#This Row],[high]]+testdata[[#This Row],[low]])/2</f>
        <v>255.495</v>
      </c>
      <c r="M336" s="15">
        <f>testdata[[#This Row],[MidPrice]]+Multiplier*testdata[[#This Row],[ATR]]</f>
        <v>266.44939233653645</v>
      </c>
      <c r="N336" s="15">
        <f>testdata[[#This Row],[MidPrice]]-Multiplier*testdata[[#This Row],[ATR]]</f>
        <v>244.54060766346356</v>
      </c>
      <c r="O336" s="15">
        <f>IF(OR(testdata[[#This Row],[UpperE]]&lt;O335,F335&gt;O335),testdata[[#This Row],[UpperE]],O335)</f>
        <v>264.60834776830353</v>
      </c>
      <c r="P336" s="15">
        <f>IF(OR(testdata[[#This Row],[LowerE]]&gt;P335,F335&lt;P335),testdata[[#This Row],[LowerE]],P335)</f>
        <v>249.17952032152934</v>
      </c>
      <c r="Q336" s="8">
        <f>IF(T335=O335,testdata[[#This Row],[Upper]],testdata[[#This Row],[Lower]])</f>
        <v>264.60834776830353</v>
      </c>
      <c r="R336" s="8">
        <f>IF(testdata[[#This Row],[SuperTrend]]=testdata[[#This Row],[Upper]],testdata[[#This Row],[Upper]],NA())</f>
        <v>264.60834776830353</v>
      </c>
      <c r="S336" s="8" t="e">
        <f>IF(testdata[[#This Row],[SuperTrend]]=testdata[[#This Row],[Lower]],testdata[[#This Row],[Lower]],NA())</f>
        <v>#N/A</v>
      </c>
      <c r="T336" s="8">
        <f>IF(testdata[[#This Row],[close]]&lt;=testdata[[#This Row],[STpot]],testdata[[#This Row],[Upper]],testdata[[#This Row],[Lower]])</f>
        <v>264.60834776830353</v>
      </c>
      <c r="V336" s="2">
        <v>43222</v>
      </c>
      <c r="W336" s="8">
        <v>264.60834776830302</v>
      </c>
      <c r="X336" s="8"/>
      <c r="Y336" s="8">
        <v>264.60834776830302</v>
      </c>
      <c r="Z336" t="str">
        <f t="shared" ref="Z336:Z399" si="5">IF(ROUND(Y336,8)&lt;&gt;ROUND(T336,8),"ERR","")</f>
        <v/>
      </c>
    </row>
    <row r="337" spans="1:26" x14ac:dyDescent="0.25">
      <c r="A337" s="5">
        <v>336</v>
      </c>
      <c r="B337" s="2">
        <v>43223</v>
      </c>
      <c r="C337" s="1">
        <v>253.6</v>
      </c>
      <c r="D337" s="1">
        <v>254.66</v>
      </c>
      <c r="E337" s="1">
        <v>250.5</v>
      </c>
      <c r="F337" s="1">
        <v>253.95</v>
      </c>
      <c r="G337" s="1">
        <f>testdata[[#This Row],[high]]-testdata[[#This Row],[low]]</f>
        <v>4.1599999999999966</v>
      </c>
      <c r="H337" s="1">
        <f>ABS(testdata[[#This Row],[high]]-F336)</f>
        <v>0.15000000000000568</v>
      </c>
      <c r="I337" s="1">
        <f>ABS(testdata[[#This Row],[low]]-F336)</f>
        <v>4.0099999999999909</v>
      </c>
      <c r="J337" s="15">
        <f>MAX(testdata[[#This Row],[H-L]:[|L-pC|]])</f>
        <v>4.1599999999999966</v>
      </c>
      <c r="K337" s="12">
        <f>(K336*13+testdata[[#This Row],[TR]])/14</f>
        <v>3.6877881041660419</v>
      </c>
      <c r="L337" s="12">
        <f>(testdata[[#This Row],[high]]+testdata[[#This Row],[low]])/2</f>
        <v>252.57999999999998</v>
      </c>
      <c r="M337" s="15">
        <f>testdata[[#This Row],[MidPrice]]+Multiplier*testdata[[#This Row],[ATR]]</f>
        <v>263.64336431249814</v>
      </c>
      <c r="N337" s="15">
        <f>testdata[[#This Row],[MidPrice]]-Multiplier*testdata[[#This Row],[ATR]]</f>
        <v>241.51663568750186</v>
      </c>
      <c r="O337" s="15">
        <f>IF(OR(testdata[[#This Row],[UpperE]]&lt;O336,F336&gt;O336),testdata[[#This Row],[UpperE]],O336)</f>
        <v>263.64336431249814</v>
      </c>
      <c r="P337" s="15">
        <f>IF(OR(testdata[[#This Row],[LowerE]]&gt;P336,F336&lt;P336),testdata[[#This Row],[LowerE]],P336)</f>
        <v>249.17952032152934</v>
      </c>
      <c r="Q337" s="8">
        <f>IF(T336=O336,testdata[[#This Row],[Upper]],testdata[[#This Row],[Lower]])</f>
        <v>263.64336431249814</v>
      </c>
      <c r="R337" s="8">
        <f>IF(testdata[[#This Row],[SuperTrend]]=testdata[[#This Row],[Upper]],testdata[[#This Row],[Upper]],NA())</f>
        <v>263.64336431249814</v>
      </c>
      <c r="S337" s="8" t="e">
        <f>IF(testdata[[#This Row],[SuperTrend]]=testdata[[#This Row],[Lower]],testdata[[#This Row],[Lower]],NA())</f>
        <v>#N/A</v>
      </c>
      <c r="T337" s="8">
        <f>IF(testdata[[#This Row],[close]]&lt;=testdata[[#This Row],[STpot]],testdata[[#This Row],[Upper]],testdata[[#This Row],[Lower]])</f>
        <v>263.64336431249814</v>
      </c>
      <c r="V337" s="2">
        <v>43223</v>
      </c>
      <c r="W337" s="8">
        <v>263.64336431249802</v>
      </c>
      <c r="X337" s="8"/>
      <c r="Y337" s="8">
        <v>263.64336431249802</v>
      </c>
      <c r="Z337" t="str">
        <f t="shared" si="5"/>
        <v/>
      </c>
    </row>
    <row r="338" spans="1:26" x14ac:dyDescent="0.25">
      <c r="A338" s="5">
        <v>337</v>
      </c>
      <c r="B338" s="2">
        <v>43224</v>
      </c>
      <c r="C338" s="1">
        <v>252.89</v>
      </c>
      <c r="D338" s="1">
        <v>257.98</v>
      </c>
      <c r="E338" s="1">
        <v>252.53</v>
      </c>
      <c r="F338" s="1">
        <v>257.24</v>
      </c>
      <c r="G338" s="1">
        <f>testdata[[#This Row],[high]]-testdata[[#This Row],[low]]</f>
        <v>5.4500000000000171</v>
      </c>
      <c r="H338" s="1">
        <f>ABS(testdata[[#This Row],[high]]-F337)</f>
        <v>4.0300000000000296</v>
      </c>
      <c r="I338" s="1">
        <f>ABS(testdata[[#This Row],[low]]-F337)</f>
        <v>1.4199999999999875</v>
      </c>
      <c r="J338" s="15">
        <f>MAX(testdata[[#This Row],[H-L]:[|L-pC|]])</f>
        <v>5.4500000000000171</v>
      </c>
      <c r="K338" s="12">
        <f>(K337*13+testdata[[#This Row],[TR]])/14</f>
        <v>3.8136603824398976</v>
      </c>
      <c r="L338" s="12">
        <f>(testdata[[#This Row],[high]]+testdata[[#This Row],[low]])/2</f>
        <v>255.255</v>
      </c>
      <c r="M338" s="15">
        <f>testdata[[#This Row],[MidPrice]]+Multiplier*testdata[[#This Row],[ATR]]</f>
        <v>266.69598114731969</v>
      </c>
      <c r="N338" s="15">
        <f>testdata[[#This Row],[MidPrice]]-Multiplier*testdata[[#This Row],[ATR]]</f>
        <v>243.81401885268031</v>
      </c>
      <c r="O338" s="15">
        <f>IF(OR(testdata[[#This Row],[UpperE]]&lt;O337,F337&gt;O337),testdata[[#This Row],[UpperE]],O337)</f>
        <v>263.64336431249814</v>
      </c>
      <c r="P338" s="15">
        <f>IF(OR(testdata[[#This Row],[LowerE]]&gt;P337,F337&lt;P337),testdata[[#This Row],[LowerE]],P337)</f>
        <v>249.17952032152934</v>
      </c>
      <c r="Q338" s="8">
        <f>IF(T337=O337,testdata[[#This Row],[Upper]],testdata[[#This Row],[Lower]])</f>
        <v>263.64336431249814</v>
      </c>
      <c r="R338" s="8">
        <f>IF(testdata[[#This Row],[SuperTrend]]=testdata[[#This Row],[Upper]],testdata[[#This Row],[Upper]],NA())</f>
        <v>263.64336431249814</v>
      </c>
      <c r="S338" s="8" t="e">
        <f>IF(testdata[[#This Row],[SuperTrend]]=testdata[[#This Row],[Lower]],testdata[[#This Row],[Lower]],NA())</f>
        <v>#N/A</v>
      </c>
      <c r="T338" s="8">
        <f>IF(testdata[[#This Row],[close]]&lt;=testdata[[#This Row],[STpot]],testdata[[#This Row],[Upper]],testdata[[#This Row],[Lower]])</f>
        <v>263.64336431249814</v>
      </c>
      <c r="V338" s="2">
        <v>43224</v>
      </c>
      <c r="W338" s="8">
        <v>263.64336431249802</v>
      </c>
      <c r="X338" s="8"/>
      <c r="Y338" s="8">
        <v>263.64336431249802</v>
      </c>
      <c r="Z338" t="str">
        <f t="shared" si="5"/>
        <v/>
      </c>
    </row>
    <row r="339" spans="1:26" x14ac:dyDescent="0.25">
      <c r="A339" s="5">
        <v>338</v>
      </c>
      <c r="B339" s="2">
        <v>43227</v>
      </c>
      <c r="C339" s="1">
        <v>258.08</v>
      </c>
      <c r="D339" s="1">
        <v>259.17</v>
      </c>
      <c r="E339" s="1">
        <v>257.32</v>
      </c>
      <c r="F339" s="1">
        <v>258.11</v>
      </c>
      <c r="G339" s="1">
        <f>testdata[[#This Row],[high]]-testdata[[#This Row],[low]]</f>
        <v>1.8500000000000227</v>
      </c>
      <c r="H339" s="1">
        <f>ABS(testdata[[#This Row],[high]]-F338)</f>
        <v>1.9300000000000068</v>
      </c>
      <c r="I339" s="1">
        <f>ABS(testdata[[#This Row],[low]]-F338)</f>
        <v>7.9999999999984084E-2</v>
      </c>
      <c r="J339" s="15">
        <f>MAX(testdata[[#This Row],[H-L]:[|L-pC|]])</f>
        <v>1.9300000000000068</v>
      </c>
      <c r="K339" s="12">
        <f>(K338*13+testdata[[#This Row],[TR]])/14</f>
        <v>3.6791132122656198</v>
      </c>
      <c r="L339" s="12">
        <f>(testdata[[#This Row],[high]]+testdata[[#This Row],[low]])/2</f>
        <v>258.245</v>
      </c>
      <c r="M339" s="15">
        <f>testdata[[#This Row],[MidPrice]]+Multiplier*testdata[[#This Row],[ATR]]</f>
        <v>269.28233963679685</v>
      </c>
      <c r="N339" s="15">
        <f>testdata[[#This Row],[MidPrice]]-Multiplier*testdata[[#This Row],[ATR]]</f>
        <v>247.20766036320313</v>
      </c>
      <c r="O339" s="15">
        <f>IF(OR(testdata[[#This Row],[UpperE]]&lt;O338,F338&gt;O338),testdata[[#This Row],[UpperE]],O338)</f>
        <v>263.64336431249814</v>
      </c>
      <c r="P339" s="15">
        <f>IF(OR(testdata[[#This Row],[LowerE]]&gt;P338,F338&lt;P338),testdata[[#This Row],[LowerE]],P338)</f>
        <v>249.17952032152934</v>
      </c>
      <c r="Q339" s="8">
        <f>IF(T338=O338,testdata[[#This Row],[Upper]],testdata[[#This Row],[Lower]])</f>
        <v>263.64336431249814</v>
      </c>
      <c r="R339" s="8">
        <f>IF(testdata[[#This Row],[SuperTrend]]=testdata[[#This Row],[Upper]],testdata[[#This Row],[Upper]],NA())</f>
        <v>263.64336431249814</v>
      </c>
      <c r="S339" s="8" t="e">
        <f>IF(testdata[[#This Row],[SuperTrend]]=testdata[[#This Row],[Lower]],testdata[[#This Row],[Lower]],NA())</f>
        <v>#N/A</v>
      </c>
      <c r="T339" s="8">
        <f>IF(testdata[[#This Row],[close]]&lt;=testdata[[#This Row],[STpot]],testdata[[#This Row],[Upper]],testdata[[#This Row],[Lower]])</f>
        <v>263.64336431249814</v>
      </c>
      <c r="V339" s="2">
        <v>43227</v>
      </c>
      <c r="W339" s="8">
        <v>263.64336431249802</v>
      </c>
      <c r="X339" s="8"/>
      <c r="Y339" s="8">
        <v>263.64336431249802</v>
      </c>
      <c r="Z339" t="str">
        <f t="shared" si="5"/>
        <v/>
      </c>
    </row>
    <row r="340" spans="1:26" x14ac:dyDescent="0.25">
      <c r="A340" s="5">
        <v>339</v>
      </c>
      <c r="B340" s="2">
        <v>43228</v>
      </c>
      <c r="C340" s="1">
        <v>257.7</v>
      </c>
      <c r="D340" s="1">
        <v>258.5</v>
      </c>
      <c r="E340" s="1">
        <v>256.39999999999998</v>
      </c>
      <c r="F340" s="1">
        <v>258.11</v>
      </c>
      <c r="G340" s="1">
        <f>testdata[[#This Row],[high]]-testdata[[#This Row],[low]]</f>
        <v>2.1000000000000227</v>
      </c>
      <c r="H340" s="1">
        <f>ABS(testdata[[#This Row],[high]]-F339)</f>
        <v>0.38999999999998636</v>
      </c>
      <c r="I340" s="1">
        <f>ABS(testdata[[#This Row],[low]]-F339)</f>
        <v>1.7100000000000364</v>
      </c>
      <c r="J340" s="15">
        <f>MAX(testdata[[#This Row],[H-L]:[|L-pC|]])</f>
        <v>2.1000000000000227</v>
      </c>
      <c r="K340" s="12">
        <f>(K339*13+testdata[[#This Row],[TR]])/14</f>
        <v>3.566319411389506</v>
      </c>
      <c r="L340" s="12">
        <f>(testdata[[#This Row],[high]]+testdata[[#This Row],[low]])/2</f>
        <v>257.45</v>
      </c>
      <c r="M340" s="15">
        <f>testdata[[#This Row],[MidPrice]]+Multiplier*testdata[[#This Row],[ATR]]</f>
        <v>268.1489582341685</v>
      </c>
      <c r="N340" s="15">
        <f>testdata[[#This Row],[MidPrice]]-Multiplier*testdata[[#This Row],[ATR]]</f>
        <v>246.75104176583147</v>
      </c>
      <c r="O340" s="15">
        <f>IF(OR(testdata[[#This Row],[UpperE]]&lt;O339,F339&gt;O339),testdata[[#This Row],[UpperE]],O339)</f>
        <v>263.64336431249814</v>
      </c>
      <c r="P340" s="15">
        <f>IF(OR(testdata[[#This Row],[LowerE]]&gt;P339,F339&lt;P339),testdata[[#This Row],[LowerE]],P339)</f>
        <v>249.17952032152934</v>
      </c>
      <c r="Q340" s="8">
        <f>IF(T339=O339,testdata[[#This Row],[Upper]],testdata[[#This Row],[Lower]])</f>
        <v>263.64336431249814</v>
      </c>
      <c r="R340" s="8">
        <f>IF(testdata[[#This Row],[SuperTrend]]=testdata[[#This Row],[Upper]],testdata[[#This Row],[Upper]],NA())</f>
        <v>263.64336431249814</v>
      </c>
      <c r="S340" s="8" t="e">
        <f>IF(testdata[[#This Row],[SuperTrend]]=testdata[[#This Row],[Lower]],testdata[[#This Row],[Lower]],NA())</f>
        <v>#N/A</v>
      </c>
      <c r="T340" s="8">
        <f>IF(testdata[[#This Row],[close]]&lt;=testdata[[#This Row],[STpot]],testdata[[#This Row],[Upper]],testdata[[#This Row],[Lower]])</f>
        <v>263.64336431249814</v>
      </c>
      <c r="V340" s="2">
        <v>43228</v>
      </c>
      <c r="W340" s="8">
        <v>263.64336431249802</v>
      </c>
      <c r="X340" s="8"/>
      <c r="Y340" s="8">
        <v>263.64336431249802</v>
      </c>
      <c r="Z340" t="str">
        <f t="shared" si="5"/>
        <v/>
      </c>
    </row>
    <row r="341" spans="1:26" x14ac:dyDescent="0.25">
      <c r="A341" s="5">
        <v>340</v>
      </c>
      <c r="B341" s="2">
        <v>43229</v>
      </c>
      <c r="C341" s="1">
        <v>258.83999999999997</v>
      </c>
      <c r="D341" s="1">
        <v>260.95</v>
      </c>
      <c r="E341" s="1">
        <v>258.27</v>
      </c>
      <c r="F341" s="1">
        <v>260.60000000000002</v>
      </c>
      <c r="G341" s="1">
        <f>testdata[[#This Row],[high]]-testdata[[#This Row],[low]]</f>
        <v>2.6800000000000068</v>
      </c>
      <c r="H341" s="1">
        <f>ABS(testdata[[#This Row],[high]]-F340)</f>
        <v>2.839999999999975</v>
      </c>
      <c r="I341" s="1">
        <f>ABS(testdata[[#This Row],[low]]-F340)</f>
        <v>0.15999999999996817</v>
      </c>
      <c r="J341" s="15">
        <f>MAX(testdata[[#This Row],[H-L]:[|L-pC|]])</f>
        <v>2.839999999999975</v>
      </c>
      <c r="K341" s="12">
        <f>(K340*13+testdata[[#This Row],[TR]])/14</f>
        <v>3.5144394534331114</v>
      </c>
      <c r="L341" s="12">
        <f>(testdata[[#This Row],[high]]+testdata[[#This Row],[low]])/2</f>
        <v>259.61</v>
      </c>
      <c r="M341" s="15">
        <f>testdata[[#This Row],[MidPrice]]+Multiplier*testdata[[#This Row],[ATR]]</f>
        <v>270.15331836029935</v>
      </c>
      <c r="N341" s="15">
        <f>testdata[[#This Row],[MidPrice]]-Multiplier*testdata[[#This Row],[ATR]]</f>
        <v>249.06668163970068</v>
      </c>
      <c r="O341" s="15">
        <f>IF(OR(testdata[[#This Row],[UpperE]]&lt;O340,F340&gt;O340),testdata[[#This Row],[UpperE]],O340)</f>
        <v>263.64336431249814</v>
      </c>
      <c r="P341" s="15">
        <f>IF(OR(testdata[[#This Row],[LowerE]]&gt;P340,F340&lt;P340),testdata[[#This Row],[LowerE]],P340)</f>
        <v>249.17952032152934</v>
      </c>
      <c r="Q341" s="8">
        <f>IF(T340=O340,testdata[[#This Row],[Upper]],testdata[[#This Row],[Lower]])</f>
        <v>263.64336431249814</v>
      </c>
      <c r="R341" s="8">
        <f>IF(testdata[[#This Row],[SuperTrend]]=testdata[[#This Row],[Upper]],testdata[[#This Row],[Upper]],NA())</f>
        <v>263.64336431249814</v>
      </c>
      <c r="S341" s="8" t="e">
        <f>IF(testdata[[#This Row],[SuperTrend]]=testdata[[#This Row],[Lower]],testdata[[#This Row],[Lower]],NA())</f>
        <v>#N/A</v>
      </c>
      <c r="T341" s="8">
        <f>IF(testdata[[#This Row],[close]]&lt;=testdata[[#This Row],[STpot]],testdata[[#This Row],[Upper]],testdata[[#This Row],[Lower]])</f>
        <v>263.64336431249814</v>
      </c>
      <c r="V341" s="2">
        <v>43229</v>
      </c>
      <c r="W341" s="8">
        <v>263.64336431249802</v>
      </c>
      <c r="X341" s="8"/>
      <c r="Y341" s="8">
        <v>263.64336431249802</v>
      </c>
      <c r="Z341" t="str">
        <f t="shared" si="5"/>
        <v/>
      </c>
    </row>
    <row r="342" spans="1:26" x14ac:dyDescent="0.25">
      <c r="A342" s="5">
        <v>341</v>
      </c>
      <c r="B342" s="2">
        <v>43230</v>
      </c>
      <c r="C342" s="1">
        <v>261.41000000000003</v>
      </c>
      <c r="D342" s="1">
        <v>263.39999999999998</v>
      </c>
      <c r="E342" s="1">
        <v>261.3</v>
      </c>
      <c r="F342" s="1">
        <v>263.04000000000002</v>
      </c>
      <c r="G342" s="1">
        <f>testdata[[#This Row],[high]]-testdata[[#This Row],[low]]</f>
        <v>2.0999999999999659</v>
      </c>
      <c r="H342" s="1">
        <f>ABS(testdata[[#This Row],[high]]-F341)</f>
        <v>2.7999999999999545</v>
      </c>
      <c r="I342" s="1">
        <f>ABS(testdata[[#This Row],[low]]-F341)</f>
        <v>0.69999999999998863</v>
      </c>
      <c r="J342" s="15">
        <f>MAX(testdata[[#This Row],[H-L]:[|L-pC|]])</f>
        <v>2.7999999999999545</v>
      </c>
      <c r="K342" s="12">
        <f>(K341*13+testdata[[#This Row],[TR]])/14</f>
        <v>3.4634080639021718</v>
      </c>
      <c r="L342" s="12">
        <f>(testdata[[#This Row],[high]]+testdata[[#This Row],[low]])/2</f>
        <v>262.35000000000002</v>
      </c>
      <c r="M342" s="15">
        <f>testdata[[#This Row],[MidPrice]]+Multiplier*testdata[[#This Row],[ATR]]</f>
        <v>272.74022419170655</v>
      </c>
      <c r="N342" s="15">
        <f>testdata[[#This Row],[MidPrice]]-Multiplier*testdata[[#This Row],[ATR]]</f>
        <v>251.9597758082935</v>
      </c>
      <c r="O342" s="15">
        <f>IF(OR(testdata[[#This Row],[UpperE]]&lt;O341,F341&gt;O341),testdata[[#This Row],[UpperE]],O341)</f>
        <v>263.64336431249814</v>
      </c>
      <c r="P342" s="15">
        <f>IF(OR(testdata[[#This Row],[LowerE]]&gt;P341,F341&lt;P341),testdata[[#This Row],[LowerE]],P341)</f>
        <v>251.9597758082935</v>
      </c>
      <c r="Q342" s="8">
        <f>IF(T341=O341,testdata[[#This Row],[Upper]],testdata[[#This Row],[Lower]])</f>
        <v>263.64336431249814</v>
      </c>
      <c r="R342" s="8">
        <f>IF(testdata[[#This Row],[SuperTrend]]=testdata[[#This Row],[Upper]],testdata[[#This Row],[Upper]],NA())</f>
        <v>263.64336431249814</v>
      </c>
      <c r="S342" s="8" t="e">
        <f>IF(testdata[[#This Row],[SuperTrend]]=testdata[[#This Row],[Lower]],testdata[[#This Row],[Lower]],NA())</f>
        <v>#N/A</v>
      </c>
      <c r="T342" s="8">
        <f>IF(testdata[[#This Row],[close]]&lt;=testdata[[#This Row],[STpot]],testdata[[#This Row],[Upper]],testdata[[#This Row],[Lower]])</f>
        <v>263.64336431249814</v>
      </c>
      <c r="V342" s="2">
        <v>43230</v>
      </c>
      <c r="W342" s="8">
        <v>263.64336431249802</v>
      </c>
      <c r="X342" s="8"/>
      <c r="Y342" s="8">
        <v>263.64336431249802</v>
      </c>
      <c r="Z342" t="str">
        <f t="shared" si="5"/>
        <v/>
      </c>
    </row>
    <row r="343" spans="1:26" x14ac:dyDescent="0.25">
      <c r="A343" s="5">
        <v>342</v>
      </c>
      <c r="B343" s="2">
        <v>43231</v>
      </c>
      <c r="C343" s="1">
        <v>263.17</v>
      </c>
      <c r="D343" s="1">
        <v>264.13</v>
      </c>
      <c r="E343" s="1">
        <v>262.61</v>
      </c>
      <c r="F343" s="1">
        <v>263.83999999999997</v>
      </c>
      <c r="G343" s="1">
        <f>testdata[[#This Row],[high]]-testdata[[#This Row],[low]]</f>
        <v>1.5199999999999818</v>
      </c>
      <c r="H343" s="1">
        <f>ABS(testdata[[#This Row],[high]]-F342)</f>
        <v>1.089999999999975</v>
      </c>
      <c r="I343" s="1">
        <f>ABS(testdata[[#This Row],[low]]-F342)</f>
        <v>0.43000000000000682</v>
      </c>
      <c r="J343" s="15">
        <f>MAX(testdata[[#This Row],[H-L]:[|L-pC|]])</f>
        <v>1.5199999999999818</v>
      </c>
      <c r="K343" s="12">
        <f>(K342*13+testdata[[#This Row],[TR]])/14</f>
        <v>3.3245932021948725</v>
      </c>
      <c r="L343" s="12">
        <f>(testdata[[#This Row],[high]]+testdata[[#This Row],[low]])/2</f>
        <v>263.37</v>
      </c>
      <c r="M343" s="15">
        <f>testdata[[#This Row],[MidPrice]]+Multiplier*testdata[[#This Row],[ATR]]</f>
        <v>273.34377960658463</v>
      </c>
      <c r="N343" s="15">
        <f>testdata[[#This Row],[MidPrice]]-Multiplier*testdata[[#This Row],[ATR]]</f>
        <v>253.39622039341538</v>
      </c>
      <c r="O343" s="15">
        <f>IF(OR(testdata[[#This Row],[UpperE]]&lt;O342,F342&gt;O342),testdata[[#This Row],[UpperE]],O342)</f>
        <v>263.64336431249814</v>
      </c>
      <c r="P343" s="15">
        <f>IF(OR(testdata[[#This Row],[LowerE]]&gt;P342,F342&lt;P342),testdata[[#This Row],[LowerE]],P342)</f>
        <v>253.39622039341538</v>
      </c>
      <c r="Q343" s="8">
        <f>IF(T342=O342,testdata[[#This Row],[Upper]],testdata[[#This Row],[Lower]])</f>
        <v>263.64336431249814</v>
      </c>
      <c r="R343" s="8" t="e">
        <f>IF(testdata[[#This Row],[SuperTrend]]=testdata[[#This Row],[Upper]],testdata[[#This Row],[Upper]],NA())</f>
        <v>#N/A</v>
      </c>
      <c r="S343" s="8">
        <f>IF(testdata[[#This Row],[SuperTrend]]=testdata[[#This Row],[Lower]],testdata[[#This Row],[Lower]],NA())</f>
        <v>253.39622039341538</v>
      </c>
      <c r="T343" s="8">
        <f>IF(testdata[[#This Row],[close]]&lt;=testdata[[#This Row],[STpot]],testdata[[#This Row],[Upper]],testdata[[#This Row],[Lower]])</f>
        <v>253.39622039341538</v>
      </c>
      <c r="V343" s="2">
        <v>43231</v>
      </c>
      <c r="W343" s="8"/>
      <c r="X343" s="8">
        <v>253.39622039341501</v>
      </c>
      <c r="Y343" s="8">
        <v>253.39622039341501</v>
      </c>
      <c r="Z343" t="str">
        <f t="shared" si="5"/>
        <v/>
      </c>
    </row>
    <row r="344" spans="1:26" x14ac:dyDescent="0.25">
      <c r="A344" s="5">
        <v>343</v>
      </c>
      <c r="B344" s="2">
        <v>43234</v>
      </c>
      <c r="C344" s="1">
        <v>264.31</v>
      </c>
      <c r="D344" s="1">
        <v>265.02999999999997</v>
      </c>
      <c r="E344" s="1">
        <v>263.37</v>
      </c>
      <c r="F344" s="1">
        <v>263.97000000000003</v>
      </c>
      <c r="G344" s="1">
        <f>testdata[[#This Row],[high]]-testdata[[#This Row],[low]]</f>
        <v>1.6599999999999682</v>
      </c>
      <c r="H344" s="1">
        <f>ABS(testdata[[#This Row],[high]]-F343)</f>
        <v>1.1899999999999977</v>
      </c>
      <c r="I344" s="1">
        <f>ABS(testdata[[#This Row],[low]]-F343)</f>
        <v>0.46999999999997044</v>
      </c>
      <c r="J344" s="15">
        <f>MAX(testdata[[#This Row],[H-L]:[|L-pC|]])</f>
        <v>1.6599999999999682</v>
      </c>
      <c r="K344" s="12">
        <f>(K343*13+testdata[[#This Row],[TR]])/14</f>
        <v>3.2056936877523796</v>
      </c>
      <c r="L344" s="12">
        <f>(testdata[[#This Row],[high]]+testdata[[#This Row],[low]])/2</f>
        <v>264.2</v>
      </c>
      <c r="M344" s="15">
        <f>testdata[[#This Row],[MidPrice]]+Multiplier*testdata[[#This Row],[ATR]]</f>
        <v>273.81708106325715</v>
      </c>
      <c r="N344" s="15">
        <f>testdata[[#This Row],[MidPrice]]-Multiplier*testdata[[#This Row],[ATR]]</f>
        <v>254.58291893674286</v>
      </c>
      <c r="O344" s="15">
        <f>IF(OR(testdata[[#This Row],[UpperE]]&lt;O343,F343&gt;O343),testdata[[#This Row],[UpperE]],O343)</f>
        <v>273.81708106325715</v>
      </c>
      <c r="P344" s="15">
        <f>IF(OR(testdata[[#This Row],[LowerE]]&gt;P343,F343&lt;P343),testdata[[#This Row],[LowerE]],P343)</f>
        <v>254.58291893674286</v>
      </c>
      <c r="Q344" s="8">
        <f>IF(T343=O343,testdata[[#This Row],[Upper]],testdata[[#This Row],[Lower]])</f>
        <v>254.58291893674286</v>
      </c>
      <c r="R344" s="8" t="e">
        <f>IF(testdata[[#This Row],[SuperTrend]]=testdata[[#This Row],[Upper]],testdata[[#This Row],[Upper]],NA())</f>
        <v>#N/A</v>
      </c>
      <c r="S344" s="8">
        <f>IF(testdata[[#This Row],[SuperTrend]]=testdata[[#This Row],[Lower]],testdata[[#This Row],[Lower]],NA())</f>
        <v>254.58291893674286</v>
      </c>
      <c r="T344" s="8">
        <f>IF(testdata[[#This Row],[close]]&lt;=testdata[[#This Row],[STpot]],testdata[[#This Row],[Upper]],testdata[[#This Row],[Lower]])</f>
        <v>254.58291893674286</v>
      </c>
      <c r="V344" s="2">
        <v>43234</v>
      </c>
      <c r="W344" s="8"/>
      <c r="X344" s="8">
        <v>254.582918936742</v>
      </c>
      <c r="Y344" s="8">
        <v>254.582918936742</v>
      </c>
      <c r="Z344" t="str">
        <f t="shared" si="5"/>
        <v/>
      </c>
    </row>
    <row r="345" spans="1:26" x14ac:dyDescent="0.25">
      <c r="A345" s="5">
        <v>344</v>
      </c>
      <c r="B345" s="2">
        <v>43235</v>
      </c>
      <c r="C345" s="1">
        <v>262.62</v>
      </c>
      <c r="D345" s="1">
        <v>262.64</v>
      </c>
      <c r="E345" s="1">
        <v>261.11</v>
      </c>
      <c r="F345" s="1">
        <v>262.14999999999998</v>
      </c>
      <c r="G345" s="1">
        <f>testdata[[#This Row],[high]]-testdata[[#This Row],[low]]</f>
        <v>1.5299999999999727</v>
      </c>
      <c r="H345" s="1">
        <f>ABS(testdata[[#This Row],[high]]-F344)</f>
        <v>1.3300000000000409</v>
      </c>
      <c r="I345" s="1">
        <f>ABS(testdata[[#This Row],[low]]-F344)</f>
        <v>2.8600000000000136</v>
      </c>
      <c r="J345" s="15">
        <f>MAX(testdata[[#This Row],[H-L]:[|L-pC|]])</f>
        <v>2.8600000000000136</v>
      </c>
      <c r="K345" s="12">
        <f>(K344*13+testdata[[#This Row],[TR]])/14</f>
        <v>3.1810012814843533</v>
      </c>
      <c r="L345" s="12">
        <f>(testdata[[#This Row],[high]]+testdata[[#This Row],[low]])/2</f>
        <v>261.875</v>
      </c>
      <c r="M345" s="15">
        <f>testdata[[#This Row],[MidPrice]]+Multiplier*testdata[[#This Row],[ATR]]</f>
        <v>271.41800384445304</v>
      </c>
      <c r="N345" s="15">
        <f>testdata[[#This Row],[MidPrice]]-Multiplier*testdata[[#This Row],[ATR]]</f>
        <v>252.33199615554693</v>
      </c>
      <c r="O345" s="15">
        <f>IF(OR(testdata[[#This Row],[UpperE]]&lt;O344,F344&gt;O344),testdata[[#This Row],[UpperE]],O344)</f>
        <v>271.41800384445304</v>
      </c>
      <c r="P345" s="15">
        <f>IF(OR(testdata[[#This Row],[LowerE]]&gt;P344,F344&lt;P344),testdata[[#This Row],[LowerE]],P344)</f>
        <v>254.58291893674286</v>
      </c>
      <c r="Q345" s="8">
        <f>IF(T344=O344,testdata[[#This Row],[Upper]],testdata[[#This Row],[Lower]])</f>
        <v>254.58291893674286</v>
      </c>
      <c r="R345" s="8" t="e">
        <f>IF(testdata[[#This Row],[SuperTrend]]=testdata[[#This Row],[Upper]],testdata[[#This Row],[Upper]],NA())</f>
        <v>#N/A</v>
      </c>
      <c r="S345" s="8">
        <f>IF(testdata[[#This Row],[SuperTrend]]=testdata[[#This Row],[Lower]],testdata[[#This Row],[Lower]],NA())</f>
        <v>254.58291893674286</v>
      </c>
      <c r="T345" s="8">
        <f>IF(testdata[[#This Row],[close]]&lt;=testdata[[#This Row],[STpot]],testdata[[#This Row],[Upper]],testdata[[#This Row],[Lower]])</f>
        <v>254.58291893674286</v>
      </c>
      <c r="V345" s="2">
        <v>43235</v>
      </c>
      <c r="W345" s="8"/>
      <c r="X345" s="8">
        <v>254.582918936742</v>
      </c>
      <c r="Y345" s="8">
        <v>254.582918936742</v>
      </c>
      <c r="Z345" t="str">
        <f t="shared" si="5"/>
        <v/>
      </c>
    </row>
    <row r="346" spans="1:26" x14ac:dyDescent="0.25">
      <c r="A346" s="5">
        <v>345</v>
      </c>
      <c r="B346" s="2">
        <v>43236</v>
      </c>
      <c r="C346" s="1">
        <v>262.19</v>
      </c>
      <c r="D346" s="1">
        <v>263.75</v>
      </c>
      <c r="E346" s="1">
        <v>262.16000000000003</v>
      </c>
      <c r="F346" s="1">
        <v>263.25</v>
      </c>
      <c r="G346" s="1">
        <f>testdata[[#This Row],[high]]-testdata[[#This Row],[low]]</f>
        <v>1.589999999999975</v>
      </c>
      <c r="H346" s="1">
        <f>ABS(testdata[[#This Row],[high]]-F345)</f>
        <v>1.6000000000000227</v>
      </c>
      <c r="I346" s="1">
        <f>ABS(testdata[[#This Row],[low]]-F345)</f>
        <v>1.0000000000047748E-2</v>
      </c>
      <c r="J346" s="15">
        <f>MAX(testdata[[#This Row],[H-L]:[|L-pC|]])</f>
        <v>1.6000000000000227</v>
      </c>
      <c r="K346" s="12">
        <f>(K345*13+testdata[[#This Row],[TR]])/14</f>
        <v>3.0680726185211866</v>
      </c>
      <c r="L346" s="12">
        <f>(testdata[[#This Row],[high]]+testdata[[#This Row],[low]])/2</f>
        <v>262.95500000000004</v>
      </c>
      <c r="M346" s="15">
        <f>testdata[[#This Row],[MidPrice]]+Multiplier*testdata[[#This Row],[ATR]]</f>
        <v>272.15921785556361</v>
      </c>
      <c r="N346" s="15">
        <f>testdata[[#This Row],[MidPrice]]-Multiplier*testdata[[#This Row],[ATR]]</f>
        <v>253.75078214443647</v>
      </c>
      <c r="O346" s="15">
        <f>IF(OR(testdata[[#This Row],[UpperE]]&lt;O345,F345&gt;O345),testdata[[#This Row],[UpperE]],O345)</f>
        <v>271.41800384445304</v>
      </c>
      <c r="P346" s="15">
        <f>IF(OR(testdata[[#This Row],[LowerE]]&gt;P345,F345&lt;P345),testdata[[#This Row],[LowerE]],P345)</f>
        <v>254.58291893674286</v>
      </c>
      <c r="Q346" s="8">
        <f>IF(T345=O345,testdata[[#This Row],[Upper]],testdata[[#This Row],[Lower]])</f>
        <v>254.58291893674286</v>
      </c>
      <c r="R346" s="8" t="e">
        <f>IF(testdata[[#This Row],[SuperTrend]]=testdata[[#This Row],[Upper]],testdata[[#This Row],[Upper]],NA())</f>
        <v>#N/A</v>
      </c>
      <c r="S346" s="8">
        <f>IF(testdata[[#This Row],[SuperTrend]]=testdata[[#This Row],[Lower]],testdata[[#This Row],[Lower]],NA())</f>
        <v>254.58291893674286</v>
      </c>
      <c r="T346" s="8">
        <f>IF(testdata[[#This Row],[close]]&lt;=testdata[[#This Row],[STpot]],testdata[[#This Row],[Upper]],testdata[[#This Row],[Lower]])</f>
        <v>254.58291893674286</v>
      </c>
      <c r="V346" s="2">
        <v>43236</v>
      </c>
      <c r="W346" s="8"/>
      <c r="X346" s="8">
        <v>254.582918936742</v>
      </c>
      <c r="Y346" s="8">
        <v>254.582918936742</v>
      </c>
      <c r="Z346" t="str">
        <f t="shared" si="5"/>
        <v/>
      </c>
    </row>
    <row r="347" spans="1:26" x14ac:dyDescent="0.25">
      <c r="A347" s="5">
        <v>346</v>
      </c>
      <c r="B347" s="2">
        <v>43237</v>
      </c>
      <c r="C347" s="1">
        <v>262.95999999999998</v>
      </c>
      <c r="D347" s="1">
        <v>264.20999999999998</v>
      </c>
      <c r="E347" s="1">
        <v>262.18</v>
      </c>
      <c r="F347" s="1">
        <v>263.02999999999997</v>
      </c>
      <c r="G347" s="1">
        <f>testdata[[#This Row],[high]]-testdata[[#This Row],[low]]</f>
        <v>2.0299999999999727</v>
      </c>
      <c r="H347" s="1">
        <f>ABS(testdata[[#This Row],[high]]-F346)</f>
        <v>0.95999999999997954</v>
      </c>
      <c r="I347" s="1">
        <f>ABS(testdata[[#This Row],[low]]-F346)</f>
        <v>1.0699999999999932</v>
      </c>
      <c r="J347" s="15">
        <f>MAX(testdata[[#This Row],[H-L]:[|L-pC|]])</f>
        <v>2.0299999999999727</v>
      </c>
      <c r="K347" s="12">
        <f>(K346*13+testdata[[#This Row],[TR]])/14</f>
        <v>2.9939245743410998</v>
      </c>
      <c r="L347" s="12">
        <f>(testdata[[#This Row],[high]]+testdata[[#This Row],[low]])/2</f>
        <v>263.19499999999999</v>
      </c>
      <c r="M347" s="15">
        <f>testdata[[#This Row],[MidPrice]]+Multiplier*testdata[[#This Row],[ATR]]</f>
        <v>272.1767737230233</v>
      </c>
      <c r="N347" s="15">
        <f>testdata[[#This Row],[MidPrice]]-Multiplier*testdata[[#This Row],[ATR]]</f>
        <v>254.21322627697668</v>
      </c>
      <c r="O347" s="15">
        <f>IF(OR(testdata[[#This Row],[UpperE]]&lt;O346,F346&gt;O346),testdata[[#This Row],[UpperE]],O346)</f>
        <v>271.41800384445304</v>
      </c>
      <c r="P347" s="15">
        <f>IF(OR(testdata[[#This Row],[LowerE]]&gt;P346,F346&lt;P346),testdata[[#This Row],[LowerE]],P346)</f>
        <v>254.58291893674286</v>
      </c>
      <c r="Q347" s="8">
        <f>IF(T346=O346,testdata[[#This Row],[Upper]],testdata[[#This Row],[Lower]])</f>
        <v>254.58291893674286</v>
      </c>
      <c r="R347" s="8" t="e">
        <f>IF(testdata[[#This Row],[SuperTrend]]=testdata[[#This Row],[Upper]],testdata[[#This Row],[Upper]],NA())</f>
        <v>#N/A</v>
      </c>
      <c r="S347" s="8">
        <f>IF(testdata[[#This Row],[SuperTrend]]=testdata[[#This Row],[Lower]],testdata[[#This Row],[Lower]],NA())</f>
        <v>254.58291893674286</v>
      </c>
      <c r="T347" s="8">
        <f>IF(testdata[[#This Row],[close]]&lt;=testdata[[#This Row],[STpot]],testdata[[#This Row],[Upper]],testdata[[#This Row],[Lower]])</f>
        <v>254.58291893674286</v>
      </c>
      <c r="V347" s="2">
        <v>43237</v>
      </c>
      <c r="W347" s="8"/>
      <c r="X347" s="8">
        <v>254.582918936742</v>
      </c>
      <c r="Y347" s="8">
        <v>254.582918936742</v>
      </c>
      <c r="Z347" t="str">
        <f t="shared" si="5"/>
        <v/>
      </c>
    </row>
    <row r="348" spans="1:26" x14ac:dyDescent="0.25">
      <c r="A348" s="5">
        <v>347</v>
      </c>
      <c r="B348" s="2">
        <v>43238</v>
      </c>
      <c r="C348" s="1">
        <v>262.64999999999998</v>
      </c>
      <c r="D348" s="1">
        <v>263.05</v>
      </c>
      <c r="E348" s="1">
        <v>261.98</v>
      </c>
      <c r="F348" s="1">
        <v>262.37</v>
      </c>
      <c r="G348" s="1">
        <f>testdata[[#This Row],[high]]-testdata[[#This Row],[low]]</f>
        <v>1.0699999999999932</v>
      </c>
      <c r="H348" s="1">
        <f>ABS(testdata[[#This Row],[high]]-F347)</f>
        <v>2.0000000000038654E-2</v>
      </c>
      <c r="I348" s="1">
        <f>ABS(testdata[[#This Row],[low]]-F347)</f>
        <v>1.0499999999999545</v>
      </c>
      <c r="J348" s="15">
        <f>MAX(testdata[[#This Row],[H-L]:[|L-pC|]])</f>
        <v>1.0699999999999932</v>
      </c>
      <c r="K348" s="12">
        <f>(K347*13+testdata[[#This Row],[TR]])/14</f>
        <v>2.8565013904595919</v>
      </c>
      <c r="L348" s="12">
        <f>(testdata[[#This Row],[high]]+testdata[[#This Row],[low]])/2</f>
        <v>262.51499999999999</v>
      </c>
      <c r="M348" s="15">
        <f>testdata[[#This Row],[MidPrice]]+Multiplier*testdata[[#This Row],[ATR]]</f>
        <v>271.08450417137874</v>
      </c>
      <c r="N348" s="15">
        <f>testdata[[#This Row],[MidPrice]]-Multiplier*testdata[[#This Row],[ATR]]</f>
        <v>253.9454958286212</v>
      </c>
      <c r="O348" s="15">
        <f>IF(OR(testdata[[#This Row],[UpperE]]&lt;O347,F347&gt;O347),testdata[[#This Row],[UpperE]],O347)</f>
        <v>271.08450417137874</v>
      </c>
      <c r="P348" s="15">
        <f>IF(OR(testdata[[#This Row],[LowerE]]&gt;P347,F347&lt;P347),testdata[[#This Row],[LowerE]],P347)</f>
        <v>254.58291893674286</v>
      </c>
      <c r="Q348" s="8">
        <f>IF(T347=O347,testdata[[#This Row],[Upper]],testdata[[#This Row],[Lower]])</f>
        <v>254.58291893674286</v>
      </c>
      <c r="R348" s="8" t="e">
        <f>IF(testdata[[#This Row],[SuperTrend]]=testdata[[#This Row],[Upper]],testdata[[#This Row],[Upper]],NA())</f>
        <v>#N/A</v>
      </c>
      <c r="S348" s="8">
        <f>IF(testdata[[#This Row],[SuperTrend]]=testdata[[#This Row],[Lower]],testdata[[#This Row],[Lower]],NA())</f>
        <v>254.58291893674286</v>
      </c>
      <c r="T348" s="8">
        <f>IF(testdata[[#This Row],[close]]&lt;=testdata[[#This Row],[STpot]],testdata[[#This Row],[Upper]],testdata[[#This Row],[Lower]])</f>
        <v>254.58291893674286</v>
      </c>
      <c r="V348" s="2">
        <v>43238</v>
      </c>
      <c r="W348" s="8"/>
      <c r="X348" s="8">
        <v>254.582918936742</v>
      </c>
      <c r="Y348" s="8">
        <v>254.582918936742</v>
      </c>
      <c r="Z348" t="str">
        <f t="shared" si="5"/>
        <v/>
      </c>
    </row>
    <row r="349" spans="1:26" x14ac:dyDescent="0.25">
      <c r="A349" s="5">
        <v>348</v>
      </c>
      <c r="B349" s="2">
        <v>43241</v>
      </c>
      <c r="C349" s="1">
        <v>264</v>
      </c>
      <c r="D349" s="1">
        <v>264.93</v>
      </c>
      <c r="E349" s="1">
        <v>262.39</v>
      </c>
      <c r="F349" s="1">
        <v>264.33999999999997</v>
      </c>
      <c r="G349" s="1">
        <f>testdata[[#This Row],[high]]-testdata[[#This Row],[low]]</f>
        <v>2.5400000000000205</v>
      </c>
      <c r="H349" s="1">
        <f>ABS(testdata[[#This Row],[high]]-F348)</f>
        <v>2.5600000000000023</v>
      </c>
      <c r="I349" s="1">
        <f>ABS(testdata[[#This Row],[low]]-F348)</f>
        <v>1.999999999998181E-2</v>
      </c>
      <c r="J349" s="15">
        <f>MAX(testdata[[#This Row],[H-L]:[|L-pC|]])</f>
        <v>2.5600000000000023</v>
      </c>
      <c r="K349" s="12">
        <f>(K348*13+testdata[[#This Row],[TR]])/14</f>
        <v>2.8353227197124786</v>
      </c>
      <c r="L349" s="12">
        <f>(testdata[[#This Row],[high]]+testdata[[#This Row],[low]])/2</f>
        <v>263.65999999999997</v>
      </c>
      <c r="M349" s="15">
        <f>testdata[[#This Row],[MidPrice]]+Multiplier*testdata[[#This Row],[ATR]]</f>
        <v>272.16596815913738</v>
      </c>
      <c r="N349" s="15">
        <f>testdata[[#This Row],[MidPrice]]-Multiplier*testdata[[#This Row],[ATR]]</f>
        <v>255.15403184086253</v>
      </c>
      <c r="O349" s="15">
        <f>IF(OR(testdata[[#This Row],[UpperE]]&lt;O348,F348&gt;O348),testdata[[#This Row],[UpperE]],O348)</f>
        <v>271.08450417137874</v>
      </c>
      <c r="P349" s="15">
        <f>IF(OR(testdata[[#This Row],[LowerE]]&gt;P348,F348&lt;P348),testdata[[#This Row],[LowerE]],P348)</f>
        <v>255.15403184086253</v>
      </c>
      <c r="Q349" s="8">
        <f>IF(T348=O348,testdata[[#This Row],[Upper]],testdata[[#This Row],[Lower]])</f>
        <v>255.15403184086253</v>
      </c>
      <c r="R349" s="8" t="e">
        <f>IF(testdata[[#This Row],[SuperTrend]]=testdata[[#This Row],[Upper]],testdata[[#This Row],[Upper]],NA())</f>
        <v>#N/A</v>
      </c>
      <c r="S349" s="8">
        <f>IF(testdata[[#This Row],[SuperTrend]]=testdata[[#This Row],[Lower]],testdata[[#This Row],[Lower]],NA())</f>
        <v>255.15403184086253</v>
      </c>
      <c r="T349" s="8">
        <f>IF(testdata[[#This Row],[close]]&lt;=testdata[[#This Row],[STpot]],testdata[[#This Row],[Upper]],testdata[[#This Row],[Lower]])</f>
        <v>255.15403184086253</v>
      </c>
      <c r="V349" s="2">
        <v>43241</v>
      </c>
      <c r="W349" s="8"/>
      <c r="X349" s="8">
        <v>255.15403184086199</v>
      </c>
      <c r="Y349" s="8">
        <v>255.15403184086199</v>
      </c>
      <c r="Z349" t="str">
        <f t="shared" si="5"/>
        <v/>
      </c>
    </row>
    <row r="350" spans="1:26" x14ac:dyDescent="0.25">
      <c r="A350" s="5">
        <v>349</v>
      </c>
      <c r="B350" s="2">
        <v>43242</v>
      </c>
      <c r="C350" s="1">
        <v>264.91000000000003</v>
      </c>
      <c r="D350" s="1">
        <v>265.2</v>
      </c>
      <c r="E350" s="1">
        <v>263.25</v>
      </c>
      <c r="F350" s="1">
        <v>263.61</v>
      </c>
      <c r="G350" s="1">
        <f>testdata[[#This Row],[high]]-testdata[[#This Row],[low]]</f>
        <v>1.9499999999999886</v>
      </c>
      <c r="H350" s="1">
        <f>ABS(testdata[[#This Row],[high]]-F349)</f>
        <v>0.86000000000001364</v>
      </c>
      <c r="I350" s="1">
        <f>ABS(testdata[[#This Row],[low]]-F349)</f>
        <v>1.089999999999975</v>
      </c>
      <c r="J350" s="15">
        <f>MAX(testdata[[#This Row],[H-L]:[|L-pC|]])</f>
        <v>1.9499999999999886</v>
      </c>
      <c r="K350" s="12">
        <f>(K349*13+testdata[[#This Row],[TR]])/14</f>
        <v>2.7720853825901579</v>
      </c>
      <c r="L350" s="12">
        <f>(testdata[[#This Row],[high]]+testdata[[#This Row],[low]])/2</f>
        <v>264.22500000000002</v>
      </c>
      <c r="M350" s="15">
        <f>testdata[[#This Row],[MidPrice]]+Multiplier*testdata[[#This Row],[ATR]]</f>
        <v>272.54125614777047</v>
      </c>
      <c r="N350" s="15">
        <f>testdata[[#This Row],[MidPrice]]-Multiplier*testdata[[#This Row],[ATR]]</f>
        <v>255.90874385222955</v>
      </c>
      <c r="O350" s="15">
        <f>IF(OR(testdata[[#This Row],[UpperE]]&lt;O349,F349&gt;O349),testdata[[#This Row],[UpperE]],O349)</f>
        <v>271.08450417137874</v>
      </c>
      <c r="P350" s="15">
        <f>IF(OR(testdata[[#This Row],[LowerE]]&gt;P349,F349&lt;P349),testdata[[#This Row],[LowerE]],P349)</f>
        <v>255.90874385222955</v>
      </c>
      <c r="Q350" s="8">
        <f>IF(T349=O349,testdata[[#This Row],[Upper]],testdata[[#This Row],[Lower]])</f>
        <v>255.90874385222955</v>
      </c>
      <c r="R350" s="8" t="e">
        <f>IF(testdata[[#This Row],[SuperTrend]]=testdata[[#This Row],[Upper]],testdata[[#This Row],[Upper]],NA())</f>
        <v>#N/A</v>
      </c>
      <c r="S350" s="8">
        <f>IF(testdata[[#This Row],[SuperTrend]]=testdata[[#This Row],[Lower]],testdata[[#This Row],[Lower]],NA())</f>
        <v>255.90874385222955</v>
      </c>
      <c r="T350" s="8">
        <f>IF(testdata[[#This Row],[close]]&lt;=testdata[[#This Row],[STpot]],testdata[[#This Row],[Upper]],testdata[[#This Row],[Lower]])</f>
        <v>255.90874385222955</v>
      </c>
      <c r="V350" s="2">
        <v>43242</v>
      </c>
      <c r="W350" s="8"/>
      <c r="X350" s="8">
        <v>255.90874385222901</v>
      </c>
      <c r="Y350" s="8">
        <v>255.90874385222901</v>
      </c>
      <c r="Z350" t="str">
        <f t="shared" si="5"/>
        <v/>
      </c>
    </row>
    <row r="351" spans="1:26" x14ac:dyDescent="0.25">
      <c r="A351" s="5">
        <v>350</v>
      </c>
      <c r="B351" s="2">
        <v>43243</v>
      </c>
      <c r="C351" s="1">
        <v>262.22000000000003</v>
      </c>
      <c r="D351" s="1">
        <v>264.36</v>
      </c>
      <c r="E351" s="1">
        <v>262.04000000000002</v>
      </c>
      <c r="F351" s="1">
        <v>264.33</v>
      </c>
      <c r="G351" s="1">
        <f>testdata[[#This Row],[high]]-testdata[[#This Row],[low]]</f>
        <v>2.3199999999999932</v>
      </c>
      <c r="H351" s="1">
        <f>ABS(testdata[[#This Row],[high]]-F350)</f>
        <v>0.75</v>
      </c>
      <c r="I351" s="1">
        <f>ABS(testdata[[#This Row],[low]]-F350)</f>
        <v>1.5699999999999932</v>
      </c>
      <c r="J351" s="15">
        <f>MAX(testdata[[#This Row],[H-L]:[|L-pC|]])</f>
        <v>2.3199999999999932</v>
      </c>
      <c r="K351" s="12">
        <f>(K350*13+testdata[[#This Row],[TR]])/14</f>
        <v>2.7397935695480031</v>
      </c>
      <c r="L351" s="12">
        <f>(testdata[[#This Row],[high]]+testdata[[#This Row],[low]])/2</f>
        <v>263.20000000000005</v>
      </c>
      <c r="M351" s="15">
        <f>testdata[[#This Row],[MidPrice]]+Multiplier*testdata[[#This Row],[ATR]]</f>
        <v>271.41938070864404</v>
      </c>
      <c r="N351" s="15">
        <f>testdata[[#This Row],[MidPrice]]-Multiplier*testdata[[#This Row],[ATR]]</f>
        <v>254.98061929135605</v>
      </c>
      <c r="O351" s="15">
        <f>IF(OR(testdata[[#This Row],[UpperE]]&lt;O350,F350&gt;O350),testdata[[#This Row],[UpperE]],O350)</f>
        <v>271.08450417137874</v>
      </c>
      <c r="P351" s="15">
        <f>IF(OR(testdata[[#This Row],[LowerE]]&gt;P350,F350&lt;P350),testdata[[#This Row],[LowerE]],P350)</f>
        <v>255.90874385222955</v>
      </c>
      <c r="Q351" s="8">
        <f>IF(T350=O350,testdata[[#This Row],[Upper]],testdata[[#This Row],[Lower]])</f>
        <v>255.90874385222955</v>
      </c>
      <c r="R351" s="8" t="e">
        <f>IF(testdata[[#This Row],[SuperTrend]]=testdata[[#This Row],[Upper]],testdata[[#This Row],[Upper]],NA())</f>
        <v>#N/A</v>
      </c>
      <c r="S351" s="8">
        <f>IF(testdata[[#This Row],[SuperTrend]]=testdata[[#This Row],[Lower]],testdata[[#This Row],[Lower]],NA())</f>
        <v>255.90874385222955</v>
      </c>
      <c r="T351" s="8">
        <f>IF(testdata[[#This Row],[close]]&lt;=testdata[[#This Row],[STpot]],testdata[[#This Row],[Upper]],testdata[[#This Row],[Lower]])</f>
        <v>255.90874385222955</v>
      </c>
      <c r="V351" s="2">
        <v>43243</v>
      </c>
      <c r="W351" s="8"/>
      <c r="X351" s="8">
        <v>255.90874385222901</v>
      </c>
      <c r="Y351" s="8">
        <v>255.90874385222901</v>
      </c>
      <c r="Z351" t="str">
        <f t="shared" si="5"/>
        <v/>
      </c>
    </row>
    <row r="352" spans="1:26" x14ac:dyDescent="0.25">
      <c r="A352" s="5">
        <v>351</v>
      </c>
      <c r="B352" s="2">
        <v>43244</v>
      </c>
      <c r="C352" s="1">
        <v>263.89999999999998</v>
      </c>
      <c r="D352" s="1">
        <v>264.2</v>
      </c>
      <c r="E352" s="1">
        <v>261.83999999999997</v>
      </c>
      <c r="F352" s="1">
        <v>263.79000000000002</v>
      </c>
      <c r="G352" s="1">
        <f>testdata[[#This Row],[high]]-testdata[[#This Row],[low]]</f>
        <v>2.3600000000000136</v>
      </c>
      <c r="H352" s="1">
        <f>ABS(testdata[[#This Row],[high]]-F351)</f>
        <v>0.12999999999999545</v>
      </c>
      <c r="I352" s="1">
        <f>ABS(testdata[[#This Row],[low]]-F351)</f>
        <v>2.4900000000000091</v>
      </c>
      <c r="J352" s="15">
        <f>MAX(testdata[[#This Row],[H-L]:[|L-pC|]])</f>
        <v>2.4900000000000091</v>
      </c>
      <c r="K352" s="12">
        <f>(K351*13+testdata[[#This Row],[TR]])/14</f>
        <v>2.7219511717231462</v>
      </c>
      <c r="L352" s="12">
        <f>(testdata[[#This Row],[high]]+testdata[[#This Row],[low]])/2</f>
        <v>263.02</v>
      </c>
      <c r="M352" s="15">
        <f>testdata[[#This Row],[MidPrice]]+Multiplier*testdata[[#This Row],[ATR]]</f>
        <v>271.18585351516941</v>
      </c>
      <c r="N352" s="15">
        <f>testdata[[#This Row],[MidPrice]]-Multiplier*testdata[[#This Row],[ATR]]</f>
        <v>254.85414648483055</v>
      </c>
      <c r="O352" s="15">
        <f>IF(OR(testdata[[#This Row],[UpperE]]&lt;O351,F351&gt;O351),testdata[[#This Row],[UpperE]],O351)</f>
        <v>271.08450417137874</v>
      </c>
      <c r="P352" s="15">
        <f>IF(OR(testdata[[#This Row],[LowerE]]&gt;P351,F351&lt;P351),testdata[[#This Row],[LowerE]],P351)</f>
        <v>255.90874385222955</v>
      </c>
      <c r="Q352" s="8">
        <f>IF(T351=O351,testdata[[#This Row],[Upper]],testdata[[#This Row],[Lower]])</f>
        <v>255.90874385222955</v>
      </c>
      <c r="R352" s="8" t="e">
        <f>IF(testdata[[#This Row],[SuperTrend]]=testdata[[#This Row],[Upper]],testdata[[#This Row],[Upper]],NA())</f>
        <v>#N/A</v>
      </c>
      <c r="S352" s="8">
        <f>IF(testdata[[#This Row],[SuperTrend]]=testdata[[#This Row],[Lower]],testdata[[#This Row],[Lower]],NA())</f>
        <v>255.90874385222955</v>
      </c>
      <c r="T352" s="8">
        <f>IF(testdata[[#This Row],[close]]&lt;=testdata[[#This Row],[STpot]],testdata[[#This Row],[Upper]],testdata[[#This Row],[Lower]])</f>
        <v>255.90874385222955</v>
      </c>
      <c r="V352" s="2">
        <v>43244</v>
      </c>
      <c r="W352" s="8"/>
      <c r="X352" s="8">
        <v>255.90874385222901</v>
      </c>
      <c r="Y352" s="8">
        <v>255.90874385222901</v>
      </c>
      <c r="Z352" t="str">
        <f t="shared" si="5"/>
        <v/>
      </c>
    </row>
    <row r="353" spans="1:26" x14ac:dyDescent="0.25">
      <c r="A353" s="5">
        <v>352</v>
      </c>
      <c r="B353" s="2">
        <v>43245</v>
      </c>
      <c r="C353" s="1">
        <v>263.16000000000003</v>
      </c>
      <c r="D353" s="1">
        <v>263.85000000000002</v>
      </c>
      <c r="E353" s="1">
        <v>262.61</v>
      </c>
      <c r="F353" s="1">
        <v>263.16000000000003</v>
      </c>
      <c r="G353" s="1">
        <f>testdata[[#This Row],[high]]-testdata[[#This Row],[low]]</f>
        <v>1.2400000000000091</v>
      </c>
      <c r="H353" s="1">
        <f>ABS(testdata[[#This Row],[high]]-F352)</f>
        <v>6.0000000000002274E-2</v>
      </c>
      <c r="I353" s="1">
        <f>ABS(testdata[[#This Row],[low]]-F352)</f>
        <v>1.1800000000000068</v>
      </c>
      <c r="J353" s="15">
        <f>MAX(testdata[[#This Row],[H-L]:[|L-pC|]])</f>
        <v>1.2400000000000091</v>
      </c>
      <c r="K353" s="12">
        <f>(K352*13+testdata[[#This Row],[TR]])/14</f>
        <v>2.6160975166000648</v>
      </c>
      <c r="L353" s="12">
        <f>(testdata[[#This Row],[high]]+testdata[[#This Row],[low]])/2</f>
        <v>263.23</v>
      </c>
      <c r="M353" s="15">
        <f>testdata[[#This Row],[MidPrice]]+Multiplier*testdata[[#This Row],[ATR]]</f>
        <v>271.07829254980021</v>
      </c>
      <c r="N353" s="15">
        <f>testdata[[#This Row],[MidPrice]]-Multiplier*testdata[[#This Row],[ATR]]</f>
        <v>255.38170745019983</v>
      </c>
      <c r="O353" s="15">
        <f>IF(OR(testdata[[#This Row],[UpperE]]&lt;O352,F352&gt;O352),testdata[[#This Row],[UpperE]],O352)</f>
        <v>271.07829254980021</v>
      </c>
      <c r="P353" s="15">
        <f>IF(OR(testdata[[#This Row],[LowerE]]&gt;P352,F352&lt;P352),testdata[[#This Row],[LowerE]],P352)</f>
        <v>255.90874385222955</v>
      </c>
      <c r="Q353" s="8">
        <f>IF(T352=O352,testdata[[#This Row],[Upper]],testdata[[#This Row],[Lower]])</f>
        <v>255.90874385222955</v>
      </c>
      <c r="R353" s="8" t="e">
        <f>IF(testdata[[#This Row],[SuperTrend]]=testdata[[#This Row],[Upper]],testdata[[#This Row],[Upper]],NA())</f>
        <v>#N/A</v>
      </c>
      <c r="S353" s="8">
        <f>IF(testdata[[#This Row],[SuperTrend]]=testdata[[#This Row],[Lower]],testdata[[#This Row],[Lower]],NA())</f>
        <v>255.90874385222955</v>
      </c>
      <c r="T353" s="8">
        <f>IF(testdata[[#This Row],[close]]&lt;=testdata[[#This Row],[STpot]],testdata[[#This Row],[Upper]],testdata[[#This Row],[Lower]])</f>
        <v>255.90874385222955</v>
      </c>
      <c r="V353" s="2">
        <v>43245</v>
      </c>
      <c r="W353" s="8"/>
      <c r="X353" s="8">
        <v>255.90874385222901</v>
      </c>
      <c r="Y353" s="8">
        <v>255.90874385222901</v>
      </c>
      <c r="Z353" t="str">
        <f t="shared" si="5"/>
        <v/>
      </c>
    </row>
    <row r="354" spans="1:26" x14ac:dyDescent="0.25">
      <c r="A354" s="5">
        <v>353</v>
      </c>
      <c r="B354" s="2">
        <v>43249</v>
      </c>
      <c r="C354" s="1">
        <v>261.39</v>
      </c>
      <c r="D354" s="1">
        <v>262.22000000000003</v>
      </c>
      <c r="E354" s="1">
        <v>258.92</v>
      </c>
      <c r="F354" s="1">
        <v>260.14</v>
      </c>
      <c r="G354" s="1">
        <f>testdata[[#This Row],[high]]-testdata[[#This Row],[low]]</f>
        <v>3.3000000000000114</v>
      </c>
      <c r="H354" s="1">
        <f>ABS(testdata[[#This Row],[high]]-F353)</f>
        <v>0.93999999999999773</v>
      </c>
      <c r="I354" s="1">
        <f>ABS(testdata[[#This Row],[low]]-F353)</f>
        <v>4.2400000000000091</v>
      </c>
      <c r="J354" s="15">
        <f>MAX(testdata[[#This Row],[H-L]:[|L-pC|]])</f>
        <v>4.2400000000000091</v>
      </c>
      <c r="K354" s="12">
        <f>(K353*13+testdata[[#This Row],[TR]])/14</f>
        <v>2.7320905511286324</v>
      </c>
      <c r="L354" s="12">
        <f>(testdata[[#This Row],[high]]+testdata[[#This Row],[low]])/2</f>
        <v>260.57000000000005</v>
      </c>
      <c r="M354" s="15">
        <f>testdata[[#This Row],[MidPrice]]+Multiplier*testdata[[#This Row],[ATR]]</f>
        <v>268.76627165338596</v>
      </c>
      <c r="N354" s="15">
        <f>testdata[[#This Row],[MidPrice]]-Multiplier*testdata[[#This Row],[ATR]]</f>
        <v>252.37372834661414</v>
      </c>
      <c r="O354" s="15">
        <f>IF(OR(testdata[[#This Row],[UpperE]]&lt;O353,F353&gt;O353),testdata[[#This Row],[UpperE]],O353)</f>
        <v>268.76627165338596</v>
      </c>
      <c r="P354" s="15">
        <f>IF(OR(testdata[[#This Row],[LowerE]]&gt;P353,F353&lt;P353),testdata[[#This Row],[LowerE]],P353)</f>
        <v>255.90874385222955</v>
      </c>
      <c r="Q354" s="8">
        <f>IF(T353=O353,testdata[[#This Row],[Upper]],testdata[[#This Row],[Lower]])</f>
        <v>255.90874385222955</v>
      </c>
      <c r="R354" s="8" t="e">
        <f>IF(testdata[[#This Row],[SuperTrend]]=testdata[[#This Row],[Upper]],testdata[[#This Row],[Upper]],NA())</f>
        <v>#N/A</v>
      </c>
      <c r="S354" s="8">
        <f>IF(testdata[[#This Row],[SuperTrend]]=testdata[[#This Row],[Lower]],testdata[[#This Row],[Lower]],NA())</f>
        <v>255.90874385222955</v>
      </c>
      <c r="T354" s="8">
        <f>IF(testdata[[#This Row],[close]]&lt;=testdata[[#This Row],[STpot]],testdata[[#This Row],[Upper]],testdata[[#This Row],[Lower]])</f>
        <v>255.90874385222955</v>
      </c>
      <c r="V354" s="2">
        <v>43249</v>
      </c>
      <c r="W354" s="8"/>
      <c r="X354" s="8">
        <v>255.90874385222901</v>
      </c>
      <c r="Y354" s="8">
        <v>255.90874385222901</v>
      </c>
      <c r="Z354" t="str">
        <f t="shared" si="5"/>
        <v/>
      </c>
    </row>
    <row r="355" spans="1:26" x14ac:dyDescent="0.25">
      <c r="A355" s="5">
        <v>354</v>
      </c>
      <c r="B355" s="2">
        <v>43250</v>
      </c>
      <c r="C355" s="1">
        <v>261.57</v>
      </c>
      <c r="D355" s="1">
        <v>264.08999999999997</v>
      </c>
      <c r="E355" s="1">
        <v>261.49</v>
      </c>
      <c r="F355" s="1">
        <v>263.61</v>
      </c>
      <c r="G355" s="1">
        <f>testdata[[#This Row],[high]]-testdata[[#This Row],[low]]</f>
        <v>2.5999999999999659</v>
      </c>
      <c r="H355" s="1">
        <f>ABS(testdata[[#This Row],[high]]-F354)</f>
        <v>3.9499999999999886</v>
      </c>
      <c r="I355" s="1">
        <f>ABS(testdata[[#This Row],[low]]-F354)</f>
        <v>1.3500000000000227</v>
      </c>
      <c r="J355" s="15">
        <f>MAX(testdata[[#This Row],[H-L]:[|L-pC|]])</f>
        <v>3.9499999999999886</v>
      </c>
      <c r="K355" s="12">
        <f>(K354*13+testdata[[#This Row],[TR]])/14</f>
        <v>2.8190840831908721</v>
      </c>
      <c r="L355" s="12">
        <f>(testdata[[#This Row],[high]]+testdata[[#This Row],[low]])/2</f>
        <v>262.78999999999996</v>
      </c>
      <c r="M355" s="15">
        <f>testdata[[#This Row],[MidPrice]]+Multiplier*testdata[[#This Row],[ATR]]</f>
        <v>271.24725224957257</v>
      </c>
      <c r="N355" s="15">
        <f>testdata[[#This Row],[MidPrice]]-Multiplier*testdata[[#This Row],[ATR]]</f>
        <v>254.33274775042736</v>
      </c>
      <c r="O355" s="15">
        <f>IF(OR(testdata[[#This Row],[UpperE]]&lt;O354,F354&gt;O354),testdata[[#This Row],[UpperE]],O354)</f>
        <v>268.76627165338596</v>
      </c>
      <c r="P355" s="15">
        <f>IF(OR(testdata[[#This Row],[LowerE]]&gt;P354,F354&lt;P354),testdata[[#This Row],[LowerE]],P354)</f>
        <v>255.90874385222955</v>
      </c>
      <c r="Q355" s="8">
        <f>IF(T354=O354,testdata[[#This Row],[Upper]],testdata[[#This Row],[Lower]])</f>
        <v>255.90874385222955</v>
      </c>
      <c r="R355" s="8" t="e">
        <f>IF(testdata[[#This Row],[SuperTrend]]=testdata[[#This Row],[Upper]],testdata[[#This Row],[Upper]],NA())</f>
        <v>#N/A</v>
      </c>
      <c r="S355" s="8">
        <f>IF(testdata[[#This Row],[SuperTrend]]=testdata[[#This Row],[Lower]],testdata[[#This Row],[Lower]],NA())</f>
        <v>255.90874385222955</v>
      </c>
      <c r="T355" s="8">
        <f>IF(testdata[[#This Row],[close]]&lt;=testdata[[#This Row],[STpot]],testdata[[#This Row],[Upper]],testdata[[#This Row],[Lower]])</f>
        <v>255.90874385222955</v>
      </c>
      <c r="V355" s="2">
        <v>43250</v>
      </c>
      <c r="W355" s="8"/>
      <c r="X355" s="8">
        <v>255.90874385222901</v>
      </c>
      <c r="Y355" s="8">
        <v>255.90874385222901</v>
      </c>
      <c r="Z355" t="str">
        <f t="shared" si="5"/>
        <v/>
      </c>
    </row>
    <row r="356" spans="1:26" x14ac:dyDescent="0.25">
      <c r="A356" s="5">
        <v>355</v>
      </c>
      <c r="B356" s="2">
        <v>43251</v>
      </c>
      <c r="C356" s="1">
        <v>263.16000000000003</v>
      </c>
      <c r="D356" s="1">
        <v>263.49</v>
      </c>
      <c r="E356" s="1">
        <v>261.33</v>
      </c>
      <c r="F356" s="1">
        <v>261.99</v>
      </c>
      <c r="G356" s="1">
        <f>testdata[[#This Row],[high]]-testdata[[#This Row],[low]]</f>
        <v>2.160000000000025</v>
      </c>
      <c r="H356" s="1">
        <f>ABS(testdata[[#This Row],[high]]-F355)</f>
        <v>0.12000000000000455</v>
      </c>
      <c r="I356" s="1">
        <f>ABS(testdata[[#This Row],[low]]-F355)</f>
        <v>2.2800000000000296</v>
      </c>
      <c r="J356" s="15">
        <f>MAX(testdata[[#This Row],[H-L]:[|L-pC|]])</f>
        <v>2.2800000000000296</v>
      </c>
      <c r="K356" s="12">
        <f>(K355*13+testdata[[#This Row],[TR]])/14</f>
        <v>2.780578077248669</v>
      </c>
      <c r="L356" s="12">
        <f>(testdata[[#This Row],[high]]+testdata[[#This Row],[low]])/2</f>
        <v>262.40999999999997</v>
      </c>
      <c r="M356" s="15">
        <f>testdata[[#This Row],[MidPrice]]+Multiplier*testdata[[#This Row],[ATR]]</f>
        <v>270.75173423174596</v>
      </c>
      <c r="N356" s="15">
        <f>testdata[[#This Row],[MidPrice]]-Multiplier*testdata[[#This Row],[ATR]]</f>
        <v>254.06826576825395</v>
      </c>
      <c r="O356" s="15">
        <f>IF(OR(testdata[[#This Row],[UpperE]]&lt;O355,F355&gt;O355),testdata[[#This Row],[UpperE]],O355)</f>
        <v>268.76627165338596</v>
      </c>
      <c r="P356" s="15">
        <f>IF(OR(testdata[[#This Row],[LowerE]]&gt;P355,F355&lt;P355),testdata[[#This Row],[LowerE]],P355)</f>
        <v>255.90874385222955</v>
      </c>
      <c r="Q356" s="8">
        <f>IF(T355=O355,testdata[[#This Row],[Upper]],testdata[[#This Row],[Lower]])</f>
        <v>255.90874385222955</v>
      </c>
      <c r="R356" s="8" t="e">
        <f>IF(testdata[[#This Row],[SuperTrend]]=testdata[[#This Row],[Upper]],testdata[[#This Row],[Upper]],NA())</f>
        <v>#N/A</v>
      </c>
      <c r="S356" s="8">
        <f>IF(testdata[[#This Row],[SuperTrend]]=testdata[[#This Row],[Lower]],testdata[[#This Row],[Lower]],NA())</f>
        <v>255.90874385222955</v>
      </c>
      <c r="T356" s="8">
        <f>IF(testdata[[#This Row],[close]]&lt;=testdata[[#This Row],[STpot]],testdata[[#This Row],[Upper]],testdata[[#This Row],[Lower]])</f>
        <v>255.90874385222955</v>
      </c>
      <c r="V356" s="2">
        <v>43251</v>
      </c>
      <c r="W356" s="8"/>
      <c r="X356" s="8">
        <v>255.90874385222901</v>
      </c>
      <c r="Y356" s="8">
        <v>255.90874385222901</v>
      </c>
      <c r="Z356" t="str">
        <f t="shared" si="5"/>
        <v/>
      </c>
    </row>
    <row r="357" spans="1:26" x14ac:dyDescent="0.25">
      <c r="A357" s="5">
        <v>356</v>
      </c>
      <c r="B357" s="2">
        <v>43252</v>
      </c>
      <c r="C357" s="1">
        <v>263.42</v>
      </c>
      <c r="D357" s="1">
        <v>264.89999999999998</v>
      </c>
      <c r="E357" s="1">
        <v>263.33999999999997</v>
      </c>
      <c r="F357" s="1">
        <v>264.57</v>
      </c>
      <c r="G357" s="1">
        <f>testdata[[#This Row],[high]]-testdata[[#This Row],[low]]</f>
        <v>1.5600000000000023</v>
      </c>
      <c r="H357" s="1">
        <f>ABS(testdata[[#This Row],[high]]-F356)</f>
        <v>2.9099999999999682</v>
      </c>
      <c r="I357" s="1">
        <f>ABS(testdata[[#This Row],[low]]-F356)</f>
        <v>1.3499999999999659</v>
      </c>
      <c r="J357" s="15">
        <f>MAX(testdata[[#This Row],[H-L]:[|L-pC|]])</f>
        <v>2.9099999999999682</v>
      </c>
      <c r="K357" s="12">
        <f>(K356*13+testdata[[#This Row],[TR]])/14</f>
        <v>2.7898225003023329</v>
      </c>
      <c r="L357" s="12">
        <f>(testdata[[#This Row],[high]]+testdata[[#This Row],[low]])/2</f>
        <v>264.12</v>
      </c>
      <c r="M357" s="15">
        <f>testdata[[#This Row],[MidPrice]]+Multiplier*testdata[[#This Row],[ATR]]</f>
        <v>272.48946750090698</v>
      </c>
      <c r="N357" s="15">
        <f>testdata[[#This Row],[MidPrice]]-Multiplier*testdata[[#This Row],[ATR]]</f>
        <v>255.750532499093</v>
      </c>
      <c r="O357" s="15">
        <f>IF(OR(testdata[[#This Row],[UpperE]]&lt;O356,F356&gt;O356),testdata[[#This Row],[UpperE]],O356)</f>
        <v>268.76627165338596</v>
      </c>
      <c r="P357" s="15">
        <f>IF(OR(testdata[[#This Row],[LowerE]]&gt;P356,F356&lt;P356),testdata[[#This Row],[LowerE]],P356)</f>
        <v>255.90874385222955</v>
      </c>
      <c r="Q357" s="8">
        <f>IF(T356=O356,testdata[[#This Row],[Upper]],testdata[[#This Row],[Lower]])</f>
        <v>255.90874385222955</v>
      </c>
      <c r="R357" s="8" t="e">
        <f>IF(testdata[[#This Row],[SuperTrend]]=testdata[[#This Row],[Upper]],testdata[[#This Row],[Upper]],NA())</f>
        <v>#N/A</v>
      </c>
      <c r="S357" s="8">
        <f>IF(testdata[[#This Row],[SuperTrend]]=testdata[[#This Row],[Lower]],testdata[[#This Row],[Lower]],NA())</f>
        <v>255.90874385222955</v>
      </c>
      <c r="T357" s="8">
        <f>IF(testdata[[#This Row],[close]]&lt;=testdata[[#This Row],[STpot]],testdata[[#This Row],[Upper]],testdata[[#This Row],[Lower]])</f>
        <v>255.90874385222955</v>
      </c>
      <c r="V357" s="2">
        <v>43252</v>
      </c>
      <c r="W357" s="8"/>
      <c r="X357" s="8">
        <v>255.90874385222901</v>
      </c>
      <c r="Y357" s="8">
        <v>255.90874385222901</v>
      </c>
      <c r="Z357" t="str">
        <f t="shared" si="5"/>
        <v/>
      </c>
    </row>
    <row r="358" spans="1:26" x14ac:dyDescent="0.25">
      <c r="A358" s="5">
        <v>357</v>
      </c>
      <c r="B358" s="2">
        <v>43255</v>
      </c>
      <c r="C358" s="1">
        <v>265.47000000000003</v>
      </c>
      <c r="D358" s="1">
        <v>266.10000000000002</v>
      </c>
      <c r="E358" s="1">
        <v>265.2</v>
      </c>
      <c r="F358" s="1">
        <v>265.82</v>
      </c>
      <c r="G358" s="1">
        <f>testdata[[#This Row],[high]]-testdata[[#This Row],[low]]</f>
        <v>0.90000000000003411</v>
      </c>
      <c r="H358" s="1">
        <f>ABS(testdata[[#This Row],[high]]-F357)</f>
        <v>1.5300000000000296</v>
      </c>
      <c r="I358" s="1">
        <f>ABS(testdata[[#This Row],[low]]-F357)</f>
        <v>0.62999999999999545</v>
      </c>
      <c r="J358" s="15">
        <f>MAX(testdata[[#This Row],[H-L]:[|L-pC|]])</f>
        <v>1.5300000000000296</v>
      </c>
      <c r="K358" s="12">
        <f>(K357*13+testdata[[#This Row],[TR]])/14</f>
        <v>2.6998351788521684</v>
      </c>
      <c r="L358" s="12">
        <f>(testdata[[#This Row],[high]]+testdata[[#This Row],[low]])/2</f>
        <v>265.64999999999998</v>
      </c>
      <c r="M358" s="15">
        <f>testdata[[#This Row],[MidPrice]]+Multiplier*testdata[[#This Row],[ATR]]</f>
        <v>273.74950553655646</v>
      </c>
      <c r="N358" s="15">
        <f>testdata[[#This Row],[MidPrice]]-Multiplier*testdata[[#This Row],[ATR]]</f>
        <v>257.5504944634435</v>
      </c>
      <c r="O358" s="15">
        <f>IF(OR(testdata[[#This Row],[UpperE]]&lt;O357,F357&gt;O357),testdata[[#This Row],[UpperE]],O357)</f>
        <v>268.76627165338596</v>
      </c>
      <c r="P358" s="15">
        <f>IF(OR(testdata[[#This Row],[LowerE]]&gt;P357,F357&lt;P357),testdata[[#This Row],[LowerE]],P357)</f>
        <v>257.5504944634435</v>
      </c>
      <c r="Q358" s="8">
        <f>IF(T357=O357,testdata[[#This Row],[Upper]],testdata[[#This Row],[Lower]])</f>
        <v>257.5504944634435</v>
      </c>
      <c r="R358" s="8" t="e">
        <f>IF(testdata[[#This Row],[SuperTrend]]=testdata[[#This Row],[Upper]],testdata[[#This Row],[Upper]],NA())</f>
        <v>#N/A</v>
      </c>
      <c r="S358" s="8">
        <f>IF(testdata[[#This Row],[SuperTrend]]=testdata[[#This Row],[Lower]],testdata[[#This Row],[Lower]],NA())</f>
        <v>257.5504944634435</v>
      </c>
      <c r="T358" s="8">
        <f>IF(testdata[[#This Row],[close]]&lt;=testdata[[#This Row],[STpot]],testdata[[#This Row],[Upper]],testdata[[#This Row],[Lower]])</f>
        <v>257.5504944634435</v>
      </c>
      <c r="V358" s="2">
        <v>43255</v>
      </c>
      <c r="W358" s="8"/>
      <c r="X358" s="8">
        <v>257.55049446344299</v>
      </c>
      <c r="Y358" s="8">
        <v>257.55049446344299</v>
      </c>
      <c r="Z358" t="str">
        <f t="shared" si="5"/>
        <v/>
      </c>
    </row>
    <row r="359" spans="1:26" x14ac:dyDescent="0.25">
      <c r="A359" s="5">
        <v>358</v>
      </c>
      <c r="B359" s="2">
        <v>43256</v>
      </c>
      <c r="C359" s="1">
        <v>265.97000000000003</v>
      </c>
      <c r="D359" s="1">
        <v>266.43</v>
      </c>
      <c r="E359" s="1">
        <v>265.13</v>
      </c>
      <c r="F359" s="1">
        <v>266.02</v>
      </c>
      <c r="G359" s="1">
        <f>testdata[[#This Row],[high]]-testdata[[#This Row],[low]]</f>
        <v>1.3000000000000114</v>
      </c>
      <c r="H359" s="1">
        <f>ABS(testdata[[#This Row],[high]]-F358)</f>
        <v>0.61000000000001364</v>
      </c>
      <c r="I359" s="1">
        <f>ABS(testdata[[#This Row],[low]]-F358)</f>
        <v>0.68999999999999773</v>
      </c>
      <c r="J359" s="15">
        <f>MAX(testdata[[#This Row],[H-L]:[|L-pC|]])</f>
        <v>1.3000000000000114</v>
      </c>
      <c r="K359" s="12">
        <f>(K358*13+testdata[[#This Row],[TR]])/14</f>
        <v>2.5998469517912999</v>
      </c>
      <c r="L359" s="12">
        <f>(testdata[[#This Row],[high]]+testdata[[#This Row],[low]])/2</f>
        <v>265.77999999999997</v>
      </c>
      <c r="M359" s="15">
        <f>testdata[[#This Row],[MidPrice]]+Multiplier*testdata[[#This Row],[ATR]]</f>
        <v>273.57954085537386</v>
      </c>
      <c r="N359" s="15">
        <f>testdata[[#This Row],[MidPrice]]-Multiplier*testdata[[#This Row],[ATR]]</f>
        <v>257.98045914462608</v>
      </c>
      <c r="O359" s="15">
        <f>IF(OR(testdata[[#This Row],[UpperE]]&lt;O358,F358&gt;O358),testdata[[#This Row],[UpperE]],O358)</f>
        <v>268.76627165338596</v>
      </c>
      <c r="P359" s="15">
        <f>IF(OR(testdata[[#This Row],[LowerE]]&gt;P358,F358&lt;P358),testdata[[#This Row],[LowerE]],P358)</f>
        <v>257.98045914462608</v>
      </c>
      <c r="Q359" s="8">
        <f>IF(T358=O358,testdata[[#This Row],[Upper]],testdata[[#This Row],[Lower]])</f>
        <v>257.98045914462608</v>
      </c>
      <c r="R359" s="8" t="e">
        <f>IF(testdata[[#This Row],[SuperTrend]]=testdata[[#This Row],[Upper]],testdata[[#This Row],[Upper]],NA())</f>
        <v>#N/A</v>
      </c>
      <c r="S359" s="8">
        <f>IF(testdata[[#This Row],[SuperTrend]]=testdata[[#This Row],[Lower]],testdata[[#This Row],[Lower]],NA())</f>
        <v>257.98045914462608</v>
      </c>
      <c r="T359" s="8">
        <f>IF(testdata[[#This Row],[close]]&lt;=testdata[[#This Row],[STpot]],testdata[[#This Row],[Upper]],testdata[[#This Row],[Lower]])</f>
        <v>257.98045914462608</v>
      </c>
      <c r="V359" s="2">
        <v>43256</v>
      </c>
      <c r="W359" s="8"/>
      <c r="X359" s="8">
        <v>257.98045914462602</v>
      </c>
      <c r="Y359" s="8">
        <v>257.98045914462602</v>
      </c>
      <c r="Z359" t="str">
        <f t="shared" si="5"/>
        <v/>
      </c>
    </row>
    <row r="360" spans="1:26" x14ac:dyDescent="0.25">
      <c r="A360" s="5">
        <v>359</v>
      </c>
      <c r="B360" s="2">
        <v>43257</v>
      </c>
      <c r="C360" s="1">
        <v>266.68</v>
      </c>
      <c r="D360" s="1">
        <v>268.36</v>
      </c>
      <c r="E360" s="1">
        <v>266.01</v>
      </c>
      <c r="F360" s="1">
        <v>268.24</v>
      </c>
      <c r="G360" s="1">
        <f>testdata[[#This Row],[high]]-testdata[[#This Row],[low]]</f>
        <v>2.3500000000000227</v>
      </c>
      <c r="H360" s="1">
        <f>ABS(testdata[[#This Row],[high]]-F359)</f>
        <v>2.3400000000000318</v>
      </c>
      <c r="I360" s="1">
        <f>ABS(testdata[[#This Row],[low]]-F359)</f>
        <v>9.9999999999909051E-3</v>
      </c>
      <c r="J360" s="15">
        <f>MAX(testdata[[#This Row],[H-L]:[|L-pC|]])</f>
        <v>2.3500000000000227</v>
      </c>
      <c r="K360" s="12">
        <f>(K359*13+testdata[[#This Row],[TR]])/14</f>
        <v>2.582000740949066</v>
      </c>
      <c r="L360" s="12">
        <f>(testdata[[#This Row],[high]]+testdata[[#This Row],[low]])/2</f>
        <v>267.185</v>
      </c>
      <c r="M360" s="15">
        <f>testdata[[#This Row],[MidPrice]]+Multiplier*testdata[[#This Row],[ATR]]</f>
        <v>274.93100222284721</v>
      </c>
      <c r="N360" s="15">
        <f>testdata[[#This Row],[MidPrice]]-Multiplier*testdata[[#This Row],[ATR]]</f>
        <v>259.43899777715279</v>
      </c>
      <c r="O360" s="15">
        <f>IF(OR(testdata[[#This Row],[UpperE]]&lt;O359,F359&gt;O359),testdata[[#This Row],[UpperE]],O359)</f>
        <v>268.76627165338596</v>
      </c>
      <c r="P360" s="15">
        <f>IF(OR(testdata[[#This Row],[LowerE]]&gt;P359,F359&lt;P359),testdata[[#This Row],[LowerE]],P359)</f>
        <v>259.43899777715279</v>
      </c>
      <c r="Q360" s="8">
        <f>IF(T359=O359,testdata[[#This Row],[Upper]],testdata[[#This Row],[Lower]])</f>
        <v>259.43899777715279</v>
      </c>
      <c r="R360" s="8" t="e">
        <f>IF(testdata[[#This Row],[SuperTrend]]=testdata[[#This Row],[Upper]],testdata[[#This Row],[Upper]],NA())</f>
        <v>#N/A</v>
      </c>
      <c r="S360" s="8">
        <f>IF(testdata[[#This Row],[SuperTrend]]=testdata[[#This Row],[Lower]],testdata[[#This Row],[Lower]],NA())</f>
        <v>259.43899777715279</v>
      </c>
      <c r="T360" s="8">
        <f>IF(testdata[[#This Row],[close]]&lt;=testdata[[#This Row],[STpot]],testdata[[#This Row],[Upper]],testdata[[#This Row],[Lower]])</f>
        <v>259.43899777715279</v>
      </c>
      <c r="V360" s="2">
        <v>43257</v>
      </c>
      <c r="W360" s="8"/>
      <c r="X360" s="8">
        <v>259.438997777152</v>
      </c>
      <c r="Y360" s="8">
        <v>259.438997777152</v>
      </c>
      <c r="Z360" t="str">
        <f t="shared" si="5"/>
        <v/>
      </c>
    </row>
    <row r="361" spans="1:26" x14ac:dyDescent="0.25">
      <c r="A361" s="5">
        <v>360</v>
      </c>
      <c r="B361" s="2">
        <v>43258</v>
      </c>
      <c r="C361" s="1">
        <v>268.77</v>
      </c>
      <c r="D361" s="1">
        <v>269.08999999999997</v>
      </c>
      <c r="E361" s="1">
        <v>267.22000000000003</v>
      </c>
      <c r="F361" s="1">
        <v>268.20999999999998</v>
      </c>
      <c r="G361" s="1">
        <f>testdata[[#This Row],[high]]-testdata[[#This Row],[low]]</f>
        <v>1.8699999999999477</v>
      </c>
      <c r="H361" s="1">
        <f>ABS(testdata[[#This Row],[high]]-F360)</f>
        <v>0.84999999999996589</v>
      </c>
      <c r="I361" s="1">
        <f>ABS(testdata[[#This Row],[low]]-F360)</f>
        <v>1.0199999999999818</v>
      </c>
      <c r="J361" s="15">
        <f>MAX(testdata[[#This Row],[H-L]:[|L-pC|]])</f>
        <v>1.8699999999999477</v>
      </c>
      <c r="K361" s="12">
        <f>(K360*13+testdata[[#This Row],[TR]])/14</f>
        <v>2.5311435451669864</v>
      </c>
      <c r="L361" s="12">
        <f>(testdata[[#This Row],[high]]+testdata[[#This Row],[low]])/2</f>
        <v>268.15499999999997</v>
      </c>
      <c r="M361" s="15">
        <f>testdata[[#This Row],[MidPrice]]+Multiplier*testdata[[#This Row],[ATR]]</f>
        <v>275.74843063550094</v>
      </c>
      <c r="N361" s="15">
        <f>testdata[[#This Row],[MidPrice]]-Multiplier*testdata[[#This Row],[ATR]]</f>
        <v>260.56156936449901</v>
      </c>
      <c r="O361" s="15">
        <f>IF(OR(testdata[[#This Row],[UpperE]]&lt;O360,F360&gt;O360),testdata[[#This Row],[UpperE]],O360)</f>
        <v>268.76627165338596</v>
      </c>
      <c r="P361" s="15">
        <f>IF(OR(testdata[[#This Row],[LowerE]]&gt;P360,F360&lt;P360),testdata[[#This Row],[LowerE]],P360)</f>
        <v>260.56156936449901</v>
      </c>
      <c r="Q361" s="8">
        <f>IF(T360=O360,testdata[[#This Row],[Upper]],testdata[[#This Row],[Lower]])</f>
        <v>260.56156936449901</v>
      </c>
      <c r="R361" s="8" t="e">
        <f>IF(testdata[[#This Row],[SuperTrend]]=testdata[[#This Row],[Upper]],testdata[[#This Row],[Upper]],NA())</f>
        <v>#N/A</v>
      </c>
      <c r="S361" s="8">
        <f>IF(testdata[[#This Row],[SuperTrend]]=testdata[[#This Row],[Lower]],testdata[[#This Row],[Lower]],NA())</f>
        <v>260.56156936449901</v>
      </c>
      <c r="T361" s="8">
        <f>IF(testdata[[#This Row],[close]]&lt;=testdata[[#This Row],[STpot]],testdata[[#This Row],[Upper]],testdata[[#This Row],[Lower]])</f>
        <v>260.56156936449901</v>
      </c>
      <c r="V361" s="2">
        <v>43258</v>
      </c>
      <c r="W361" s="8"/>
      <c r="X361" s="8">
        <v>260.56156936449901</v>
      </c>
      <c r="Y361" s="8">
        <v>260.56156936449901</v>
      </c>
      <c r="Z361" t="str">
        <f t="shared" si="5"/>
        <v/>
      </c>
    </row>
    <row r="362" spans="1:26" x14ac:dyDescent="0.25">
      <c r="A362" s="5">
        <v>361</v>
      </c>
      <c r="B362" s="2">
        <v>43259</v>
      </c>
      <c r="C362" s="1">
        <v>267.70999999999998</v>
      </c>
      <c r="D362" s="1">
        <v>269.06</v>
      </c>
      <c r="E362" s="1">
        <v>267.52999999999997</v>
      </c>
      <c r="F362" s="1">
        <v>269</v>
      </c>
      <c r="G362" s="1">
        <f>testdata[[#This Row],[high]]-testdata[[#This Row],[low]]</f>
        <v>1.5300000000000296</v>
      </c>
      <c r="H362" s="1">
        <f>ABS(testdata[[#This Row],[high]]-F361)</f>
        <v>0.85000000000002274</v>
      </c>
      <c r="I362" s="1">
        <f>ABS(testdata[[#This Row],[low]]-F361)</f>
        <v>0.68000000000000682</v>
      </c>
      <c r="J362" s="15">
        <f>MAX(testdata[[#This Row],[H-L]:[|L-pC|]])</f>
        <v>1.5300000000000296</v>
      </c>
      <c r="K362" s="12">
        <f>(K361*13+testdata[[#This Row],[TR]])/14</f>
        <v>2.4596332919407753</v>
      </c>
      <c r="L362" s="12">
        <f>(testdata[[#This Row],[high]]+testdata[[#This Row],[low]])/2</f>
        <v>268.29499999999996</v>
      </c>
      <c r="M362" s="15">
        <f>testdata[[#This Row],[MidPrice]]+Multiplier*testdata[[#This Row],[ATR]]</f>
        <v>275.67389987582226</v>
      </c>
      <c r="N362" s="15">
        <f>testdata[[#This Row],[MidPrice]]-Multiplier*testdata[[#This Row],[ATR]]</f>
        <v>260.91610012417766</v>
      </c>
      <c r="O362" s="15">
        <f>IF(OR(testdata[[#This Row],[UpperE]]&lt;O361,F361&gt;O361),testdata[[#This Row],[UpperE]],O361)</f>
        <v>268.76627165338596</v>
      </c>
      <c r="P362" s="15">
        <f>IF(OR(testdata[[#This Row],[LowerE]]&gt;P361,F361&lt;P361),testdata[[#This Row],[LowerE]],P361)</f>
        <v>260.91610012417766</v>
      </c>
      <c r="Q362" s="8">
        <f>IF(T361=O361,testdata[[#This Row],[Upper]],testdata[[#This Row],[Lower]])</f>
        <v>260.91610012417766</v>
      </c>
      <c r="R362" s="8" t="e">
        <f>IF(testdata[[#This Row],[SuperTrend]]=testdata[[#This Row],[Upper]],testdata[[#This Row],[Upper]],NA())</f>
        <v>#N/A</v>
      </c>
      <c r="S362" s="8">
        <f>IF(testdata[[#This Row],[SuperTrend]]=testdata[[#This Row],[Lower]],testdata[[#This Row],[Lower]],NA())</f>
        <v>260.91610012417766</v>
      </c>
      <c r="T362" s="8">
        <f>IF(testdata[[#This Row],[close]]&lt;=testdata[[#This Row],[STpot]],testdata[[#This Row],[Upper]],testdata[[#This Row],[Lower]])</f>
        <v>260.91610012417766</v>
      </c>
      <c r="V362" s="2">
        <v>43259</v>
      </c>
      <c r="W362" s="8"/>
      <c r="X362" s="8">
        <v>260.91610012417698</v>
      </c>
      <c r="Y362" s="8">
        <v>260.91610012417698</v>
      </c>
      <c r="Z362" t="str">
        <f t="shared" si="5"/>
        <v/>
      </c>
    </row>
    <row r="363" spans="1:26" x14ac:dyDescent="0.25">
      <c r="A363" s="5">
        <v>362</v>
      </c>
      <c r="B363" s="2">
        <v>43262</v>
      </c>
      <c r="C363" s="1">
        <v>269.25</v>
      </c>
      <c r="D363" s="1">
        <v>270.14999999999998</v>
      </c>
      <c r="E363" s="1">
        <v>269.12</v>
      </c>
      <c r="F363" s="1">
        <v>269.36</v>
      </c>
      <c r="G363" s="1">
        <f>testdata[[#This Row],[high]]-testdata[[#This Row],[low]]</f>
        <v>1.0299999999999727</v>
      </c>
      <c r="H363" s="1">
        <f>ABS(testdata[[#This Row],[high]]-F362)</f>
        <v>1.1499999999999773</v>
      </c>
      <c r="I363" s="1">
        <f>ABS(testdata[[#This Row],[low]]-F362)</f>
        <v>0.12000000000000455</v>
      </c>
      <c r="J363" s="15">
        <f>MAX(testdata[[#This Row],[H-L]:[|L-pC|]])</f>
        <v>1.1499999999999773</v>
      </c>
      <c r="K363" s="12">
        <f>(K362*13+testdata[[#This Row],[TR]])/14</f>
        <v>2.366088056802147</v>
      </c>
      <c r="L363" s="12">
        <f>(testdata[[#This Row],[high]]+testdata[[#This Row],[low]])/2</f>
        <v>269.63499999999999</v>
      </c>
      <c r="M363" s="15">
        <f>testdata[[#This Row],[MidPrice]]+Multiplier*testdata[[#This Row],[ATR]]</f>
        <v>276.73326417040641</v>
      </c>
      <c r="N363" s="15">
        <f>testdata[[#This Row],[MidPrice]]-Multiplier*testdata[[#This Row],[ATR]]</f>
        <v>262.53673582959357</v>
      </c>
      <c r="O363" s="15">
        <f>IF(OR(testdata[[#This Row],[UpperE]]&lt;O362,F362&gt;O362),testdata[[#This Row],[UpperE]],O362)</f>
        <v>276.73326417040641</v>
      </c>
      <c r="P363" s="15">
        <f>IF(OR(testdata[[#This Row],[LowerE]]&gt;P362,F362&lt;P362),testdata[[#This Row],[LowerE]],P362)</f>
        <v>262.53673582959357</v>
      </c>
      <c r="Q363" s="8">
        <f>IF(T362=O362,testdata[[#This Row],[Upper]],testdata[[#This Row],[Lower]])</f>
        <v>262.53673582959357</v>
      </c>
      <c r="R363" s="8" t="e">
        <f>IF(testdata[[#This Row],[SuperTrend]]=testdata[[#This Row],[Upper]],testdata[[#This Row],[Upper]],NA())</f>
        <v>#N/A</v>
      </c>
      <c r="S363" s="8">
        <f>IF(testdata[[#This Row],[SuperTrend]]=testdata[[#This Row],[Lower]],testdata[[#This Row],[Lower]],NA())</f>
        <v>262.53673582959357</v>
      </c>
      <c r="T363" s="8">
        <f>IF(testdata[[#This Row],[close]]&lt;=testdata[[#This Row],[STpot]],testdata[[#This Row],[Upper]],testdata[[#This Row],[Lower]])</f>
        <v>262.53673582959357</v>
      </c>
      <c r="V363" s="2">
        <v>43262</v>
      </c>
      <c r="W363" s="8"/>
      <c r="X363" s="8">
        <v>262.536735829593</v>
      </c>
      <c r="Y363" s="8">
        <v>262.536735829593</v>
      </c>
      <c r="Z363" t="str">
        <f t="shared" si="5"/>
        <v/>
      </c>
    </row>
    <row r="364" spans="1:26" x14ac:dyDescent="0.25">
      <c r="A364" s="5">
        <v>363</v>
      </c>
      <c r="B364" s="2">
        <v>43263</v>
      </c>
      <c r="C364" s="1">
        <v>269.82</v>
      </c>
      <c r="D364" s="1">
        <v>270.11</v>
      </c>
      <c r="E364" s="1">
        <v>269</v>
      </c>
      <c r="F364" s="1">
        <v>269.70999999999998</v>
      </c>
      <c r="G364" s="1">
        <f>testdata[[#This Row],[high]]-testdata[[#This Row],[low]]</f>
        <v>1.1100000000000136</v>
      </c>
      <c r="H364" s="1">
        <f>ABS(testdata[[#This Row],[high]]-F363)</f>
        <v>0.75</v>
      </c>
      <c r="I364" s="1">
        <f>ABS(testdata[[#This Row],[low]]-F363)</f>
        <v>0.36000000000001364</v>
      </c>
      <c r="J364" s="15">
        <f>MAX(testdata[[#This Row],[H-L]:[|L-pC|]])</f>
        <v>1.1100000000000136</v>
      </c>
      <c r="K364" s="12">
        <f>(K363*13+testdata[[#This Row],[TR]])/14</f>
        <v>2.2763674813162802</v>
      </c>
      <c r="L364" s="12">
        <f>(testdata[[#This Row],[high]]+testdata[[#This Row],[low]])/2</f>
        <v>269.55500000000001</v>
      </c>
      <c r="M364" s="15">
        <f>testdata[[#This Row],[MidPrice]]+Multiplier*testdata[[#This Row],[ATR]]</f>
        <v>276.38410244394885</v>
      </c>
      <c r="N364" s="15">
        <f>testdata[[#This Row],[MidPrice]]-Multiplier*testdata[[#This Row],[ATR]]</f>
        <v>262.72589755605117</v>
      </c>
      <c r="O364" s="15">
        <f>IF(OR(testdata[[#This Row],[UpperE]]&lt;O363,F363&gt;O363),testdata[[#This Row],[UpperE]],O363)</f>
        <v>276.38410244394885</v>
      </c>
      <c r="P364" s="15">
        <f>IF(OR(testdata[[#This Row],[LowerE]]&gt;P363,F363&lt;P363),testdata[[#This Row],[LowerE]],P363)</f>
        <v>262.72589755605117</v>
      </c>
      <c r="Q364" s="8">
        <f>IF(T363=O363,testdata[[#This Row],[Upper]],testdata[[#This Row],[Lower]])</f>
        <v>262.72589755605117</v>
      </c>
      <c r="R364" s="8" t="e">
        <f>IF(testdata[[#This Row],[SuperTrend]]=testdata[[#This Row],[Upper]],testdata[[#This Row],[Upper]],NA())</f>
        <v>#N/A</v>
      </c>
      <c r="S364" s="8">
        <f>IF(testdata[[#This Row],[SuperTrend]]=testdata[[#This Row],[Lower]],testdata[[#This Row],[Lower]],NA())</f>
        <v>262.72589755605117</v>
      </c>
      <c r="T364" s="8">
        <f>IF(testdata[[#This Row],[close]]&lt;=testdata[[#This Row],[STpot]],testdata[[#This Row],[Upper]],testdata[[#This Row],[Lower]])</f>
        <v>262.72589755605117</v>
      </c>
      <c r="V364" s="2">
        <v>43263</v>
      </c>
      <c r="W364" s="8"/>
      <c r="X364" s="8">
        <v>262.725897556051</v>
      </c>
      <c r="Y364" s="8">
        <v>262.725897556051</v>
      </c>
      <c r="Z364" t="str">
        <f t="shared" si="5"/>
        <v/>
      </c>
    </row>
    <row r="365" spans="1:26" x14ac:dyDescent="0.25">
      <c r="A365" s="5">
        <v>364</v>
      </c>
      <c r="B365" s="2">
        <v>43264</v>
      </c>
      <c r="C365" s="1">
        <v>269.97000000000003</v>
      </c>
      <c r="D365" s="1">
        <v>270.25</v>
      </c>
      <c r="E365" s="1">
        <v>268.63</v>
      </c>
      <c r="F365" s="1">
        <v>268.85000000000002</v>
      </c>
      <c r="G365" s="1">
        <f>testdata[[#This Row],[high]]-testdata[[#This Row],[low]]</f>
        <v>1.6200000000000045</v>
      </c>
      <c r="H365" s="1">
        <f>ABS(testdata[[#This Row],[high]]-F364)</f>
        <v>0.54000000000002046</v>
      </c>
      <c r="I365" s="1">
        <f>ABS(testdata[[#This Row],[low]]-F364)</f>
        <v>1.0799999999999841</v>
      </c>
      <c r="J365" s="15">
        <f>MAX(testdata[[#This Row],[H-L]:[|L-pC|]])</f>
        <v>1.6200000000000045</v>
      </c>
      <c r="K365" s="12">
        <f>(K364*13+testdata[[#This Row],[TR]])/14</f>
        <v>2.2294840897936892</v>
      </c>
      <c r="L365" s="12">
        <f>(testdata[[#This Row],[high]]+testdata[[#This Row],[low]])/2</f>
        <v>269.44</v>
      </c>
      <c r="M365" s="15">
        <f>testdata[[#This Row],[MidPrice]]+Multiplier*testdata[[#This Row],[ATR]]</f>
        <v>276.12845226938106</v>
      </c>
      <c r="N365" s="15">
        <f>testdata[[#This Row],[MidPrice]]-Multiplier*testdata[[#This Row],[ATR]]</f>
        <v>262.75154773061894</v>
      </c>
      <c r="O365" s="15">
        <f>IF(OR(testdata[[#This Row],[UpperE]]&lt;O364,F364&gt;O364),testdata[[#This Row],[UpperE]],O364)</f>
        <v>276.12845226938106</v>
      </c>
      <c r="P365" s="15">
        <f>IF(OR(testdata[[#This Row],[LowerE]]&gt;P364,F364&lt;P364),testdata[[#This Row],[LowerE]],P364)</f>
        <v>262.75154773061894</v>
      </c>
      <c r="Q365" s="8">
        <f>IF(T364=O364,testdata[[#This Row],[Upper]],testdata[[#This Row],[Lower]])</f>
        <v>262.75154773061894</v>
      </c>
      <c r="R365" s="8" t="e">
        <f>IF(testdata[[#This Row],[SuperTrend]]=testdata[[#This Row],[Upper]],testdata[[#This Row],[Upper]],NA())</f>
        <v>#N/A</v>
      </c>
      <c r="S365" s="8">
        <f>IF(testdata[[#This Row],[SuperTrend]]=testdata[[#This Row],[Lower]],testdata[[#This Row],[Lower]],NA())</f>
        <v>262.75154773061894</v>
      </c>
      <c r="T365" s="8">
        <f>IF(testdata[[#This Row],[close]]&lt;=testdata[[#This Row],[STpot]],testdata[[#This Row],[Upper]],testdata[[#This Row],[Lower]])</f>
        <v>262.75154773061894</v>
      </c>
      <c r="V365" s="2">
        <v>43264</v>
      </c>
      <c r="W365" s="8"/>
      <c r="X365" s="8">
        <v>262.75154773061797</v>
      </c>
      <c r="Y365" s="8">
        <v>262.75154773061797</v>
      </c>
      <c r="Z365" t="str">
        <f t="shared" si="5"/>
        <v/>
      </c>
    </row>
    <row r="366" spans="1:26" x14ac:dyDescent="0.25">
      <c r="A366" s="5">
        <v>365</v>
      </c>
      <c r="B366" s="2">
        <v>43265</v>
      </c>
      <c r="C366" s="1">
        <v>269.8</v>
      </c>
      <c r="D366" s="1">
        <v>270.11</v>
      </c>
      <c r="E366" s="1">
        <v>268.88</v>
      </c>
      <c r="F366" s="1">
        <v>269.52999999999997</v>
      </c>
      <c r="G366" s="1">
        <f>testdata[[#This Row],[high]]-testdata[[#This Row],[low]]</f>
        <v>1.2300000000000182</v>
      </c>
      <c r="H366" s="1">
        <f>ABS(testdata[[#This Row],[high]]-F365)</f>
        <v>1.2599999999999909</v>
      </c>
      <c r="I366" s="1">
        <f>ABS(testdata[[#This Row],[low]]-F365)</f>
        <v>2.9999999999972715E-2</v>
      </c>
      <c r="J366" s="15">
        <f>MAX(testdata[[#This Row],[H-L]:[|L-pC|]])</f>
        <v>1.2599999999999909</v>
      </c>
      <c r="K366" s="12">
        <f>(K365*13+testdata[[#This Row],[TR]])/14</f>
        <v>2.1602352262369964</v>
      </c>
      <c r="L366" s="12">
        <f>(testdata[[#This Row],[high]]+testdata[[#This Row],[low]])/2</f>
        <v>269.495</v>
      </c>
      <c r="M366" s="15">
        <f>testdata[[#This Row],[MidPrice]]+Multiplier*testdata[[#This Row],[ATR]]</f>
        <v>275.97570567871099</v>
      </c>
      <c r="N366" s="15">
        <f>testdata[[#This Row],[MidPrice]]-Multiplier*testdata[[#This Row],[ATR]]</f>
        <v>263.01429432128901</v>
      </c>
      <c r="O366" s="15">
        <f>IF(OR(testdata[[#This Row],[UpperE]]&lt;O365,F365&gt;O365),testdata[[#This Row],[UpperE]],O365)</f>
        <v>275.97570567871099</v>
      </c>
      <c r="P366" s="15">
        <f>IF(OR(testdata[[#This Row],[LowerE]]&gt;P365,F365&lt;P365),testdata[[#This Row],[LowerE]],P365)</f>
        <v>263.01429432128901</v>
      </c>
      <c r="Q366" s="8">
        <f>IF(T365=O365,testdata[[#This Row],[Upper]],testdata[[#This Row],[Lower]])</f>
        <v>263.01429432128901</v>
      </c>
      <c r="R366" s="8" t="e">
        <f>IF(testdata[[#This Row],[SuperTrend]]=testdata[[#This Row],[Upper]],testdata[[#This Row],[Upper]],NA())</f>
        <v>#N/A</v>
      </c>
      <c r="S366" s="8">
        <f>IF(testdata[[#This Row],[SuperTrend]]=testdata[[#This Row],[Lower]],testdata[[#This Row],[Lower]],NA())</f>
        <v>263.01429432128901</v>
      </c>
      <c r="T366" s="8">
        <f>IF(testdata[[#This Row],[close]]&lt;=testdata[[#This Row],[STpot]],testdata[[#This Row],[Upper]],testdata[[#This Row],[Lower]])</f>
        <v>263.01429432128901</v>
      </c>
      <c r="V366" s="2">
        <v>43265</v>
      </c>
      <c r="W366" s="8"/>
      <c r="X366" s="8">
        <v>263.01429432128901</v>
      </c>
      <c r="Y366" s="8">
        <v>263.01429432128901</v>
      </c>
      <c r="Z366" t="str">
        <f t="shared" si="5"/>
        <v/>
      </c>
    </row>
    <row r="367" spans="1:26" x14ac:dyDescent="0.25">
      <c r="A367" s="5">
        <v>366</v>
      </c>
      <c r="B367" s="2">
        <v>43266</v>
      </c>
      <c r="C367" s="1">
        <v>268.67</v>
      </c>
      <c r="D367" s="1">
        <v>269.55</v>
      </c>
      <c r="E367" s="1">
        <v>267.45</v>
      </c>
      <c r="F367" s="1">
        <v>269.18</v>
      </c>
      <c r="G367" s="1">
        <f>testdata[[#This Row],[high]]-testdata[[#This Row],[low]]</f>
        <v>2.1000000000000227</v>
      </c>
      <c r="H367" s="1">
        <f>ABS(testdata[[#This Row],[high]]-F366)</f>
        <v>2.0000000000038654E-2</v>
      </c>
      <c r="I367" s="1">
        <f>ABS(testdata[[#This Row],[low]]-F366)</f>
        <v>2.0799999999999841</v>
      </c>
      <c r="J367" s="15">
        <f>MAX(testdata[[#This Row],[H-L]:[|L-pC|]])</f>
        <v>2.1000000000000227</v>
      </c>
      <c r="K367" s="12">
        <f>(K366*13+testdata[[#This Row],[TR]])/14</f>
        <v>2.1559327100772125</v>
      </c>
      <c r="L367" s="12">
        <f>(testdata[[#This Row],[high]]+testdata[[#This Row],[low]])/2</f>
        <v>268.5</v>
      </c>
      <c r="M367" s="15">
        <f>testdata[[#This Row],[MidPrice]]+Multiplier*testdata[[#This Row],[ATR]]</f>
        <v>274.96779813023164</v>
      </c>
      <c r="N367" s="15">
        <f>testdata[[#This Row],[MidPrice]]-Multiplier*testdata[[#This Row],[ATR]]</f>
        <v>262.03220186976836</v>
      </c>
      <c r="O367" s="15">
        <f>IF(OR(testdata[[#This Row],[UpperE]]&lt;O366,F366&gt;O366),testdata[[#This Row],[UpperE]],O366)</f>
        <v>274.96779813023164</v>
      </c>
      <c r="P367" s="15">
        <f>IF(OR(testdata[[#This Row],[LowerE]]&gt;P366,F366&lt;P366),testdata[[#This Row],[LowerE]],P366)</f>
        <v>263.01429432128901</v>
      </c>
      <c r="Q367" s="8">
        <f>IF(T366=O366,testdata[[#This Row],[Upper]],testdata[[#This Row],[Lower]])</f>
        <v>263.01429432128901</v>
      </c>
      <c r="R367" s="8" t="e">
        <f>IF(testdata[[#This Row],[SuperTrend]]=testdata[[#This Row],[Upper]],testdata[[#This Row],[Upper]],NA())</f>
        <v>#N/A</v>
      </c>
      <c r="S367" s="8">
        <f>IF(testdata[[#This Row],[SuperTrend]]=testdata[[#This Row],[Lower]],testdata[[#This Row],[Lower]],NA())</f>
        <v>263.01429432128901</v>
      </c>
      <c r="T367" s="8">
        <f>IF(testdata[[#This Row],[close]]&lt;=testdata[[#This Row],[STpot]],testdata[[#This Row],[Upper]],testdata[[#This Row],[Lower]])</f>
        <v>263.01429432128901</v>
      </c>
      <c r="V367" s="2">
        <v>43266</v>
      </c>
      <c r="W367" s="8"/>
      <c r="X367" s="8">
        <v>263.01429432128901</v>
      </c>
      <c r="Y367" s="8">
        <v>263.01429432128901</v>
      </c>
      <c r="Z367" t="str">
        <f t="shared" si="5"/>
        <v/>
      </c>
    </row>
    <row r="368" spans="1:26" x14ac:dyDescent="0.25">
      <c r="A368" s="5">
        <v>367</v>
      </c>
      <c r="B368" s="2">
        <v>43269</v>
      </c>
      <c r="C368" s="1">
        <v>267.58999999999997</v>
      </c>
      <c r="D368" s="1">
        <v>268.77</v>
      </c>
      <c r="E368" s="1">
        <v>267.07</v>
      </c>
      <c r="F368" s="1">
        <v>268.63</v>
      </c>
      <c r="G368" s="1">
        <f>testdata[[#This Row],[high]]-testdata[[#This Row],[low]]</f>
        <v>1.6999999999999886</v>
      </c>
      <c r="H368" s="1">
        <f>ABS(testdata[[#This Row],[high]]-F367)</f>
        <v>0.41000000000002501</v>
      </c>
      <c r="I368" s="1">
        <f>ABS(testdata[[#This Row],[low]]-F367)</f>
        <v>2.1100000000000136</v>
      </c>
      <c r="J368" s="15">
        <f>MAX(testdata[[#This Row],[H-L]:[|L-pC|]])</f>
        <v>2.1100000000000136</v>
      </c>
      <c r="K368" s="12">
        <f>(K367*13+testdata[[#This Row],[TR]])/14</f>
        <v>2.1526518022145553</v>
      </c>
      <c r="L368" s="12">
        <f>(testdata[[#This Row],[high]]+testdata[[#This Row],[low]])/2</f>
        <v>267.91999999999996</v>
      </c>
      <c r="M368" s="15">
        <f>testdata[[#This Row],[MidPrice]]+Multiplier*testdata[[#This Row],[ATR]]</f>
        <v>274.37795540664365</v>
      </c>
      <c r="N368" s="15">
        <f>testdata[[#This Row],[MidPrice]]-Multiplier*testdata[[#This Row],[ATR]]</f>
        <v>261.46204459335627</v>
      </c>
      <c r="O368" s="15">
        <f>IF(OR(testdata[[#This Row],[UpperE]]&lt;O367,F367&gt;O367),testdata[[#This Row],[UpperE]],O367)</f>
        <v>274.37795540664365</v>
      </c>
      <c r="P368" s="15">
        <f>IF(OR(testdata[[#This Row],[LowerE]]&gt;P367,F367&lt;P367),testdata[[#This Row],[LowerE]],P367)</f>
        <v>263.01429432128901</v>
      </c>
      <c r="Q368" s="8">
        <f>IF(T367=O367,testdata[[#This Row],[Upper]],testdata[[#This Row],[Lower]])</f>
        <v>263.01429432128901</v>
      </c>
      <c r="R368" s="8" t="e">
        <f>IF(testdata[[#This Row],[SuperTrend]]=testdata[[#This Row],[Upper]],testdata[[#This Row],[Upper]],NA())</f>
        <v>#N/A</v>
      </c>
      <c r="S368" s="8">
        <f>IF(testdata[[#This Row],[SuperTrend]]=testdata[[#This Row],[Lower]],testdata[[#This Row],[Lower]],NA())</f>
        <v>263.01429432128901</v>
      </c>
      <c r="T368" s="8">
        <f>IF(testdata[[#This Row],[close]]&lt;=testdata[[#This Row],[STpot]],testdata[[#This Row],[Upper]],testdata[[#This Row],[Lower]])</f>
        <v>263.01429432128901</v>
      </c>
      <c r="V368" s="2">
        <v>43269</v>
      </c>
      <c r="W368" s="8"/>
      <c r="X368" s="8">
        <v>263.01429432128901</v>
      </c>
      <c r="Y368" s="8">
        <v>263.01429432128901</v>
      </c>
      <c r="Z368" t="str">
        <f t="shared" si="5"/>
        <v/>
      </c>
    </row>
    <row r="369" spans="1:26" x14ac:dyDescent="0.25">
      <c r="A369" s="5">
        <v>368</v>
      </c>
      <c r="B369" s="2">
        <v>43270</v>
      </c>
      <c r="C369" s="1">
        <v>266.14</v>
      </c>
      <c r="D369" s="1">
        <v>267.83999999999997</v>
      </c>
      <c r="E369" s="1">
        <v>265.69</v>
      </c>
      <c r="F369" s="1">
        <v>267.60000000000002</v>
      </c>
      <c r="G369" s="1">
        <f>testdata[[#This Row],[high]]-testdata[[#This Row],[low]]</f>
        <v>2.1499999999999773</v>
      </c>
      <c r="H369" s="1">
        <f>ABS(testdata[[#This Row],[high]]-F368)</f>
        <v>0.79000000000002046</v>
      </c>
      <c r="I369" s="1">
        <f>ABS(testdata[[#This Row],[low]]-F368)</f>
        <v>2.9399999999999977</v>
      </c>
      <c r="J369" s="15">
        <f>MAX(testdata[[#This Row],[H-L]:[|L-pC|]])</f>
        <v>2.9399999999999977</v>
      </c>
      <c r="K369" s="12">
        <f>(K368*13+testdata[[#This Row],[TR]])/14</f>
        <v>2.2088909591992296</v>
      </c>
      <c r="L369" s="12">
        <f>(testdata[[#This Row],[high]]+testdata[[#This Row],[low]])/2</f>
        <v>266.76499999999999</v>
      </c>
      <c r="M369" s="15">
        <f>testdata[[#This Row],[MidPrice]]+Multiplier*testdata[[#This Row],[ATR]]</f>
        <v>273.39167287759767</v>
      </c>
      <c r="N369" s="15">
        <f>testdata[[#This Row],[MidPrice]]-Multiplier*testdata[[#This Row],[ATR]]</f>
        <v>260.1383271224023</v>
      </c>
      <c r="O369" s="15">
        <f>IF(OR(testdata[[#This Row],[UpperE]]&lt;O368,F368&gt;O368),testdata[[#This Row],[UpperE]],O368)</f>
        <v>273.39167287759767</v>
      </c>
      <c r="P369" s="15">
        <f>IF(OR(testdata[[#This Row],[LowerE]]&gt;P368,F368&lt;P368),testdata[[#This Row],[LowerE]],P368)</f>
        <v>263.01429432128901</v>
      </c>
      <c r="Q369" s="8">
        <f>IF(T368=O368,testdata[[#This Row],[Upper]],testdata[[#This Row],[Lower]])</f>
        <v>263.01429432128901</v>
      </c>
      <c r="R369" s="8" t="e">
        <f>IF(testdata[[#This Row],[SuperTrend]]=testdata[[#This Row],[Upper]],testdata[[#This Row],[Upper]],NA())</f>
        <v>#N/A</v>
      </c>
      <c r="S369" s="8">
        <f>IF(testdata[[#This Row],[SuperTrend]]=testdata[[#This Row],[Lower]],testdata[[#This Row],[Lower]],NA())</f>
        <v>263.01429432128901</v>
      </c>
      <c r="T369" s="8">
        <f>IF(testdata[[#This Row],[close]]&lt;=testdata[[#This Row],[STpot]],testdata[[#This Row],[Upper]],testdata[[#This Row],[Lower]])</f>
        <v>263.01429432128901</v>
      </c>
      <c r="V369" s="2">
        <v>43270</v>
      </c>
      <c r="W369" s="8"/>
      <c r="X369" s="8">
        <v>263.01429432128901</v>
      </c>
      <c r="Y369" s="8">
        <v>263.01429432128901</v>
      </c>
      <c r="Z369" t="str">
        <f t="shared" si="5"/>
        <v/>
      </c>
    </row>
    <row r="370" spans="1:26" x14ac:dyDescent="0.25">
      <c r="A370" s="5">
        <v>369</v>
      </c>
      <c r="B370" s="2">
        <v>43271</v>
      </c>
      <c r="C370" s="1">
        <v>268.35000000000002</v>
      </c>
      <c r="D370" s="1">
        <v>268.77999999999997</v>
      </c>
      <c r="E370" s="1">
        <v>267.69</v>
      </c>
      <c r="F370" s="1">
        <v>268.06</v>
      </c>
      <c r="G370" s="1">
        <f>testdata[[#This Row],[high]]-testdata[[#This Row],[low]]</f>
        <v>1.089999999999975</v>
      </c>
      <c r="H370" s="1">
        <f>ABS(testdata[[#This Row],[high]]-F369)</f>
        <v>1.17999999999995</v>
      </c>
      <c r="I370" s="1">
        <f>ABS(testdata[[#This Row],[low]]-F369)</f>
        <v>8.9999999999974989E-2</v>
      </c>
      <c r="J370" s="15">
        <f>MAX(testdata[[#This Row],[H-L]:[|L-pC|]])</f>
        <v>1.17999999999995</v>
      </c>
      <c r="K370" s="12">
        <f>(K369*13+testdata[[#This Row],[TR]])/14</f>
        <v>2.1353987478278524</v>
      </c>
      <c r="L370" s="12">
        <f>(testdata[[#This Row],[high]]+testdata[[#This Row],[low]])/2</f>
        <v>268.23500000000001</v>
      </c>
      <c r="M370" s="15">
        <f>testdata[[#This Row],[MidPrice]]+Multiplier*testdata[[#This Row],[ATR]]</f>
        <v>274.64119624348359</v>
      </c>
      <c r="N370" s="15">
        <f>testdata[[#This Row],[MidPrice]]-Multiplier*testdata[[#This Row],[ATR]]</f>
        <v>261.82880375651644</v>
      </c>
      <c r="O370" s="15">
        <f>IF(OR(testdata[[#This Row],[UpperE]]&lt;O369,F369&gt;O369),testdata[[#This Row],[UpperE]],O369)</f>
        <v>273.39167287759767</v>
      </c>
      <c r="P370" s="15">
        <f>IF(OR(testdata[[#This Row],[LowerE]]&gt;P369,F369&lt;P369),testdata[[#This Row],[LowerE]],P369)</f>
        <v>263.01429432128901</v>
      </c>
      <c r="Q370" s="8">
        <f>IF(T369=O369,testdata[[#This Row],[Upper]],testdata[[#This Row],[Lower]])</f>
        <v>263.01429432128901</v>
      </c>
      <c r="R370" s="8" t="e">
        <f>IF(testdata[[#This Row],[SuperTrend]]=testdata[[#This Row],[Upper]],testdata[[#This Row],[Upper]],NA())</f>
        <v>#N/A</v>
      </c>
      <c r="S370" s="8">
        <f>IF(testdata[[#This Row],[SuperTrend]]=testdata[[#This Row],[Lower]],testdata[[#This Row],[Lower]],NA())</f>
        <v>263.01429432128901</v>
      </c>
      <c r="T370" s="8">
        <f>IF(testdata[[#This Row],[close]]&lt;=testdata[[#This Row],[STpot]],testdata[[#This Row],[Upper]],testdata[[#This Row],[Lower]])</f>
        <v>263.01429432128901</v>
      </c>
      <c r="V370" s="2">
        <v>43271</v>
      </c>
      <c r="W370" s="8"/>
      <c r="X370" s="8">
        <v>263.01429432128901</v>
      </c>
      <c r="Y370" s="8">
        <v>263.01429432128901</v>
      </c>
      <c r="Z370" t="str">
        <f t="shared" si="5"/>
        <v/>
      </c>
    </row>
    <row r="371" spans="1:26" x14ac:dyDescent="0.25">
      <c r="A371" s="5">
        <v>370</v>
      </c>
      <c r="B371" s="2">
        <v>43272</v>
      </c>
      <c r="C371" s="1">
        <v>268.05</v>
      </c>
      <c r="D371" s="1">
        <v>268.07</v>
      </c>
      <c r="E371" s="1">
        <v>265.83</v>
      </c>
      <c r="F371" s="1">
        <v>266.38</v>
      </c>
      <c r="G371" s="1">
        <f>testdata[[#This Row],[high]]-testdata[[#This Row],[low]]</f>
        <v>2.2400000000000091</v>
      </c>
      <c r="H371" s="1">
        <f>ABS(testdata[[#This Row],[high]]-F370)</f>
        <v>9.9999999999909051E-3</v>
      </c>
      <c r="I371" s="1">
        <f>ABS(testdata[[#This Row],[low]]-F370)</f>
        <v>2.2300000000000182</v>
      </c>
      <c r="J371" s="15">
        <f>MAX(testdata[[#This Row],[H-L]:[|L-pC|]])</f>
        <v>2.2400000000000091</v>
      </c>
      <c r="K371" s="12">
        <f>(K370*13+testdata[[#This Row],[TR]])/14</f>
        <v>2.1428702658401493</v>
      </c>
      <c r="L371" s="12">
        <f>(testdata[[#This Row],[high]]+testdata[[#This Row],[low]])/2</f>
        <v>266.95</v>
      </c>
      <c r="M371" s="15">
        <f>testdata[[#This Row],[MidPrice]]+Multiplier*testdata[[#This Row],[ATR]]</f>
        <v>273.37861079752042</v>
      </c>
      <c r="N371" s="15">
        <f>testdata[[#This Row],[MidPrice]]-Multiplier*testdata[[#This Row],[ATR]]</f>
        <v>260.52138920247955</v>
      </c>
      <c r="O371" s="15">
        <f>IF(OR(testdata[[#This Row],[UpperE]]&lt;O370,F370&gt;O370),testdata[[#This Row],[UpperE]],O370)</f>
        <v>273.37861079752042</v>
      </c>
      <c r="P371" s="15">
        <f>IF(OR(testdata[[#This Row],[LowerE]]&gt;P370,F370&lt;P370),testdata[[#This Row],[LowerE]],P370)</f>
        <v>263.01429432128901</v>
      </c>
      <c r="Q371" s="8">
        <f>IF(T370=O370,testdata[[#This Row],[Upper]],testdata[[#This Row],[Lower]])</f>
        <v>263.01429432128901</v>
      </c>
      <c r="R371" s="8" t="e">
        <f>IF(testdata[[#This Row],[SuperTrend]]=testdata[[#This Row],[Upper]],testdata[[#This Row],[Upper]],NA())</f>
        <v>#N/A</v>
      </c>
      <c r="S371" s="8">
        <f>IF(testdata[[#This Row],[SuperTrend]]=testdata[[#This Row],[Lower]],testdata[[#This Row],[Lower]],NA())</f>
        <v>263.01429432128901</v>
      </c>
      <c r="T371" s="8">
        <f>IF(testdata[[#This Row],[close]]&lt;=testdata[[#This Row],[STpot]],testdata[[#This Row],[Upper]],testdata[[#This Row],[Lower]])</f>
        <v>263.01429432128901</v>
      </c>
      <c r="V371" s="2">
        <v>43272</v>
      </c>
      <c r="W371" s="8"/>
      <c r="X371" s="8">
        <v>263.01429432128901</v>
      </c>
      <c r="Y371" s="8">
        <v>263.01429432128901</v>
      </c>
      <c r="Z371" t="str">
        <f t="shared" si="5"/>
        <v/>
      </c>
    </row>
    <row r="372" spans="1:26" x14ac:dyDescent="0.25">
      <c r="A372" s="5">
        <v>371</v>
      </c>
      <c r="B372" s="2">
        <v>43273</v>
      </c>
      <c r="C372" s="1">
        <v>267.76</v>
      </c>
      <c r="D372" s="1">
        <v>267.88</v>
      </c>
      <c r="E372" s="1">
        <v>266.62</v>
      </c>
      <c r="F372" s="1">
        <v>266.86</v>
      </c>
      <c r="G372" s="1">
        <f>testdata[[#This Row],[high]]-testdata[[#This Row],[low]]</f>
        <v>1.2599999999999909</v>
      </c>
      <c r="H372" s="1">
        <f>ABS(testdata[[#This Row],[high]]-F371)</f>
        <v>1.5</v>
      </c>
      <c r="I372" s="1">
        <f>ABS(testdata[[#This Row],[low]]-F371)</f>
        <v>0.24000000000000909</v>
      </c>
      <c r="J372" s="15">
        <f>MAX(testdata[[#This Row],[H-L]:[|L-pC|]])</f>
        <v>1.5</v>
      </c>
      <c r="K372" s="12">
        <f>(K371*13+testdata[[#This Row],[TR]])/14</f>
        <v>2.0969509611372814</v>
      </c>
      <c r="L372" s="12">
        <f>(testdata[[#This Row],[high]]+testdata[[#This Row],[low]])/2</f>
        <v>267.25</v>
      </c>
      <c r="M372" s="15">
        <f>testdata[[#This Row],[MidPrice]]+Multiplier*testdata[[#This Row],[ATR]]</f>
        <v>273.54085288341184</v>
      </c>
      <c r="N372" s="15">
        <f>testdata[[#This Row],[MidPrice]]-Multiplier*testdata[[#This Row],[ATR]]</f>
        <v>260.95914711658816</v>
      </c>
      <c r="O372" s="15">
        <f>IF(OR(testdata[[#This Row],[UpperE]]&lt;O371,F371&gt;O371),testdata[[#This Row],[UpperE]],O371)</f>
        <v>273.37861079752042</v>
      </c>
      <c r="P372" s="15">
        <f>IF(OR(testdata[[#This Row],[LowerE]]&gt;P371,F371&lt;P371),testdata[[#This Row],[LowerE]],P371)</f>
        <v>263.01429432128901</v>
      </c>
      <c r="Q372" s="8">
        <f>IF(T371=O371,testdata[[#This Row],[Upper]],testdata[[#This Row],[Lower]])</f>
        <v>263.01429432128901</v>
      </c>
      <c r="R372" s="8" t="e">
        <f>IF(testdata[[#This Row],[SuperTrend]]=testdata[[#This Row],[Upper]],testdata[[#This Row],[Upper]],NA())</f>
        <v>#N/A</v>
      </c>
      <c r="S372" s="8">
        <f>IF(testdata[[#This Row],[SuperTrend]]=testdata[[#This Row],[Lower]],testdata[[#This Row],[Lower]],NA())</f>
        <v>263.01429432128901</v>
      </c>
      <c r="T372" s="8">
        <f>IF(testdata[[#This Row],[close]]&lt;=testdata[[#This Row],[STpot]],testdata[[#This Row],[Upper]],testdata[[#This Row],[Lower]])</f>
        <v>263.01429432128901</v>
      </c>
      <c r="V372" s="2">
        <v>43273</v>
      </c>
      <c r="W372" s="8"/>
      <c r="X372" s="8">
        <v>263.01429432128901</v>
      </c>
      <c r="Y372" s="8">
        <v>263.01429432128901</v>
      </c>
      <c r="Z372" t="str">
        <f t="shared" si="5"/>
        <v/>
      </c>
    </row>
    <row r="373" spans="1:26" x14ac:dyDescent="0.25">
      <c r="A373" s="5">
        <v>372</v>
      </c>
      <c r="B373" s="2">
        <v>43276</v>
      </c>
      <c r="C373" s="1">
        <v>265.60000000000002</v>
      </c>
      <c r="D373" s="1">
        <v>265.77</v>
      </c>
      <c r="E373" s="1">
        <v>261.38</v>
      </c>
      <c r="F373" s="1">
        <v>263.23</v>
      </c>
      <c r="G373" s="1">
        <f>testdata[[#This Row],[high]]-testdata[[#This Row],[low]]</f>
        <v>4.3899999999999864</v>
      </c>
      <c r="H373" s="1">
        <f>ABS(testdata[[#This Row],[high]]-F372)</f>
        <v>1.0900000000000318</v>
      </c>
      <c r="I373" s="1">
        <f>ABS(testdata[[#This Row],[low]]-F372)</f>
        <v>5.4800000000000182</v>
      </c>
      <c r="J373" s="15">
        <f>MAX(testdata[[#This Row],[H-L]:[|L-pC|]])</f>
        <v>5.4800000000000182</v>
      </c>
      <c r="K373" s="12">
        <f>(K372*13+testdata[[#This Row],[TR]])/14</f>
        <v>2.3385973210560485</v>
      </c>
      <c r="L373" s="12">
        <f>(testdata[[#This Row],[high]]+testdata[[#This Row],[low]])/2</f>
        <v>263.57499999999999</v>
      </c>
      <c r="M373" s="15">
        <f>testdata[[#This Row],[MidPrice]]+Multiplier*testdata[[#This Row],[ATR]]</f>
        <v>270.59079196316816</v>
      </c>
      <c r="N373" s="15">
        <f>testdata[[#This Row],[MidPrice]]-Multiplier*testdata[[#This Row],[ATR]]</f>
        <v>256.55920803683182</v>
      </c>
      <c r="O373" s="15">
        <f>IF(OR(testdata[[#This Row],[UpperE]]&lt;O372,F372&gt;O372),testdata[[#This Row],[UpperE]],O372)</f>
        <v>270.59079196316816</v>
      </c>
      <c r="P373" s="15">
        <f>IF(OR(testdata[[#This Row],[LowerE]]&gt;P372,F372&lt;P372),testdata[[#This Row],[LowerE]],P372)</f>
        <v>263.01429432128901</v>
      </c>
      <c r="Q373" s="8">
        <f>IF(T372=O372,testdata[[#This Row],[Upper]],testdata[[#This Row],[Lower]])</f>
        <v>263.01429432128901</v>
      </c>
      <c r="R373" s="8" t="e">
        <f>IF(testdata[[#This Row],[SuperTrend]]=testdata[[#This Row],[Upper]],testdata[[#This Row],[Upper]],NA())</f>
        <v>#N/A</v>
      </c>
      <c r="S373" s="8">
        <f>IF(testdata[[#This Row],[SuperTrend]]=testdata[[#This Row],[Lower]],testdata[[#This Row],[Lower]],NA())</f>
        <v>263.01429432128901</v>
      </c>
      <c r="T373" s="8">
        <f>IF(testdata[[#This Row],[close]]&lt;=testdata[[#This Row],[STpot]],testdata[[#This Row],[Upper]],testdata[[#This Row],[Lower]])</f>
        <v>263.01429432128901</v>
      </c>
      <c r="V373" s="2">
        <v>43276</v>
      </c>
      <c r="W373" s="8"/>
      <c r="X373" s="8">
        <v>263.01429432128901</v>
      </c>
      <c r="Y373" s="8">
        <v>263.01429432128901</v>
      </c>
      <c r="Z373" t="str">
        <f t="shared" si="5"/>
        <v/>
      </c>
    </row>
    <row r="374" spans="1:26" x14ac:dyDescent="0.25">
      <c r="A374" s="5">
        <v>373</v>
      </c>
      <c r="B374" s="2">
        <v>43277</v>
      </c>
      <c r="C374" s="1">
        <v>263.85000000000002</v>
      </c>
      <c r="D374" s="1">
        <v>264.74</v>
      </c>
      <c r="E374" s="1">
        <v>263.02</v>
      </c>
      <c r="F374" s="1">
        <v>263.81</v>
      </c>
      <c r="G374" s="1">
        <f>testdata[[#This Row],[high]]-testdata[[#This Row],[low]]</f>
        <v>1.7200000000000273</v>
      </c>
      <c r="H374" s="1">
        <f>ABS(testdata[[#This Row],[high]]-F373)</f>
        <v>1.5099999999999909</v>
      </c>
      <c r="I374" s="1">
        <f>ABS(testdata[[#This Row],[low]]-F373)</f>
        <v>0.21000000000003638</v>
      </c>
      <c r="J374" s="15">
        <f>MAX(testdata[[#This Row],[H-L]:[|L-pC|]])</f>
        <v>1.7200000000000273</v>
      </c>
      <c r="K374" s="12">
        <f>(K373*13+testdata[[#This Row],[TR]])/14</f>
        <v>2.294411798123476</v>
      </c>
      <c r="L374" s="12">
        <f>(testdata[[#This Row],[high]]+testdata[[#This Row],[low]])/2</f>
        <v>263.88</v>
      </c>
      <c r="M374" s="15">
        <f>testdata[[#This Row],[MidPrice]]+Multiplier*testdata[[#This Row],[ATR]]</f>
        <v>270.76323539437044</v>
      </c>
      <c r="N374" s="15">
        <f>testdata[[#This Row],[MidPrice]]-Multiplier*testdata[[#This Row],[ATR]]</f>
        <v>256.99676460562955</v>
      </c>
      <c r="O374" s="15">
        <f>IF(OR(testdata[[#This Row],[UpperE]]&lt;O373,F373&gt;O373),testdata[[#This Row],[UpperE]],O373)</f>
        <v>270.59079196316816</v>
      </c>
      <c r="P374" s="15">
        <f>IF(OR(testdata[[#This Row],[LowerE]]&gt;P373,F373&lt;P373),testdata[[#This Row],[LowerE]],P373)</f>
        <v>263.01429432128901</v>
      </c>
      <c r="Q374" s="8">
        <f>IF(T373=O373,testdata[[#This Row],[Upper]],testdata[[#This Row],[Lower]])</f>
        <v>263.01429432128901</v>
      </c>
      <c r="R374" s="8" t="e">
        <f>IF(testdata[[#This Row],[SuperTrend]]=testdata[[#This Row],[Upper]],testdata[[#This Row],[Upper]],NA())</f>
        <v>#N/A</v>
      </c>
      <c r="S374" s="8">
        <f>IF(testdata[[#This Row],[SuperTrend]]=testdata[[#This Row],[Lower]],testdata[[#This Row],[Lower]],NA())</f>
        <v>263.01429432128901</v>
      </c>
      <c r="T374" s="8">
        <f>IF(testdata[[#This Row],[close]]&lt;=testdata[[#This Row],[STpot]],testdata[[#This Row],[Upper]],testdata[[#This Row],[Lower]])</f>
        <v>263.01429432128901</v>
      </c>
      <c r="V374" s="2">
        <v>43277</v>
      </c>
      <c r="W374" s="8"/>
      <c r="X374" s="8">
        <v>263.01429432128901</v>
      </c>
      <c r="Y374" s="8">
        <v>263.01429432128901</v>
      </c>
      <c r="Z374" t="str">
        <f t="shared" si="5"/>
        <v/>
      </c>
    </row>
    <row r="375" spans="1:26" x14ac:dyDescent="0.25">
      <c r="A375" s="5">
        <v>374</v>
      </c>
      <c r="B375" s="2">
        <v>43278</v>
      </c>
      <c r="C375" s="1">
        <v>264.45</v>
      </c>
      <c r="D375" s="1">
        <v>266.01</v>
      </c>
      <c r="E375" s="1">
        <v>261.45999999999998</v>
      </c>
      <c r="F375" s="1">
        <v>261.63</v>
      </c>
      <c r="G375" s="1">
        <f>testdata[[#This Row],[high]]-testdata[[#This Row],[low]]</f>
        <v>4.5500000000000114</v>
      </c>
      <c r="H375" s="1">
        <f>ABS(testdata[[#This Row],[high]]-F374)</f>
        <v>2.1999999999999886</v>
      </c>
      <c r="I375" s="1">
        <f>ABS(testdata[[#This Row],[low]]-F374)</f>
        <v>2.3500000000000227</v>
      </c>
      <c r="J375" s="15">
        <f>MAX(testdata[[#This Row],[H-L]:[|L-pC|]])</f>
        <v>4.5500000000000114</v>
      </c>
      <c r="K375" s="12">
        <f>(K374*13+testdata[[#This Row],[TR]])/14</f>
        <v>2.4555252411146569</v>
      </c>
      <c r="L375" s="12">
        <f>(testdata[[#This Row],[high]]+testdata[[#This Row],[low]])/2</f>
        <v>263.73500000000001</v>
      </c>
      <c r="M375" s="15">
        <f>testdata[[#This Row],[MidPrice]]+Multiplier*testdata[[#This Row],[ATR]]</f>
        <v>271.10157572334401</v>
      </c>
      <c r="N375" s="15">
        <f>testdata[[#This Row],[MidPrice]]-Multiplier*testdata[[#This Row],[ATR]]</f>
        <v>256.36842427665601</v>
      </c>
      <c r="O375" s="15">
        <f>IF(OR(testdata[[#This Row],[UpperE]]&lt;O374,F374&gt;O374),testdata[[#This Row],[UpperE]],O374)</f>
        <v>270.59079196316816</v>
      </c>
      <c r="P375" s="15">
        <f>IF(OR(testdata[[#This Row],[LowerE]]&gt;P374,F374&lt;P374),testdata[[#This Row],[LowerE]],P374)</f>
        <v>263.01429432128901</v>
      </c>
      <c r="Q375" s="8">
        <f>IF(T374=O374,testdata[[#This Row],[Upper]],testdata[[#This Row],[Lower]])</f>
        <v>263.01429432128901</v>
      </c>
      <c r="R375" s="8">
        <f>IF(testdata[[#This Row],[SuperTrend]]=testdata[[#This Row],[Upper]],testdata[[#This Row],[Upper]],NA())</f>
        <v>270.59079196316816</v>
      </c>
      <c r="S375" s="8" t="e">
        <f>IF(testdata[[#This Row],[SuperTrend]]=testdata[[#This Row],[Lower]],testdata[[#This Row],[Lower]],NA())</f>
        <v>#N/A</v>
      </c>
      <c r="T375" s="8">
        <f>IF(testdata[[#This Row],[close]]&lt;=testdata[[#This Row],[STpot]],testdata[[#This Row],[Upper]],testdata[[#This Row],[Lower]])</f>
        <v>270.59079196316816</v>
      </c>
      <c r="V375" s="2">
        <v>43278</v>
      </c>
      <c r="W375" s="8">
        <v>270.59079196316799</v>
      </c>
      <c r="X375" s="8"/>
      <c r="Y375" s="8">
        <v>270.59079196316799</v>
      </c>
      <c r="Z375" t="str">
        <f t="shared" si="5"/>
        <v/>
      </c>
    </row>
    <row r="376" spans="1:26" x14ac:dyDescent="0.25">
      <c r="A376" s="5">
        <v>375</v>
      </c>
      <c r="B376" s="2">
        <v>43279</v>
      </c>
      <c r="C376" s="1">
        <v>261.57</v>
      </c>
      <c r="D376" s="1">
        <v>263.95999999999998</v>
      </c>
      <c r="E376" s="1">
        <v>260.79000000000002</v>
      </c>
      <c r="F376" s="1">
        <v>263.12</v>
      </c>
      <c r="G376" s="1">
        <f>testdata[[#This Row],[high]]-testdata[[#This Row],[low]]</f>
        <v>3.1699999999999591</v>
      </c>
      <c r="H376" s="1">
        <f>ABS(testdata[[#This Row],[high]]-F375)</f>
        <v>2.3299999999999841</v>
      </c>
      <c r="I376" s="1">
        <f>ABS(testdata[[#This Row],[low]]-F375)</f>
        <v>0.83999999999997499</v>
      </c>
      <c r="J376" s="15">
        <f>MAX(testdata[[#This Row],[H-L]:[|L-pC|]])</f>
        <v>3.1699999999999591</v>
      </c>
      <c r="K376" s="12">
        <f>(K375*13+testdata[[#This Row],[TR]])/14</f>
        <v>2.5065591524636068</v>
      </c>
      <c r="L376" s="12">
        <f>(testdata[[#This Row],[high]]+testdata[[#This Row],[low]])/2</f>
        <v>262.375</v>
      </c>
      <c r="M376" s="15">
        <f>testdata[[#This Row],[MidPrice]]+Multiplier*testdata[[#This Row],[ATR]]</f>
        <v>269.8946774573908</v>
      </c>
      <c r="N376" s="15">
        <f>testdata[[#This Row],[MidPrice]]-Multiplier*testdata[[#This Row],[ATR]]</f>
        <v>254.85532254260917</v>
      </c>
      <c r="O376" s="15">
        <f>IF(OR(testdata[[#This Row],[UpperE]]&lt;O375,F375&gt;O375),testdata[[#This Row],[UpperE]],O375)</f>
        <v>269.8946774573908</v>
      </c>
      <c r="P376" s="15">
        <f>IF(OR(testdata[[#This Row],[LowerE]]&gt;P375,F375&lt;P375),testdata[[#This Row],[LowerE]],P375)</f>
        <v>254.85532254260917</v>
      </c>
      <c r="Q376" s="8">
        <f>IF(T375=O375,testdata[[#This Row],[Upper]],testdata[[#This Row],[Lower]])</f>
        <v>269.8946774573908</v>
      </c>
      <c r="R376" s="8">
        <f>IF(testdata[[#This Row],[SuperTrend]]=testdata[[#This Row],[Upper]],testdata[[#This Row],[Upper]],NA())</f>
        <v>269.8946774573908</v>
      </c>
      <c r="S376" s="8" t="e">
        <f>IF(testdata[[#This Row],[SuperTrend]]=testdata[[#This Row],[Lower]],testdata[[#This Row],[Lower]],NA())</f>
        <v>#N/A</v>
      </c>
      <c r="T376" s="8">
        <f>IF(testdata[[#This Row],[close]]&lt;=testdata[[#This Row],[STpot]],testdata[[#This Row],[Upper]],testdata[[#This Row],[Lower]])</f>
        <v>269.8946774573908</v>
      </c>
      <c r="V376" s="2">
        <v>43279</v>
      </c>
      <c r="W376" s="8">
        <v>269.89467745739</v>
      </c>
      <c r="X376" s="8"/>
      <c r="Y376" s="8">
        <v>269.89467745739</v>
      </c>
      <c r="Z376" t="str">
        <f t="shared" si="5"/>
        <v/>
      </c>
    </row>
    <row r="377" spans="1:26" x14ac:dyDescent="0.25">
      <c r="A377" s="5">
        <v>376</v>
      </c>
      <c r="B377" s="2">
        <v>43280</v>
      </c>
      <c r="C377" s="1">
        <v>264.32</v>
      </c>
      <c r="D377" s="1">
        <v>265.81</v>
      </c>
      <c r="E377" s="1">
        <v>263.37</v>
      </c>
      <c r="F377" s="1">
        <v>263.5</v>
      </c>
      <c r="G377" s="1">
        <f>testdata[[#This Row],[high]]-testdata[[#This Row],[low]]</f>
        <v>2.4399999999999977</v>
      </c>
      <c r="H377" s="1">
        <f>ABS(testdata[[#This Row],[high]]-F376)</f>
        <v>2.6899999999999977</v>
      </c>
      <c r="I377" s="1">
        <f>ABS(testdata[[#This Row],[low]]-F376)</f>
        <v>0.25</v>
      </c>
      <c r="J377" s="15">
        <f>MAX(testdata[[#This Row],[H-L]:[|L-pC|]])</f>
        <v>2.6899999999999977</v>
      </c>
      <c r="K377" s="12">
        <f>(K376*13+testdata[[#This Row],[TR]])/14</f>
        <v>2.5196620701447778</v>
      </c>
      <c r="L377" s="12">
        <f>(testdata[[#This Row],[high]]+testdata[[#This Row],[low]])/2</f>
        <v>264.59000000000003</v>
      </c>
      <c r="M377" s="15">
        <f>testdata[[#This Row],[MidPrice]]+Multiplier*testdata[[#This Row],[ATR]]</f>
        <v>272.14898621043437</v>
      </c>
      <c r="N377" s="15">
        <f>testdata[[#This Row],[MidPrice]]-Multiplier*testdata[[#This Row],[ATR]]</f>
        <v>257.03101378956569</v>
      </c>
      <c r="O377" s="15">
        <f>IF(OR(testdata[[#This Row],[UpperE]]&lt;O376,F376&gt;O376),testdata[[#This Row],[UpperE]],O376)</f>
        <v>269.8946774573908</v>
      </c>
      <c r="P377" s="15">
        <f>IF(OR(testdata[[#This Row],[LowerE]]&gt;P376,F376&lt;P376),testdata[[#This Row],[LowerE]],P376)</f>
        <v>257.03101378956569</v>
      </c>
      <c r="Q377" s="8">
        <f>IF(T376=O376,testdata[[#This Row],[Upper]],testdata[[#This Row],[Lower]])</f>
        <v>269.8946774573908</v>
      </c>
      <c r="R377" s="8">
        <f>IF(testdata[[#This Row],[SuperTrend]]=testdata[[#This Row],[Upper]],testdata[[#This Row],[Upper]],NA())</f>
        <v>269.8946774573908</v>
      </c>
      <c r="S377" s="8" t="e">
        <f>IF(testdata[[#This Row],[SuperTrend]]=testdata[[#This Row],[Lower]],testdata[[#This Row],[Lower]],NA())</f>
        <v>#N/A</v>
      </c>
      <c r="T377" s="8">
        <f>IF(testdata[[#This Row],[close]]&lt;=testdata[[#This Row],[STpot]],testdata[[#This Row],[Upper]],testdata[[#This Row],[Lower]])</f>
        <v>269.8946774573908</v>
      </c>
      <c r="V377" s="2">
        <v>43280</v>
      </c>
      <c r="W377" s="8">
        <v>269.89467745739</v>
      </c>
      <c r="X377" s="8"/>
      <c r="Y377" s="8">
        <v>269.89467745739</v>
      </c>
      <c r="Z377" t="str">
        <f t="shared" si="5"/>
        <v/>
      </c>
    </row>
    <row r="378" spans="1:26" x14ac:dyDescent="0.25">
      <c r="A378" s="5">
        <v>377</v>
      </c>
      <c r="B378" s="2">
        <v>43283</v>
      </c>
      <c r="C378" s="1">
        <v>261.77999999999997</v>
      </c>
      <c r="D378" s="1">
        <v>264.24</v>
      </c>
      <c r="E378" s="1">
        <v>261.52</v>
      </c>
      <c r="F378" s="1">
        <v>264.06</v>
      </c>
      <c r="G378" s="1">
        <f>testdata[[#This Row],[high]]-testdata[[#This Row],[low]]</f>
        <v>2.7200000000000273</v>
      </c>
      <c r="H378" s="1">
        <f>ABS(testdata[[#This Row],[high]]-F377)</f>
        <v>0.74000000000000909</v>
      </c>
      <c r="I378" s="1">
        <f>ABS(testdata[[#This Row],[low]]-F377)</f>
        <v>1.9800000000000182</v>
      </c>
      <c r="J378" s="15">
        <f>MAX(testdata[[#This Row],[H-L]:[|L-pC|]])</f>
        <v>2.7200000000000273</v>
      </c>
      <c r="K378" s="12">
        <f>(K377*13+testdata[[#This Row],[TR]])/14</f>
        <v>2.5339719222772956</v>
      </c>
      <c r="L378" s="12">
        <f>(testdata[[#This Row],[high]]+testdata[[#This Row],[low]])/2</f>
        <v>262.88</v>
      </c>
      <c r="M378" s="15">
        <f>testdata[[#This Row],[MidPrice]]+Multiplier*testdata[[#This Row],[ATR]]</f>
        <v>270.48191576683189</v>
      </c>
      <c r="N378" s="15">
        <f>testdata[[#This Row],[MidPrice]]-Multiplier*testdata[[#This Row],[ATR]]</f>
        <v>255.2780842331681</v>
      </c>
      <c r="O378" s="15">
        <f>IF(OR(testdata[[#This Row],[UpperE]]&lt;O377,F377&gt;O377),testdata[[#This Row],[UpperE]],O377)</f>
        <v>269.8946774573908</v>
      </c>
      <c r="P378" s="15">
        <f>IF(OR(testdata[[#This Row],[LowerE]]&gt;P377,F377&lt;P377),testdata[[#This Row],[LowerE]],P377)</f>
        <v>257.03101378956569</v>
      </c>
      <c r="Q378" s="8">
        <f>IF(T377=O377,testdata[[#This Row],[Upper]],testdata[[#This Row],[Lower]])</f>
        <v>269.8946774573908</v>
      </c>
      <c r="R378" s="8">
        <f>IF(testdata[[#This Row],[SuperTrend]]=testdata[[#This Row],[Upper]],testdata[[#This Row],[Upper]],NA())</f>
        <v>269.8946774573908</v>
      </c>
      <c r="S378" s="8" t="e">
        <f>IF(testdata[[#This Row],[SuperTrend]]=testdata[[#This Row],[Lower]],testdata[[#This Row],[Lower]],NA())</f>
        <v>#N/A</v>
      </c>
      <c r="T378" s="8">
        <f>IF(testdata[[#This Row],[close]]&lt;=testdata[[#This Row],[STpot]],testdata[[#This Row],[Upper]],testdata[[#This Row],[Lower]])</f>
        <v>269.8946774573908</v>
      </c>
      <c r="V378" s="2">
        <v>43283</v>
      </c>
      <c r="W378" s="8">
        <v>269.89467745739</v>
      </c>
      <c r="X378" s="8"/>
      <c r="Y378" s="8">
        <v>269.89467745739</v>
      </c>
      <c r="Z378" t="str">
        <f t="shared" si="5"/>
        <v/>
      </c>
    </row>
    <row r="379" spans="1:26" x14ac:dyDescent="0.25">
      <c r="A379" s="5">
        <v>378</v>
      </c>
      <c r="B379" s="2">
        <v>43284</v>
      </c>
      <c r="C379" s="1">
        <v>265.05</v>
      </c>
      <c r="D379" s="1">
        <v>265.14999999999998</v>
      </c>
      <c r="E379" s="1">
        <v>262.67</v>
      </c>
      <c r="F379" s="1">
        <v>263.13</v>
      </c>
      <c r="G379" s="1">
        <f>testdata[[#This Row],[high]]-testdata[[#This Row],[low]]</f>
        <v>2.4799999999999613</v>
      </c>
      <c r="H379" s="1">
        <f>ABS(testdata[[#This Row],[high]]-F378)</f>
        <v>1.089999999999975</v>
      </c>
      <c r="I379" s="1">
        <f>ABS(testdata[[#This Row],[low]]-F378)</f>
        <v>1.3899999999999864</v>
      </c>
      <c r="J379" s="15">
        <f>MAX(testdata[[#This Row],[H-L]:[|L-pC|]])</f>
        <v>2.4799999999999613</v>
      </c>
      <c r="K379" s="12">
        <f>(K378*13+testdata[[#This Row],[TR]])/14</f>
        <v>2.5301167849717716</v>
      </c>
      <c r="L379" s="12">
        <f>(testdata[[#This Row],[high]]+testdata[[#This Row],[low]])/2</f>
        <v>263.90999999999997</v>
      </c>
      <c r="M379" s="15">
        <f>testdata[[#This Row],[MidPrice]]+Multiplier*testdata[[#This Row],[ATR]]</f>
        <v>271.50035035491527</v>
      </c>
      <c r="N379" s="15">
        <f>testdata[[#This Row],[MidPrice]]-Multiplier*testdata[[#This Row],[ATR]]</f>
        <v>256.31964964508467</v>
      </c>
      <c r="O379" s="15">
        <f>IF(OR(testdata[[#This Row],[UpperE]]&lt;O378,F378&gt;O378),testdata[[#This Row],[UpperE]],O378)</f>
        <v>269.8946774573908</v>
      </c>
      <c r="P379" s="15">
        <f>IF(OR(testdata[[#This Row],[LowerE]]&gt;P378,F378&lt;P378),testdata[[#This Row],[LowerE]],P378)</f>
        <v>257.03101378956569</v>
      </c>
      <c r="Q379" s="8">
        <f>IF(T378=O378,testdata[[#This Row],[Upper]],testdata[[#This Row],[Lower]])</f>
        <v>269.8946774573908</v>
      </c>
      <c r="R379" s="8">
        <f>IF(testdata[[#This Row],[SuperTrend]]=testdata[[#This Row],[Upper]],testdata[[#This Row],[Upper]],NA())</f>
        <v>269.8946774573908</v>
      </c>
      <c r="S379" s="8" t="e">
        <f>IF(testdata[[#This Row],[SuperTrend]]=testdata[[#This Row],[Lower]],testdata[[#This Row],[Lower]],NA())</f>
        <v>#N/A</v>
      </c>
      <c r="T379" s="8">
        <f>IF(testdata[[#This Row],[close]]&lt;=testdata[[#This Row],[STpot]],testdata[[#This Row],[Upper]],testdata[[#This Row],[Lower]])</f>
        <v>269.8946774573908</v>
      </c>
      <c r="V379" s="2">
        <v>43284</v>
      </c>
      <c r="W379" s="8">
        <v>269.89467745739</v>
      </c>
      <c r="X379" s="8"/>
      <c r="Y379" s="8">
        <v>269.89467745739</v>
      </c>
      <c r="Z379" t="str">
        <f t="shared" si="5"/>
        <v/>
      </c>
    </row>
    <row r="380" spans="1:26" x14ac:dyDescent="0.25">
      <c r="A380" s="5">
        <v>379</v>
      </c>
      <c r="B380" s="2">
        <v>43286</v>
      </c>
      <c r="C380" s="1">
        <v>264.36</v>
      </c>
      <c r="D380" s="1">
        <v>265.35000000000002</v>
      </c>
      <c r="E380" s="1">
        <v>263.19</v>
      </c>
      <c r="F380" s="1">
        <v>265.27999999999997</v>
      </c>
      <c r="G380" s="1">
        <f>testdata[[#This Row],[high]]-testdata[[#This Row],[low]]</f>
        <v>2.160000000000025</v>
      </c>
      <c r="H380" s="1">
        <f>ABS(testdata[[#This Row],[high]]-F379)</f>
        <v>2.2200000000000273</v>
      </c>
      <c r="I380" s="1">
        <f>ABS(testdata[[#This Row],[low]]-F379)</f>
        <v>6.0000000000002274E-2</v>
      </c>
      <c r="J380" s="15">
        <f>MAX(testdata[[#This Row],[H-L]:[|L-pC|]])</f>
        <v>2.2200000000000273</v>
      </c>
      <c r="K380" s="12">
        <f>(K379*13+testdata[[#This Row],[TR]])/14</f>
        <v>2.5079655860452186</v>
      </c>
      <c r="L380" s="12">
        <f>(testdata[[#This Row],[high]]+testdata[[#This Row],[low]])/2</f>
        <v>264.27</v>
      </c>
      <c r="M380" s="15">
        <f>testdata[[#This Row],[MidPrice]]+Multiplier*testdata[[#This Row],[ATR]]</f>
        <v>271.79389675813565</v>
      </c>
      <c r="N380" s="15">
        <f>testdata[[#This Row],[MidPrice]]-Multiplier*testdata[[#This Row],[ATR]]</f>
        <v>256.74610324186432</v>
      </c>
      <c r="O380" s="15">
        <f>IF(OR(testdata[[#This Row],[UpperE]]&lt;O379,F379&gt;O379),testdata[[#This Row],[UpperE]],O379)</f>
        <v>269.8946774573908</v>
      </c>
      <c r="P380" s="15">
        <f>IF(OR(testdata[[#This Row],[LowerE]]&gt;P379,F379&lt;P379),testdata[[#This Row],[LowerE]],P379)</f>
        <v>257.03101378956569</v>
      </c>
      <c r="Q380" s="8">
        <f>IF(T379=O379,testdata[[#This Row],[Upper]],testdata[[#This Row],[Lower]])</f>
        <v>269.8946774573908</v>
      </c>
      <c r="R380" s="8">
        <f>IF(testdata[[#This Row],[SuperTrend]]=testdata[[#This Row],[Upper]],testdata[[#This Row],[Upper]],NA())</f>
        <v>269.8946774573908</v>
      </c>
      <c r="S380" s="8" t="e">
        <f>IF(testdata[[#This Row],[SuperTrend]]=testdata[[#This Row],[Lower]],testdata[[#This Row],[Lower]],NA())</f>
        <v>#N/A</v>
      </c>
      <c r="T380" s="8">
        <f>IF(testdata[[#This Row],[close]]&lt;=testdata[[#This Row],[STpot]],testdata[[#This Row],[Upper]],testdata[[#This Row],[Lower]])</f>
        <v>269.8946774573908</v>
      </c>
      <c r="V380" s="2">
        <v>43286</v>
      </c>
      <c r="W380" s="8">
        <v>269.89467745739</v>
      </c>
      <c r="X380" s="8"/>
      <c r="Y380" s="8">
        <v>269.89467745739</v>
      </c>
      <c r="Z380" t="str">
        <f t="shared" si="5"/>
        <v/>
      </c>
    </row>
    <row r="381" spans="1:26" x14ac:dyDescent="0.25">
      <c r="A381" s="5">
        <v>380</v>
      </c>
      <c r="B381" s="2">
        <v>43287</v>
      </c>
      <c r="C381" s="1">
        <v>265.31</v>
      </c>
      <c r="D381" s="1">
        <v>267.93</v>
      </c>
      <c r="E381" s="1">
        <v>264.89</v>
      </c>
      <c r="F381" s="1">
        <v>267.52</v>
      </c>
      <c r="G381" s="1">
        <f>testdata[[#This Row],[high]]-testdata[[#This Row],[low]]</f>
        <v>3.0400000000000205</v>
      </c>
      <c r="H381" s="1">
        <f>ABS(testdata[[#This Row],[high]]-F380)</f>
        <v>2.6500000000000341</v>
      </c>
      <c r="I381" s="1">
        <f>ABS(testdata[[#This Row],[low]]-F380)</f>
        <v>0.38999999999998636</v>
      </c>
      <c r="J381" s="15">
        <f>MAX(testdata[[#This Row],[H-L]:[|L-pC|]])</f>
        <v>3.0400000000000205</v>
      </c>
      <c r="K381" s="12">
        <f>(K380*13+testdata[[#This Row],[TR]])/14</f>
        <v>2.5459680441848471</v>
      </c>
      <c r="L381" s="12">
        <f>(testdata[[#This Row],[high]]+testdata[[#This Row],[low]])/2</f>
        <v>266.40999999999997</v>
      </c>
      <c r="M381" s="15">
        <f>testdata[[#This Row],[MidPrice]]+Multiplier*testdata[[#This Row],[ATR]]</f>
        <v>274.04790413255449</v>
      </c>
      <c r="N381" s="15">
        <f>testdata[[#This Row],[MidPrice]]-Multiplier*testdata[[#This Row],[ATR]]</f>
        <v>258.77209586744544</v>
      </c>
      <c r="O381" s="15">
        <f>IF(OR(testdata[[#This Row],[UpperE]]&lt;O380,F380&gt;O380),testdata[[#This Row],[UpperE]],O380)</f>
        <v>269.8946774573908</v>
      </c>
      <c r="P381" s="15">
        <f>IF(OR(testdata[[#This Row],[LowerE]]&gt;P380,F380&lt;P380),testdata[[#This Row],[LowerE]],P380)</f>
        <v>258.77209586744544</v>
      </c>
      <c r="Q381" s="8">
        <f>IF(T380=O380,testdata[[#This Row],[Upper]],testdata[[#This Row],[Lower]])</f>
        <v>269.8946774573908</v>
      </c>
      <c r="R381" s="8">
        <f>IF(testdata[[#This Row],[SuperTrend]]=testdata[[#This Row],[Upper]],testdata[[#This Row],[Upper]],NA())</f>
        <v>269.8946774573908</v>
      </c>
      <c r="S381" s="8" t="e">
        <f>IF(testdata[[#This Row],[SuperTrend]]=testdata[[#This Row],[Lower]],testdata[[#This Row],[Lower]],NA())</f>
        <v>#N/A</v>
      </c>
      <c r="T381" s="8">
        <f>IF(testdata[[#This Row],[close]]&lt;=testdata[[#This Row],[STpot]],testdata[[#This Row],[Upper]],testdata[[#This Row],[Lower]])</f>
        <v>269.8946774573908</v>
      </c>
      <c r="V381" s="2">
        <v>43287</v>
      </c>
      <c r="W381" s="8">
        <v>269.89467745739</v>
      </c>
      <c r="X381" s="8"/>
      <c r="Y381" s="8">
        <v>269.89467745739</v>
      </c>
      <c r="Z381" t="str">
        <f t="shared" si="5"/>
        <v/>
      </c>
    </row>
    <row r="382" spans="1:26" x14ac:dyDescent="0.25">
      <c r="A382" s="5">
        <v>381</v>
      </c>
      <c r="B382" s="2">
        <v>43290</v>
      </c>
      <c r="C382" s="1">
        <v>268.62</v>
      </c>
      <c r="D382" s="1">
        <v>269.99</v>
      </c>
      <c r="E382" s="1">
        <v>268.57</v>
      </c>
      <c r="F382" s="1">
        <v>269.93</v>
      </c>
      <c r="G382" s="1">
        <f>testdata[[#This Row],[high]]-testdata[[#This Row],[low]]</f>
        <v>1.4200000000000159</v>
      </c>
      <c r="H382" s="1">
        <f>ABS(testdata[[#This Row],[high]]-F381)</f>
        <v>2.4700000000000273</v>
      </c>
      <c r="I382" s="1">
        <f>ABS(testdata[[#This Row],[low]]-F381)</f>
        <v>1.0500000000000114</v>
      </c>
      <c r="J382" s="15">
        <f>MAX(testdata[[#This Row],[H-L]:[|L-pC|]])</f>
        <v>2.4700000000000273</v>
      </c>
      <c r="K382" s="12">
        <f>(K381*13+testdata[[#This Row],[TR]])/14</f>
        <v>2.5405417553145031</v>
      </c>
      <c r="L382" s="12">
        <f>(testdata[[#This Row],[high]]+testdata[[#This Row],[low]])/2</f>
        <v>269.27999999999997</v>
      </c>
      <c r="M382" s="15">
        <f>testdata[[#This Row],[MidPrice]]+Multiplier*testdata[[#This Row],[ATR]]</f>
        <v>276.90162526594349</v>
      </c>
      <c r="N382" s="15">
        <f>testdata[[#This Row],[MidPrice]]-Multiplier*testdata[[#This Row],[ATR]]</f>
        <v>261.65837473405645</v>
      </c>
      <c r="O382" s="15">
        <f>IF(OR(testdata[[#This Row],[UpperE]]&lt;O381,F381&gt;O381),testdata[[#This Row],[UpperE]],O381)</f>
        <v>269.8946774573908</v>
      </c>
      <c r="P382" s="15">
        <f>IF(OR(testdata[[#This Row],[LowerE]]&gt;P381,F381&lt;P381),testdata[[#This Row],[LowerE]],P381)</f>
        <v>261.65837473405645</v>
      </c>
      <c r="Q382" s="8">
        <f>IF(T381=O381,testdata[[#This Row],[Upper]],testdata[[#This Row],[Lower]])</f>
        <v>269.8946774573908</v>
      </c>
      <c r="R382" s="8" t="e">
        <f>IF(testdata[[#This Row],[SuperTrend]]=testdata[[#This Row],[Upper]],testdata[[#This Row],[Upper]],NA())</f>
        <v>#N/A</v>
      </c>
      <c r="S382" s="8">
        <f>IF(testdata[[#This Row],[SuperTrend]]=testdata[[#This Row],[Lower]],testdata[[#This Row],[Lower]],NA())</f>
        <v>261.65837473405645</v>
      </c>
      <c r="T382" s="8">
        <f>IF(testdata[[#This Row],[close]]&lt;=testdata[[#This Row],[STpot]],testdata[[#This Row],[Upper]],testdata[[#This Row],[Lower]])</f>
        <v>261.65837473405645</v>
      </c>
      <c r="V382" s="2">
        <v>43290</v>
      </c>
      <c r="W382" s="8"/>
      <c r="X382" s="8">
        <v>261.658374734056</v>
      </c>
      <c r="Y382" s="8">
        <v>261.658374734056</v>
      </c>
      <c r="Z382" t="str">
        <f t="shared" si="5"/>
        <v/>
      </c>
    </row>
    <row r="383" spans="1:26" x14ac:dyDescent="0.25">
      <c r="A383" s="5">
        <v>382</v>
      </c>
      <c r="B383" s="2">
        <v>43291</v>
      </c>
      <c r="C383" s="1">
        <v>270.43</v>
      </c>
      <c r="D383" s="1">
        <v>271.01</v>
      </c>
      <c r="E383" s="1">
        <v>270.11</v>
      </c>
      <c r="F383" s="1">
        <v>270.89999999999998</v>
      </c>
      <c r="G383" s="1">
        <f>testdata[[#This Row],[high]]-testdata[[#This Row],[low]]</f>
        <v>0.89999999999997726</v>
      </c>
      <c r="H383" s="1">
        <f>ABS(testdata[[#This Row],[high]]-F382)</f>
        <v>1.0799999999999841</v>
      </c>
      <c r="I383" s="1">
        <f>ABS(testdata[[#This Row],[low]]-F382)</f>
        <v>0.18000000000000682</v>
      </c>
      <c r="J383" s="15">
        <f>MAX(testdata[[#This Row],[H-L]:[|L-pC|]])</f>
        <v>1.0799999999999841</v>
      </c>
      <c r="K383" s="12">
        <f>(K382*13+testdata[[#This Row],[TR]])/14</f>
        <v>2.436217344220609</v>
      </c>
      <c r="L383" s="12">
        <f>(testdata[[#This Row],[high]]+testdata[[#This Row],[low]])/2</f>
        <v>270.56</v>
      </c>
      <c r="M383" s="15">
        <f>testdata[[#This Row],[MidPrice]]+Multiplier*testdata[[#This Row],[ATR]]</f>
        <v>277.86865203266183</v>
      </c>
      <c r="N383" s="15">
        <f>testdata[[#This Row],[MidPrice]]-Multiplier*testdata[[#This Row],[ATR]]</f>
        <v>263.25134796733818</v>
      </c>
      <c r="O383" s="15">
        <f>IF(OR(testdata[[#This Row],[UpperE]]&lt;O382,F382&gt;O382),testdata[[#This Row],[UpperE]],O382)</f>
        <v>277.86865203266183</v>
      </c>
      <c r="P383" s="15">
        <f>IF(OR(testdata[[#This Row],[LowerE]]&gt;P382,F382&lt;P382),testdata[[#This Row],[LowerE]],P382)</f>
        <v>263.25134796733818</v>
      </c>
      <c r="Q383" s="8">
        <f>IF(T382=O382,testdata[[#This Row],[Upper]],testdata[[#This Row],[Lower]])</f>
        <v>263.25134796733818</v>
      </c>
      <c r="R383" s="8" t="e">
        <f>IF(testdata[[#This Row],[SuperTrend]]=testdata[[#This Row],[Upper]],testdata[[#This Row],[Upper]],NA())</f>
        <v>#N/A</v>
      </c>
      <c r="S383" s="8">
        <f>IF(testdata[[#This Row],[SuperTrend]]=testdata[[#This Row],[Lower]],testdata[[#This Row],[Lower]],NA())</f>
        <v>263.25134796733818</v>
      </c>
      <c r="T383" s="8">
        <f>IF(testdata[[#This Row],[close]]&lt;=testdata[[#This Row],[STpot]],testdata[[#This Row],[Upper]],testdata[[#This Row],[Lower]])</f>
        <v>263.25134796733818</v>
      </c>
      <c r="V383" s="2">
        <v>43291</v>
      </c>
      <c r="W383" s="8"/>
      <c r="X383" s="8">
        <v>263.25134796733801</v>
      </c>
      <c r="Y383" s="8">
        <v>263.25134796733801</v>
      </c>
      <c r="Z383" t="str">
        <f t="shared" si="5"/>
        <v/>
      </c>
    </row>
    <row r="384" spans="1:26" x14ac:dyDescent="0.25">
      <c r="A384" s="5">
        <v>383</v>
      </c>
      <c r="B384" s="2">
        <v>43292</v>
      </c>
      <c r="C384" s="1">
        <v>269.2</v>
      </c>
      <c r="D384" s="1">
        <v>270.07</v>
      </c>
      <c r="E384" s="1">
        <v>268.58999999999997</v>
      </c>
      <c r="F384" s="1">
        <v>268.92</v>
      </c>
      <c r="G384" s="1">
        <f>testdata[[#This Row],[high]]-testdata[[#This Row],[low]]</f>
        <v>1.4800000000000182</v>
      </c>
      <c r="H384" s="1">
        <f>ABS(testdata[[#This Row],[high]]-F383)</f>
        <v>0.82999999999998408</v>
      </c>
      <c r="I384" s="1">
        <f>ABS(testdata[[#This Row],[low]]-F383)</f>
        <v>2.3100000000000023</v>
      </c>
      <c r="J384" s="15">
        <f>MAX(testdata[[#This Row],[H-L]:[|L-pC|]])</f>
        <v>2.3100000000000023</v>
      </c>
      <c r="K384" s="12">
        <f>(K383*13+testdata[[#This Row],[TR]])/14</f>
        <v>2.4272018196334231</v>
      </c>
      <c r="L384" s="12">
        <f>(testdata[[#This Row],[high]]+testdata[[#This Row],[low]])/2</f>
        <v>269.33</v>
      </c>
      <c r="M384" s="15">
        <f>testdata[[#This Row],[MidPrice]]+Multiplier*testdata[[#This Row],[ATR]]</f>
        <v>276.61160545890027</v>
      </c>
      <c r="N384" s="15">
        <f>testdata[[#This Row],[MidPrice]]-Multiplier*testdata[[#This Row],[ATR]]</f>
        <v>262.0483945410997</v>
      </c>
      <c r="O384" s="15">
        <f>IF(OR(testdata[[#This Row],[UpperE]]&lt;O383,F383&gt;O383),testdata[[#This Row],[UpperE]],O383)</f>
        <v>276.61160545890027</v>
      </c>
      <c r="P384" s="15">
        <f>IF(OR(testdata[[#This Row],[LowerE]]&gt;P383,F383&lt;P383),testdata[[#This Row],[LowerE]],P383)</f>
        <v>263.25134796733818</v>
      </c>
      <c r="Q384" s="8">
        <f>IF(T383=O383,testdata[[#This Row],[Upper]],testdata[[#This Row],[Lower]])</f>
        <v>263.25134796733818</v>
      </c>
      <c r="R384" s="8" t="e">
        <f>IF(testdata[[#This Row],[SuperTrend]]=testdata[[#This Row],[Upper]],testdata[[#This Row],[Upper]],NA())</f>
        <v>#N/A</v>
      </c>
      <c r="S384" s="8">
        <f>IF(testdata[[#This Row],[SuperTrend]]=testdata[[#This Row],[Lower]],testdata[[#This Row],[Lower]],NA())</f>
        <v>263.25134796733818</v>
      </c>
      <c r="T384" s="8">
        <f>IF(testdata[[#This Row],[close]]&lt;=testdata[[#This Row],[STpot]],testdata[[#This Row],[Upper]],testdata[[#This Row],[Lower]])</f>
        <v>263.25134796733818</v>
      </c>
      <c r="V384" s="2">
        <v>43292</v>
      </c>
      <c r="W384" s="8"/>
      <c r="X384" s="8">
        <v>263.25134796733801</v>
      </c>
      <c r="Y384" s="8">
        <v>263.25134796733801</v>
      </c>
      <c r="Z384" t="str">
        <f t="shared" si="5"/>
        <v/>
      </c>
    </row>
    <row r="385" spans="1:26" x14ac:dyDescent="0.25">
      <c r="A385" s="5">
        <v>384</v>
      </c>
      <c r="B385" s="2">
        <v>43293</v>
      </c>
      <c r="C385" s="1">
        <v>270.3</v>
      </c>
      <c r="D385" s="1">
        <v>271.42</v>
      </c>
      <c r="E385" s="1">
        <v>269.64</v>
      </c>
      <c r="F385" s="1">
        <v>271.36</v>
      </c>
      <c r="G385" s="1">
        <f>testdata[[#This Row],[high]]-testdata[[#This Row],[low]]</f>
        <v>1.7800000000000296</v>
      </c>
      <c r="H385" s="1">
        <f>ABS(testdata[[#This Row],[high]]-F384)</f>
        <v>2.5</v>
      </c>
      <c r="I385" s="1">
        <f>ABS(testdata[[#This Row],[low]]-F384)</f>
        <v>0.71999999999997044</v>
      </c>
      <c r="J385" s="15">
        <f>MAX(testdata[[#This Row],[H-L]:[|L-pC|]])</f>
        <v>2.5</v>
      </c>
      <c r="K385" s="12">
        <f>(K384*13+testdata[[#This Row],[TR]])/14</f>
        <v>2.4324016896596072</v>
      </c>
      <c r="L385" s="12">
        <f>(testdata[[#This Row],[high]]+testdata[[#This Row],[low]])/2</f>
        <v>270.52999999999997</v>
      </c>
      <c r="M385" s="15">
        <f>testdata[[#This Row],[MidPrice]]+Multiplier*testdata[[#This Row],[ATR]]</f>
        <v>277.8272050689788</v>
      </c>
      <c r="N385" s="15">
        <f>testdata[[#This Row],[MidPrice]]-Multiplier*testdata[[#This Row],[ATR]]</f>
        <v>263.23279493102115</v>
      </c>
      <c r="O385" s="15">
        <f>IF(OR(testdata[[#This Row],[UpperE]]&lt;O384,F384&gt;O384),testdata[[#This Row],[UpperE]],O384)</f>
        <v>276.61160545890027</v>
      </c>
      <c r="P385" s="15">
        <f>IF(OR(testdata[[#This Row],[LowerE]]&gt;P384,F384&lt;P384),testdata[[#This Row],[LowerE]],P384)</f>
        <v>263.25134796733818</v>
      </c>
      <c r="Q385" s="8">
        <f>IF(T384=O384,testdata[[#This Row],[Upper]],testdata[[#This Row],[Lower]])</f>
        <v>263.25134796733818</v>
      </c>
      <c r="R385" s="8" t="e">
        <f>IF(testdata[[#This Row],[SuperTrend]]=testdata[[#This Row],[Upper]],testdata[[#This Row],[Upper]],NA())</f>
        <v>#N/A</v>
      </c>
      <c r="S385" s="8">
        <f>IF(testdata[[#This Row],[SuperTrend]]=testdata[[#This Row],[Lower]],testdata[[#This Row],[Lower]],NA())</f>
        <v>263.25134796733818</v>
      </c>
      <c r="T385" s="8">
        <f>IF(testdata[[#This Row],[close]]&lt;=testdata[[#This Row],[STpot]],testdata[[#This Row],[Upper]],testdata[[#This Row],[Lower]])</f>
        <v>263.25134796733818</v>
      </c>
      <c r="V385" s="2">
        <v>43293</v>
      </c>
      <c r="W385" s="8"/>
      <c r="X385" s="8">
        <v>263.25134796733801</v>
      </c>
      <c r="Y385" s="8">
        <v>263.25134796733801</v>
      </c>
      <c r="Z385" t="str">
        <f t="shared" si="5"/>
        <v/>
      </c>
    </row>
    <row r="386" spans="1:26" x14ac:dyDescent="0.25">
      <c r="A386" s="5">
        <v>385</v>
      </c>
      <c r="B386" s="2">
        <v>43294</v>
      </c>
      <c r="C386" s="1">
        <v>271.16000000000003</v>
      </c>
      <c r="D386" s="1">
        <v>271.89999999999998</v>
      </c>
      <c r="E386" s="1">
        <v>270.67</v>
      </c>
      <c r="F386" s="1">
        <v>271.57</v>
      </c>
      <c r="G386" s="1">
        <f>testdata[[#This Row],[high]]-testdata[[#This Row],[low]]</f>
        <v>1.2299999999999613</v>
      </c>
      <c r="H386" s="1">
        <f>ABS(testdata[[#This Row],[high]]-F385)</f>
        <v>0.53999999999996362</v>
      </c>
      <c r="I386" s="1">
        <f>ABS(testdata[[#This Row],[low]]-F385)</f>
        <v>0.68999999999999773</v>
      </c>
      <c r="J386" s="15">
        <f>MAX(testdata[[#This Row],[H-L]:[|L-pC|]])</f>
        <v>1.2299999999999613</v>
      </c>
      <c r="K386" s="12">
        <f>(K385*13+testdata[[#This Row],[TR]])/14</f>
        <v>2.346515854683918</v>
      </c>
      <c r="L386" s="12">
        <f>(testdata[[#This Row],[high]]+testdata[[#This Row],[low]])/2</f>
        <v>271.28499999999997</v>
      </c>
      <c r="M386" s="15">
        <f>testdata[[#This Row],[MidPrice]]+Multiplier*testdata[[#This Row],[ATR]]</f>
        <v>278.32454756405173</v>
      </c>
      <c r="N386" s="15">
        <f>testdata[[#This Row],[MidPrice]]-Multiplier*testdata[[#This Row],[ATR]]</f>
        <v>264.24545243594821</v>
      </c>
      <c r="O386" s="15">
        <f>IF(OR(testdata[[#This Row],[UpperE]]&lt;O385,F385&gt;O385),testdata[[#This Row],[UpperE]],O385)</f>
        <v>276.61160545890027</v>
      </c>
      <c r="P386" s="15">
        <f>IF(OR(testdata[[#This Row],[LowerE]]&gt;P385,F385&lt;P385),testdata[[#This Row],[LowerE]],P385)</f>
        <v>264.24545243594821</v>
      </c>
      <c r="Q386" s="8">
        <f>IF(T385=O385,testdata[[#This Row],[Upper]],testdata[[#This Row],[Lower]])</f>
        <v>264.24545243594821</v>
      </c>
      <c r="R386" s="8" t="e">
        <f>IF(testdata[[#This Row],[SuperTrend]]=testdata[[#This Row],[Upper]],testdata[[#This Row],[Upper]],NA())</f>
        <v>#N/A</v>
      </c>
      <c r="S386" s="8">
        <f>IF(testdata[[#This Row],[SuperTrend]]=testdata[[#This Row],[Lower]],testdata[[#This Row],[Lower]],NA())</f>
        <v>264.24545243594821</v>
      </c>
      <c r="T386" s="8">
        <f>IF(testdata[[#This Row],[close]]&lt;=testdata[[#This Row],[STpot]],testdata[[#This Row],[Upper]],testdata[[#This Row],[Lower]])</f>
        <v>264.24545243594821</v>
      </c>
      <c r="V386" s="2">
        <v>43294</v>
      </c>
      <c r="W386" s="8"/>
      <c r="X386" s="8">
        <v>264.24545243594798</v>
      </c>
      <c r="Y386" s="8">
        <v>264.24545243594798</v>
      </c>
      <c r="Z386" t="str">
        <f t="shared" si="5"/>
        <v/>
      </c>
    </row>
    <row r="387" spans="1:26" x14ac:dyDescent="0.25">
      <c r="A387" s="5">
        <v>386</v>
      </c>
      <c r="B387" s="2">
        <v>43297</v>
      </c>
      <c r="C387" s="1">
        <v>271.62</v>
      </c>
      <c r="D387" s="1">
        <v>271.77999999999997</v>
      </c>
      <c r="E387" s="1">
        <v>270.83999999999997</v>
      </c>
      <c r="F387" s="1">
        <v>271.33</v>
      </c>
      <c r="G387" s="1">
        <f>testdata[[#This Row],[high]]-testdata[[#This Row],[low]]</f>
        <v>0.93999999999999773</v>
      </c>
      <c r="H387" s="1">
        <f>ABS(testdata[[#This Row],[high]]-F386)</f>
        <v>0.20999999999997954</v>
      </c>
      <c r="I387" s="1">
        <f>ABS(testdata[[#This Row],[low]]-F386)</f>
        <v>0.73000000000001819</v>
      </c>
      <c r="J387" s="15">
        <f>MAX(testdata[[#This Row],[H-L]:[|L-pC|]])</f>
        <v>0.93999999999999773</v>
      </c>
      <c r="K387" s="12">
        <f>(K386*13+testdata[[#This Row],[TR]])/14</f>
        <v>2.2460504364922094</v>
      </c>
      <c r="L387" s="12">
        <f>(testdata[[#This Row],[high]]+testdata[[#This Row],[low]])/2</f>
        <v>271.30999999999995</v>
      </c>
      <c r="M387" s="15">
        <f>testdata[[#This Row],[MidPrice]]+Multiplier*testdata[[#This Row],[ATR]]</f>
        <v>278.04815130947657</v>
      </c>
      <c r="N387" s="15">
        <f>testdata[[#This Row],[MidPrice]]-Multiplier*testdata[[#This Row],[ATR]]</f>
        <v>264.57184869052332</v>
      </c>
      <c r="O387" s="15">
        <f>IF(OR(testdata[[#This Row],[UpperE]]&lt;O386,F386&gt;O386),testdata[[#This Row],[UpperE]],O386)</f>
        <v>276.61160545890027</v>
      </c>
      <c r="P387" s="15">
        <f>IF(OR(testdata[[#This Row],[LowerE]]&gt;P386,F386&lt;P386),testdata[[#This Row],[LowerE]],P386)</f>
        <v>264.57184869052332</v>
      </c>
      <c r="Q387" s="8">
        <f>IF(T386=O386,testdata[[#This Row],[Upper]],testdata[[#This Row],[Lower]])</f>
        <v>264.57184869052332</v>
      </c>
      <c r="R387" s="8" t="e">
        <f>IF(testdata[[#This Row],[SuperTrend]]=testdata[[#This Row],[Upper]],testdata[[#This Row],[Upper]],NA())</f>
        <v>#N/A</v>
      </c>
      <c r="S387" s="8">
        <f>IF(testdata[[#This Row],[SuperTrend]]=testdata[[#This Row],[Lower]],testdata[[#This Row],[Lower]],NA())</f>
        <v>264.57184869052332</v>
      </c>
      <c r="T387" s="8">
        <f>IF(testdata[[#This Row],[close]]&lt;=testdata[[#This Row],[STpot]],testdata[[#This Row],[Upper]],testdata[[#This Row],[Lower]])</f>
        <v>264.57184869052332</v>
      </c>
      <c r="V387" s="2">
        <v>43297</v>
      </c>
      <c r="W387" s="8"/>
      <c r="X387" s="8">
        <v>264.57184869052298</v>
      </c>
      <c r="Y387" s="8">
        <v>264.57184869052298</v>
      </c>
      <c r="Z387" t="str">
        <f t="shared" si="5"/>
        <v/>
      </c>
    </row>
    <row r="388" spans="1:26" x14ac:dyDescent="0.25">
      <c r="A388" s="5">
        <v>387</v>
      </c>
      <c r="B388" s="2">
        <v>43298</v>
      </c>
      <c r="C388" s="1">
        <v>270.48</v>
      </c>
      <c r="D388" s="1">
        <v>272.85000000000002</v>
      </c>
      <c r="E388" s="1">
        <v>270.43</v>
      </c>
      <c r="F388" s="1">
        <v>272.43</v>
      </c>
      <c r="G388" s="1">
        <f>testdata[[#This Row],[high]]-testdata[[#This Row],[low]]</f>
        <v>2.4200000000000159</v>
      </c>
      <c r="H388" s="1">
        <f>ABS(testdata[[#This Row],[high]]-F387)</f>
        <v>1.5200000000000387</v>
      </c>
      <c r="I388" s="1">
        <f>ABS(testdata[[#This Row],[low]]-F387)</f>
        <v>0.89999999999997726</v>
      </c>
      <c r="J388" s="15">
        <f>MAX(testdata[[#This Row],[H-L]:[|L-pC|]])</f>
        <v>2.4200000000000159</v>
      </c>
      <c r="K388" s="12">
        <f>(K387*13+testdata[[#This Row],[TR]])/14</f>
        <v>2.2584754053141958</v>
      </c>
      <c r="L388" s="12">
        <f>(testdata[[#This Row],[high]]+testdata[[#This Row],[low]])/2</f>
        <v>271.64</v>
      </c>
      <c r="M388" s="15">
        <f>testdata[[#This Row],[MidPrice]]+Multiplier*testdata[[#This Row],[ATR]]</f>
        <v>278.4154262159426</v>
      </c>
      <c r="N388" s="15">
        <f>testdata[[#This Row],[MidPrice]]-Multiplier*testdata[[#This Row],[ATR]]</f>
        <v>264.86457378405737</v>
      </c>
      <c r="O388" s="15">
        <f>IF(OR(testdata[[#This Row],[UpperE]]&lt;O387,F387&gt;O387),testdata[[#This Row],[UpperE]],O387)</f>
        <v>276.61160545890027</v>
      </c>
      <c r="P388" s="15">
        <f>IF(OR(testdata[[#This Row],[LowerE]]&gt;P387,F387&lt;P387),testdata[[#This Row],[LowerE]],P387)</f>
        <v>264.86457378405737</v>
      </c>
      <c r="Q388" s="8">
        <f>IF(T387=O387,testdata[[#This Row],[Upper]],testdata[[#This Row],[Lower]])</f>
        <v>264.86457378405737</v>
      </c>
      <c r="R388" s="8" t="e">
        <f>IF(testdata[[#This Row],[SuperTrend]]=testdata[[#This Row],[Upper]],testdata[[#This Row],[Upper]],NA())</f>
        <v>#N/A</v>
      </c>
      <c r="S388" s="8">
        <f>IF(testdata[[#This Row],[SuperTrend]]=testdata[[#This Row],[Lower]],testdata[[#This Row],[Lower]],NA())</f>
        <v>264.86457378405737</v>
      </c>
      <c r="T388" s="8">
        <f>IF(testdata[[#This Row],[close]]&lt;=testdata[[#This Row],[STpot]],testdata[[#This Row],[Upper]],testdata[[#This Row],[Lower]])</f>
        <v>264.86457378405737</v>
      </c>
      <c r="V388" s="2">
        <v>43298</v>
      </c>
      <c r="W388" s="8"/>
      <c r="X388" s="8">
        <v>264.86457378405697</v>
      </c>
      <c r="Y388" s="8">
        <v>264.86457378405697</v>
      </c>
      <c r="Z388" t="str">
        <f t="shared" si="5"/>
        <v/>
      </c>
    </row>
    <row r="389" spans="1:26" x14ac:dyDescent="0.25">
      <c r="A389" s="5">
        <v>388</v>
      </c>
      <c r="B389" s="2">
        <v>43299</v>
      </c>
      <c r="C389" s="1">
        <v>272.51</v>
      </c>
      <c r="D389" s="1">
        <v>273.12</v>
      </c>
      <c r="E389" s="1">
        <v>272.02999999999997</v>
      </c>
      <c r="F389" s="1">
        <v>273</v>
      </c>
      <c r="G389" s="1">
        <f>testdata[[#This Row],[high]]-testdata[[#This Row],[low]]</f>
        <v>1.0900000000000318</v>
      </c>
      <c r="H389" s="1">
        <f>ABS(testdata[[#This Row],[high]]-F388)</f>
        <v>0.68999999999999773</v>
      </c>
      <c r="I389" s="1">
        <f>ABS(testdata[[#This Row],[low]]-F388)</f>
        <v>0.40000000000003411</v>
      </c>
      <c r="J389" s="15">
        <f>MAX(testdata[[#This Row],[H-L]:[|L-pC|]])</f>
        <v>1.0900000000000318</v>
      </c>
      <c r="K389" s="12">
        <f>(K388*13+testdata[[#This Row],[TR]])/14</f>
        <v>2.175012876363184</v>
      </c>
      <c r="L389" s="12">
        <f>(testdata[[#This Row],[high]]+testdata[[#This Row],[low]])/2</f>
        <v>272.57499999999999</v>
      </c>
      <c r="M389" s="15">
        <f>testdata[[#This Row],[MidPrice]]+Multiplier*testdata[[#This Row],[ATR]]</f>
        <v>279.10003862908957</v>
      </c>
      <c r="N389" s="15">
        <f>testdata[[#This Row],[MidPrice]]-Multiplier*testdata[[#This Row],[ATR]]</f>
        <v>266.04996137091041</v>
      </c>
      <c r="O389" s="15">
        <f>IF(OR(testdata[[#This Row],[UpperE]]&lt;O388,F388&gt;O388),testdata[[#This Row],[UpperE]],O388)</f>
        <v>276.61160545890027</v>
      </c>
      <c r="P389" s="15">
        <f>IF(OR(testdata[[#This Row],[LowerE]]&gt;P388,F388&lt;P388),testdata[[#This Row],[LowerE]],P388)</f>
        <v>266.04996137091041</v>
      </c>
      <c r="Q389" s="8">
        <f>IF(T388=O388,testdata[[#This Row],[Upper]],testdata[[#This Row],[Lower]])</f>
        <v>266.04996137091041</v>
      </c>
      <c r="R389" s="8" t="e">
        <f>IF(testdata[[#This Row],[SuperTrend]]=testdata[[#This Row],[Upper]],testdata[[#This Row],[Upper]],NA())</f>
        <v>#N/A</v>
      </c>
      <c r="S389" s="8">
        <f>IF(testdata[[#This Row],[SuperTrend]]=testdata[[#This Row],[Lower]],testdata[[#This Row],[Lower]],NA())</f>
        <v>266.04996137091041</v>
      </c>
      <c r="T389" s="8">
        <f>IF(testdata[[#This Row],[close]]&lt;=testdata[[#This Row],[STpot]],testdata[[#This Row],[Upper]],testdata[[#This Row],[Lower]])</f>
        <v>266.04996137091041</v>
      </c>
      <c r="V389" s="2">
        <v>43299</v>
      </c>
      <c r="W389" s="8"/>
      <c r="X389" s="8">
        <v>266.04996137091001</v>
      </c>
      <c r="Y389" s="8">
        <v>266.04996137091001</v>
      </c>
      <c r="Z389" t="str">
        <f t="shared" si="5"/>
        <v/>
      </c>
    </row>
    <row r="390" spans="1:26" x14ac:dyDescent="0.25">
      <c r="A390" s="5">
        <v>389</v>
      </c>
      <c r="B390" s="2">
        <v>43300</v>
      </c>
      <c r="C390" s="1">
        <v>272.27</v>
      </c>
      <c r="D390" s="1">
        <v>272.69</v>
      </c>
      <c r="E390" s="1">
        <v>271.45</v>
      </c>
      <c r="F390" s="1">
        <v>271.97000000000003</v>
      </c>
      <c r="G390" s="1">
        <f>testdata[[#This Row],[high]]-testdata[[#This Row],[low]]</f>
        <v>1.2400000000000091</v>
      </c>
      <c r="H390" s="1">
        <f>ABS(testdata[[#This Row],[high]]-F389)</f>
        <v>0.31000000000000227</v>
      </c>
      <c r="I390" s="1">
        <f>ABS(testdata[[#This Row],[low]]-F389)</f>
        <v>1.5500000000000114</v>
      </c>
      <c r="J390" s="15">
        <f>MAX(testdata[[#This Row],[H-L]:[|L-pC|]])</f>
        <v>1.5500000000000114</v>
      </c>
      <c r="K390" s="12">
        <f>(K389*13+testdata[[#This Row],[TR]])/14</f>
        <v>2.1303690994801001</v>
      </c>
      <c r="L390" s="12">
        <f>(testdata[[#This Row],[high]]+testdata[[#This Row],[low]])/2</f>
        <v>272.07</v>
      </c>
      <c r="M390" s="15">
        <f>testdata[[#This Row],[MidPrice]]+Multiplier*testdata[[#This Row],[ATR]]</f>
        <v>278.46110729844031</v>
      </c>
      <c r="N390" s="15">
        <f>testdata[[#This Row],[MidPrice]]-Multiplier*testdata[[#This Row],[ATR]]</f>
        <v>265.67889270155968</v>
      </c>
      <c r="O390" s="15">
        <f>IF(OR(testdata[[#This Row],[UpperE]]&lt;O389,F389&gt;O389),testdata[[#This Row],[UpperE]],O389)</f>
        <v>276.61160545890027</v>
      </c>
      <c r="P390" s="15">
        <f>IF(OR(testdata[[#This Row],[LowerE]]&gt;P389,F389&lt;P389),testdata[[#This Row],[LowerE]],P389)</f>
        <v>266.04996137091041</v>
      </c>
      <c r="Q390" s="8">
        <f>IF(T389=O389,testdata[[#This Row],[Upper]],testdata[[#This Row],[Lower]])</f>
        <v>266.04996137091041</v>
      </c>
      <c r="R390" s="8" t="e">
        <f>IF(testdata[[#This Row],[SuperTrend]]=testdata[[#This Row],[Upper]],testdata[[#This Row],[Upper]],NA())</f>
        <v>#N/A</v>
      </c>
      <c r="S390" s="8">
        <f>IF(testdata[[#This Row],[SuperTrend]]=testdata[[#This Row],[Lower]],testdata[[#This Row],[Lower]],NA())</f>
        <v>266.04996137091041</v>
      </c>
      <c r="T390" s="8">
        <f>IF(testdata[[#This Row],[close]]&lt;=testdata[[#This Row],[STpot]],testdata[[#This Row],[Upper]],testdata[[#This Row],[Lower]])</f>
        <v>266.04996137091041</v>
      </c>
      <c r="V390" s="2">
        <v>43300</v>
      </c>
      <c r="W390" s="8"/>
      <c r="X390" s="8">
        <v>266.04996137091001</v>
      </c>
      <c r="Y390" s="8">
        <v>266.04996137091001</v>
      </c>
      <c r="Z390" t="str">
        <f t="shared" si="5"/>
        <v/>
      </c>
    </row>
    <row r="391" spans="1:26" x14ac:dyDescent="0.25">
      <c r="A391" s="5">
        <v>390</v>
      </c>
      <c r="B391" s="2">
        <v>43301</v>
      </c>
      <c r="C391" s="1">
        <v>271.75</v>
      </c>
      <c r="D391" s="1">
        <v>272.44</v>
      </c>
      <c r="E391" s="1">
        <v>271.48</v>
      </c>
      <c r="F391" s="1">
        <v>271.66000000000003</v>
      </c>
      <c r="G391" s="1">
        <f>testdata[[#This Row],[high]]-testdata[[#This Row],[low]]</f>
        <v>0.95999999999997954</v>
      </c>
      <c r="H391" s="1">
        <f>ABS(testdata[[#This Row],[high]]-F390)</f>
        <v>0.46999999999997044</v>
      </c>
      <c r="I391" s="1">
        <f>ABS(testdata[[#This Row],[low]]-F390)</f>
        <v>0.49000000000000909</v>
      </c>
      <c r="J391" s="15">
        <f>MAX(testdata[[#This Row],[H-L]:[|L-pC|]])</f>
        <v>0.95999999999997954</v>
      </c>
      <c r="K391" s="12">
        <f>(K390*13+testdata[[#This Row],[TR]])/14</f>
        <v>2.0467713066600917</v>
      </c>
      <c r="L391" s="12">
        <f>(testdata[[#This Row],[high]]+testdata[[#This Row],[low]])/2</f>
        <v>271.96000000000004</v>
      </c>
      <c r="M391" s="15">
        <f>testdata[[#This Row],[MidPrice]]+Multiplier*testdata[[#This Row],[ATR]]</f>
        <v>278.10031391998029</v>
      </c>
      <c r="N391" s="15">
        <f>testdata[[#This Row],[MidPrice]]-Multiplier*testdata[[#This Row],[ATR]]</f>
        <v>265.81968608001978</v>
      </c>
      <c r="O391" s="15">
        <f>IF(OR(testdata[[#This Row],[UpperE]]&lt;O390,F390&gt;O390),testdata[[#This Row],[UpperE]],O390)</f>
        <v>276.61160545890027</v>
      </c>
      <c r="P391" s="15">
        <f>IF(OR(testdata[[#This Row],[LowerE]]&gt;P390,F390&lt;P390),testdata[[#This Row],[LowerE]],P390)</f>
        <v>266.04996137091041</v>
      </c>
      <c r="Q391" s="8">
        <f>IF(T390=O390,testdata[[#This Row],[Upper]],testdata[[#This Row],[Lower]])</f>
        <v>266.04996137091041</v>
      </c>
      <c r="R391" s="8" t="e">
        <f>IF(testdata[[#This Row],[SuperTrend]]=testdata[[#This Row],[Upper]],testdata[[#This Row],[Upper]],NA())</f>
        <v>#N/A</v>
      </c>
      <c r="S391" s="8">
        <f>IF(testdata[[#This Row],[SuperTrend]]=testdata[[#This Row],[Lower]],testdata[[#This Row],[Lower]],NA())</f>
        <v>266.04996137091041</v>
      </c>
      <c r="T391" s="8">
        <f>IF(testdata[[#This Row],[close]]&lt;=testdata[[#This Row],[STpot]],testdata[[#This Row],[Upper]],testdata[[#This Row],[Lower]])</f>
        <v>266.04996137091041</v>
      </c>
      <c r="V391" s="2">
        <v>43301</v>
      </c>
      <c r="W391" s="8"/>
      <c r="X391" s="8">
        <v>266.04996137091001</v>
      </c>
      <c r="Y391" s="8">
        <v>266.04996137091001</v>
      </c>
      <c r="Z391" t="str">
        <f t="shared" si="5"/>
        <v/>
      </c>
    </row>
    <row r="392" spans="1:26" x14ac:dyDescent="0.25">
      <c r="A392" s="5">
        <v>391</v>
      </c>
      <c r="B392" s="2">
        <v>43304</v>
      </c>
      <c r="C392" s="1">
        <v>271.44</v>
      </c>
      <c r="D392" s="1">
        <v>272.39</v>
      </c>
      <c r="E392" s="1">
        <v>271.06</v>
      </c>
      <c r="F392" s="1">
        <v>272.16000000000003</v>
      </c>
      <c r="G392" s="1">
        <f>testdata[[#This Row],[high]]-testdata[[#This Row],[low]]</f>
        <v>1.3299999999999841</v>
      </c>
      <c r="H392" s="1">
        <f>ABS(testdata[[#This Row],[high]]-F391)</f>
        <v>0.72999999999996135</v>
      </c>
      <c r="I392" s="1">
        <f>ABS(testdata[[#This Row],[low]]-F391)</f>
        <v>0.60000000000002274</v>
      </c>
      <c r="J392" s="15">
        <f>MAX(testdata[[#This Row],[H-L]:[|L-pC|]])</f>
        <v>1.3299999999999841</v>
      </c>
      <c r="K392" s="12">
        <f>(K391*13+testdata[[#This Row],[TR]])/14</f>
        <v>1.9955733561843696</v>
      </c>
      <c r="L392" s="12">
        <f>(testdata[[#This Row],[high]]+testdata[[#This Row],[low]])/2</f>
        <v>271.72500000000002</v>
      </c>
      <c r="M392" s="15">
        <f>testdata[[#This Row],[MidPrice]]+Multiplier*testdata[[#This Row],[ATR]]</f>
        <v>277.71172006855312</v>
      </c>
      <c r="N392" s="15">
        <f>testdata[[#This Row],[MidPrice]]-Multiplier*testdata[[#This Row],[ATR]]</f>
        <v>265.73827993144693</v>
      </c>
      <c r="O392" s="15">
        <f>IF(OR(testdata[[#This Row],[UpperE]]&lt;O391,F391&gt;O391),testdata[[#This Row],[UpperE]],O391)</f>
        <v>276.61160545890027</v>
      </c>
      <c r="P392" s="15">
        <f>IF(OR(testdata[[#This Row],[LowerE]]&gt;P391,F391&lt;P391),testdata[[#This Row],[LowerE]],P391)</f>
        <v>266.04996137091041</v>
      </c>
      <c r="Q392" s="8">
        <f>IF(T391=O391,testdata[[#This Row],[Upper]],testdata[[#This Row],[Lower]])</f>
        <v>266.04996137091041</v>
      </c>
      <c r="R392" s="8" t="e">
        <f>IF(testdata[[#This Row],[SuperTrend]]=testdata[[#This Row],[Upper]],testdata[[#This Row],[Upper]],NA())</f>
        <v>#N/A</v>
      </c>
      <c r="S392" s="8">
        <f>IF(testdata[[#This Row],[SuperTrend]]=testdata[[#This Row],[Lower]],testdata[[#This Row],[Lower]],NA())</f>
        <v>266.04996137091041</v>
      </c>
      <c r="T392" s="8">
        <f>IF(testdata[[#This Row],[close]]&lt;=testdata[[#This Row],[STpot]],testdata[[#This Row],[Upper]],testdata[[#This Row],[Lower]])</f>
        <v>266.04996137091041</v>
      </c>
      <c r="V392" s="2">
        <v>43304</v>
      </c>
      <c r="W392" s="8"/>
      <c r="X392" s="8">
        <v>266.04996137091001</v>
      </c>
      <c r="Y392" s="8">
        <v>266.04996137091001</v>
      </c>
      <c r="Z392" t="str">
        <f t="shared" si="5"/>
        <v/>
      </c>
    </row>
    <row r="393" spans="1:26" x14ac:dyDescent="0.25">
      <c r="A393" s="5">
        <v>392</v>
      </c>
      <c r="B393" s="2">
        <v>43305</v>
      </c>
      <c r="C393" s="1">
        <v>273.70999999999998</v>
      </c>
      <c r="D393" s="1">
        <v>274.45999999999998</v>
      </c>
      <c r="E393" s="1">
        <v>272.58</v>
      </c>
      <c r="F393" s="1">
        <v>273.52999999999997</v>
      </c>
      <c r="G393" s="1">
        <f>testdata[[#This Row],[high]]-testdata[[#This Row],[low]]</f>
        <v>1.8799999999999955</v>
      </c>
      <c r="H393" s="1">
        <f>ABS(testdata[[#This Row],[high]]-F392)</f>
        <v>2.2999999999999545</v>
      </c>
      <c r="I393" s="1">
        <f>ABS(testdata[[#This Row],[low]]-F392)</f>
        <v>0.41999999999995907</v>
      </c>
      <c r="J393" s="15">
        <f>MAX(testdata[[#This Row],[H-L]:[|L-pC|]])</f>
        <v>2.2999999999999545</v>
      </c>
      <c r="K393" s="12">
        <f>(K392*13+testdata[[#This Row],[TR]])/14</f>
        <v>2.0173181164569116</v>
      </c>
      <c r="L393" s="12">
        <f>(testdata[[#This Row],[high]]+testdata[[#This Row],[low]])/2</f>
        <v>273.52</v>
      </c>
      <c r="M393" s="15">
        <f>testdata[[#This Row],[MidPrice]]+Multiplier*testdata[[#This Row],[ATR]]</f>
        <v>279.57195434937074</v>
      </c>
      <c r="N393" s="15">
        <f>testdata[[#This Row],[MidPrice]]-Multiplier*testdata[[#This Row],[ATR]]</f>
        <v>267.46804565062922</v>
      </c>
      <c r="O393" s="15">
        <f>IF(OR(testdata[[#This Row],[UpperE]]&lt;O392,F392&gt;O392),testdata[[#This Row],[UpperE]],O392)</f>
        <v>276.61160545890027</v>
      </c>
      <c r="P393" s="15">
        <f>IF(OR(testdata[[#This Row],[LowerE]]&gt;P392,F392&lt;P392),testdata[[#This Row],[LowerE]],P392)</f>
        <v>267.46804565062922</v>
      </c>
      <c r="Q393" s="8">
        <f>IF(T392=O392,testdata[[#This Row],[Upper]],testdata[[#This Row],[Lower]])</f>
        <v>267.46804565062922</v>
      </c>
      <c r="R393" s="8" t="e">
        <f>IF(testdata[[#This Row],[SuperTrend]]=testdata[[#This Row],[Upper]],testdata[[#This Row],[Upper]],NA())</f>
        <v>#N/A</v>
      </c>
      <c r="S393" s="8">
        <f>IF(testdata[[#This Row],[SuperTrend]]=testdata[[#This Row],[Lower]],testdata[[#This Row],[Lower]],NA())</f>
        <v>267.46804565062922</v>
      </c>
      <c r="T393" s="8">
        <f>IF(testdata[[#This Row],[close]]&lt;=testdata[[#This Row],[STpot]],testdata[[#This Row],[Upper]],testdata[[#This Row],[Lower]])</f>
        <v>267.46804565062922</v>
      </c>
      <c r="V393" s="2">
        <v>43305</v>
      </c>
      <c r="W393" s="8"/>
      <c r="X393" s="8">
        <v>267.46804565062899</v>
      </c>
      <c r="Y393" s="8">
        <v>267.46804565062899</v>
      </c>
      <c r="Z393" t="str">
        <f t="shared" si="5"/>
        <v/>
      </c>
    </row>
    <row r="394" spans="1:26" x14ac:dyDescent="0.25">
      <c r="A394" s="5">
        <v>393</v>
      </c>
      <c r="B394" s="2">
        <v>43306</v>
      </c>
      <c r="C394" s="1">
        <v>273.26</v>
      </c>
      <c r="D394" s="1">
        <v>276.22000000000003</v>
      </c>
      <c r="E394" s="1">
        <v>273.20999999999998</v>
      </c>
      <c r="F394" s="1">
        <v>275.87</v>
      </c>
      <c r="G394" s="1">
        <f>testdata[[#This Row],[high]]-testdata[[#This Row],[low]]</f>
        <v>3.0100000000000477</v>
      </c>
      <c r="H394" s="1">
        <f>ABS(testdata[[#This Row],[high]]-F393)</f>
        <v>2.6900000000000546</v>
      </c>
      <c r="I394" s="1">
        <f>ABS(testdata[[#This Row],[low]]-F393)</f>
        <v>0.31999999999999318</v>
      </c>
      <c r="J394" s="15">
        <f>MAX(testdata[[#This Row],[H-L]:[|L-pC|]])</f>
        <v>3.0100000000000477</v>
      </c>
      <c r="K394" s="12">
        <f>(K393*13+testdata[[#This Row],[TR]])/14</f>
        <v>2.0882239652814212</v>
      </c>
      <c r="L394" s="12">
        <f>(testdata[[#This Row],[high]]+testdata[[#This Row],[low]])/2</f>
        <v>274.71500000000003</v>
      </c>
      <c r="M394" s="15">
        <f>testdata[[#This Row],[MidPrice]]+Multiplier*testdata[[#This Row],[ATR]]</f>
        <v>280.97967189584432</v>
      </c>
      <c r="N394" s="15">
        <f>testdata[[#This Row],[MidPrice]]-Multiplier*testdata[[#This Row],[ATR]]</f>
        <v>268.45032810415574</v>
      </c>
      <c r="O394" s="15">
        <f>IF(OR(testdata[[#This Row],[UpperE]]&lt;O393,F393&gt;O393),testdata[[#This Row],[UpperE]],O393)</f>
        <v>276.61160545890027</v>
      </c>
      <c r="P394" s="15">
        <f>IF(OR(testdata[[#This Row],[LowerE]]&gt;P393,F393&lt;P393),testdata[[#This Row],[LowerE]],P393)</f>
        <v>268.45032810415574</v>
      </c>
      <c r="Q394" s="8">
        <f>IF(T393=O393,testdata[[#This Row],[Upper]],testdata[[#This Row],[Lower]])</f>
        <v>268.45032810415574</v>
      </c>
      <c r="R394" s="8" t="e">
        <f>IF(testdata[[#This Row],[SuperTrend]]=testdata[[#This Row],[Upper]],testdata[[#This Row],[Upper]],NA())</f>
        <v>#N/A</v>
      </c>
      <c r="S394" s="8">
        <f>IF(testdata[[#This Row],[SuperTrend]]=testdata[[#This Row],[Lower]],testdata[[#This Row],[Lower]],NA())</f>
        <v>268.45032810415574</v>
      </c>
      <c r="T394" s="8">
        <f>IF(testdata[[#This Row],[close]]&lt;=testdata[[#This Row],[STpot]],testdata[[#This Row],[Upper]],testdata[[#This Row],[Lower]])</f>
        <v>268.45032810415574</v>
      </c>
      <c r="V394" s="2">
        <v>43306</v>
      </c>
      <c r="W394" s="8"/>
      <c r="X394" s="8">
        <v>268.45032810415501</v>
      </c>
      <c r="Y394" s="8">
        <v>268.45032810415501</v>
      </c>
      <c r="Z394" t="str">
        <f t="shared" si="5"/>
        <v/>
      </c>
    </row>
    <row r="395" spans="1:26" x14ac:dyDescent="0.25">
      <c r="A395" s="5">
        <v>394</v>
      </c>
      <c r="B395" s="2">
        <v>43307</v>
      </c>
      <c r="C395" s="1">
        <v>275.08</v>
      </c>
      <c r="D395" s="1">
        <v>275.95999999999998</v>
      </c>
      <c r="E395" s="1">
        <v>274.97000000000003</v>
      </c>
      <c r="F395" s="1">
        <v>275.20999999999998</v>
      </c>
      <c r="G395" s="1">
        <f>testdata[[#This Row],[high]]-testdata[[#This Row],[low]]</f>
        <v>0.98999999999995225</v>
      </c>
      <c r="H395" s="1">
        <f>ABS(testdata[[#This Row],[high]]-F394)</f>
        <v>8.9999999999974989E-2</v>
      </c>
      <c r="I395" s="1">
        <f>ABS(testdata[[#This Row],[low]]-F394)</f>
        <v>0.89999999999997726</v>
      </c>
      <c r="J395" s="15">
        <f>MAX(testdata[[#This Row],[H-L]:[|L-pC|]])</f>
        <v>0.98999999999995225</v>
      </c>
      <c r="K395" s="12">
        <f>(K394*13+testdata[[#This Row],[TR]])/14</f>
        <v>2.0097793963327448</v>
      </c>
      <c r="L395" s="12">
        <f>(testdata[[#This Row],[high]]+testdata[[#This Row],[low]])/2</f>
        <v>275.46500000000003</v>
      </c>
      <c r="M395" s="15">
        <f>testdata[[#This Row],[MidPrice]]+Multiplier*testdata[[#This Row],[ATR]]</f>
        <v>281.49433818899826</v>
      </c>
      <c r="N395" s="15">
        <f>testdata[[#This Row],[MidPrice]]-Multiplier*testdata[[#This Row],[ATR]]</f>
        <v>269.43566181100181</v>
      </c>
      <c r="O395" s="15">
        <f>IF(OR(testdata[[#This Row],[UpperE]]&lt;O394,F394&gt;O394),testdata[[#This Row],[UpperE]],O394)</f>
        <v>276.61160545890027</v>
      </c>
      <c r="P395" s="15">
        <f>IF(OR(testdata[[#This Row],[LowerE]]&gt;P394,F394&lt;P394),testdata[[#This Row],[LowerE]],P394)</f>
        <v>269.43566181100181</v>
      </c>
      <c r="Q395" s="8">
        <f>IF(T394=O394,testdata[[#This Row],[Upper]],testdata[[#This Row],[Lower]])</f>
        <v>269.43566181100181</v>
      </c>
      <c r="R395" s="8" t="e">
        <f>IF(testdata[[#This Row],[SuperTrend]]=testdata[[#This Row],[Upper]],testdata[[#This Row],[Upper]],NA())</f>
        <v>#N/A</v>
      </c>
      <c r="S395" s="8">
        <f>IF(testdata[[#This Row],[SuperTrend]]=testdata[[#This Row],[Lower]],testdata[[#This Row],[Lower]],NA())</f>
        <v>269.43566181100181</v>
      </c>
      <c r="T395" s="8">
        <f>IF(testdata[[#This Row],[close]]&lt;=testdata[[#This Row],[STpot]],testdata[[#This Row],[Upper]],testdata[[#This Row],[Lower]])</f>
        <v>269.43566181100181</v>
      </c>
      <c r="V395" s="2">
        <v>43307</v>
      </c>
      <c r="W395" s="8"/>
      <c r="X395" s="8">
        <v>269.43566181100101</v>
      </c>
      <c r="Y395" s="8">
        <v>269.43566181100101</v>
      </c>
      <c r="Z395" t="str">
        <f t="shared" si="5"/>
        <v/>
      </c>
    </row>
    <row r="396" spans="1:26" x14ac:dyDescent="0.25">
      <c r="A396" s="5">
        <v>395</v>
      </c>
      <c r="B396" s="2">
        <v>43308</v>
      </c>
      <c r="C396" s="1">
        <v>275.57</v>
      </c>
      <c r="D396" s="1">
        <v>275.68</v>
      </c>
      <c r="E396" s="1">
        <v>272.33999999999997</v>
      </c>
      <c r="F396" s="1">
        <v>273.35000000000002</v>
      </c>
      <c r="G396" s="1">
        <f>testdata[[#This Row],[high]]-testdata[[#This Row],[low]]</f>
        <v>3.3400000000000318</v>
      </c>
      <c r="H396" s="1">
        <f>ABS(testdata[[#This Row],[high]]-F395)</f>
        <v>0.47000000000002728</v>
      </c>
      <c r="I396" s="1">
        <f>ABS(testdata[[#This Row],[low]]-F395)</f>
        <v>2.8700000000000045</v>
      </c>
      <c r="J396" s="15">
        <f>MAX(testdata[[#This Row],[H-L]:[|L-pC|]])</f>
        <v>3.3400000000000318</v>
      </c>
      <c r="K396" s="12">
        <f>(K395*13+testdata[[#This Row],[TR]])/14</f>
        <v>2.1047951537375509</v>
      </c>
      <c r="L396" s="12">
        <f>(testdata[[#This Row],[high]]+testdata[[#This Row],[low]])/2</f>
        <v>274.01</v>
      </c>
      <c r="M396" s="15">
        <f>testdata[[#This Row],[MidPrice]]+Multiplier*testdata[[#This Row],[ATR]]</f>
        <v>280.32438546121267</v>
      </c>
      <c r="N396" s="15">
        <f>testdata[[#This Row],[MidPrice]]-Multiplier*testdata[[#This Row],[ATR]]</f>
        <v>267.69561453878731</v>
      </c>
      <c r="O396" s="15">
        <f>IF(OR(testdata[[#This Row],[UpperE]]&lt;O395,F395&gt;O395),testdata[[#This Row],[UpperE]],O395)</f>
        <v>276.61160545890027</v>
      </c>
      <c r="P396" s="15">
        <f>IF(OR(testdata[[#This Row],[LowerE]]&gt;P395,F395&lt;P395),testdata[[#This Row],[LowerE]],P395)</f>
        <v>269.43566181100181</v>
      </c>
      <c r="Q396" s="8">
        <f>IF(T395=O395,testdata[[#This Row],[Upper]],testdata[[#This Row],[Lower]])</f>
        <v>269.43566181100181</v>
      </c>
      <c r="R396" s="8" t="e">
        <f>IF(testdata[[#This Row],[SuperTrend]]=testdata[[#This Row],[Upper]],testdata[[#This Row],[Upper]],NA())</f>
        <v>#N/A</v>
      </c>
      <c r="S396" s="8">
        <f>IF(testdata[[#This Row],[SuperTrend]]=testdata[[#This Row],[Lower]],testdata[[#This Row],[Lower]],NA())</f>
        <v>269.43566181100181</v>
      </c>
      <c r="T396" s="8">
        <f>IF(testdata[[#This Row],[close]]&lt;=testdata[[#This Row],[STpot]],testdata[[#This Row],[Upper]],testdata[[#This Row],[Lower]])</f>
        <v>269.43566181100181</v>
      </c>
      <c r="V396" s="2">
        <v>43308</v>
      </c>
      <c r="W396" s="8"/>
      <c r="X396" s="8">
        <v>269.43566181100101</v>
      </c>
      <c r="Y396" s="8">
        <v>269.43566181100101</v>
      </c>
      <c r="Z396" t="str">
        <f t="shared" si="5"/>
        <v/>
      </c>
    </row>
    <row r="397" spans="1:26" x14ac:dyDescent="0.25">
      <c r="A397" s="5">
        <v>396</v>
      </c>
      <c r="B397" s="2">
        <v>43311</v>
      </c>
      <c r="C397" s="1">
        <v>273.44</v>
      </c>
      <c r="D397" s="1">
        <v>273.61</v>
      </c>
      <c r="E397" s="1">
        <v>271.35000000000002</v>
      </c>
      <c r="F397" s="1">
        <v>271.92</v>
      </c>
      <c r="G397" s="1">
        <f>testdata[[#This Row],[high]]-testdata[[#This Row],[low]]</f>
        <v>2.2599999999999909</v>
      </c>
      <c r="H397" s="1">
        <f>ABS(testdata[[#This Row],[high]]-F396)</f>
        <v>0.25999999999999091</v>
      </c>
      <c r="I397" s="1">
        <f>ABS(testdata[[#This Row],[low]]-F396)</f>
        <v>2</v>
      </c>
      <c r="J397" s="15">
        <f>MAX(testdata[[#This Row],[H-L]:[|L-pC|]])</f>
        <v>2.2599999999999909</v>
      </c>
      <c r="K397" s="12">
        <f>(K396*13+testdata[[#This Row],[TR]])/14</f>
        <v>2.115881214184868</v>
      </c>
      <c r="L397" s="12">
        <f>(testdata[[#This Row],[high]]+testdata[[#This Row],[low]])/2</f>
        <v>272.48</v>
      </c>
      <c r="M397" s="15">
        <f>testdata[[#This Row],[MidPrice]]+Multiplier*testdata[[#This Row],[ATR]]</f>
        <v>278.82764364255462</v>
      </c>
      <c r="N397" s="15">
        <f>testdata[[#This Row],[MidPrice]]-Multiplier*testdata[[#This Row],[ATR]]</f>
        <v>266.13235635744542</v>
      </c>
      <c r="O397" s="15">
        <f>IF(OR(testdata[[#This Row],[UpperE]]&lt;O396,F396&gt;O396),testdata[[#This Row],[UpperE]],O396)</f>
        <v>276.61160545890027</v>
      </c>
      <c r="P397" s="15">
        <f>IF(OR(testdata[[#This Row],[LowerE]]&gt;P396,F396&lt;P396),testdata[[#This Row],[LowerE]],P396)</f>
        <v>269.43566181100181</v>
      </c>
      <c r="Q397" s="8">
        <f>IF(T396=O396,testdata[[#This Row],[Upper]],testdata[[#This Row],[Lower]])</f>
        <v>269.43566181100181</v>
      </c>
      <c r="R397" s="8" t="e">
        <f>IF(testdata[[#This Row],[SuperTrend]]=testdata[[#This Row],[Upper]],testdata[[#This Row],[Upper]],NA())</f>
        <v>#N/A</v>
      </c>
      <c r="S397" s="8">
        <f>IF(testdata[[#This Row],[SuperTrend]]=testdata[[#This Row],[Lower]],testdata[[#This Row],[Lower]],NA())</f>
        <v>269.43566181100181</v>
      </c>
      <c r="T397" s="8">
        <f>IF(testdata[[#This Row],[close]]&lt;=testdata[[#This Row],[STpot]],testdata[[#This Row],[Upper]],testdata[[#This Row],[Lower]])</f>
        <v>269.43566181100181</v>
      </c>
      <c r="V397" s="2">
        <v>43311</v>
      </c>
      <c r="W397" s="8"/>
      <c r="X397" s="8">
        <v>269.43566181100101</v>
      </c>
      <c r="Y397" s="8">
        <v>269.43566181100101</v>
      </c>
      <c r="Z397" t="str">
        <f t="shared" si="5"/>
        <v/>
      </c>
    </row>
    <row r="398" spans="1:26" x14ac:dyDescent="0.25">
      <c r="A398" s="5">
        <v>397</v>
      </c>
      <c r="B398" s="2">
        <v>43312</v>
      </c>
      <c r="C398" s="1">
        <v>272.76</v>
      </c>
      <c r="D398" s="1">
        <v>273.93</v>
      </c>
      <c r="E398" s="1">
        <v>272.33999999999997</v>
      </c>
      <c r="F398" s="1">
        <v>273.26</v>
      </c>
      <c r="G398" s="1">
        <f>testdata[[#This Row],[high]]-testdata[[#This Row],[low]]</f>
        <v>1.5900000000000318</v>
      </c>
      <c r="H398" s="1">
        <f>ABS(testdata[[#This Row],[high]]-F397)</f>
        <v>2.0099999999999909</v>
      </c>
      <c r="I398" s="1">
        <f>ABS(testdata[[#This Row],[low]]-F397)</f>
        <v>0.41999999999995907</v>
      </c>
      <c r="J398" s="15">
        <f>MAX(testdata[[#This Row],[H-L]:[|L-pC|]])</f>
        <v>2.0099999999999909</v>
      </c>
      <c r="K398" s="12">
        <f>(K397*13+testdata[[#This Row],[TR]])/14</f>
        <v>2.1083182703145193</v>
      </c>
      <c r="L398" s="12">
        <f>(testdata[[#This Row],[high]]+testdata[[#This Row],[low]])/2</f>
        <v>273.13499999999999</v>
      </c>
      <c r="M398" s="15">
        <f>testdata[[#This Row],[MidPrice]]+Multiplier*testdata[[#This Row],[ATR]]</f>
        <v>279.45995481094354</v>
      </c>
      <c r="N398" s="15">
        <f>testdata[[#This Row],[MidPrice]]-Multiplier*testdata[[#This Row],[ATR]]</f>
        <v>266.81004518905644</v>
      </c>
      <c r="O398" s="15">
        <f>IF(OR(testdata[[#This Row],[UpperE]]&lt;O397,F397&gt;O397),testdata[[#This Row],[UpperE]],O397)</f>
        <v>276.61160545890027</v>
      </c>
      <c r="P398" s="15">
        <f>IF(OR(testdata[[#This Row],[LowerE]]&gt;P397,F397&lt;P397),testdata[[#This Row],[LowerE]],P397)</f>
        <v>269.43566181100181</v>
      </c>
      <c r="Q398" s="8">
        <f>IF(T397=O397,testdata[[#This Row],[Upper]],testdata[[#This Row],[Lower]])</f>
        <v>269.43566181100181</v>
      </c>
      <c r="R398" s="8" t="e">
        <f>IF(testdata[[#This Row],[SuperTrend]]=testdata[[#This Row],[Upper]],testdata[[#This Row],[Upper]],NA())</f>
        <v>#N/A</v>
      </c>
      <c r="S398" s="8">
        <f>IF(testdata[[#This Row],[SuperTrend]]=testdata[[#This Row],[Lower]],testdata[[#This Row],[Lower]],NA())</f>
        <v>269.43566181100181</v>
      </c>
      <c r="T398" s="8">
        <f>IF(testdata[[#This Row],[close]]&lt;=testdata[[#This Row],[STpot]],testdata[[#This Row],[Upper]],testdata[[#This Row],[Lower]])</f>
        <v>269.43566181100181</v>
      </c>
      <c r="V398" s="2">
        <v>43312</v>
      </c>
      <c r="W398" s="8"/>
      <c r="X398" s="8">
        <v>269.43566181100101</v>
      </c>
      <c r="Y398" s="8">
        <v>269.43566181100101</v>
      </c>
      <c r="Z398" t="str">
        <f t="shared" si="5"/>
        <v/>
      </c>
    </row>
    <row r="399" spans="1:26" x14ac:dyDescent="0.25">
      <c r="A399" s="5">
        <v>398</v>
      </c>
      <c r="B399" s="2">
        <v>43313</v>
      </c>
      <c r="C399" s="1">
        <v>273.49</v>
      </c>
      <c r="D399" s="1">
        <v>274.04000000000002</v>
      </c>
      <c r="E399" s="1">
        <v>272.10000000000002</v>
      </c>
      <c r="F399" s="1">
        <v>272.81</v>
      </c>
      <c r="G399" s="1">
        <f>testdata[[#This Row],[high]]-testdata[[#This Row],[low]]</f>
        <v>1.9399999999999977</v>
      </c>
      <c r="H399" s="1">
        <f>ABS(testdata[[#This Row],[high]]-F398)</f>
        <v>0.78000000000002956</v>
      </c>
      <c r="I399" s="1">
        <f>ABS(testdata[[#This Row],[low]]-F398)</f>
        <v>1.1599999999999682</v>
      </c>
      <c r="J399" s="15">
        <f>MAX(testdata[[#This Row],[H-L]:[|L-pC|]])</f>
        <v>1.9399999999999977</v>
      </c>
      <c r="K399" s="12">
        <f>(K398*13+testdata[[#This Row],[TR]])/14</f>
        <v>2.0962955367206249</v>
      </c>
      <c r="L399" s="12">
        <f>(testdata[[#This Row],[high]]+testdata[[#This Row],[low]])/2</f>
        <v>273.07000000000005</v>
      </c>
      <c r="M399" s="15">
        <f>testdata[[#This Row],[MidPrice]]+Multiplier*testdata[[#This Row],[ATR]]</f>
        <v>279.3588866101619</v>
      </c>
      <c r="N399" s="15">
        <f>testdata[[#This Row],[MidPrice]]-Multiplier*testdata[[#This Row],[ATR]]</f>
        <v>266.7811133898382</v>
      </c>
      <c r="O399" s="15">
        <f>IF(OR(testdata[[#This Row],[UpperE]]&lt;O398,F398&gt;O398),testdata[[#This Row],[UpperE]],O398)</f>
        <v>276.61160545890027</v>
      </c>
      <c r="P399" s="15">
        <f>IF(OR(testdata[[#This Row],[LowerE]]&gt;P398,F398&lt;P398),testdata[[#This Row],[LowerE]],P398)</f>
        <v>269.43566181100181</v>
      </c>
      <c r="Q399" s="8">
        <f>IF(T398=O398,testdata[[#This Row],[Upper]],testdata[[#This Row],[Lower]])</f>
        <v>269.43566181100181</v>
      </c>
      <c r="R399" s="8" t="e">
        <f>IF(testdata[[#This Row],[SuperTrend]]=testdata[[#This Row],[Upper]],testdata[[#This Row],[Upper]],NA())</f>
        <v>#N/A</v>
      </c>
      <c r="S399" s="8">
        <f>IF(testdata[[#This Row],[SuperTrend]]=testdata[[#This Row],[Lower]],testdata[[#This Row],[Lower]],NA())</f>
        <v>269.43566181100181</v>
      </c>
      <c r="T399" s="8">
        <f>IF(testdata[[#This Row],[close]]&lt;=testdata[[#This Row],[STpot]],testdata[[#This Row],[Upper]],testdata[[#This Row],[Lower]])</f>
        <v>269.43566181100181</v>
      </c>
      <c r="V399" s="2">
        <v>43313</v>
      </c>
      <c r="W399" s="8"/>
      <c r="X399" s="8">
        <v>269.43566181100101</v>
      </c>
      <c r="Y399" s="8">
        <v>269.43566181100101</v>
      </c>
      <c r="Z399" t="str">
        <f t="shared" si="5"/>
        <v/>
      </c>
    </row>
    <row r="400" spans="1:26" x14ac:dyDescent="0.25">
      <c r="A400" s="5">
        <v>399</v>
      </c>
      <c r="B400" s="2">
        <v>43314</v>
      </c>
      <c r="C400" s="1">
        <v>271.38</v>
      </c>
      <c r="D400" s="1">
        <v>274.48</v>
      </c>
      <c r="E400" s="1">
        <v>271.14999999999998</v>
      </c>
      <c r="F400" s="1">
        <v>274.29000000000002</v>
      </c>
      <c r="G400" s="1">
        <f>testdata[[#This Row],[high]]-testdata[[#This Row],[low]]</f>
        <v>3.3300000000000409</v>
      </c>
      <c r="H400" s="1">
        <f>ABS(testdata[[#This Row],[high]]-F399)</f>
        <v>1.6700000000000159</v>
      </c>
      <c r="I400" s="1">
        <f>ABS(testdata[[#This Row],[low]]-F399)</f>
        <v>1.660000000000025</v>
      </c>
      <c r="J400" s="15">
        <f>MAX(testdata[[#This Row],[H-L]:[|L-pC|]])</f>
        <v>3.3300000000000409</v>
      </c>
      <c r="K400" s="12">
        <f>(K399*13+testdata[[#This Row],[TR]])/14</f>
        <v>2.1844172840977261</v>
      </c>
      <c r="L400" s="12">
        <f>(testdata[[#This Row],[high]]+testdata[[#This Row],[low]])/2</f>
        <v>272.815</v>
      </c>
      <c r="M400" s="15">
        <f>testdata[[#This Row],[MidPrice]]+Multiplier*testdata[[#This Row],[ATR]]</f>
        <v>279.36825185229316</v>
      </c>
      <c r="N400" s="15">
        <f>testdata[[#This Row],[MidPrice]]-Multiplier*testdata[[#This Row],[ATR]]</f>
        <v>266.26174814770684</v>
      </c>
      <c r="O400" s="15">
        <f>IF(OR(testdata[[#This Row],[UpperE]]&lt;O399,F399&gt;O399),testdata[[#This Row],[UpperE]],O399)</f>
        <v>276.61160545890027</v>
      </c>
      <c r="P400" s="15">
        <f>IF(OR(testdata[[#This Row],[LowerE]]&gt;P399,F399&lt;P399),testdata[[#This Row],[LowerE]],P399)</f>
        <v>269.43566181100181</v>
      </c>
      <c r="Q400" s="8">
        <f>IF(T399=O399,testdata[[#This Row],[Upper]],testdata[[#This Row],[Lower]])</f>
        <v>269.43566181100181</v>
      </c>
      <c r="R400" s="8" t="e">
        <f>IF(testdata[[#This Row],[SuperTrend]]=testdata[[#This Row],[Upper]],testdata[[#This Row],[Upper]],NA())</f>
        <v>#N/A</v>
      </c>
      <c r="S400" s="8">
        <f>IF(testdata[[#This Row],[SuperTrend]]=testdata[[#This Row],[Lower]],testdata[[#This Row],[Lower]],NA())</f>
        <v>269.43566181100181</v>
      </c>
      <c r="T400" s="8">
        <f>IF(testdata[[#This Row],[close]]&lt;=testdata[[#This Row],[STpot]],testdata[[#This Row],[Upper]],testdata[[#This Row],[Lower]])</f>
        <v>269.43566181100181</v>
      </c>
      <c r="V400" s="2">
        <v>43314</v>
      </c>
      <c r="W400" s="8"/>
      <c r="X400" s="8">
        <v>269.43566181100101</v>
      </c>
      <c r="Y400" s="8">
        <v>269.43566181100101</v>
      </c>
      <c r="Z400" t="str">
        <f t="shared" ref="Z400:Z463" si="6">IF(ROUND(Y400,8)&lt;&gt;ROUND(T400,8),"ERR","")</f>
        <v/>
      </c>
    </row>
    <row r="401" spans="1:26" x14ac:dyDescent="0.25">
      <c r="A401" s="5">
        <v>400</v>
      </c>
      <c r="B401" s="2">
        <v>43315</v>
      </c>
      <c r="C401" s="1">
        <v>274.43</v>
      </c>
      <c r="D401" s="1">
        <v>275.52</v>
      </c>
      <c r="E401" s="1">
        <v>274.23</v>
      </c>
      <c r="F401" s="1">
        <v>275.47000000000003</v>
      </c>
      <c r="G401" s="1">
        <f>testdata[[#This Row],[high]]-testdata[[#This Row],[low]]</f>
        <v>1.2899999999999636</v>
      </c>
      <c r="H401" s="1">
        <f>ABS(testdata[[#This Row],[high]]-F400)</f>
        <v>1.2299999999999613</v>
      </c>
      <c r="I401" s="1">
        <f>ABS(testdata[[#This Row],[low]]-F400)</f>
        <v>6.0000000000002274E-2</v>
      </c>
      <c r="J401" s="15">
        <f>MAX(testdata[[#This Row],[H-L]:[|L-pC|]])</f>
        <v>1.2899999999999636</v>
      </c>
      <c r="K401" s="12">
        <f>(K400*13+testdata[[#This Row],[TR]])/14</f>
        <v>2.1205303352336</v>
      </c>
      <c r="L401" s="12">
        <f>(testdata[[#This Row],[high]]+testdata[[#This Row],[low]])/2</f>
        <v>274.875</v>
      </c>
      <c r="M401" s="15">
        <f>testdata[[#This Row],[MidPrice]]+Multiplier*testdata[[#This Row],[ATR]]</f>
        <v>281.2365910057008</v>
      </c>
      <c r="N401" s="15">
        <f>testdata[[#This Row],[MidPrice]]-Multiplier*testdata[[#This Row],[ATR]]</f>
        <v>268.5134089942992</v>
      </c>
      <c r="O401" s="15">
        <f>IF(OR(testdata[[#This Row],[UpperE]]&lt;O400,F400&gt;O400),testdata[[#This Row],[UpperE]],O400)</f>
        <v>276.61160545890027</v>
      </c>
      <c r="P401" s="15">
        <f>IF(OR(testdata[[#This Row],[LowerE]]&gt;P400,F400&lt;P400),testdata[[#This Row],[LowerE]],P400)</f>
        <v>269.43566181100181</v>
      </c>
      <c r="Q401" s="8">
        <f>IF(T400=O400,testdata[[#This Row],[Upper]],testdata[[#This Row],[Lower]])</f>
        <v>269.43566181100181</v>
      </c>
      <c r="R401" s="8" t="e">
        <f>IF(testdata[[#This Row],[SuperTrend]]=testdata[[#This Row],[Upper]],testdata[[#This Row],[Upper]],NA())</f>
        <v>#N/A</v>
      </c>
      <c r="S401" s="8">
        <f>IF(testdata[[#This Row],[SuperTrend]]=testdata[[#This Row],[Lower]],testdata[[#This Row],[Lower]],NA())</f>
        <v>269.43566181100181</v>
      </c>
      <c r="T401" s="8">
        <f>IF(testdata[[#This Row],[close]]&lt;=testdata[[#This Row],[STpot]],testdata[[#This Row],[Upper]],testdata[[#This Row],[Lower]])</f>
        <v>269.43566181100181</v>
      </c>
      <c r="V401" s="2">
        <v>43315</v>
      </c>
      <c r="W401" s="8"/>
      <c r="X401" s="8">
        <v>269.43566181100101</v>
      </c>
      <c r="Y401" s="8">
        <v>269.43566181100101</v>
      </c>
      <c r="Z401" t="str">
        <f t="shared" si="6"/>
        <v/>
      </c>
    </row>
    <row r="402" spans="1:26" x14ac:dyDescent="0.25">
      <c r="A402" s="5">
        <v>401</v>
      </c>
      <c r="B402" s="2">
        <v>43318</v>
      </c>
      <c r="C402" s="1">
        <v>275.51</v>
      </c>
      <c r="D402" s="1">
        <v>276.82</v>
      </c>
      <c r="E402" s="1">
        <v>275.08</v>
      </c>
      <c r="F402" s="1">
        <v>276.48</v>
      </c>
      <c r="G402" s="1">
        <f>testdata[[#This Row],[high]]-testdata[[#This Row],[low]]</f>
        <v>1.7400000000000091</v>
      </c>
      <c r="H402" s="1">
        <f>ABS(testdata[[#This Row],[high]]-F401)</f>
        <v>1.3499999999999659</v>
      </c>
      <c r="I402" s="1">
        <f>ABS(testdata[[#This Row],[low]]-F401)</f>
        <v>0.3900000000000432</v>
      </c>
      <c r="J402" s="15">
        <f>MAX(testdata[[#This Row],[H-L]:[|L-pC|]])</f>
        <v>1.7400000000000091</v>
      </c>
      <c r="K402" s="12">
        <f>(K401*13+testdata[[#This Row],[TR]])/14</f>
        <v>2.0933495970026295</v>
      </c>
      <c r="L402" s="12">
        <f>(testdata[[#This Row],[high]]+testdata[[#This Row],[low]])/2</f>
        <v>275.95</v>
      </c>
      <c r="M402" s="15">
        <f>testdata[[#This Row],[MidPrice]]+Multiplier*testdata[[#This Row],[ATR]]</f>
        <v>282.2300487910079</v>
      </c>
      <c r="N402" s="15">
        <f>testdata[[#This Row],[MidPrice]]-Multiplier*testdata[[#This Row],[ATR]]</f>
        <v>269.66995120899207</v>
      </c>
      <c r="O402" s="15">
        <f>IF(OR(testdata[[#This Row],[UpperE]]&lt;O401,F401&gt;O401),testdata[[#This Row],[UpperE]],O401)</f>
        <v>276.61160545890027</v>
      </c>
      <c r="P402" s="15">
        <f>IF(OR(testdata[[#This Row],[LowerE]]&gt;P401,F401&lt;P401),testdata[[#This Row],[LowerE]],P401)</f>
        <v>269.66995120899207</v>
      </c>
      <c r="Q402" s="8">
        <f>IF(T401=O401,testdata[[#This Row],[Upper]],testdata[[#This Row],[Lower]])</f>
        <v>269.66995120899207</v>
      </c>
      <c r="R402" s="8" t="e">
        <f>IF(testdata[[#This Row],[SuperTrend]]=testdata[[#This Row],[Upper]],testdata[[#This Row],[Upper]],NA())</f>
        <v>#N/A</v>
      </c>
      <c r="S402" s="8">
        <f>IF(testdata[[#This Row],[SuperTrend]]=testdata[[#This Row],[Lower]],testdata[[#This Row],[Lower]],NA())</f>
        <v>269.66995120899207</v>
      </c>
      <c r="T402" s="8">
        <f>IF(testdata[[#This Row],[close]]&lt;=testdata[[#This Row],[STpot]],testdata[[#This Row],[Upper]],testdata[[#This Row],[Lower]])</f>
        <v>269.66995120899207</v>
      </c>
      <c r="V402" s="2">
        <v>43318</v>
      </c>
      <c r="W402" s="8"/>
      <c r="X402" s="8">
        <v>269.66995120899202</v>
      </c>
      <c r="Y402" s="8">
        <v>269.66995120899202</v>
      </c>
      <c r="Z402" t="str">
        <f t="shared" si="6"/>
        <v/>
      </c>
    </row>
    <row r="403" spans="1:26" x14ac:dyDescent="0.25">
      <c r="A403" s="5">
        <v>402</v>
      </c>
      <c r="B403" s="2">
        <v>43319</v>
      </c>
      <c r="C403" s="1">
        <v>277.20999999999998</v>
      </c>
      <c r="D403" s="1">
        <v>277.81</v>
      </c>
      <c r="E403" s="1">
        <v>277.06</v>
      </c>
      <c r="F403" s="1">
        <v>277.39</v>
      </c>
      <c r="G403" s="1">
        <f>testdata[[#This Row],[high]]-testdata[[#This Row],[low]]</f>
        <v>0.75</v>
      </c>
      <c r="H403" s="1">
        <f>ABS(testdata[[#This Row],[high]]-F402)</f>
        <v>1.3299999999999841</v>
      </c>
      <c r="I403" s="1">
        <f>ABS(testdata[[#This Row],[low]]-F402)</f>
        <v>0.57999999999998408</v>
      </c>
      <c r="J403" s="15">
        <f>MAX(testdata[[#This Row],[H-L]:[|L-pC|]])</f>
        <v>1.3299999999999841</v>
      </c>
      <c r="K403" s="12">
        <f>(K402*13+testdata[[#This Row],[TR]])/14</f>
        <v>2.0388246257881546</v>
      </c>
      <c r="L403" s="12">
        <f>(testdata[[#This Row],[high]]+testdata[[#This Row],[low]])/2</f>
        <v>277.435</v>
      </c>
      <c r="M403" s="15">
        <f>testdata[[#This Row],[MidPrice]]+Multiplier*testdata[[#This Row],[ATR]]</f>
        <v>283.55147387736446</v>
      </c>
      <c r="N403" s="15">
        <f>testdata[[#This Row],[MidPrice]]-Multiplier*testdata[[#This Row],[ATR]]</f>
        <v>271.31852612263555</v>
      </c>
      <c r="O403" s="15">
        <f>IF(OR(testdata[[#This Row],[UpperE]]&lt;O402,F402&gt;O402),testdata[[#This Row],[UpperE]],O402)</f>
        <v>276.61160545890027</v>
      </c>
      <c r="P403" s="15">
        <f>IF(OR(testdata[[#This Row],[LowerE]]&gt;P402,F402&lt;P402),testdata[[#This Row],[LowerE]],P402)</f>
        <v>271.31852612263555</v>
      </c>
      <c r="Q403" s="8">
        <f>IF(T402=O402,testdata[[#This Row],[Upper]],testdata[[#This Row],[Lower]])</f>
        <v>271.31852612263555</v>
      </c>
      <c r="R403" s="8" t="e">
        <f>IF(testdata[[#This Row],[SuperTrend]]=testdata[[#This Row],[Upper]],testdata[[#This Row],[Upper]],NA())</f>
        <v>#N/A</v>
      </c>
      <c r="S403" s="8">
        <f>IF(testdata[[#This Row],[SuperTrend]]=testdata[[#This Row],[Lower]],testdata[[#This Row],[Lower]],NA())</f>
        <v>271.31852612263555</v>
      </c>
      <c r="T403" s="8">
        <f>IF(testdata[[#This Row],[close]]&lt;=testdata[[#This Row],[STpot]],testdata[[#This Row],[Upper]],testdata[[#This Row],[Lower]])</f>
        <v>271.31852612263555</v>
      </c>
      <c r="V403" s="2">
        <v>43319</v>
      </c>
      <c r="W403" s="8"/>
      <c r="X403" s="8">
        <v>271.31852612263498</v>
      </c>
      <c r="Y403" s="8">
        <v>271.31852612263498</v>
      </c>
      <c r="Z403" t="str">
        <f t="shared" si="6"/>
        <v/>
      </c>
    </row>
    <row r="404" spans="1:26" x14ac:dyDescent="0.25">
      <c r="A404" s="5">
        <v>403</v>
      </c>
      <c r="B404" s="2">
        <v>43320</v>
      </c>
      <c r="C404" s="1">
        <v>277.20999999999998</v>
      </c>
      <c r="D404" s="1">
        <v>277.70999999999998</v>
      </c>
      <c r="E404" s="1">
        <v>276.77</v>
      </c>
      <c r="F404" s="1">
        <v>277.27</v>
      </c>
      <c r="G404" s="1">
        <f>testdata[[#This Row],[high]]-testdata[[#This Row],[low]]</f>
        <v>0.93999999999999773</v>
      </c>
      <c r="H404" s="1">
        <f>ABS(testdata[[#This Row],[high]]-F403)</f>
        <v>0.31999999999999318</v>
      </c>
      <c r="I404" s="1">
        <f>ABS(testdata[[#This Row],[low]]-F403)</f>
        <v>0.62000000000000455</v>
      </c>
      <c r="J404" s="15">
        <f>MAX(testdata[[#This Row],[H-L]:[|L-pC|]])</f>
        <v>0.93999999999999773</v>
      </c>
      <c r="K404" s="12">
        <f>(K403*13+testdata[[#This Row],[TR]])/14</f>
        <v>1.9603371525175721</v>
      </c>
      <c r="L404" s="12">
        <f>(testdata[[#This Row],[high]]+testdata[[#This Row],[low]])/2</f>
        <v>277.24</v>
      </c>
      <c r="M404" s="15">
        <f>testdata[[#This Row],[MidPrice]]+Multiplier*testdata[[#This Row],[ATR]]</f>
        <v>283.12101145755275</v>
      </c>
      <c r="N404" s="15">
        <f>testdata[[#This Row],[MidPrice]]-Multiplier*testdata[[#This Row],[ATR]]</f>
        <v>271.35898854244726</v>
      </c>
      <c r="O404" s="15">
        <f>IF(OR(testdata[[#This Row],[UpperE]]&lt;O403,F403&gt;O403),testdata[[#This Row],[UpperE]],O403)</f>
        <v>283.12101145755275</v>
      </c>
      <c r="P404" s="15">
        <f>IF(OR(testdata[[#This Row],[LowerE]]&gt;P403,F403&lt;P403),testdata[[#This Row],[LowerE]],P403)</f>
        <v>271.35898854244726</v>
      </c>
      <c r="Q404" s="8">
        <f>IF(T403=O403,testdata[[#This Row],[Upper]],testdata[[#This Row],[Lower]])</f>
        <v>271.35898854244726</v>
      </c>
      <c r="R404" s="8" t="e">
        <f>IF(testdata[[#This Row],[SuperTrend]]=testdata[[#This Row],[Upper]],testdata[[#This Row],[Upper]],NA())</f>
        <v>#N/A</v>
      </c>
      <c r="S404" s="8">
        <f>IF(testdata[[#This Row],[SuperTrend]]=testdata[[#This Row],[Lower]],testdata[[#This Row],[Lower]],NA())</f>
        <v>271.35898854244726</v>
      </c>
      <c r="T404" s="8">
        <f>IF(testdata[[#This Row],[close]]&lt;=testdata[[#This Row],[STpot]],testdata[[#This Row],[Upper]],testdata[[#This Row],[Lower]])</f>
        <v>271.35898854244726</v>
      </c>
      <c r="V404" s="2">
        <v>43320</v>
      </c>
      <c r="W404" s="8"/>
      <c r="X404" s="8">
        <v>271.35898854244698</v>
      </c>
      <c r="Y404" s="8">
        <v>271.35898854244698</v>
      </c>
      <c r="Z404" t="str">
        <f t="shared" si="6"/>
        <v/>
      </c>
    </row>
    <row r="405" spans="1:26" x14ac:dyDescent="0.25">
      <c r="A405" s="5">
        <v>404</v>
      </c>
      <c r="B405" s="2">
        <v>43321</v>
      </c>
      <c r="C405" s="1">
        <v>277.33999999999997</v>
      </c>
      <c r="D405" s="1">
        <v>277.77</v>
      </c>
      <c r="E405" s="1">
        <v>276.74</v>
      </c>
      <c r="F405" s="1">
        <v>276.89999999999998</v>
      </c>
      <c r="G405" s="1">
        <f>testdata[[#This Row],[high]]-testdata[[#This Row],[low]]</f>
        <v>1.0299999999999727</v>
      </c>
      <c r="H405" s="1">
        <f>ABS(testdata[[#This Row],[high]]-F404)</f>
        <v>0.5</v>
      </c>
      <c r="I405" s="1">
        <f>ABS(testdata[[#This Row],[low]]-F404)</f>
        <v>0.52999999999997272</v>
      </c>
      <c r="J405" s="15">
        <f>MAX(testdata[[#This Row],[H-L]:[|L-pC|]])</f>
        <v>1.0299999999999727</v>
      </c>
      <c r="K405" s="12">
        <f>(K404*13+testdata[[#This Row],[TR]])/14</f>
        <v>1.893884498766315</v>
      </c>
      <c r="L405" s="12">
        <f>(testdata[[#This Row],[high]]+testdata[[#This Row],[low]])/2</f>
        <v>277.255</v>
      </c>
      <c r="M405" s="15">
        <f>testdata[[#This Row],[MidPrice]]+Multiplier*testdata[[#This Row],[ATR]]</f>
        <v>282.93665349629896</v>
      </c>
      <c r="N405" s="15">
        <f>testdata[[#This Row],[MidPrice]]-Multiplier*testdata[[#This Row],[ATR]]</f>
        <v>271.57334650370103</v>
      </c>
      <c r="O405" s="15">
        <f>IF(OR(testdata[[#This Row],[UpperE]]&lt;O404,F404&gt;O404),testdata[[#This Row],[UpperE]],O404)</f>
        <v>282.93665349629896</v>
      </c>
      <c r="P405" s="15">
        <f>IF(OR(testdata[[#This Row],[LowerE]]&gt;P404,F404&lt;P404),testdata[[#This Row],[LowerE]],P404)</f>
        <v>271.57334650370103</v>
      </c>
      <c r="Q405" s="8">
        <f>IF(T404=O404,testdata[[#This Row],[Upper]],testdata[[#This Row],[Lower]])</f>
        <v>271.57334650370103</v>
      </c>
      <c r="R405" s="8" t="e">
        <f>IF(testdata[[#This Row],[SuperTrend]]=testdata[[#This Row],[Upper]],testdata[[#This Row],[Upper]],NA())</f>
        <v>#N/A</v>
      </c>
      <c r="S405" s="8">
        <f>IF(testdata[[#This Row],[SuperTrend]]=testdata[[#This Row],[Lower]],testdata[[#This Row],[Lower]],NA())</f>
        <v>271.57334650370103</v>
      </c>
      <c r="T405" s="8">
        <f>IF(testdata[[#This Row],[close]]&lt;=testdata[[#This Row],[STpot]],testdata[[#This Row],[Upper]],testdata[[#This Row],[Lower]])</f>
        <v>271.57334650370103</v>
      </c>
      <c r="V405" s="2">
        <v>43321</v>
      </c>
      <c r="W405" s="8"/>
      <c r="X405" s="8">
        <v>271.57334650370098</v>
      </c>
      <c r="Y405" s="8">
        <v>271.57334650370098</v>
      </c>
      <c r="Z405" t="str">
        <f t="shared" si="6"/>
        <v/>
      </c>
    </row>
    <row r="406" spans="1:26" x14ac:dyDescent="0.25">
      <c r="A406" s="5">
        <v>405</v>
      </c>
      <c r="B406" s="2">
        <v>43322</v>
      </c>
      <c r="C406" s="1">
        <v>275.32</v>
      </c>
      <c r="D406" s="1">
        <v>275.91000000000003</v>
      </c>
      <c r="E406" s="1">
        <v>274.26</v>
      </c>
      <c r="F406" s="1">
        <v>275.04000000000002</v>
      </c>
      <c r="G406" s="1">
        <f>testdata[[#This Row],[high]]-testdata[[#This Row],[low]]</f>
        <v>1.6500000000000341</v>
      </c>
      <c r="H406" s="1">
        <f>ABS(testdata[[#This Row],[high]]-F405)</f>
        <v>0.98999999999995225</v>
      </c>
      <c r="I406" s="1">
        <f>ABS(testdata[[#This Row],[low]]-F405)</f>
        <v>2.6399999999999864</v>
      </c>
      <c r="J406" s="15">
        <f>MAX(testdata[[#This Row],[H-L]:[|L-pC|]])</f>
        <v>2.6399999999999864</v>
      </c>
      <c r="K406" s="12">
        <f>(K405*13+testdata[[#This Row],[TR]])/14</f>
        <v>1.9471784631401488</v>
      </c>
      <c r="L406" s="12">
        <f>(testdata[[#This Row],[high]]+testdata[[#This Row],[low]])/2</f>
        <v>275.08500000000004</v>
      </c>
      <c r="M406" s="15">
        <f>testdata[[#This Row],[MidPrice]]+Multiplier*testdata[[#This Row],[ATR]]</f>
        <v>280.92653538942051</v>
      </c>
      <c r="N406" s="15">
        <f>testdata[[#This Row],[MidPrice]]-Multiplier*testdata[[#This Row],[ATR]]</f>
        <v>269.24346461057957</v>
      </c>
      <c r="O406" s="15">
        <f>IF(OR(testdata[[#This Row],[UpperE]]&lt;O405,F405&gt;O405),testdata[[#This Row],[UpperE]],O405)</f>
        <v>280.92653538942051</v>
      </c>
      <c r="P406" s="15">
        <f>IF(OR(testdata[[#This Row],[LowerE]]&gt;P405,F405&lt;P405),testdata[[#This Row],[LowerE]],P405)</f>
        <v>271.57334650370103</v>
      </c>
      <c r="Q406" s="8">
        <f>IF(T405=O405,testdata[[#This Row],[Upper]],testdata[[#This Row],[Lower]])</f>
        <v>271.57334650370103</v>
      </c>
      <c r="R406" s="8" t="e">
        <f>IF(testdata[[#This Row],[SuperTrend]]=testdata[[#This Row],[Upper]],testdata[[#This Row],[Upper]],NA())</f>
        <v>#N/A</v>
      </c>
      <c r="S406" s="8">
        <f>IF(testdata[[#This Row],[SuperTrend]]=testdata[[#This Row],[Lower]],testdata[[#This Row],[Lower]],NA())</f>
        <v>271.57334650370103</v>
      </c>
      <c r="T406" s="8">
        <f>IF(testdata[[#This Row],[close]]&lt;=testdata[[#This Row],[STpot]],testdata[[#This Row],[Upper]],testdata[[#This Row],[Lower]])</f>
        <v>271.57334650370103</v>
      </c>
      <c r="V406" s="2">
        <v>43322</v>
      </c>
      <c r="W406" s="8"/>
      <c r="X406" s="8">
        <v>271.57334650370098</v>
      </c>
      <c r="Y406" s="8">
        <v>271.57334650370098</v>
      </c>
      <c r="Z406" t="str">
        <f t="shared" si="6"/>
        <v/>
      </c>
    </row>
    <row r="407" spans="1:26" x14ac:dyDescent="0.25">
      <c r="A407" s="5">
        <v>406</v>
      </c>
      <c r="B407" s="2">
        <v>43325</v>
      </c>
      <c r="C407" s="1">
        <v>275.33999999999997</v>
      </c>
      <c r="D407" s="1">
        <v>276.01</v>
      </c>
      <c r="E407" s="1">
        <v>273.69</v>
      </c>
      <c r="F407" s="1">
        <v>274.01</v>
      </c>
      <c r="G407" s="1">
        <f>testdata[[#This Row],[high]]-testdata[[#This Row],[low]]</f>
        <v>2.3199999999999932</v>
      </c>
      <c r="H407" s="1">
        <f>ABS(testdata[[#This Row],[high]]-F406)</f>
        <v>0.96999999999997044</v>
      </c>
      <c r="I407" s="1">
        <f>ABS(testdata[[#This Row],[low]]-F406)</f>
        <v>1.3500000000000227</v>
      </c>
      <c r="J407" s="15">
        <f>MAX(testdata[[#This Row],[H-L]:[|L-pC|]])</f>
        <v>2.3199999999999932</v>
      </c>
      <c r="K407" s="12">
        <f>(K406*13+testdata[[#This Row],[TR]])/14</f>
        <v>1.9738085729158519</v>
      </c>
      <c r="L407" s="12">
        <f>(testdata[[#This Row],[high]]+testdata[[#This Row],[low]])/2</f>
        <v>274.85000000000002</v>
      </c>
      <c r="M407" s="15">
        <f>testdata[[#This Row],[MidPrice]]+Multiplier*testdata[[#This Row],[ATR]]</f>
        <v>280.77142571874759</v>
      </c>
      <c r="N407" s="15">
        <f>testdata[[#This Row],[MidPrice]]-Multiplier*testdata[[#This Row],[ATR]]</f>
        <v>268.92857428125245</v>
      </c>
      <c r="O407" s="15">
        <f>IF(OR(testdata[[#This Row],[UpperE]]&lt;O406,F406&gt;O406),testdata[[#This Row],[UpperE]],O406)</f>
        <v>280.77142571874759</v>
      </c>
      <c r="P407" s="15">
        <f>IF(OR(testdata[[#This Row],[LowerE]]&gt;P406,F406&lt;P406),testdata[[#This Row],[LowerE]],P406)</f>
        <v>271.57334650370103</v>
      </c>
      <c r="Q407" s="8">
        <f>IF(T406=O406,testdata[[#This Row],[Upper]],testdata[[#This Row],[Lower]])</f>
        <v>271.57334650370103</v>
      </c>
      <c r="R407" s="8" t="e">
        <f>IF(testdata[[#This Row],[SuperTrend]]=testdata[[#This Row],[Upper]],testdata[[#This Row],[Upper]],NA())</f>
        <v>#N/A</v>
      </c>
      <c r="S407" s="8">
        <f>IF(testdata[[#This Row],[SuperTrend]]=testdata[[#This Row],[Lower]],testdata[[#This Row],[Lower]],NA())</f>
        <v>271.57334650370103</v>
      </c>
      <c r="T407" s="8">
        <f>IF(testdata[[#This Row],[close]]&lt;=testdata[[#This Row],[STpot]],testdata[[#This Row],[Upper]],testdata[[#This Row],[Lower]])</f>
        <v>271.57334650370103</v>
      </c>
      <c r="V407" s="2">
        <v>43325</v>
      </c>
      <c r="W407" s="8"/>
      <c r="X407" s="8">
        <v>271.57334650370098</v>
      </c>
      <c r="Y407" s="8">
        <v>271.57334650370098</v>
      </c>
      <c r="Z407" t="str">
        <f t="shared" si="6"/>
        <v/>
      </c>
    </row>
    <row r="408" spans="1:26" x14ac:dyDescent="0.25">
      <c r="A408" s="5">
        <v>407</v>
      </c>
      <c r="B408" s="2">
        <v>43326</v>
      </c>
      <c r="C408" s="1">
        <v>274.81</v>
      </c>
      <c r="D408" s="1">
        <v>276.02</v>
      </c>
      <c r="E408" s="1">
        <v>274.38</v>
      </c>
      <c r="F408" s="1">
        <v>275.76</v>
      </c>
      <c r="G408" s="1">
        <f>testdata[[#This Row],[high]]-testdata[[#This Row],[low]]</f>
        <v>1.6399999999999864</v>
      </c>
      <c r="H408" s="1">
        <f>ABS(testdata[[#This Row],[high]]-F407)</f>
        <v>2.0099999999999909</v>
      </c>
      <c r="I408" s="1">
        <f>ABS(testdata[[#This Row],[low]]-F407)</f>
        <v>0.37000000000000455</v>
      </c>
      <c r="J408" s="15">
        <f>MAX(testdata[[#This Row],[H-L]:[|L-pC|]])</f>
        <v>2.0099999999999909</v>
      </c>
      <c r="K408" s="12">
        <f>(K407*13+testdata[[#This Row],[TR]])/14</f>
        <v>1.9763936748504332</v>
      </c>
      <c r="L408" s="12">
        <f>(testdata[[#This Row],[high]]+testdata[[#This Row],[low]])/2</f>
        <v>275.2</v>
      </c>
      <c r="M408" s="15">
        <f>testdata[[#This Row],[MidPrice]]+Multiplier*testdata[[#This Row],[ATR]]</f>
        <v>281.12918102455131</v>
      </c>
      <c r="N408" s="15">
        <f>testdata[[#This Row],[MidPrice]]-Multiplier*testdata[[#This Row],[ATR]]</f>
        <v>269.27081897544866</v>
      </c>
      <c r="O408" s="15">
        <f>IF(OR(testdata[[#This Row],[UpperE]]&lt;O407,F407&gt;O407),testdata[[#This Row],[UpperE]],O407)</f>
        <v>280.77142571874759</v>
      </c>
      <c r="P408" s="15">
        <f>IF(OR(testdata[[#This Row],[LowerE]]&gt;P407,F407&lt;P407),testdata[[#This Row],[LowerE]],P407)</f>
        <v>271.57334650370103</v>
      </c>
      <c r="Q408" s="8">
        <f>IF(T407=O407,testdata[[#This Row],[Upper]],testdata[[#This Row],[Lower]])</f>
        <v>271.57334650370103</v>
      </c>
      <c r="R408" s="8" t="e">
        <f>IF(testdata[[#This Row],[SuperTrend]]=testdata[[#This Row],[Upper]],testdata[[#This Row],[Upper]],NA())</f>
        <v>#N/A</v>
      </c>
      <c r="S408" s="8">
        <f>IF(testdata[[#This Row],[SuperTrend]]=testdata[[#This Row],[Lower]],testdata[[#This Row],[Lower]],NA())</f>
        <v>271.57334650370103</v>
      </c>
      <c r="T408" s="8">
        <f>IF(testdata[[#This Row],[close]]&lt;=testdata[[#This Row],[STpot]],testdata[[#This Row],[Upper]],testdata[[#This Row],[Lower]])</f>
        <v>271.57334650370103</v>
      </c>
      <c r="V408" s="2">
        <v>43326</v>
      </c>
      <c r="W408" s="8"/>
      <c r="X408" s="8">
        <v>271.57334650370098</v>
      </c>
      <c r="Y408" s="8">
        <v>271.57334650370098</v>
      </c>
      <c r="Z408" t="str">
        <f t="shared" si="6"/>
        <v/>
      </c>
    </row>
    <row r="409" spans="1:26" x14ac:dyDescent="0.25">
      <c r="A409" s="5">
        <v>408</v>
      </c>
      <c r="B409" s="2">
        <v>43327</v>
      </c>
      <c r="C409" s="1">
        <v>274.27999999999997</v>
      </c>
      <c r="D409" s="1">
        <v>274.44</v>
      </c>
      <c r="E409" s="1">
        <v>272.13</v>
      </c>
      <c r="F409" s="1">
        <v>273.7</v>
      </c>
      <c r="G409" s="1">
        <f>testdata[[#This Row],[high]]-testdata[[#This Row],[low]]</f>
        <v>2.3100000000000023</v>
      </c>
      <c r="H409" s="1">
        <f>ABS(testdata[[#This Row],[high]]-F408)</f>
        <v>1.3199999999999932</v>
      </c>
      <c r="I409" s="1">
        <f>ABS(testdata[[#This Row],[low]]-F408)</f>
        <v>3.6299999999999955</v>
      </c>
      <c r="J409" s="15">
        <f>MAX(testdata[[#This Row],[H-L]:[|L-pC|]])</f>
        <v>3.6299999999999955</v>
      </c>
      <c r="K409" s="12">
        <f>(K408*13+testdata[[#This Row],[TR]])/14</f>
        <v>2.0945084123611162</v>
      </c>
      <c r="L409" s="12">
        <f>(testdata[[#This Row],[high]]+testdata[[#This Row],[low]])/2</f>
        <v>273.28499999999997</v>
      </c>
      <c r="M409" s="15">
        <f>testdata[[#This Row],[MidPrice]]+Multiplier*testdata[[#This Row],[ATR]]</f>
        <v>279.56852523708329</v>
      </c>
      <c r="N409" s="15">
        <f>testdata[[#This Row],[MidPrice]]-Multiplier*testdata[[#This Row],[ATR]]</f>
        <v>267.00147476291664</v>
      </c>
      <c r="O409" s="15">
        <f>IF(OR(testdata[[#This Row],[UpperE]]&lt;O408,F408&gt;O408),testdata[[#This Row],[UpperE]],O408)</f>
        <v>279.56852523708329</v>
      </c>
      <c r="P409" s="15">
        <f>IF(OR(testdata[[#This Row],[LowerE]]&gt;P408,F408&lt;P408),testdata[[#This Row],[LowerE]],P408)</f>
        <v>271.57334650370103</v>
      </c>
      <c r="Q409" s="8">
        <f>IF(T408=O408,testdata[[#This Row],[Upper]],testdata[[#This Row],[Lower]])</f>
        <v>271.57334650370103</v>
      </c>
      <c r="R409" s="8" t="e">
        <f>IF(testdata[[#This Row],[SuperTrend]]=testdata[[#This Row],[Upper]],testdata[[#This Row],[Upper]],NA())</f>
        <v>#N/A</v>
      </c>
      <c r="S409" s="8">
        <f>IF(testdata[[#This Row],[SuperTrend]]=testdata[[#This Row],[Lower]],testdata[[#This Row],[Lower]],NA())</f>
        <v>271.57334650370103</v>
      </c>
      <c r="T409" s="8">
        <f>IF(testdata[[#This Row],[close]]&lt;=testdata[[#This Row],[STpot]],testdata[[#This Row],[Upper]],testdata[[#This Row],[Lower]])</f>
        <v>271.57334650370103</v>
      </c>
      <c r="V409" s="2">
        <v>43327</v>
      </c>
      <c r="W409" s="8"/>
      <c r="X409" s="8">
        <v>271.57334650370098</v>
      </c>
      <c r="Y409" s="8">
        <v>271.57334650370098</v>
      </c>
      <c r="Z409" t="str">
        <f t="shared" si="6"/>
        <v/>
      </c>
    </row>
    <row r="410" spans="1:26" x14ac:dyDescent="0.25">
      <c r="A410" s="5">
        <v>409</v>
      </c>
      <c r="B410" s="2">
        <v>43328</v>
      </c>
      <c r="C410" s="1">
        <v>275.27</v>
      </c>
      <c r="D410" s="1">
        <v>276.87</v>
      </c>
      <c r="E410" s="1">
        <v>275.23</v>
      </c>
      <c r="F410" s="1">
        <v>275.91000000000003</v>
      </c>
      <c r="G410" s="1">
        <f>testdata[[#This Row],[high]]-testdata[[#This Row],[low]]</f>
        <v>1.6399999999999864</v>
      </c>
      <c r="H410" s="1">
        <f>ABS(testdata[[#This Row],[high]]-F409)</f>
        <v>3.1700000000000159</v>
      </c>
      <c r="I410" s="1">
        <f>ABS(testdata[[#This Row],[low]]-F409)</f>
        <v>1.5300000000000296</v>
      </c>
      <c r="J410" s="15">
        <f>MAX(testdata[[#This Row],[H-L]:[|L-pC|]])</f>
        <v>3.1700000000000159</v>
      </c>
      <c r="K410" s="12">
        <f>(K409*13+testdata[[#This Row],[TR]])/14</f>
        <v>2.1713292400496091</v>
      </c>
      <c r="L410" s="12">
        <f>(testdata[[#This Row],[high]]+testdata[[#This Row],[low]])/2</f>
        <v>276.05</v>
      </c>
      <c r="M410" s="15">
        <f>testdata[[#This Row],[MidPrice]]+Multiplier*testdata[[#This Row],[ATR]]</f>
        <v>282.56398772014882</v>
      </c>
      <c r="N410" s="15">
        <f>testdata[[#This Row],[MidPrice]]-Multiplier*testdata[[#This Row],[ATR]]</f>
        <v>269.53601227985121</v>
      </c>
      <c r="O410" s="15">
        <f>IF(OR(testdata[[#This Row],[UpperE]]&lt;O409,F409&gt;O409),testdata[[#This Row],[UpperE]],O409)</f>
        <v>279.56852523708329</v>
      </c>
      <c r="P410" s="15">
        <f>IF(OR(testdata[[#This Row],[LowerE]]&gt;P409,F409&lt;P409),testdata[[#This Row],[LowerE]],P409)</f>
        <v>271.57334650370103</v>
      </c>
      <c r="Q410" s="8">
        <f>IF(T409=O409,testdata[[#This Row],[Upper]],testdata[[#This Row],[Lower]])</f>
        <v>271.57334650370103</v>
      </c>
      <c r="R410" s="8" t="e">
        <f>IF(testdata[[#This Row],[SuperTrend]]=testdata[[#This Row],[Upper]],testdata[[#This Row],[Upper]],NA())</f>
        <v>#N/A</v>
      </c>
      <c r="S410" s="8">
        <f>IF(testdata[[#This Row],[SuperTrend]]=testdata[[#This Row],[Lower]],testdata[[#This Row],[Lower]],NA())</f>
        <v>271.57334650370103</v>
      </c>
      <c r="T410" s="8">
        <f>IF(testdata[[#This Row],[close]]&lt;=testdata[[#This Row],[STpot]],testdata[[#This Row],[Upper]],testdata[[#This Row],[Lower]])</f>
        <v>271.57334650370103</v>
      </c>
      <c r="V410" s="2">
        <v>43328</v>
      </c>
      <c r="W410" s="8"/>
      <c r="X410" s="8">
        <v>271.57334650370098</v>
      </c>
      <c r="Y410" s="8">
        <v>271.57334650370098</v>
      </c>
      <c r="Z410" t="str">
        <f t="shared" si="6"/>
        <v/>
      </c>
    </row>
    <row r="411" spans="1:26" x14ac:dyDescent="0.25">
      <c r="A411" s="5">
        <v>410</v>
      </c>
      <c r="B411" s="2">
        <v>43329</v>
      </c>
      <c r="C411" s="1">
        <v>275.69</v>
      </c>
      <c r="D411" s="1">
        <v>277.37</v>
      </c>
      <c r="E411" s="1">
        <v>275.24</v>
      </c>
      <c r="F411" s="1">
        <v>276.89</v>
      </c>
      <c r="G411" s="1">
        <f>testdata[[#This Row],[high]]-testdata[[#This Row],[low]]</f>
        <v>2.1299999999999955</v>
      </c>
      <c r="H411" s="1">
        <f>ABS(testdata[[#This Row],[high]]-F410)</f>
        <v>1.4599999999999795</v>
      </c>
      <c r="I411" s="1">
        <f>ABS(testdata[[#This Row],[low]]-F410)</f>
        <v>0.67000000000001592</v>
      </c>
      <c r="J411" s="15">
        <f>MAX(testdata[[#This Row],[H-L]:[|L-pC|]])</f>
        <v>2.1299999999999955</v>
      </c>
      <c r="K411" s="12">
        <f>(K410*13+testdata[[#This Row],[TR]])/14</f>
        <v>2.1683771514746368</v>
      </c>
      <c r="L411" s="12">
        <f>(testdata[[#This Row],[high]]+testdata[[#This Row],[low]])/2</f>
        <v>276.30500000000001</v>
      </c>
      <c r="M411" s="15">
        <f>testdata[[#This Row],[MidPrice]]+Multiplier*testdata[[#This Row],[ATR]]</f>
        <v>282.81013145442392</v>
      </c>
      <c r="N411" s="15">
        <f>testdata[[#This Row],[MidPrice]]-Multiplier*testdata[[#This Row],[ATR]]</f>
        <v>269.79986854557609</v>
      </c>
      <c r="O411" s="15">
        <f>IF(OR(testdata[[#This Row],[UpperE]]&lt;O410,F410&gt;O410),testdata[[#This Row],[UpperE]],O410)</f>
        <v>279.56852523708329</v>
      </c>
      <c r="P411" s="15">
        <f>IF(OR(testdata[[#This Row],[LowerE]]&gt;P410,F410&lt;P410),testdata[[#This Row],[LowerE]],P410)</f>
        <v>271.57334650370103</v>
      </c>
      <c r="Q411" s="8">
        <f>IF(T410=O410,testdata[[#This Row],[Upper]],testdata[[#This Row],[Lower]])</f>
        <v>271.57334650370103</v>
      </c>
      <c r="R411" s="8" t="e">
        <f>IF(testdata[[#This Row],[SuperTrend]]=testdata[[#This Row],[Upper]],testdata[[#This Row],[Upper]],NA())</f>
        <v>#N/A</v>
      </c>
      <c r="S411" s="8">
        <f>IF(testdata[[#This Row],[SuperTrend]]=testdata[[#This Row],[Lower]],testdata[[#This Row],[Lower]],NA())</f>
        <v>271.57334650370103</v>
      </c>
      <c r="T411" s="8">
        <f>IF(testdata[[#This Row],[close]]&lt;=testdata[[#This Row],[STpot]],testdata[[#This Row],[Upper]],testdata[[#This Row],[Lower]])</f>
        <v>271.57334650370103</v>
      </c>
      <c r="V411" s="2">
        <v>43329</v>
      </c>
      <c r="W411" s="8"/>
      <c r="X411" s="8">
        <v>271.57334650370098</v>
      </c>
      <c r="Y411" s="8">
        <v>271.57334650370098</v>
      </c>
      <c r="Z411" t="str">
        <f t="shared" si="6"/>
        <v/>
      </c>
    </row>
    <row r="412" spans="1:26" x14ac:dyDescent="0.25">
      <c r="A412" s="5">
        <v>411</v>
      </c>
      <c r="B412" s="2">
        <v>43332</v>
      </c>
      <c r="C412" s="1">
        <v>277.38</v>
      </c>
      <c r="D412" s="1">
        <v>277.77</v>
      </c>
      <c r="E412" s="1">
        <v>276.89</v>
      </c>
      <c r="F412" s="1">
        <v>277.48</v>
      </c>
      <c r="G412" s="1">
        <f>testdata[[#This Row],[high]]-testdata[[#This Row],[low]]</f>
        <v>0.87999999999999545</v>
      </c>
      <c r="H412" s="1">
        <f>ABS(testdata[[#This Row],[high]]-F411)</f>
        <v>0.87999999999999545</v>
      </c>
      <c r="I412" s="1">
        <f>ABS(testdata[[#This Row],[low]]-F411)</f>
        <v>0</v>
      </c>
      <c r="J412" s="15">
        <f>MAX(testdata[[#This Row],[H-L]:[|L-pC|]])</f>
        <v>0.87999999999999545</v>
      </c>
      <c r="K412" s="12">
        <f>(K411*13+testdata[[#This Row],[TR]])/14</f>
        <v>2.0763502120835908</v>
      </c>
      <c r="L412" s="12">
        <f>(testdata[[#This Row],[high]]+testdata[[#This Row],[low]])/2</f>
        <v>277.33</v>
      </c>
      <c r="M412" s="15">
        <f>testdata[[#This Row],[MidPrice]]+Multiplier*testdata[[#This Row],[ATR]]</f>
        <v>283.55905063625073</v>
      </c>
      <c r="N412" s="15">
        <f>testdata[[#This Row],[MidPrice]]-Multiplier*testdata[[#This Row],[ATR]]</f>
        <v>271.10094936374924</v>
      </c>
      <c r="O412" s="15">
        <f>IF(OR(testdata[[#This Row],[UpperE]]&lt;O411,F411&gt;O411),testdata[[#This Row],[UpperE]],O411)</f>
        <v>279.56852523708329</v>
      </c>
      <c r="P412" s="15">
        <f>IF(OR(testdata[[#This Row],[LowerE]]&gt;P411,F411&lt;P411),testdata[[#This Row],[LowerE]],P411)</f>
        <v>271.57334650370103</v>
      </c>
      <c r="Q412" s="8">
        <f>IF(T411=O411,testdata[[#This Row],[Upper]],testdata[[#This Row],[Lower]])</f>
        <v>271.57334650370103</v>
      </c>
      <c r="R412" s="8" t="e">
        <f>IF(testdata[[#This Row],[SuperTrend]]=testdata[[#This Row],[Upper]],testdata[[#This Row],[Upper]],NA())</f>
        <v>#N/A</v>
      </c>
      <c r="S412" s="8">
        <f>IF(testdata[[#This Row],[SuperTrend]]=testdata[[#This Row],[Lower]],testdata[[#This Row],[Lower]],NA())</f>
        <v>271.57334650370103</v>
      </c>
      <c r="T412" s="8">
        <f>IF(testdata[[#This Row],[close]]&lt;=testdata[[#This Row],[STpot]],testdata[[#This Row],[Upper]],testdata[[#This Row],[Lower]])</f>
        <v>271.57334650370103</v>
      </c>
      <c r="V412" s="2">
        <v>43332</v>
      </c>
      <c r="W412" s="8"/>
      <c r="X412" s="8">
        <v>271.57334650370098</v>
      </c>
      <c r="Y412" s="8">
        <v>271.57334650370098</v>
      </c>
      <c r="Z412" t="str">
        <f t="shared" si="6"/>
        <v/>
      </c>
    </row>
    <row r="413" spans="1:26" x14ac:dyDescent="0.25">
      <c r="A413" s="5">
        <v>412</v>
      </c>
      <c r="B413" s="2">
        <v>43333</v>
      </c>
      <c r="C413" s="1">
        <v>278.04000000000002</v>
      </c>
      <c r="D413" s="1">
        <v>279.07</v>
      </c>
      <c r="E413" s="1">
        <v>277.52</v>
      </c>
      <c r="F413" s="1">
        <v>278.13</v>
      </c>
      <c r="G413" s="1">
        <f>testdata[[#This Row],[high]]-testdata[[#This Row],[low]]</f>
        <v>1.5500000000000114</v>
      </c>
      <c r="H413" s="1">
        <f>ABS(testdata[[#This Row],[high]]-F412)</f>
        <v>1.589999999999975</v>
      </c>
      <c r="I413" s="1">
        <f>ABS(testdata[[#This Row],[low]]-F412)</f>
        <v>3.999999999996362E-2</v>
      </c>
      <c r="J413" s="15">
        <f>MAX(testdata[[#This Row],[H-L]:[|L-pC|]])</f>
        <v>1.589999999999975</v>
      </c>
      <c r="K413" s="12">
        <f>(K412*13+testdata[[#This Row],[TR]])/14</f>
        <v>2.0416109112204754</v>
      </c>
      <c r="L413" s="12">
        <f>(testdata[[#This Row],[high]]+testdata[[#This Row],[low]])/2</f>
        <v>278.29499999999996</v>
      </c>
      <c r="M413" s="15">
        <f>testdata[[#This Row],[MidPrice]]+Multiplier*testdata[[#This Row],[ATR]]</f>
        <v>284.41983273366139</v>
      </c>
      <c r="N413" s="15">
        <f>testdata[[#This Row],[MidPrice]]-Multiplier*testdata[[#This Row],[ATR]]</f>
        <v>272.17016726633852</v>
      </c>
      <c r="O413" s="15">
        <f>IF(OR(testdata[[#This Row],[UpperE]]&lt;O412,F412&gt;O412),testdata[[#This Row],[UpperE]],O412)</f>
        <v>279.56852523708329</v>
      </c>
      <c r="P413" s="15">
        <f>IF(OR(testdata[[#This Row],[LowerE]]&gt;P412,F412&lt;P412),testdata[[#This Row],[LowerE]],P412)</f>
        <v>272.17016726633852</v>
      </c>
      <c r="Q413" s="8">
        <f>IF(T412=O412,testdata[[#This Row],[Upper]],testdata[[#This Row],[Lower]])</f>
        <v>272.17016726633852</v>
      </c>
      <c r="R413" s="8" t="e">
        <f>IF(testdata[[#This Row],[SuperTrend]]=testdata[[#This Row],[Upper]],testdata[[#This Row],[Upper]],NA())</f>
        <v>#N/A</v>
      </c>
      <c r="S413" s="8">
        <f>IF(testdata[[#This Row],[SuperTrend]]=testdata[[#This Row],[Lower]],testdata[[#This Row],[Lower]],NA())</f>
        <v>272.17016726633852</v>
      </c>
      <c r="T413" s="8">
        <f>IF(testdata[[#This Row],[close]]&lt;=testdata[[#This Row],[STpot]],testdata[[#This Row],[Upper]],testdata[[#This Row],[Lower]])</f>
        <v>272.17016726633852</v>
      </c>
      <c r="V413" s="2">
        <v>43333</v>
      </c>
      <c r="W413" s="8"/>
      <c r="X413" s="8">
        <v>272.17016726633801</v>
      </c>
      <c r="Y413" s="8">
        <v>272.17016726633801</v>
      </c>
      <c r="Z413" t="str">
        <f t="shared" si="6"/>
        <v/>
      </c>
    </row>
    <row r="414" spans="1:26" x14ac:dyDescent="0.25">
      <c r="A414" s="5">
        <v>413</v>
      </c>
      <c r="B414" s="2">
        <v>43334</v>
      </c>
      <c r="C414" s="1">
        <v>277.68</v>
      </c>
      <c r="D414" s="1">
        <v>278.54000000000002</v>
      </c>
      <c r="E414" s="1">
        <v>277.39</v>
      </c>
      <c r="F414" s="1">
        <v>277.95999999999998</v>
      </c>
      <c r="G414" s="1">
        <f>testdata[[#This Row],[high]]-testdata[[#This Row],[low]]</f>
        <v>1.1500000000000341</v>
      </c>
      <c r="H414" s="1">
        <f>ABS(testdata[[#This Row],[high]]-F413)</f>
        <v>0.41000000000002501</v>
      </c>
      <c r="I414" s="1">
        <f>ABS(testdata[[#This Row],[low]]-F413)</f>
        <v>0.74000000000000909</v>
      </c>
      <c r="J414" s="15">
        <f>MAX(testdata[[#This Row],[H-L]:[|L-pC|]])</f>
        <v>1.1500000000000341</v>
      </c>
      <c r="K414" s="12">
        <f>(K413*13+testdata[[#This Row],[TR]])/14</f>
        <v>1.9779244175618724</v>
      </c>
      <c r="L414" s="12">
        <f>(testdata[[#This Row],[high]]+testdata[[#This Row],[low]])/2</f>
        <v>277.96500000000003</v>
      </c>
      <c r="M414" s="15">
        <f>testdata[[#This Row],[MidPrice]]+Multiplier*testdata[[#This Row],[ATR]]</f>
        <v>283.89877325268566</v>
      </c>
      <c r="N414" s="15">
        <f>testdata[[#This Row],[MidPrice]]-Multiplier*testdata[[#This Row],[ATR]]</f>
        <v>272.03122674731441</v>
      </c>
      <c r="O414" s="15">
        <f>IF(OR(testdata[[#This Row],[UpperE]]&lt;O413,F413&gt;O413),testdata[[#This Row],[UpperE]],O413)</f>
        <v>279.56852523708329</v>
      </c>
      <c r="P414" s="15">
        <f>IF(OR(testdata[[#This Row],[LowerE]]&gt;P413,F413&lt;P413),testdata[[#This Row],[LowerE]],P413)</f>
        <v>272.17016726633852</v>
      </c>
      <c r="Q414" s="8">
        <f>IF(T413=O413,testdata[[#This Row],[Upper]],testdata[[#This Row],[Lower]])</f>
        <v>272.17016726633852</v>
      </c>
      <c r="R414" s="8" t="e">
        <f>IF(testdata[[#This Row],[SuperTrend]]=testdata[[#This Row],[Upper]],testdata[[#This Row],[Upper]],NA())</f>
        <v>#N/A</v>
      </c>
      <c r="S414" s="8">
        <f>IF(testdata[[#This Row],[SuperTrend]]=testdata[[#This Row],[Lower]],testdata[[#This Row],[Lower]],NA())</f>
        <v>272.17016726633852</v>
      </c>
      <c r="T414" s="8">
        <f>IF(testdata[[#This Row],[close]]&lt;=testdata[[#This Row],[STpot]],testdata[[#This Row],[Upper]],testdata[[#This Row],[Lower]])</f>
        <v>272.17016726633852</v>
      </c>
      <c r="V414" s="2">
        <v>43334</v>
      </c>
      <c r="W414" s="8"/>
      <c r="X414" s="8">
        <v>272.17016726633801</v>
      </c>
      <c r="Y414" s="8">
        <v>272.17016726633801</v>
      </c>
      <c r="Z414" t="str">
        <f t="shared" si="6"/>
        <v/>
      </c>
    </row>
    <row r="415" spans="1:26" x14ac:dyDescent="0.25">
      <c r="A415" s="5">
        <v>414</v>
      </c>
      <c r="B415" s="2">
        <v>43335</v>
      </c>
      <c r="C415" s="1">
        <v>277.77</v>
      </c>
      <c r="D415" s="1">
        <v>278.70999999999998</v>
      </c>
      <c r="E415" s="1">
        <v>277.24</v>
      </c>
      <c r="F415" s="1">
        <v>277.58999999999997</v>
      </c>
      <c r="G415" s="1">
        <f>testdata[[#This Row],[high]]-testdata[[#This Row],[low]]</f>
        <v>1.4699999999999704</v>
      </c>
      <c r="H415" s="1">
        <f>ABS(testdata[[#This Row],[high]]-F414)</f>
        <v>0.75</v>
      </c>
      <c r="I415" s="1">
        <f>ABS(testdata[[#This Row],[low]]-F414)</f>
        <v>0.71999999999997044</v>
      </c>
      <c r="J415" s="15">
        <f>MAX(testdata[[#This Row],[H-L]:[|L-pC|]])</f>
        <v>1.4699999999999704</v>
      </c>
      <c r="K415" s="12">
        <f>(K414*13+testdata[[#This Row],[TR]])/14</f>
        <v>1.9416441020217365</v>
      </c>
      <c r="L415" s="12">
        <f>(testdata[[#This Row],[high]]+testdata[[#This Row],[low]])/2</f>
        <v>277.97500000000002</v>
      </c>
      <c r="M415" s="15">
        <f>testdata[[#This Row],[MidPrice]]+Multiplier*testdata[[#This Row],[ATR]]</f>
        <v>283.79993230606522</v>
      </c>
      <c r="N415" s="15">
        <f>testdata[[#This Row],[MidPrice]]-Multiplier*testdata[[#This Row],[ATR]]</f>
        <v>272.15006769393483</v>
      </c>
      <c r="O415" s="15">
        <f>IF(OR(testdata[[#This Row],[UpperE]]&lt;O414,F414&gt;O414),testdata[[#This Row],[UpperE]],O414)</f>
        <v>279.56852523708329</v>
      </c>
      <c r="P415" s="15">
        <f>IF(OR(testdata[[#This Row],[LowerE]]&gt;P414,F414&lt;P414),testdata[[#This Row],[LowerE]],P414)</f>
        <v>272.17016726633852</v>
      </c>
      <c r="Q415" s="8">
        <f>IF(T414=O414,testdata[[#This Row],[Upper]],testdata[[#This Row],[Lower]])</f>
        <v>272.17016726633852</v>
      </c>
      <c r="R415" s="8" t="e">
        <f>IF(testdata[[#This Row],[SuperTrend]]=testdata[[#This Row],[Upper]],testdata[[#This Row],[Upper]],NA())</f>
        <v>#N/A</v>
      </c>
      <c r="S415" s="8">
        <f>IF(testdata[[#This Row],[SuperTrend]]=testdata[[#This Row],[Lower]],testdata[[#This Row],[Lower]],NA())</f>
        <v>272.17016726633852</v>
      </c>
      <c r="T415" s="8">
        <f>IF(testdata[[#This Row],[close]]&lt;=testdata[[#This Row],[STpot]],testdata[[#This Row],[Upper]],testdata[[#This Row],[Lower]])</f>
        <v>272.17016726633852</v>
      </c>
      <c r="V415" s="2">
        <v>43335</v>
      </c>
      <c r="W415" s="8"/>
      <c r="X415" s="8">
        <v>272.17016726633801</v>
      </c>
      <c r="Y415" s="8">
        <v>272.17016726633801</v>
      </c>
      <c r="Z415" t="str">
        <f t="shared" si="6"/>
        <v/>
      </c>
    </row>
    <row r="416" spans="1:26" x14ac:dyDescent="0.25">
      <c r="A416" s="5">
        <v>415</v>
      </c>
      <c r="B416" s="2">
        <v>43336</v>
      </c>
      <c r="C416" s="1">
        <v>278.23</v>
      </c>
      <c r="D416" s="1">
        <v>279.42</v>
      </c>
      <c r="E416" s="1">
        <v>278.17</v>
      </c>
      <c r="F416" s="1">
        <v>279.27</v>
      </c>
      <c r="G416" s="1">
        <f>testdata[[#This Row],[high]]-testdata[[#This Row],[low]]</f>
        <v>1.25</v>
      </c>
      <c r="H416" s="1">
        <f>ABS(testdata[[#This Row],[high]]-F415)</f>
        <v>1.8300000000000409</v>
      </c>
      <c r="I416" s="1">
        <f>ABS(testdata[[#This Row],[low]]-F415)</f>
        <v>0.58000000000004093</v>
      </c>
      <c r="J416" s="15">
        <f>MAX(testdata[[#This Row],[H-L]:[|L-pC|]])</f>
        <v>1.8300000000000409</v>
      </c>
      <c r="K416" s="12">
        <f>(K415*13+testdata[[#This Row],[TR]])/14</f>
        <v>1.9336695233059011</v>
      </c>
      <c r="L416" s="12">
        <f>(testdata[[#This Row],[high]]+testdata[[#This Row],[low]])/2</f>
        <v>278.79500000000002</v>
      </c>
      <c r="M416" s="15">
        <f>testdata[[#This Row],[MidPrice]]+Multiplier*testdata[[#This Row],[ATR]]</f>
        <v>284.59600856991773</v>
      </c>
      <c r="N416" s="15">
        <f>testdata[[#This Row],[MidPrice]]-Multiplier*testdata[[#This Row],[ATR]]</f>
        <v>272.9939914300823</v>
      </c>
      <c r="O416" s="15">
        <f>IF(OR(testdata[[#This Row],[UpperE]]&lt;O415,F415&gt;O415),testdata[[#This Row],[UpperE]],O415)</f>
        <v>279.56852523708329</v>
      </c>
      <c r="P416" s="15">
        <f>IF(OR(testdata[[#This Row],[LowerE]]&gt;P415,F415&lt;P415),testdata[[#This Row],[LowerE]],P415)</f>
        <v>272.9939914300823</v>
      </c>
      <c r="Q416" s="8">
        <f>IF(T415=O415,testdata[[#This Row],[Upper]],testdata[[#This Row],[Lower]])</f>
        <v>272.9939914300823</v>
      </c>
      <c r="R416" s="8" t="e">
        <f>IF(testdata[[#This Row],[SuperTrend]]=testdata[[#This Row],[Upper]],testdata[[#This Row],[Upper]],NA())</f>
        <v>#N/A</v>
      </c>
      <c r="S416" s="8">
        <f>IF(testdata[[#This Row],[SuperTrend]]=testdata[[#This Row],[Lower]],testdata[[#This Row],[Lower]],NA())</f>
        <v>272.9939914300823</v>
      </c>
      <c r="T416" s="8">
        <f>IF(testdata[[#This Row],[close]]&lt;=testdata[[#This Row],[STpot]],testdata[[#This Row],[Upper]],testdata[[#This Row],[Lower]])</f>
        <v>272.9939914300823</v>
      </c>
      <c r="V416" s="2">
        <v>43336</v>
      </c>
      <c r="W416" s="8"/>
      <c r="X416" s="8">
        <v>272.99399143008202</v>
      </c>
      <c r="Y416" s="8">
        <v>272.99399143008202</v>
      </c>
      <c r="Z416" t="str">
        <f t="shared" si="6"/>
        <v/>
      </c>
    </row>
    <row r="417" spans="1:26" x14ac:dyDescent="0.25">
      <c r="A417" s="5">
        <v>416</v>
      </c>
      <c r="B417" s="2">
        <v>43339</v>
      </c>
      <c r="C417" s="1">
        <v>280.58</v>
      </c>
      <c r="D417" s="1">
        <v>281.58999999999997</v>
      </c>
      <c r="E417" s="1">
        <v>280.39999999999998</v>
      </c>
      <c r="F417" s="1">
        <v>281.47000000000003</v>
      </c>
      <c r="G417" s="1">
        <f>testdata[[#This Row],[high]]-testdata[[#This Row],[low]]</f>
        <v>1.1899999999999977</v>
      </c>
      <c r="H417" s="1">
        <f>ABS(testdata[[#This Row],[high]]-F416)</f>
        <v>2.3199999999999932</v>
      </c>
      <c r="I417" s="1">
        <f>ABS(testdata[[#This Row],[low]]-F416)</f>
        <v>1.1299999999999955</v>
      </c>
      <c r="J417" s="15">
        <f>MAX(testdata[[#This Row],[H-L]:[|L-pC|]])</f>
        <v>2.3199999999999932</v>
      </c>
      <c r="K417" s="12">
        <f>(K416*13+testdata[[#This Row],[TR]])/14</f>
        <v>1.9612645573554792</v>
      </c>
      <c r="L417" s="12">
        <f>(testdata[[#This Row],[high]]+testdata[[#This Row],[low]])/2</f>
        <v>280.995</v>
      </c>
      <c r="M417" s="15">
        <f>testdata[[#This Row],[MidPrice]]+Multiplier*testdata[[#This Row],[ATR]]</f>
        <v>286.87879367206642</v>
      </c>
      <c r="N417" s="15">
        <f>testdata[[#This Row],[MidPrice]]-Multiplier*testdata[[#This Row],[ATR]]</f>
        <v>275.11120632793359</v>
      </c>
      <c r="O417" s="15">
        <f>IF(OR(testdata[[#This Row],[UpperE]]&lt;O416,F416&gt;O416),testdata[[#This Row],[UpperE]],O416)</f>
        <v>279.56852523708329</v>
      </c>
      <c r="P417" s="15">
        <f>IF(OR(testdata[[#This Row],[LowerE]]&gt;P416,F416&lt;P416),testdata[[#This Row],[LowerE]],P416)</f>
        <v>275.11120632793359</v>
      </c>
      <c r="Q417" s="8">
        <f>IF(T416=O416,testdata[[#This Row],[Upper]],testdata[[#This Row],[Lower]])</f>
        <v>275.11120632793359</v>
      </c>
      <c r="R417" s="8" t="e">
        <f>IF(testdata[[#This Row],[SuperTrend]]=testdata[[#This Row],[Upper]],testdata[[#This Row],[Upper]],NA())</f>
        <v>#N/A</v>
      </c>
      <c r="S417" s="8">
        <f>IF(testdata[[#This Row],[SuperTrend]]=testdata[[#This Row],[Lower]],testdata[[#This Row],[Lower]],NA())</f>
        <v>275.11120632793359</v>
      </c>
      <c r="T417" s="8">
        <f>IF(testdata[[#This Row],[close]]&lt;=testdata[[#This Row],[STpot]],testdata[[#This Row],[Upper]],testdata[[#This Row],[Lower]])</f>
        <v>275.11120632793359</v>
      </c>
      <c r="V417" s="2">
        <v>43339</v>
      </c>
      <c r="W417" s="8"/>
      <c r="X417" s="8">
        <v>275.11120632793302</v>
      </c>
      <c r="Y417" s="8">
        <v>275.11120632793302</v>
      </c>
      <c r="Z417" t="str">
        <f t="shared" si="6"/>
        <v/>
      </c>
    </row>
    <row r="418" spans="1:26" x14ac:dyDescent="0.25">
      <c r="A418" s="5">
        <v>417</v>
      </c>
      <c r="B418" s="2">
        <v>43340</v>
      </c>
      <c r="C418" s="1">
        <v>281.98</v>
      </c>
      <c r="D418" s="1">
        <v>282.08999999999997</v>
      </c>
      <c r="E418" s="1">
        <v>281.10000000000002</v>
      </c>
      <c r="F418" s="1">
        <v>281.61</v>
      </c>
      <c r="G418" s="1">
        <f>testdata[[#This Row],[high]]-testdata[[#This Row],[low]]</f>
        <v>0.98999999999995225</v>
      </c>
      <c r="H418" s="1">
        <f>ABS(testdata[[#This Row],[high]]-F417)</f>
        <v>0.6199999999999477</v>
      </c>
      <c r="I418" s="1">
        <f>ABS(testdata[[#This Row],[low]]-F417)</f>
        <v>0.37000000000000455</v>
      </c>
      <c r="J418" s="15">
        <f>MAX(testdata[[#This Row],[H-L]:[|L-pC|]])</f>
        <v>0.98999999999995225</v>
      </c>
      <c r="K418" s="12">
        <f>(K417*13+testdata[[#This Row],[TR]])/14</f>
        <v>1.89188851754437</v>
      </c>
      <c r="L418" s="12">
        <f>(testdata[[#This Row],[high]]+testdata[[#This Row],[low]])/2</f>
        <v>281.59500000000003</v>
      </c>
      <c r="M418" s="15">
        <f>testdata[[#This Row],[MidPrice]]+Multiplier*testdata[[#This Row],[ATR]]</f>
        <v>287.27066555263315</v>
      </c>
      <c r="N418" s="15">
        <f>testdata[[#This Row],[MidPrice]]-Multiplier*testdata[[#This Row],[ATR]]</f>
        <v>275.91933444736691</v>
      </c>
      <c r="O418" s="15">
        <f>IF(OR(testdata[[#This Row],[UpperE]]&lt;O417,F417&gt;O417),testdata[[#This Row],[UpperE]],O417)</f>
        <v>287.27066555263315</v>
      </c>
      <c r="P418" s="15">
        <f>IF(OR(testdata[[#This Row],[LowerE]]&gt;P417,F417&lt;P417),testdata[[#This Row],[LowerE]],P417)</f>
        <v>275.91933444736691</v>
      </c>
      <c r="Q418" s="8">
        <f>IF(T417=O417,testdata[[#This Row],[Upper]],testdata[[#This Row],[Lower]])</f>
        <v>275.91933444736691</v>
      </c>
      <c r="R418" s="8" t="e">
        <f>IF(testdata[[#This Row],[SuperTrend]]=testdata[[#This Row],[Upper]],testdata[[#This Row],[Upper]],NA())</f>
        <v>#N/A</v>
      </c>
      <c r="S418" s="8">
        <f>IF(testdata[[#This Row],[SuperTrend]]=testdata[[#This Row],[Lower]],testdata[[#This Row],[Lower]],NA())</f>
        <v>275.91933444736691</v>
      </c>
      <c r="T418" s="8">
        <f>IF(testdata[[#This Row],[close]]&lt;=testdata[[#This Row],[STpot]],testdata[[#This Row],[Upper]],testdata[[#This Row],[Lower]])</f>
        <v>275.91933444736691</v>
      </c>
      <c r="V418" s="2">
        <v>43340</v>
      </c>
      <c r="W418" s="8"/>
      <c r="X418" s="8">
        <v>275.919334447366</v>
      </c>
      <c r="Y418" s="8">
        <v>275.919334447366</v>
      </c>
      <c r="Z418" t="str">
        <f t="shared" si="6"/>
        <v/>
      </c>
    </row>
    <row r="419" spans="1:26" x14ac:dyDescent="0.25">
      <c r="A419" s="5">
        <v>418</v>
      </c>
      <c r="B419" s="2">
        <v>43341</v>
      </c>
      <c r="C419" s="1">
        <v>281.83999999999997</v>
      </c>
      <c r="D419" s="1">
        <v>283.37</v>
      </c>
      <c r="E419" s="1">
        <v>281.57</v>
      </c>
      <c r="F419" s="1">
        <v>283.12</v>
      </c>
      <c r="G419" s="1">
        <f>testdata[[#This Row],[high]]-testdata[[#This Row],[low]]</f>
        <v>1.8000000000000114</v>
      </c>
      <c r="H419" s="1">
        <f>ABS(testdata[[#This Row],[high]]-F418)</f>
        <v>1.7599999999999909</v>
      </c>
      <c r="I419" s="1">
        <f>ABS(testdata[[#This Row],[low]]-F418)</f>
        <v>4.0000000000020464E-2</v>
      </c>
      <c r="J419" s="15">
        <f>MAX(testdata[[#This Row],[H-L]:[|L-pC|]])</f>
        <v>1.8000000000000114</v>
      </c>
      <c r="K419" s="12">
        <f>(K418*13+testdata[[#This Row],[TR]])/14</f>
        <v>1.8853250520054874</v>
      </c>
      <c r="L419" s="12">
        <f>(testdata[[#This Row],[high]]+testdata[[#This Row],[low]])/2</f>
        <v>282.47000000000003</v>
      </c>
      <c r="M419" s="15">
        <f>testdata[[#This Row],[MidPrice]]+Multiplier*testdata[[#This Row],[ATR]]</f>
        <v>288.12597515601647</v>
      </c>
      <c r="N419" s="15">
        <f>testdata[[#This Row],[MidPrice]]-Multiplier*testdata[[#This Row],[ATR]]</f>
        <v>276.81402484398359</v>
      </c>
      <c r="O419" s="15">
        <f>IF(OR(testdata[[#This Row],[UpperE]]&lt;O418,F418&gt;O418),testdata[[#This Row],[UpperE]],O418)</f>
        <v>287.27066555263315</v>
      </c>
      <c r="P419" s="15">
        <f>IF(OR(testdata[[#This Row],[LowerE]]&gt;P418,F418&lt;P418),testdata[[#This Row],[LowerE]],P418)</f>
        <v>276.81402484398359</v>
      </c>
      <c r="Q419" s="8">
        <f>IF(T418=O418,testdata[[#This Row],[Upper]],testdata[[#This Row],[Lower]])</f>
        <v>276.81402484398359</v>
      </c>
      <c r="R419" s="8" t="e">
        <f>IF(testdata[[#This Row],[SuperTrend]]=testdata[[#This Row],[Upper]],testdata[[#This Row],[Upper]],NA())</f>
        <v>#N/A</v>
      </c>
      <c r="S419" s="8">
        <f>IF(testdata[[#This Row],[SuperTrend]]=testdata[[#This Row],[Lower]],testdata[[#This Row],[Lower]],NA())</f>
        <v>276.81402484398359</v>
      </c>
      <c r="T419" s="8">
        <f>IF(testdata[[#This Row],[close]]&lt;=testdata[[#This Row],[STpot]],testdata[[#This Row],[Upper]],testdata[[#This Row],[Lower]])</f>
        <v>276.81402484398359</v>
      </c>
      <c r="V419" s="2">
        <v>43341</v>
      </c>
      <c r="W419" s="8"/>
      <c r="X419" s="8">
        <v>276.81402484398302</v>
      </c>
      <c r="Y419" s="8">
        <v>276.81402484398302</v>
      </c>
      <c r="Z419" t="str">
        <f t="shared" si="6"/>
        <v/>
      </c>
    </row>
    <row r="420" spans="1:26" x14ac:dyDescent="0.25">
      <c r="A420" s="5">
        <v>419</v>
      </c>
      <c r="B420" s="2">
        <v>43342</v>
      </c>
      <c r="C420" s="1">
        <v>282.60000000000002</v>
      </c>
      <c r="D420" s="1">
        <v>283</v>
      </c>
      <c r="E420" s="1">
        <v>281.32</v>
      </c>
      <c r="F420" s="1">
        <v>281.98</v>
      </c>
      <c r="G420" s="1">
        <f>testdata[[#This Row],[high]]-testdata[[#This Row],[low]]</f>
        <v>1.6800000000000068</v>
      </c>
      <c r="H420" s="1">
        <f>ABS(testdata[[#This Row],[high]]-F419)</f>
        <v>0.12000000000000455</v>
      </c>
      <c r="I420" s="1">
        <f>ABS(testdata[[#This Row],[low]]-F419)</f>
        <v>1.8000000000000114</v>
      </c>
      <c r="J420" s="15">
        <f>MAX(testdata[[#This Row],[H-L]:[|L-pC|]])</f>
        <v>1.8000000000000114</v>
      </c>
      <c r="K420" s="12">
        <f>(K419*13+testdata[[#This Row],[TR]])/14</f>
        <v>1.8792304054336675</v>
      </c>
      <c r="L420" s="12">
        <f>(testdata[[#This Row],[high]]+testdata[[#This Row],[low]])/2</f>
        <v>282.15999999999997</v>
      </c>
      <c r="M420" s="15">
        <f>testdata[[#This Row],[MidPrice]]+Multiplier*testdata[[#This Row],[ATR]]</f>
        <v>287.79769121630096</v>
      </c>
      <c r="N420" s="15">
        <f>testdata[[#This Row],[MidPrice]]-Multiplier*testdata[[#This Row],[ATR]]</f>
        <v>276.52230878369897</v>
      </c>
      <c r="O420" s="15">
        <f>IF(OR(testdata[[#This Row],[UpperE]]&lt;O419,F419&gt;O419),testdata[[#This Row],[UpperE]],O419)</f>
        <v>287.27066555263315</v>
      </c>
      <c r="P420" s="15">
        <f>IF(OR(testdata[[#This Row],[LowerE]]&gt;P419,F419&lt;P419),testdata[[#This Row],[LowerE]],P419)</f>
        <v>276.81402484398359</v>
      </c>
      <c r="Q420" s="8">
        <f>IF(T419=O419,testdata[[#This Row],[Upper]],testdata[[#This Row],[Lower]])</f>
        <v>276.81402484398359</v>
      </c>
      <c r="R420" s="8" t="e">
        <f>IF(testdata[[#This Row],[SuperTrend]]=testdata[[#This Row],[Upper]],testdata[[#This Row],[Upper]],NA())</f>
        <v>#N/A</v>
      </c>
      <c r="S420" s="8">
        <f>IF(testdata[[#This Row],[SuperTrend]]=testdata[[#This Row],[Lower]],testdata[[#This Row],[Lower]],NA())</f>
        <v>276.81402484398359</v>
      </c>
      <c r="T420" s="8">
        <f>IF(testdata[[#This Row],[close]]&lt;=testdata[[#This Row],[STpot]],testdata[[#This Row],[Upper]],testdata[[#This Row],[Lower]])</f>
        <v>276.81402484398359</v>
      </c>
      <c r="V420" s="2">
        <v>43342</v>
      </c>
      <c r="W420" s="8"/>
      <c r="X420" s="8">
        <v>276.81402484398302</v>
      </c>
      <c r="Y420" s="8">
        <v>276.81402484398302</v>
      </c>
      <c r="Z420" t="str">
        <f t="shared" si="6"/>
        <v/>
      </c>
    </row>
    <row r="421" spans="1:26" x14ac:dyDescent="0.25">
      <c r="A421" s="5">
        <v>420</v>
      </c>
      <c r="B421" s="2">
        <v>43343</v>
      </c>
      <c r="C421" s="1">
        <v>281.52999999999997</v>
      </c>
      <c r="D421" s="1">
        <v>282.47000000000003</v>
      </c>
      <c r="E421" s="1">
        <v>280.99</v>
      </c>
      <c r="F421" s="1">
        <v>281.98</v>
      </c>
      <c r="G421" s="1">
        <f>testdata[[#This Row],[high]]-testdata[[#This Row],[low]]</f>
        <v>1.4800000000000182</v>
      </c>
      <c r="H421" s="1">
        <f>ABS(testdata[[#This Row],[high]]-F420)</f>
        <v>0.49000000000000909</v>
      </c>
      <c r="I421" s="1">
        <f>ABS(testdata[[#This Row],[low]]-F420)</f>
        <v>0.99000000000000909</v>
      </c>
      <c r="J421" s="15">
        <f>MAX(testdata[[#This Row],[H-L]:[|L-pC|]])</f>
        <v>1.4800000000000182</v>
      </c>
      <c r="K421" s="12">
        <f>(K420*13+testdata[[#This Row],[TR]])/14</f>
        <v>1.8507139479026924</v>
      </c>
      <c r="L421" s="12">
        <f>(testdata[[#This Row],[high]]+testdata[[#This Row],[low]])/2</f>
        <v>281.73</v>
      </c>
      <c r="M421" s="15">
        <f>testdata[[#This Row],[MidPrice]]+Multiplier*testdata[[#This Row],[ATR]]</f>
        <v>287.28214184370808</v>
      </c>
      <c r="N421" s="15">
        <f>testdata[[#This Row],[MidPrice]]-Multiplier*testdata[[#This Row],[ATR]]</f>
        <v>276.17785815629196</v>
      </c>
      <c r="O421" s="15">
        <f>IF(OR(testdata[[#This Row],[UpperE]]&lt;O420,F420&gt;O420),testdata[[#This Row],[UpperE]],O420)</f>
        <v>287.27066555263315</v>
      </c>
      <c r="P421" s="15">
        <f>IF(OR(testdata[[#This Row],[LowerE]]&gt;P420,F420&lt;P420),testdata[[#This Row],[LowerE]],P420)</f>
        <v>276.81402484398359</v>
      </c>
      <c r="Q421" s="8">
        <f>IF(T420=O420,testdata[[#This Row],[Upper]],testdata[[#This Row],[Lower]])</f>
        <v>276.81402484398359</v>
      </c>
      <c r="R421" s="8" t="e">
        <f>IF(testdata[[#This Row],[SuperTrend]]=testdata[[#This Row],[Upper]],testdata[[#This Row],[Upper]],NA())</f>
        <v>#N/A</v>
      </c>
      <c r="S421" s="8">
        <f>IF(testdata[[#This Row],[SuperTrend]]=testdata[[#This Row],[Lower]],testdata[[#This Row],[Lower]],NA())</f>
        <v>276.81402484398359</v>
      </c>
      <c r="T421" s="8">
        <f>IF(testdata[[#This Row],[close]]&lt;=testdata[[#This Row],[STpot]],testdata[[#This Row],[Upper]],testdata[[#This Row],[Lower]])</f>
        <v>276.81402484398359</v>
      </c>
      <c r="V421" s="2">
        <v>43343</v>
      </c>
      <c r="W421" s="8"/>
      <c r="X421" s="8">
        <v>276.81402484398302</v>
      </c>
      <c r="Y421" s="8">
        <v>276.81402484398302</v>
      </c>
      <c r="Z421" t="str">
        <f t="shared" si="6"/>
        <v/>
      </c>
    </row>
    <row r="422" spans="1:26" x14ac:dyDescent="0.25">
      <c r="A422" s="5">
        <v>421</v>
      </c>
      <c r="B422" s="2">
        <v>43347</v>
      </c>
      <c r="C422" s="1">
        <v>281.52999999999997</v>
      </c>
      <c r="D422" s="1">
        <v>281.89</v>
      </c>
      <c r="E422" s="1">
        <v>280.39999999999998</v>
      </c>
      <c r="F422" s="1">
        <v>281.5</v>
      </c>
      <c r="G422" s="1">
        <f>testdata[[#This Row],[high]]-testdata[[#This Row],[low]]</f>
        <v>1.4900000000000091</v>
      </c>
      <c r="H422" s="1">
        <f>ABS(testdata[[#This Row],[high]]-F421)</f>
        <v>9.0000000000031832E-2</v>
      </c>
      <c r="I422" s="1">
        <f>ABS(testdata[[#This Row],[low]]-F421)</f>
        <v>1.5800000000000409</v>
      </c>
      <c r="J422" s="15">
        <f>MAX(testdata[[#This Row],[H-L]:[|L-pC|]])</f>
        <v>1.5800000000000409</v>
      </c>
      <c r="K422" s="12">
        <f>(K421*13+testdata[[#This Row],[TR]])/14</f>
        <v>1.8313772373382171</v>
      </c>
      <c r="L422" s="12">
        <f>(testdata[[#This Row],[high]]+testdata[[#This Row],[low]])/2</f>
        <v>281.14499999999998</v>
      </c>
      <c r="M422" s="15">
        <f>testdata[[#This Row],[MidPrice]]+Multiplier*testdata[[#This Row],[ATR]]</f>
        <v>286.63913171201466</v>
      </c>
      <c r="N422" s="15">
        <f>testdata[[#This Row],[MidPrice]]-Multiplier*testdata[[#This Row],[ATR]]</f>
        <v>275.6508682879853</v>
      </c>
      <c r="O422" s="15">
        <f>IF(OR(testdata[[#This Row],[UpperE]]&lt;O421,F421&gt;O421),testdata[[#This Row],[UpperE]],O421)</f>
        <v>286.63913171201466</v>
      </c>
      <c r="P422" s="15">
        <f>IF(OR(testdata[[#This Row],[LowerE]]&gt;P421,F421&lt;P421),testdata[[#This Row],[LowerE]],P421)</f>
        <v>276.81402484398359</v>
      </c>
      <c r="Q422" s="8">
        <f>IF(T421=O421,testdata[[#This Row],[Upper]],testdata[[#This Row],[Lower]])</f>
        <v>276.81402484398359</v>
      </c>
      <c r="R422" s="8" t="e">
        <f>IF(testdata[[#This Row],[SuperTrend]]=testdata[[#This Row],[Upper]],testdata[[#This Row],[Upper]],NA())</f>
        <v>#N/A</v>
      </c>
      <c r="S422" s="8">
        <f>IF(testdata[[#This Row],[SuperTrend]]=testdata[[#This Row],[Lower]],testdata[[#This Row],[Lower]],NA())</f>
        <v>276.81402484398359</v>
      </c>
      <c r="T422" s="8">
        <f>IF(testdata[[#This Row],[close]]&lt;=testdata[[#This Row],[STpot]],testdata[[#This Row],[Upper]],testdata[[#This Row],[Lower]])</f>
        <v>276.81402484398359</v>
      </c>
      <c r="V422" s="2">
        <v>43347</v>
      </c>
      <c r="W422" s="8"/>
      <c r="X422" s="8">
        <v>276.81402484398302</v>
      </c>
      <c r="Y422" s="8">
        <v>276.81402484398302</v>
      </c>
      <c r="Z422" t="str">
        <f t="shared" si="6"/>
        <v/>
      </c>
    </row>
    <row r="423" spans="1:26" x14ac:dyDescent="0.25">
      <c r="A423" s="5">
        <v>422</v>
      </c>
      <c r="B423" s="2">
        <v>43348</v>
      </c>
      <c r="C423" s="1">
        <v>281.11</v>
      </c>
      <c r="D423" s="1">
        <v>281.33</v>
      </c>
      <c r="E423" s="1">
        <v>279.63</v>
      </c>
      <c r="F423" s="1">
        <v>280.74</v>
      </c>
      <c r="G423" s="1">
        <f>testdata[[#This Row],[high]]-testdata[[#This Row],[low]]</f>
        <v>1.6999999999999886</v>
      </c>
      <c r="H423" s="1">
        <f>ABS(testdata[[#This Row],[high]]-F422)</f>
        <v>0.17000000000001592</v>
      </c>
      <c r="I423" s="1">
        <f>ABS(testdata[[#This Row],[low]]-F422)</f>
        <v>1.8700000000000045</v>
      </c>
      <c r="J423" s="15">
        <f>MAX(testdata[[#This Row],[H-L]:[|L-pC|]])</f>
        <v>1.8700000000000045</v>
      </c>
      <c r="K423" s="12">
        <f>(K422*13+testdata[[#This Row],[TR]])/14</f>
        <v>1.8341360060997733</v>
      </c>
      <c r="L423" s="12">
        <f>(testdata[[#This Row],[high]]+testdata[[#This Row],[low]])/2</f>
        <v>280.48</v>
      </c>
      <c r="M423" s="15">
        <f>testdata[[#This Row],[MidPrice]]+Multiplier*testdata[[#This Row],[ATR]]</f>
        <v>285.98240801829934</v>
      </c>
      <c r="N423" s="15">
        <f>testdata[[#This Row],[MidPrice]]-Multiplier*testdata[[#This Row],[ATR]]</f>
        <v>274.9775919817007</v>
      </c>
      <c r="O423" s="15">
        <f>IF(OR(testdata[[#This Row],[UpperE]]&lt;O422,F422&gt;O422),testdata[[#This Row],[UpperE]],O422)</f>
        <v>285.98240801829934</v>
      </c>
      <c r="P423" s="15">
        <f>IF(OR(testdata[[#This Row],[LowerE]]&gt;P422,F422&lt;P422),testdata[[#This Row],[LowerE]],P422)</f>
        <v>276.81402484398359</v>
      </c>
      <c r="Q423" s="8">
        <f>IF(T422=O422,testdata[[#This Row],[Upper]],testdata[[#This Row],[Lower]])</f>
        <v>276.81402484398359</v>
      </c>
      <c r="R423" s="8" t="e">
        <f>IF(testdata[[#This Row],[SuperTrend]]=testdata[[#This Row],[Upper]],testdata[[#This Row],[Upper]],NA())</f>
        <v>#N/A</v>
      </c>
      <c r="S423" s="8">
        <f>IF(testdata[[#This Row],[SuperTrend]]=testdata[[#This Row],[Lower]],testdata[[#This Row],[Lower]],NA())</f>
        <v>276.81402484398359</v>
      </c>
      <c r="T423" s="8">
        <f>IF(testdata[[#This Row],[close]]&lt;=testdata[[#This Row],[STpot]],testdata[[#This Row],[Upper]],testdata[[#This Row],[Lower]])</f>
        <v>276.81402484398359</v>
      </c>
      <c r="V423" s="2">
        <v>43348</v>
      </c>
      <c r="W423" s="8"/>
      <c r="X423" s="8">
        <v>276.81402484398302</v>
      </c>
      <c r="Y423" s="8">
        <v>276.81402484398302</v>
      </c>
      <c r="Z423" t="str">
        <f t="shared" si="6"/>
        <v/>
      </c>
    </row>
    <row r="424" spans="1:26" x14ac:dyDescent="0.25">
      <c r="A424" s="5">
        <v>423</v>
      </c>
      <c r="B424" s="2">
        <v>43349</v>
      </c>
      <c r="C424" s="1">
        <v>280.86</v>
      </c>
      <c r="D424" s="1">
        <v>281.19</v>
      </c>
      <c r="E424" s="1">
        <v>278.77</v>
      </c>
      <c r="F424" s="1">
        <v>279.89999999999998</v>
      </c>
      <c r="G424" s="1">
        <f>testdata[[#This Row],[high]]-testdata[[#This Row],[low]]</f>
        <v>2.4200000000000159</v>
      </c>
      <c r="H424" s="1">
        <f>ABS(testdata[[#This Row],[high]]-F423)</f>
        <v>0.44999999999998863</v>
      </c>
      <c r="I424" s="1">
        <f>ABS(testdata[[#This Row],[low]]-F423)</f>
        <v>1.9700000000000273</v>
      </c>
      <c r="J424" s="15">
        <f>MAX(testdata[[#This Row],[H-L]:[|L-pC|]])</f>
        <v>2.4200000000000159</v>
      </c>
      <c r="K424" s="12">
        <f>(K423*13+testdata[[#This Row],[TR]])/14</f>
        <v>1.8759834342355048</v>
      </c>
      <c r="L424" s="12">
        <f>(testdata[[#This Row],[high]]+testdata[[#This Row],[low]])/2</f>
        <v>279.98</v>
      </c>
      <c r="M424" s="15">
        <f>testdata[[#This Row],[MidPrice]]+Multiplier*testdata[[#This Row],[ATR]]</f>
        <v>285.60795030270651</v>
      </c>
      <c r="N424" s="15">
        <f>testdata[[#This Row],[MidPrice]]-Multiplier*testdata[[#This Row],[ATR]]</f>
        <v>274.35204969729352</v>
      </c>
      <c r="O424" s="15">
        <f>IF(OR(testdata[[#This Row],[UpperE]]&lt;O423,F423&gt;O423),testdata[[#This Row],[UpperE]],O423)</f>
        <v>285.60795030270651</v>
      </c>
      <c r="P424" s="15">
        <f>IF(OR(testdata[[#This Row],[LowerE]]&gt;P423,F423&lt;P423),testdata[[#This Row],[LowerE]],P423)</f>
        <v>276.81402484398359</v>
      </c>
      <c r="Q424" s="8">
        <f>IF(T423=O423,testdata[[#This Row],[Upper]],testdata[[#This Row],[Lower]])</f>
        <v>276.81402484398359</v>
      </c>
      <c r="R424" s="8" t="e">
        <f>IF(testdata[[#This Row],[SuperTrend]]=testdata[[#This Row],[Upper]],testdata[[#This Row],[Upper]],NA())</f>
        <v>#N/A</v>
      </c>
      <c r="S424" s="8">
        <f>IF(testdata[[#This Row],[SuperTrend]]=testdata[[#This Row],[Lower]],testdata[[#This Row],[Lower]],NA())</f>
        <v>276.81402484398359</v>
      </c>
      <c r="T424" s="8">
        <f>IF(testdata[[#This Row],[close]]&lt;=testdata[[#This Row],[STpot]],testdata[[#This Row],[Upper]],testdata[[#This Row],[Lower]])</f>
        <v>276.81402484398359</v>
      </c>
      <c r="V424" s="2">
        <v>43349</v>
      </c>
      <c r="W424" s="8"/>
      <c r="X424" s="8">
        <v>276.81402484398302</v>
      </c>
      <c r="Y424" s="8">
        <v>276.81402484398302</v>
      </c>
      <c r="Z424" t="str">
        <f t="shared" si="6"/>
        <v/>
      </c>
    </row>
    <row r="425" spans="1:26" x14ac:dyDescent="0.25">
      <c r="A425" s="5">
        <v>424</v>
      </c>
      <c r="B425" s="2">
        <v>43350</v>
      </c>
      <c r="C425" s="1">
        <v>278.75</v>
      </c>
      <c r="D425" s="1">
        <v>280.42</v>
      </c>
      <c r="E425" s="1">
        <v>278.49</v>
      </c>
      <c r="F425" s="1">
        <v>279.35000000000002</v>
      </c>
      <c r="G425" s="1">
        <f>testdata[[#This Row],[high]]-testdata[[#This Row],[low]]</f>
        <v>1.9300000000000068</v>
      </c>
      <c r="H425" s="1">
        <f>ABS(testdata[[#This Row],[high]]-F424)</f>
        <v>0.52000000000003865</v>
      </c>
      <c r="I425" s="1">
        <f>ABS(testdata[[#This Row],[low]]-F424)</f>
        <v>1.4099999999999682</v>
      </c>
      <c r="J425" s="15">
        <f>MAX(testdata[[#This Row],[H-L]:[|L-pC|]])</f>
        <v>1.9300000000000068</v>
      </c>
      <c r="K425" s="12">
        <f>(K424*13+testdata[[#This Row],[TR]])/14</f>
        <v>1.8798417603615405</v>
      </c>
      <c r="L425" s="12">
        <f>(testdata[[#This Row],[high]]+testdata[[#This Row],[low]])/2</f>
        <v>279.45500000000004</v>
      </c>
      <c r="M425" s="15">
        <f>testdata[[#This Row],[MidPrice]]+Multiplier*testdata[[#This Row],[ATR]]</f>
        <v>285.09452528108466</v>
      </c>
      <c r="N425" s="15">
        <f>testdata[[#This Row],[MidPrice]]-Multiplier*testdata[[#This Row],[ATR]]</f>
        <v>273.81547471891543</v>
      </c>
      <c r="O425" s="15">
        <f>IF(OR(testdata[[#This Row],[UpperE]]&lt;O424,F424&gt;O424),testdata[[#This Row],[UpperE]],O424)</f>
        <v>285.09452528108466</v>
      </c>
      <c r="P425" s="15">
        <f>IF(OR(testdata[[#This Row],[LowerE]]&gt;P424,F424&lt;P424),testdata[[#This Row],[LowerE]],P424)</f>
        <v>276.81402484398359</v>
      </c>
      <c r="Q425" s="8">
        <f>IF(T424=O424,testdata[[#This Row],[Upper]],testdata[[#This Row],[Lower]])</f>
        <v>276.81402484398359</v>
      </c>
      <c r="R425" s="8" t="e">
        <f>IF(testdata[[#This Row],[SuperTrend]]=testdata[[#This Row],[Upper]],testdata[[#This Row],[Upper]],NA())</f>
        <v>#N/A</v>
      </c>
      <c r="S425" s="8">
        <f>IF(testdata[[#This Row],[SuperTrend]]=testdata[[#This Row],[Lower]],testdata[[#This Row],[Lower]],NA())</f>
        <v>276.81402484398359</v>
      </c>
      <c r="T425" s="8">
        <f>IF(testdata[[#This Row],[close]]&lt;=testdata[[#This Row],[STpot]],testdata[[#This Row],[Upper]],testdata[[#This Row],[Lower]])</f>
        <v>276.81402484398359</v>
      </c>
      <c r="V425" s="2">
        <v>43350</v>
      </c>
      <c r="W425" s="8"/>
      <c r="X425" s="8">
        <v>276.81402484398302</v>
      </c>
      <c r="Y425" s="8">
        <v>276.81402484398302</v>
      </c>
      <c r="Z425" t="str">
        <f t="shared" si="6"/>
        <v/>
      </c>
    </row>
    <row r="426" spans="1:26" x14ac:dyDescent="0.25">
      <c r="A426" s="5">
        <v>425</v>
      </c>
      <c r="B426" s="2">
        <v>43353</v>
      </c>
      <c r="C426" s="1">
        <v>280.45999999999998</v>
      </c>
      <c r="D426" s="1">
        <v>280.75</v>
      </c>
      <c r="E426" s="1">
        <v>279.62</v>
      </c>
      <c r="F426" s="1">
        <v>279.83999999999997</v>
      </c>
      <c r="G426" s="1">
        <f>testdata[[#This Row],[high]]-testdata[[#This Row],[low]]</f>
        <v>1.1299999999999955</v>
      </c>
      <c r="H426" s="1">
        <f>ABS(testdata[[#This Row],[high]]-F425)</f>
        <v>1.3999999999999773</v>
      </c>
      <c r="I426" s="1">
        <f>ABS(testdata[[#This Row],[low]]-F425)</f>
        <v>0.26999999999998181</v>
      </c>
      <c r="J426" s="15">
        <f>MAX(testdata[[#This Row],[H-L]:[|L-pC|]])</f>
        <v>1.3999999999999773</v>
      </c>
      <c r="K426" s="12">
        <f>(K425*13+testdata[[#This Row],[TR]])/14</f>
        <v>1.8455673489071429</v>
      </c>
      <c r="L426" s="12">
        <f>(testdata[[#This Row],[high]]+testdata[[#This Row],[low]])/2</f>
        <v>280.185</v>
      </c>
      <c r="M426" s="15">
        <f>testdata[[#This Row],[MidPrice]]+Multiplier*testdata[[#This Row],[ATR]]</f>
        <v>285.72170204672142</v>
      </c>
      <c r="N426" s="15">
        <f>testdata[[#This Row],[MidPrice]]-Multiplier*testdata[[#This Row],[ATR]]</f>
        <v>274.64829795327859</v>
      </c>
      <c r="O426" s="15">
        <f>IF(OR(testdata[[#This Row],[UpperE]]&lt;O425,F425&gt;O425),testdata[[#This Row],[UpperE]],O425)</f>
        <v>285.09452528108466</v>
      </c>
      <c r="P426" s="15">
        <f>IF(OR(testdata[[#This Row],[LowerE]]&gt;P425,F425&lt;P425),testdata[[#This Row],[LowerE]],P425)</f>
        <v>276.81402484398359</v>
      </c>
      <c r="Q426" s="8">
        <f>IF(T425=O425,testdata[[#This Row],[Upper]],testdata[[#This Row],[Lower]])</f>
        <v>276.81402484398359</v>
      </c>
      <c r="R426" s="8" t="e">
        <f>IF(testdata[[#This Row],[SuperTrend]]=testdata[[#This Row],[Upper]],testdata[[#This Row],[Upper]],NA())</f>
        <v>#N/A</v>
      </c>
      <c r="S426" s="8">
        <f>IF(testdata[[#This Row],[SuperTrend]]=testdata[[#This Row],[Lower]],testdata[[#This Row],[Lower]],NA())</f>
        <v>276.81402484398359</v>
      </c>
      <c r="T426" s="8">
        <f>IF(testdata[[#This Row],[close]]&lt;=testdata[[#This Row],[STpot]],testdata[[#This Row],[Upper]],testdata[[#This Row],[Lower]])</f>
        <v>276.81402484398359</v>
      </c>
      <c r="V426" s="2">
        <v>43353</v>
      </c>
      <c r="W426" s="8"/>
      <c r="X426" s="8">
        <v>276.81402484398302</v>
      </c>
      <c r="Y426" s="8">
        <v>276.81402484398302</v>
      </c>
      <c r="Z426" t="str">
        <f t="shared" si="6"/>
        <v/>
      </c>
    </row>
    <row r="427" spans="1:26" x14ac:dyDescent="0.25">
      <c r="A427" s="5">
        <v>426</v>
      </c>
      <c r="B427" s="2">
        <v>43354</v>
      </c>
      <c r="C427" s="1">
        <v>279.13</v>
      </c>
      <c r="D427" s="1">
        <v>281.25</v>
      </c>
      <c r="E427" s="1">
        <v>278.75</v>
      </c>
      <c r="F427" s="1">
        <v>280.76</v>
      </c>
      <c r="G427" s="1">
        <f>testdata[[#This Row],[high]]-testdata[[#This Row],[low]]</f>
        <v>2.5</v>
      </c>
      <c r="H427" s="1">
        <f>ABS(testdata[[#This Row],[high]]-F426)</f>
        <v>1.410000000000025</v>
      </c>
      <c r="I427" s="1">
        <f>ABS(testdata[[#This Row],[low]]-F426)</f>
        <v>1.089999999999975</v>
      </c>
      <c r="J427" s="15">
        <f>MAX(testdata[[#This Row],[H-L]:[|L-pC|]])</f>
        <v>2.5</v>
      </c>
      <c r="K427" s="12">
        <f>(K426*13+testdata[[#This Row],[TR]])/14</f>
        <v>1.8923125382709183</v>
      </c>
      <c r="L427" s="12">
        <f>(testdata[[#This Row],[high]]+testdata[[#This Row],[low]])/2</f>
        <v>280</v>
      </c>
      <c r="M427" s="15">
        <f>testdata[[#This Row],[MidPrice]]+Multiplier*testdata[[#This Row],[ATR]]</f>
        <v>285.67693761481274</v>
      </c>
      <c r="N427" s="15">
        <f>testdata[[#This Row],[MidPrice]]-Multiplier*testdata[[#This Row],[ATR]]</f>
        <v>274.32306238518726</v>
      </c>
      <c r="O427" s="15">
        <f>IF(OR(testdata[[#This Row],[UpperE]]&lt;O426,F426&gt;O426),testdata[[#This Row],[UpperE]],O426)</f>
        <v>285.09452528108466</v>
      </c>
      <c r="P427" s="15">
        <f>IF(OR(testdata[[#This Row],[LowerE]]&gt;P426,F426&lt;P426),testdata[[#This Row],[LowerE]],P426)</f>
        <v>276.81402484398359</v>
      </c>
      <c r="Q427" s="8">
        <f>IF(T426=O426,testdata[[#This Row],[Upper]],testdata[[#This Row],[Lower]])</f>
        <v>276.81402484398359</v>
      </c>
      <c r="R427" s="8" t="e">
        <f>IF(testdata[[#This Row],[SuperTrend]]=testdata[[#This Row],[Upper]],testdata[[#This Row],[Upper]],NA())</f>
        <v>#N/A</v>
      </c>
      <c r="S427" s="8">
        <f>IF(testdata[[#This Row],[SuperTrend]]=testdata[[#This Row],[Lower]],testdata[[#This Row],[Lower]],NA())</f>
        <v>276.81402484398359</v>
      </c>
      <c r="T427" s="8">
        <f>IF(testdata[[#This Row],[close]]&lt;=testdata[[#This Row],[STpot]],testdata[[#This Row],[Upper]],testdata[[#This Row],[Lower]])</f>
        <v>276.81402484398359</v>
      </c>
      <c r="V427" s="2">
        <v>43354</v>
      </c>
      <c r="W427" s="8"/>
      <c r="X427" s="8">
        <v>276.81402484398302</v>
      </c>
      <c r="Y427" s="8">
        <v>276.81402484398302</v>
      </c>
      <c r="Z427" t="str">
        <f t="shared" si="6"/>
        <v/>
      </c>
    </row>
    <row r="428" spans="1:26" x14ac:dyDescent="0.25">
      <c r="A428" s="5">
        <v>427</v>
      </c>
      <c r="B428" s="2">
        <v>43355</v>
      </c>
      <c r="C428" s="1">
        <v>280.77</v>
      </c>
      <c r="D428" s="1">
        <v>281.49</v>
      </c>
      <c r="E428" s="1">
        <v>279.95999999999998</v>
      </c>
      <c r="F428" s="1">
        <v>280.83</v>
      </c>
      <c r="G428" s="1">
        <f>testdata[[#This Row],[high]]-testdata[[#This Row],[low]]</f>
        <v>1.5300000000000296</v>
      </c>
      <c r="H428" s="1">
        <f>ABS(testdata[[#This Row],[high]]-F427)</f>
        <v>0.73000000000001819</v>
      </c>
      <c r="I428" s="1">
        <f>ABS(testdata[[#This Row],[low]]-F427)</f>
        <v>0.80000000000001137</v>
      </c>
      <c r="J428" s="15">
        <f>MAX(testdata[[#This Row],[H-L]:[|L-pC|]])</f>
        <v>1.5300000000000296</v>
      </c>
      <c r="K428" s="12">
        <f>(K427*13+testdata[[#This Row],[TR]])/14</f>
        <v>1.8664330712515691</v>
      </c>
      <c r="L428" s="12">
        <f>(testdata[[#This Row],[high]]+testdata[[#This Row],[low]])/2</f>
        <v>280.72500000000002</v>
      </c>
      <c r="M428" s="15">
        <f>testdata[[#This Row],[MidPrice]]+Multiplier*testdata[[#This Row],[ATR]]</f>
        <v>286.32429921375473</v>
      </c>
      <c r="N428" s="15">
        <f>testdata[[#This Row],[MidPrice]]-Multiplier*testdata[[#This Row],[ATR]]</f>
        <v>275.12570078624532</v>
      </c>
      <c r="O428" s="15">
        <f>IF(OR(testdata[[#This Row],[UpperE]]&lt;O427,F427&gt;O427),testdata[[#This Row],[UpperE]],O427)</f>
        <v>285.09452528108466</v>
      </c>
      <c r="P428" s="15">
        <f>IF(OR(testdata[[#This Row],[LowerE]]&gt;P427,F427&lt;P427),testdata[[#This Row],[LowerE]],P427)</f>
        <v>276.81402484398359</v>
      </c>
      <c r="Q428" s="8">
        <f>IF(T427=O427,testdata[[#This Row],[Upper]],testdata[[#This Row],[Lower]])</f>
        <v>276.81402484398359</v>
      </c>
      <c r="R428" s="8" t="e">
        <f>IF(testdata[[#This Row],[SuperTrend]]=testdata[[#This Row],[Upper]],testdata[[#This Row],[Upper]],NA())</f>
        <v>#N/A</v>
      </c>
      <c r="S428" s="8">
        <f>IF(testdata[[#This Row],[SuperTrend]]=testdata[[#This Row],[Lower]],testdata[[#This Row],[Lower]],NA())</f>
        <v>276.81402484398359</v>
      </c>
      <c r="T428" s="8">
        <f>IF(testdata[[#This Row],[close]]&lt;=testdata[[#This Row],[STpot]],testdata[[#This Row],[Upper]],testdata[[#This Row],[Lower]])</f>
        <v>276.81402484398359</v>
      </c>
      <c r="V428" s="2">
        <v>43355</v>
      </c>
      <c r="W428" s="8"/>
      <c r="X428" s="8">
        <v>276.81402484398302</v>
      </c>
      <c r="Y428" s="8">
        <v>276.81402484398302</v>
      </c>
      <c r="Z428" t="str">
        <f t="shared" si="6"/>
        <v/>
      </c>
    </row>
    <row r="429" spans="1:26" x14ac:dyDescent="0.25">
      <c r="A429" s="5">
        <v>428</v>
      </c>
      <c r="B429" s="2">
        <v>43356</v>
      </c>
      <c r="C429" s="1">
        <v>281.99</v>
      </c>
      <c r="D429" s="1">
        <v>282.69</v>
      </c>
      <c r="E429" s="1">
        <v>281.68</v>
      </c>
      <c r="F429" s="1">
        <v>282.49</v>
      </c>
      <c r="G429" s="1">
        <f>testdata[[#This Row],[high]]-testdata[[#This Row],[low]]</f>
        <v>1.0099999999999909</v>
      </c>
      <c r="H429" s="1">
        <f>ABS(testdata[[#This Row],[high]]-F428)</f>
        <v>1.8600000000000136</v>
      </c>
      <c r="I429" s="1">
        <f>ABS(testdata[[#This Row],[low]]-F428)</f>
        <v>0.85000000000002274</v>
      </c>
      <c r="J429" s="15">
        <f>MAX(testdata[[#This Row],[H-L]:[|L-pC|]])</f>
        <v>1.8600000000000136</v>
      </c>
      <c r="K429" s="12">
        <f>(K428*13+testdata[[#This Row],[TR]])/14</f>
        <v>1.8659735661621721</v>
      </c>
      <c r="L429" s="12">
        <f>(testdata[[#This Row],[high]]+testdata[[#This Row],[low]])/2</f>
        <v>282.185</v>
      </c>
      <c r="M429" s="15">
        <f>testdata[[#This Row],[MidPrice]]+Multiplier*testdata[[#This Row],[ATR]]</f>
        <v>287.78292069848652</v>
      </c>
      <c r="N429" s="15">
        <f>testdata[[#This Row],[MidPrice]]-Multiplier*testdata[[#This Row],[ATR]]</f>
        <v>276.58707930151348</v>
      </c>
      <c r="O429" s="15">
        <f>IF(OR(testdata[[#This Row],[UpperE]]&lt;O428,F428&gt;O428),testdata[[#This Row],[UpperE]],O428)</f>
        <v>285.09452528108466</v>
      </c>
      <c r="P429" s="15">
        <f>IF(OR(testdata[[#This Row],[LowerE]]&gt;P428,F428&lt;P428),testdata[[#This Row],[LowerE]],P428)</f>
        <v>276.81402484398359</v>
      </c>
      <c r="Q429" s="8">
        <f>IF(T428=O428,testdata[[#This Row],[Upper]],testdata[[#This Row],[Lower]])</f>
        <v>276.81402484398359</v>
      </c>
      <c r="R429" s="8" t="e">
        <f>IF(testdata[[#This Row],[SuperTrend]]=testdata[[#This Row],[Upper]],testdata[[#This Row],[Upper]],NA())</f>
        <v>#N/A</v>
      </c>
      <c r="S429" s="8">
        <f>IF(testdata[[#This Row],[SuperTrend]]=testdata[[#This Row],[Lower]],testdata[[#This Row],[Lower]],NA())</f>
        <v>276.81402484398359</v>
      </c>
      <c r="T429" s="8">
        <f>IF(testdata[[#This Row],[close]]&lt;=testdata[[#This Row],[STpot]],testdata[[#This Row],[Upper]],testdata[[#This Row],[Lower]])</f>
        <v>276.81402484398359</v>
      </c>
      <c r="V429" s="2">
        <v>43356</v>
      </c>
      <c r="W429" s="8"/>
      <c r="X429" s="8">
        <v>276.81402484398302</v>
      </c>
      <c r="Y429" s="8">
        <v>276.81402484398302</v>
      </c>
      <c r="Z429" t="str">
        <f t="shared" si="6"/>
        <v/>
      </c>
    </row>
    <row r="430" spans="1:26" x14ac:dyDescent="0.25">
      <c r="A430" s="5">
        <v>429</v>
      </c>
      <c r="B430" s="2">
        <v>43357</v>
      </c>
      <c r="C430" s="1">
        <v>282.70999999999998</v>
      </c>
      <c r="D430" s="1">
        <v>282.92</v>
      </c>
      <c r="E430" s="1">
        <v>281.68</v>
      </c>
      <c r="F430" s="1">
        <v>282.54000000000002</v>
      </c>
      <c r="G430" s="1">
        <f>testdata[[#This Row],[high]]-testdata[[#This Row],[low]]</f>
        <v>1.2400000000000091</v>
      </c>
      <c r="H430" s="1">
        <f>ABS(testdata[[#This Row],[high]]-F429)</f>
        <v>0.43000000000000682</v>
      </c>
      <c r="I430" s="1">
        <f>ABS(testdata[[#This Row],[low]]-F429)</f>
        <v>0.81000000000000227</v>
      </c>
      <c r="J430" s="15">
        <f>MAX(testdata[[#This Row],[H-L]:[|L-pC|]])</f>
        <v>1.2400000000000091</v>
      </c>
      <c r="K430" s="12">
        <f>(K429*13+testdata[[#This Row],[TR]])/14</f>
        <v>1.8212611685791606</v>
      </c>
      <c r="L430" s="12">
        <f>(testdata[[#This Row],[high]]+testdata[[#This Row],[low]])/2</f>
        <v>282.3</v>
      </c>
      <c r="M430" s="15">
        <f>testdata[[#This Row],[MidPrice]]+Multiplier*testdata[[#This Row],[ATR]]</f>
        <v>287.76378350573748</v>
      </c>
      <c r="N430" s="15">
        <f>testdata[[#This Row],[MidPrice]]-Multiplier*testdata[[#This Row],[ATR]]</f>
        <v>276.83621649426254</v>
      </c>
      <c r="O430" s="15">
        <f>IF(OR(testdata[[#This Row],[UpperE]]&lt;O429,F429&gt;O429),testdata[[#This Row],[UpperE]],O429)</f>
        <v>285.09452528108466</v>
      </c>
      <c r="P430" s="15">
        <f>IF(OR(testdata[[#This Row],[LowerE]]&gt;P429,F429&lt;P429),testdata[[#This Row],[LowerE]],P429)</f>
        <v>276.83621649426254</v>
      </c>
      <c r="Q430" s="8">
        <f>IF(T429=O429,testdata[[#This Row],[Upper]],testdata[[#This Row],[Lower]])</f>
        <v>276.83621649426254</v>
      </c>
      <c r="R430" s="8" t="e">
        <f>IF(testdata[[#This Row],[SuperTrend]]=testdata[[#This Row],[Upper]],testdata[[#This Row],[Upper]],NA())</f>
        <v>#N/A</v>
      </c>
      <c r="S430" s="8">
        <f>IF(testdata[[#This Row],[SuperTrend]]=testdata[[#This Row],[Lower]],testdata[[#This Row],[Lower]],NA())</f>
        <v>276.83621649426254</v>
      </c>
      <c r="T430" s="8">
        <f>IF(testdata[[#This Row],[close]]&lt;=testdata[[#This Row],[STpot]],testdata[[#This Row],[Upper]],testdata[[#This Row],[Lower]])</f>
        <v>276.83621649426254</v>
      </c>
      <c r="V430" s="2">
        <v>43357</v>
      </c>
      <c r="W430" s="8"/>
      <c r="X430" s="8">
        <v>276.83621649426198</v>
      </c>
      <c r="Y430" s="8">
        <v>276.83621649426198</v>
      </c>
      <c r="Z430" t="str">
        <f t="shared" si="6"/>
        <v/>
      </c>
    </row>
    <row r="431" spans="1:26" x14ac:dyDescent="0.25">
      <c r="A431" s="5">
        <v>430</v>
      </c>
      <c r="B431" s="2">
        <v>43360</v>
      </c>
      <c r="C431" s="1">
        <v>282.48</v>
      </c>
      <c r="D431" s="1">
        <v>282.52</v>
      </c>
      <c r="E431" s="1">
        <v>280.74</v>
      </c>
      <c r="F431" s="1">
        <v>281.04000000000002</v>
      </c>
      <c r="G431" s="1">
        <f>testdata[[#This Row],[high]]-testdata[[#This Row],[low]]</f>
        <v>1.7799999999999727</v>
      </c>
      <c r="H431" s="1">
        <f>ABS(testdata[[#This Row],[high]]-F430)</f>
        <v>2.0000000000038654E-2</v>
      </c>
      <c r="I431" s="1">
        <f>ABS(testdata[[#This Row],[low]]-F430)</f>
        <v>1.8000000000000114</v>
      </c>
      <c r="J431" s="15">
        <f>MAX(testdata[[#This Row],[H-L]:[|L-pC|]])</f>
        <v>1.8000000000000114</v>
      </c>
      <c r="K431" s="12">
        <f>(K430*13+testdata[[#This Row],[TR]])/14</f>
        <v>1.81974251368065</v>
      </c>
      <c r="L431" s="12">
        <f>(testdata[[#This Row],[high]]+testdata[[#This Row],[low]])/2</f>
        <v>281.63</v>
      </c>
      <c r="M431" s="15">
        <f>testdata[[#This Row],[MidPrice]]+Multiplier*testdata[[#This Row],[ATR]]</f>
        <v>287.08922754104196</v>
      </c>
      <c r="N431" s="15">
        <f>testdata[[#This Row],[MidPrice]]-Multiplier*testdata[[#This Row],[ATR]]</f>
        <v>276.17077245895803</v>
      </c>
      <c r="O431" s="15">
        <f>IF(OR(testdata[[#This Row],[UpperE]]&lt;O430,F430&gt;O430),testdata[[#This Row],[UpperE]],O430)</f>
        <v>285.09452528108466</v>
      </c>
      <c r="P431" s="15">
        <f>IF(OR(testdata[[#This Row],[LowerE]]&gt;P430,F430&lt;P430),testdata[[#This Row],[LowerE]],P430)</f>
        <v>276.83621649426254</v>
      </c>
      <c r="Q431" s="8">
        <f>IF(T430=O430,testdata[[#This Row],[Upper]],testdata[[#This Row],[Lower]])</f>
        <v>276.83621649426254</v>
      </c>
      <c r="R431" s="8" t="e">
        <f>IF(testdata[[#This Row],[SuperTrend]]=testdata[[#This Row],[Upper]],testdata[[#This Row],[Upper]],NA())</f>
        <v>#N/A</v>
      </c>
      <c r="S431" s="8">
        <f>IF(testdata[[#This Row],[SuperTrend]]=testdata[[#This Row],[Lower]],testdata[[#This Row],[Lower]],NA())</f>
        <v>276.83621649426254</v>
      </c>
      <c r="T431" s="8">
        <f>IF(testdata[[#This Row],[close]]&lt;=testdata[[#This Row],[STpot]],testdata[[#This Row],[Upper]],testdata[[#This Row],[Lower]])</f>
        <v>276.83621649426254</v>
      </c>
      <c r="V431" s="2">
        <v>43360</v>
      </c>
      <c r="W431" s="8"/>
      <c r="X431" s="8">
        <v>276.83621649426198</v>
      </c>
      <c r="Y431" s="8">
        <v>276.83621649426198</v>
      </c>
      <c r="Z431" t="str">
        <f t="shared" si="6"/>
        <v/>
      </c>
    </row>
    <row r="432" spans="1:26" x14ac:dyDescent="0.25">
      <c r="A432" s="5">
        <v>431</v>
      </c>
      <c r="B432" s="2">
        <v>43361</v>
      </c>
      <c r="C432" s="1">
        <v>281.27999999999997</v>
      </c>
      <c r="D432" s="1">
        <v>283.22000000000003</v>
      </c>
      <c r="E432" s="1">
        <v>281.25</v>
      </c>
      <c r="F432" s="1">
        <v>282.57</v>
      </c>
      <c r="G432" s="1">
        <f>testdata[[#This Row],[high]]-testdata[[#This Row],[low]]</f>
        <v>1.9700000000000273</v>
      </c>
      <c r="H432" s="1">
        <f>ABS(testdata[[#This Row],[high]]-F431)</f>
        <v>2.1800000000000068</v>
      </c>
      <c r="I432" s="1">
        <f>ABS(testdata[[#This Row],[low]]-F431)</f>
        <v>0.20999999999997954</v>
      </c>
      <c r="J432" s="15">
        <f>MAX(testdata[[#This Row],[H-L]:[|L-pC|]])</f>
        <v>2.1800000000000068</v>
      </c>
      <c r="K432" s="12">
        <f>(K431*13+testdata[[#This Row],[TR]])/14</f>
        <v>1.8454751912748897</v>
      </c>
      <c r="L432" s="12">
        <f>(testdata[[#This Row],[high]]+testdata[[#This Row],[low]])/2</f>
        <v>282.23500000000001</v>
      </c>
      <c r="M432" s="15">
        <f>testdata[[#This Row],[MidPrice]]+Multiplier*testdata[[#This Row],[ATR]]</f>
        <v>287.77142557382467</v>
      </c>
      <c r="N432" s="15">
        <f>testdata[[#This Row],[MidPrice]]-Multiplier*testdata[[#This Row],[ATR]]</f>
        <v>276.69857442617536</v>
      </c>
      <c r="O432" s="15">
        <f>IF(OR(testdata[[#This Row],[UpperE]]&lt;O431,F431&gt;O431),testdata[[#This Row],[UpperE]],O431)</f>
        <v>285.09452528108466</v>
      </c>
      <c r="P432" s="15">
        <f>IF(OR(testdata[[#This Row],[LowerE]]&gt;P431,F431&lt;P431),testdata[[#This Row],[LowerE]],P431)</f>
        <v>276.83621649426254</v>
      </c>
      <c r="Q432" s="8">
        <f>IF(T431=O431,testdata[[#This Row],[Upper]],testdata[[#This Row],[Lower]])</f>
        <v>276.83621649426254</v>
      </c>
      <c r="R432" s="8" t="e">
        <f>IF(testdata[[#This Row],[SuperTrend]]=testdata[[#This Row],[Upper]],testdata[[#This Row],[Upper]],NA())</f>
        <v>#N/A</v>
      </c>
      <c r="S432" s="8">
        <f>IF(testdata[[#This Row],[SuperTrend]]=testdata[[#This Row],[Lower]],testdata[[#This Row],[Lower]],NA())</f>
        <v>276.83621649426254</v>
      </c>
      <c r="T432" s="8">
        <f>IF(testdata[[#This Row],[close]]&lt;=testdata[[#This Row],[STpot]],testdata[[#This Row],[Upper]],testdata[[#This Row],[Lower]])</f>
        <v>276.83621649426254</v>
      </c>
      <c r="V432" s="2">
        <v>43361</v>
      </c>
      <c r="W432" s="8"/>
      <c r="X432" s="8">
        <v>276.83621649426198</v>
      </c>
      <c r="Y432" s="8">
        <v>276.83621649426198</v>
      </c>
      <c r="Z432" t="str">
        <f t="shared" si="6"/>
        <v/>
      </c>
    </row>
    <row r="433" spans="1:26" x14ac:dyDescent="0.25">
      <c r="A433" s="5">
        <v>432</v>
      </c>
      <c r="B433" s="2">
        <v>43362</v>
      </c>
      <c r="C433" s="1">
        <v>282.63</v>
      </c>
      <c r="D433" s="1">
        <v>283.33</v>
      </c>
      <c r="E433" s="1">
        <v>282.48</v>
      </c>
      <c r="F433" s="1">
        <v>282.87</v>
      </c>
      <c r="G433" s="1">
        <f>testdata[[#This Row],[high]]-testdata[[#This Row],[low]]</f>
        <v>0.84999999999996589</v>
      </c>
      <c r="H433" s="1">
        <f>ABS(testdata[[#This Row],[high]]-F432)</f>
        <v>0.75999999999999091</v>
      </c>
      <c r="I433" s="1">
        <f>ABS(testdata[[#This Row],[low]]-F432)</f>
        <v>8.9999999999974989E-2</v>
      </c>
      <c r="J433" s="15">
        <f>MAX(testdata[[#This Row],[H-L]:[|L-pC|]])</f>
        <v>0.84999999999996589</v>
      </c>
      <c r="K433" s="12">
        <f>(K432*13+testdata[[#This Row],[TR]])/14</f>
        <v>1.774369820469538</v>
      </c>
      <c r="L433" s="12">
        <f>(testdata[[#This Row],[high]]+testdata[[#This Row],[low]])/2</f>
        <v>282.90499999999997</v>
      </c>
      <c r="M433" s="15">
        <f>testdata[[#This Row],[MidPrice]]+Multiplier*testdata[[#This Row],[ATR]]</f>
        <v>288.22810946140856</v>
      </c>
      <c r="N433" s="15">
        <f>testdata[[#This Row],[MidPrice]]-Multiplier*testdata[[#This Row],[ATR]]</f>
        <v>277.58189053859138</v>
      </c>
      <c r="O433" s="15">
        <f>IF(OR(testdata[[#This Row],[UpperE]]&lt;O432,F432&gt;O432),testdata[[#This Row],[UpperE]],O432)</f>
        <v>285.09452528108466</v>
      </c>
      <c r="P433" s="15">
        <f>IF(OR(testdata[[#This Row],[LowerE]]&gt;P432,F432&lt;P432),testdata[[#This Row],[LowerE]],P432)</f>
        <v>277.58189053859138</v>
      </c>
      <c r="Q433" s="8">
        <f>IF(T432=O432,testdata[[#This Row],[Upper]],testdata[[#This Row],[Lower]])</f>
        <v>277.58189053859138</v>
      </c>
      <c r="R433" s="8" t="e">
        <f>IF(testdata[[#This Row],[SuperTrend]]=testdata[[#This Row],[Upper]],testdata[[#This Row],[Upper]],NA())</f>
        <v>#N/A</v>
      </c>
      <c r="S433" s="8">
        <f>IF(testdata[[#This Row],[SuperTrend]]=testdata[[#This Row],[Lower]],testdata[[#This Row],[Lower]],NA())</f>
        <v>277.58189053859138</v>
      </c>
      <c r="T433" s="8">
        <f>IF(testdata[[#This Row],[close]]&lt;=testdata[[#This Row],[STpot]],testdata[[#This Row],[Upper]],testdata[[#This Row],[Lower]])</f>
        <v>277.58189053859138</v>
      </c>
      <c r="V433" s="2">
        <v>43362</v>
      </c>
      <c r="W433" s="8"/>
      <c r="X433" s="8">
        <v>277.58189053859098</v>
      </c>
      <c r="Y433" s="8">
        <v>277.58189053859098</v>
      </c>
      <c r="Z433" t="str">
        <f t="shared" si="6"/>
        <v/>
      </c>
    </row>
    <row r="434" spans="1:26" x14ac:dyDescent="0.25">
      <c r="A434" s="5">
        <v>433</v>
      </c>
      <c r="B434" s="2">
        <v>43363</v>
      </c>
      <c r="C434" s="1">
        <v>284.25</v>
      </c>
      <c r="D434" s="1">
        <v>285.51</v>
      </c>
      <c r="E434" s="1">
        <v>282.88</v>
      </c>
      <c r="F434" s="1">
        <v>285.16000000000003</v>
      </c>
      <c r="G434" s="1">
        <f>testdata[[#This Row],[high]]-testdata[[#This Row],[low]]</f>
        <v>2.6299999999999955</v>
      </c>
      <c r="H434" s="1">
        <f>ABS(testdata[[#This Row],[high]]-F433)</f>
        <v>2.6399999999999864</v>
      </c>
      <c r="I434" s="1">
        <f>ABS(testdata[[#This Row],[low]]-F433)</f>
        <v>9.9999999999909051E-3</v>
      </c>
      <c r="J434" s="15">
        <f>MAX(testdata[[#This Row],[H-L]:[|L-pC|]])</f>
        <v>2.6399999999999864</v>
      </c>
      <c r="K434" s="12">
        <f>(K433*13+testdata[[#This Row],[TR]])/14</f>
        <v>1.8362005475788556</v>
      </c>
      <c r="L434" s="12">
        <f>(testdata[[#This Row],[high]]+testdata[[#This Row],[low]])/2</f>
        <v>284.19499999999999</v>
      </c>
      <c r="M434" s="15">
        <f>testdata[[#This Row],[MidPrice]]+Multiplier*testdata[[#This Row],[ATR]]</f>
        <v>289.70360164273654</v>
      </c>
      <c r="N434" s="15">
        <f>testdata[[#This Row],[MidPrice]]-Multiplier*testdata[[#This Row],[ATR]]</f>
        <v>278.68639835726344</v>
      </c>
      <c r="O434" s="15">
        <f>IF(OR(testdata[[#This Row],[UpperE]]&lt;O433,F433&gt;O433),testdata[[#This Row],[UpperE]],O433)</f>
        <v>285.09452528108466</v>
      </c>
      <c r="P434" s="15">
        <f>IF(OR(testdata[[#This Row],[LowerE]]&gt;P433,F433&lt;P433),testdata[[#This Row],[LowerE]],P433)</f>
        <v>278.68639835726344</v>
      </c>
      <c r="Q434" s="8">
        <f>IF(T433=O433,testdata[[#This Row],[Upper]],testdata[[#This Row],[Lower]])</f>
        <v>278.68639835726344</v>
      </c>
      <c r="R434" s="8" t="e">
        <f>IF(testdata[[#This Row],[SuperTrend]]=testdata[[#This Row],[Upper]],testdata[[#This Row],[Upper]],NA())</f>
        <v>#N/A</v>
      </c>
      <c r="S434" s="8">
        <f>IF(testdata[[#This Row],[SuperTrend]]=testdata[[#This Row],[Lower]],testdata[[#This Row],[Lower]],NA())</f>
        <v>278.68639835726344</v>
      </c>
      <c r="T434" s="8">
        <f>IF(testdata[[#This Row],[close]]&lt;=testdata[[#This Row],[STpot]],testdata[[#This Row],[Upper]],testdata[[#This Row],[Lower]])</f>
        <v>278.68639835726344</v>
      </c>
      <c r="V434" s="2">
        <v>43363</v>
      </c>
      <c r="W434" s="8"/>
      <c r="X434" s="8">
        <v>278.68639835726299</v>
      </c>
      <c r="Y434" s="8">
        <v>278.68639835726299</v>
      </c>
      <c r="Z434" t="str">
        <f t="shared" si="6"/>
        <v/>
      </c>
    </row>
    <row r="435" spans="1:26" x14ac:dyDescent="0.25">
      <c r="A435" s="5">
        <v>434</v>
      </c>
      <c r="B435" s="2">
        <v>43364</v>
      </c>
      <c r="C435" s="1">
        <v>285.97000000000003</v>
      </c>
      <c r="D435" s="1">
        <v>286.10000000000002</v>
      </c>
      <c r="E435" s="1">
        <v>284.72000000000003</v>
      </c>
      <c r="F435" s="1">
        <v>284.89999999999998</v>
      </c>
      <c r="G435" s="1">
        <f>testdata[[#This Row],[high]]-testdata[[#This Row],[low]]</f>
        <v>1.3799999999999955</v>
      </c>
      <c r="H435" s="1">
        <f>ABS(testdata[[#This Row],[high]]-F434)</f>
        <v>0.93999999999999773</v>
      </c>
      <c r="I435" s="1">
        <f>ABS(testdata[[#This Row],[low]]-F434)</f>
        <v>0.43999999999999773</v>
      </c>
      <c r="J435" s="15">
        <f>MAX(testdata[[#This Row],[H-L]:[|L-pC|]])</f>
        <v>1.3799999999999955</v>
      </c>
      <c r="K435" s="12">
        <f>(K434*13+testdata[[#This Row],[TR]])/14</f>
        <v>1.8036147941803655</v>
      </c>
      <c r="L435" s="12">
        <f>(testdata[[#This Row],[high]]+testdata[[#This Row],[low]])/2</f>
        <v>285.41000000000003</v>
      </c>
      <c r="M435" s="15">
        <f>testdata[[#This Row],[MidPrice]]+Multiplier*testdata[[#This Row],[ATR]]</f>
        <v>290.82084438254111</v>
      </c>
      <c r="N435" s="15">
        <f>testdata[[#This Row],[MidPrice]]-Multiplier*testdata[[#This Row],[ATR]]</f>
        <v>279.99915561745894</v>
      </c>
      <c r="O435" s="15">
        <f>IF(OR(testdata[[#This Row],[UpperE]]&lt;O434,F434&gt;O434),testdata[[#This Row],[UpperE]],O434)</f>
        <v>290.82084438254111</v>
      </c>
      <c r="P435" s="15">
        <f>IF(OR(testdata[[#This Row],[LowerE]]&gt;P434,F434&lt;P434),testdata[[#This Row],[LowerE]],P434)</f>
        <v>279.99915561745894</v>
      </c>
      <c r="Q435" s="8">
        <f>IF(T434=O434,testdata[[#This Row],[Upper]],testdata[[#This Row],[Lower]])</f>
        <v>279.99915561745894</v>
      </c>
      <c r="R435" s="8" t="e">
        <f>IF(testdata[[#This Row],[SuperTrend]]=testdata[[#This Row],[Upper]],testdata[[#This Row],[Upper]],NA())</f>
        <v>#N/A</v>
      </c>
      <c r="S435" s="8">
        <f>IF(testdata[[#This Row],[SuperTrend]]=testdata[[#This Row],[Lower]],testdata[[#This Row],[Lower]],NA())</f>
        <v>279.99915561745894</v>
      </c>
      <c r="T435" s="8">
        <f>IF(testdata[[#This Row],[close]]&lt;=testdata[[#This Row],[STpot]],testdata[[#This Row],[Upper]],testdata[[#This Row],[Lower]])</f>
        <v>279.99915561745894</v>
      </c>
      <c r="V435" s="2">
        <v>43364</v>
      </c>
      <c r="W435" s="8"/>
      <c r="X435" s="8">
        <v>279.99915561745797</v>
      </c>
      <c r="Y435" s="8">
        <v>279.99915561745797</v>
      </c>
      <c r="Z435" t="str">
        <f t="shared" si="6"/>
        <v/>
      </c>
    </row>
    <row r="436" spans="1:26" x14ac:dyDescent="0.25">
      <c r="A436" s="5">
        <v>435</v>
      </c>
      <c r="B436" s="2">
        <v>43367</v>
      </c>
      <c r="C436" s="1">
        <v>284.27</v>
      </c>
      <c r="D436" s="1">
        <v>284.42</v>
      </c>
      <c r="E436" s="1">
        <v>283.32</v>
      </c>
      <c r="F436" s="1">
        <v>283.95</v>
      </c>
      <c r="G436" s="1">
        <f>testdata[[#This Row],[high]]-testdata[[#This Row],[low]]</f>
        <v>1.1000000000000227</v>
      </c>
      <c r="H436" s="1">
        <f>ABS(testdata[[#This Row],[high]]-F435)</f>
        <v>0.47999999999996135</v>
      </c>
      <c r="I436" s="1">
        <f>ABS(testdata[[#This Row],[low]]-F435)</f>
        <v>1.5799999999999841</v>
      </c>
      <c r="J436" s="15">
        <f>MAX(testdata[[#This Row],[H-L]:[|L-pC|]])</f>
        <v>1.5799999999999841</v>
      </c>
      <c r="K436" s="12">
        <f>(K435*13+testdata[[#This Row],[TR]])/14</f>
        <v>1.7876423088817668</v>
      </c>
      <c r="L436" s="12">
        <f>(testdata[[#This Row],[high]]+testdata[[#This Row],[low]])/2</f>
        <v>283.87</v>
      </c>
      <c r="M436" s="15">
        <f>testdata[[#This Row],[MidPrice]]+Multiplier*testdata[[#This Row],[ATR]]</f>
        <v>289.23292692664529</v>
      </c>
      <c r="N436" s="15">
        <f>testdata[[#This Row],[MidPrice]]-Multiplier*testdata[[#This Row],[ATR]]</f>
        <v>278.50707307335472</v>
      </c>
      <c r="O436" s="15">
        <f>IF(OR(testdata[[#This Row],[UpperE]]&lt;O435,F435&gt;O435),testdata[[#This Row],[UpperE]],O435)</f>
        <v>289.23292692664529</v>
      </c>
      <c r="P436" s="15">
        <f>IF(OR(testdata[[#This Row],[LowerE]]&gt;P435,F435&lt;P435),testdata[[#This Row],[LowerE]],P435)</f>
        <v>279.99915561745894</v>
      </c>
      <c r="Q436" s="8">
        <f>IF(T435=O435,testdata[[#This Row],[Upper]],testdata[[#This Row],[Lower]])</f>
        <v>279.99915561745894</v>
      </c>
      <c r="R436" s="8" t="e">
        <f>IF(testdata[[#This Row],[SuperTrend]]=testdata[[#This Row],[Upper]],testdata[[#This Row],[Upper]],NA())</f>
        <v>#N/A</v>
      </c>
      <c r="S436" s="8">
        <f>IF(testdata[[#This Row],[SuperTrend]]=testdata[[#This Row],[Lower]],testdata[[#This Row],[Lower]],NA())</f>
        <v>279.99915561745894</v>
      </c>
      <c r="T436" s="8">
        <f>IF(testdata[[#This Row],[close]]&lt;=testdata[[#This Row],[STpot]],testdata[[#This Row],[Upper]],testdata[[#This Row],[Lower]])</f>
        <v>279.99915561745894</v>
      </c>
      <c r="V436" s="2">
        <v>43367</v>
      </c>
      <c r="W436" s="8"/>
      <c r="X436" s="8">
        <v>279.99915561745797</v>
      </c>
      <c r="Y436" s="8">
        <v>279.99915561745797</v>
      </c>
      <c r="Z436" t="str">
        <f t="shared" si="6"/>
        <v/>
      </c>
    </row>
    <row r="437" spans="1:26" x14ac:dyDescent="0.25">
      <c r="A437" s="5">
        <v>436</v>
      </c>
      <c r="B437" s="2">
        <v>43368</v>
      </c>
      <c r="C437" s="1">
        <v>284.45</v>
      </c>
      <c r="D437" s="1">
        <v>284.57</v>
      </c>
      <c r="E437" s="1">
        <v>283.43</v>
      </c>
      <c r="F437" s="1">
        <v>283.69</v>
      </c>
      <c r="G437" s="1">
        <f>testdata[[#This Row],[high]]-testdata[[#This Row],[low]]</f>
        <v>1.1399999999999864</v>
      </c>
      <c r="H437" s="1">
        <f>ABS(testdata[[#This Row],[high]]-F436)</f>
        <v>0.62000000000000455</v>
      </c>
      <c r="I437" s="1">
        <f>ABS(testdata[[#This Row],[low]]-F436)</f>
        <v>0.51999999999998181</v>
      </c>
      <c r="J437" s="15">
        <f>MAX(testdata[[#This Row],[H-L]:[|L-pC|]])</f>
        <v>1.1399999999999864</v>
      </c>
      <c r="K437" s="12">
        <f>(K436*13+testdata[[#This Row],[TR]])/14</f>
        <v>1.7413821439616395</v>
      </c>
      <c r="L437" s="12">
        <f>(testdata[[#This Row],[high]]+testdata[[#This Row],[low]])/2</f>
        <v>284</v>
      </c>
      <c r="M437" s="15">
        <f>testdata[[#This Row],[MidPrice]]+Multiplier*testdata[[#This Row],[ATR]]</f>
        <v>289.22414643188495</v>
      </c>
      <c r="N437" s="15">
        <f>testdata[[#This Row],[MidPrice]]-Multiplier*testdata[[#This Row],[ATR]]</f>
        <v>278.77585356811505</v>
      </c>
      <c r="O437" s="15">
        <f>IF(OR(testdata[[#This Row],[UpperE]]&lt;O436,F436&gt;O436),testdata[[#This Row],[UpperE]],O436)</f>
        <v>289.22414643188495</v>
      </c>
      <c r="P437" s="15">
        <f>IF(OR(testdata[[#This Row],[LowerE]]&gt;P436,F436&lt;P436),testdata[[#This Row],[LowerE]],P436)</f>
        <v>279.99915561745894</v>
      </c>
      <c r="Q437" s="8">
        <f>IF(T436=O436,testdata[[#This Row],[Upper]],testdata[[#This Row],[Lower]])</f>
        <v>279.99915561745894</v>
      </c>
      <c r="R437" s="8" t="e">
        <f>IF(testdata[[#This Row],[SuperTrend]]=testdata[[#This Row],[Upper]],testdata[[#This Row],[Upper]],NA())</f>
        <v>#N/A</v>
      </c>
      <c r="S437" s="8">
        <f>IF(testdata[[#This Row],[SuperTrend]]=testdata[[#This Row],[Lower]],testdata[[#This Row],[Lower]],NA())</f>
        <v>279.99915561745894</v>
      </c>
      <c r="T437" s="8">
        <f>IF(testdata[[#This Row],[close]]&lt;=testdata[[#This Row],[STpot]],testdata[[#This Row],[Upper]],testdata[[#This Row],[Lower]])</f>
        <v>279.99915561745894</v>
      </c>
      <c r="V437" s="2">
        <v>43368</v>
      </c>
      <c r="W437" s="8"/>
      <c r="X437" s="8">
        <v>279.99915561745797</v>
      </c>
      <c r="Y437" s="8">
        <v>279.99915561745797</v>
      </c>
      <c r="Z437" t="str">
        <f t="shared" si="6"/>
        <v/>
      </c>
    </row>
    <row r="438" spans="1:26" x14ac:dyDescent="0.25">
      <c r="A438" s="5">
        <v>437</v>
      </c>
      <c r="B438" s="2">
        <v>43369</v>
      </c>
      <c r="C438" s="1">
        <v>283.85000000000002</v>
      </c>
      <c r="D438" s="1">
        <v>285.14</v>
      </c>
      <c r="E438" s="1">
        <v>282.38</v>
      </c>
      <c r="F438" s="1">
        <v>282.83999999999997</v>
      </c>
      <c r="G438" s="1">
        <f>testdata[[#This Row],[high]]-testdata[[#This Row],[low]]</f>
        <v>2.7599999999999909</v>
      </c>
      <c r="H438" s="1">
        <f>ABS(testdata[[#This Row],[high]]-F437)</f>
        <v>1.4499999999999886</v>
      </c>
      <c r="I438" s="1">
        <f>ABS(testdata[[#This Row],[low]]-F437)</f>
        <v>1.3100000000000023</v>
      </c>
      <c r="J438" s="15">
        <f>MAX(testdata[[#This Row],[H-L]:[|L-pC|]])</f>
        <v>2.7599999999999909</v>
      </c>
      <c r="K438" s="12">
        <f>(K437*13+testdata[[#This Row],[TR]])/14</f>
        <v>1.8141405622500932</v>
      </c>
      <c r="L438" s="12">
        <f>(testdata[[#This Row],[high]]+testdata[[#This Row],[low]])/2</f>
        <v>283.76</v>
      </c>
      <c r="M438" s="15">
        <f>testdata[[#This Row],[MidPrice]]+Multiplier*testdata[[#This Row],[ATR]]</f>
        <v>289.20242168675026</v>
      </c>
      <c r="N438" s="15">
        <f>testdata[[#This Row],[MidPrice]]-Multiplier*testdata[[#This Row],[ATR]]</f>
        <v>278.31757831324973</v>
      </c>
      <c r="O438" s="15">
        <f>IF(OR(testdata[[#This Row],[UpperE]]&lt;O437,F437&gt;O437),testdata[[#This Row],[UpperE]],O437)</f>
        <v>289.20242168675026</v>
      </c>
      <c r="P438" s="15">
        <f>IF(OR(testdata[[#This Row],[LowerE]]&gt;P437,F437&lt;P437),testdata[[#This Row],[LowerE]],P437)</f>
        <v>279.99915561745894</v>
      </c>
      <c r="Q438" s="8">
        <f>IF(T437=O437,testdata[[#This Row],[Upper]],testdata[[#This Row],[Lower]])</f>
        <v>279.99915561745894</v>
      </c>
      <c r="R438" s="8" t="e">
        <f>IF(testdata[[#This Row],[SuperTrend]]=testdata[[#This Row],[Upper]],testdata[[#This Row],[Upper]],NA())</f>
        <v>#N/A</v>
      </c>
      <c r="S438" s="8">
        <f>IF(testdata[[#This Row],[SuperTrend]]=testdata[[#This Row],[Lower]],testdata[[#This Row],[Lower]],NA())</f>
        <v>279.99915561745894</v>
      </c>
      <c r="T438" s="8">
        <f>IF(testdata[[#This Row],[close]]&lt;=testdata[[#This Row],[STpot]],testdata[[#This Row],[Upper]],testdata[[#This Row],[Lower]])</f>
        <v>279.99915561745894</v>
      </c>
      <c r="V438" s="2">
        <v>43369</v>
      </c>
      <c r="W438" s="8"/>
      <c r="X438" s="8">
        <v>279.99915561745797</v>
      </c>
      <c r="Y438" s="8">
        <v>279.99915561745797</v>
      </c>
      <c r="Z438" t="str">
        <f t="shared" si="6"/>
        <v/>
      </c>
    </row>
    <row r="439" spans="1:26" x14ac:dyDescent="0.25">
      <c r="A439" s="5">
        <v>438</v>
      </c>
      <c r="B439" s="2">
        <v>43370</v>
      </c>
      <c r="C439" s="1">
        <v>283.36</v>
      </c>
      <c r="D439" s="1">
        <v>284.82</v>
      </c>
      <c r="E439" s="1">
        <v>283.06</v>
      </c>
      <c r="F439" s="1">
        <v>283.63</v>
      </c>
      <c r="G439" s="1">
        <f>testdata[[#This Row],[high]]-testdata[[#This Row],[low]]</f>
        <v>1.7599999999999909</v>
      </c>
      <c r="H439" s="1">
        <f>ABS(testdata[[#This Row],[high]]-F438)</f>
        <v>1.9800000000000182</v>
      </c>
      <c r="I439" s="1">
        <f>ABS(testdata[[#This Row],[low]]-F438)</f>
        <v>0.22000000000002728</v>
      </c>
      <c r="J439" s="15">
        <f>MAX(testdata[[#This Row],[H-L]:[|L-pC|]])</f>
        <v>1.9800000000000182</v>
      </c>
      <c r="K439" s="12">
        <f>(K438*13+testdata[[#This Row],[TR]])/14</f>
        <v>1.8259876649465165</v>
      </c>
      <c r="L439" s="12">
        <f>(testdata[[#This Row],[high]]+testdata[[#This Row],[low]])/2</f>
        <v>283.94</v>
      </c>
      <c r="M439" s="15">
        <f>testdata[[#This Row],[MidPrice]]+Multiplier*testdata[[#This Row],[ATR]]</f>
        <v>289.41796299483957</v>
      </c>
      <c r="N439" s="15">
        <f>testdata[[#This Row],[MidPrice]]-Multiplier*testdata[[#This Row],[ATR]]</f>
        <v>278.46203700516043</v>
      </c>
      <c r="O439" s="15">
        <f>IF(OR(testdata[[#This Row],[UpperE]]&lt;O438,F438&gt;O438),testdata[[#This Row],[UpperE]],O438)</f>
        <v>289.20242168675026</v>
      </c>
      <c r="P439" s="15">
        <f>IF(OR(testdata[[#This Row],[LowerE]]&gt;P438,F438&lt;P438),testdata[[#This Row],[LowerE]],P438)</f>
        <v>279.99915561745894</v>
      </c>
      <c r="Q439" s="8">
        <f>IF(T438=O438,testdata[[#This Row],[Upper]],testdata[[#This Row],[Lower]])</f>
        <v>279.99915561745894</v>
      </c>
      <c r="R439" s="8" t="e">
        <f>IF(testdata[[#This Row],[SuperTrend]]=testdata[[#This Row],[Upper]],testdata[[#This Row],[Upper]],NA())</f>
        <v>#N/A</v>
      </c>
      <c r="S439" s="8">
        <f>IF(testdata[[#This Row],[SuperTrend]]=testdata[[#This Row],[Lower]],testdata[[#This Row],[Lower]],NA())</f>
        <v>279.99915561745894</v>
      </c>
      <c r="T439" s="8">
        <f>IF(testdata[[#This Row],[close]]&lt;=testdata[[#This Row],[STpot]],testdata[[#This Row],[Upper]],testdata[[#This Row],[Lower]])</f>
        <v>279.99915561745894</v>
      </c>
      <c r="V439" s="2">
        <v>43370</v>
      </c>
      <c r="W439" s="8"/>
      <c r="X439" s="8">
        <v>279.99915561745797</v>
      </c>
      <c r="Y439" s="8">
        <v>279.99915561745797</v>
      </c>
      <c r="Z439" t="str">
        <f t="shared" si="6"/>
        <v/>
      </c>
    </row>
    <row r="440" spans="1:26" x14ac:dyDescent="0.25">
      <c r="A440" s="5">
        <v>439</v>
      </c>
      <c r="B440" s="2">
        <v>43371</v>
      </c>
      <c r="C440" s="1">
        <v>282.95</v>
      </c>
      <c r="D440" s="1">
        <v>284.20999999999998</v>
      </c>
      <c r="E440" s="1">
        <v>282.91000000000003</v>
      </c>
      <c r="F440" s="1">
        <v>283.66000000000003</v>
      </c>
      <c r="G440" s="1">
        <f>testdata[[#This Row],[high]]-testdata[[#This Row],[low]]</f>
        <v>1.2999999999999545</v>
      </c>
      <c r="H440" s="1">
        <f>ABS(testdata[[#This Row],[high]]-F439)</f>
        <v>0.57999999999998408</v>
      </c>
      <c r="I440" s="1">
        <f>ABS(testdata[[#This Row],[low]]-F439)</f>
        <v>0.71999999999997044</v>
      </c>
      <c r="J440" s="15">
        <f>MAX(testdata[[#This Row],[H-L]:[|L-pC|]])</f>
        <v>1.2999999999999545</v>
      </c>
      <c r="K440" s="12">
        <f>(K439*13+testdata[[#This Row],[TR]])/14</f>
        <v>1.7884171174503334</v>
      </c>
      <c r="L440" s="12">
        <f>(testdata[[#This Row],[high]]+testdata[[#This Row],[low]])/2</f>
        <v>283.56</v>
      </c>
      <c r="M440" s="15">
        <f>testdata[[#This Row],[MidPrice]]+Multiplier*testdata[[#This Row],[ATR]]</f>
        <v>288.92525135235098</v>
      </c>
      <c r="N440" s="15">
        <f>testdata[[#This Row],[MidPrice]]-Multiplier*testdata[[#This Row],[ATR]]</f>
        <v>278.19474864764902</v>
      </c>
      <c r="O440" s="15">
        <f>IF(OR(testdata[[#This Row],[UpperE]]&lt;O439,F439&gt;O439),testdata[[#This Row],[UpperE]],O439)</f>
        <v>288.92525135235098</v>
      </c>
      <c r="P440" s="15">
        <f>IF(OR(testdata[[#This Row],[LowerE]]&gt;P439,F439&lt;P439),testdata[[#This Row],[LowerE]],P439)</f>
        <v>279.99915561745894</v>
      </c>
      <c r="Q440" s="8">
        <f>IF(T439=O439,testdata[[#This Row],[Upper]],testdata[[#This Row],[Lower]])</f>
        <v>279.99915561745894</v>
      </c>
      <c r="R440" s="8" t="e">
        <f>IF(testdata[[#This Row],[SuperTrend]]=testdata[[#This Row],[Upper]],testdata[[#This Row],[Upper]],NA())</f>
        <v>#N/A</v>
      </c>
      <c r="S440" s="8">
        <f>IF(testdata[[#This Row],[SuperTrend]]=testdata[[#This Row],[Lower]],testdata[[#This Row],[Lower]],NA())</f>
        <v>279.99915561745894</v>
      </c>
      <c r="T440" s="8">
        <f>IF(testdata[[#This Row],[close]]&lt;=testdata[[#This Row],[STpot]],testdata[[#This Row],[Upper]],testdata[[#This Row],[Lower]])</f>
        <v>279.99915561745894</v>
      </c>
      <c r="V440" s="2">
        <v>43371</v>
      </c>
      <c r="W440" s="8"/>
      <c r="X440" s="8">
        <v>279.99915561745797</v>
      </c>
      <c r="Y440" s="8">
        <v>279.99915561745797</v>
      </c>
      <c r="Z440" t="str">
        <f t="shared" si="6"/>
        <v/>
      </c>
    </row>
    <row r="441" spans="1:26" x14ac:dyDescent="0.25">
      <c r="A441" s="5">
        <v>440</v>
      </c>
      <c r="B441" s="2">
        <v>43374</v>
      </c>
      <c r="C441" s="1">
        <v>285.02</v>
      </c>
      <c r="D441" s="1">
        <v>285.82</v>
      </c>
      <c r="E441" s="1">
        <v>283.91000000000003</v>
      </c>
      <c r="F441" s="1">
        <v>284.64999999999998</v>
      </c>
      <c r="G441" s="1">
        <f>testdata[[#This Row],[high]]-testdata[[#This Row],[low]]</f>
        <v>1.9099999999999682</v>
      </c>
      <c r="H441" s="1">
        <f>ABS(testdata[[#This Row],[high]]-F440)</f>
        <v>2.1599999999999682</v>
      </c>
      <c r="I441" s="1">
        <f>ABS(testdata[[#This Row],[low]]-F440)</f>
        <v>0.25</v>
      </c>
      <c r="J441" s="15">
        <f>MAX(testdata[[#This Row],[H-L]:[|L-pC|]])</f>
        <v>2.1599999999999682</v>
      </c>
      <c r="K441" s="12">
        <f>(K440*13+testdata[[#This Row],[TR]])/14</f>
        <v>1.8149587519181645</v>
      </c>
      <c r="L441" s="12">
        <f>(testdata[[#This Row],[high]]+testdata[[#This Row],[low]])/2</f>
        <v>284.86500000000001</v>
      </c>
      <c r="M441" s="15">
        <f>testdata[[#This Row],[MidPrice]]+Multiplier*testdata[[#This Row],[ATR]]</f>
        <v>290.30987625575449</v>
      </c>
      <c r="N441" s="15">
        <f>testdata[[#This Row],[MidPrice]]-Multiplier*testdata[[#This Row],[ATR]]</f>
        <v>279.42012374424553</v>
      </c>
      <c r="O441" s="15">
        <f>IF(OR(testdata[[#This Row],[UpperE]]&lt;O440,F440&gt;O440),testdata[[#This Row],[UpperE]],O440)</f>
        <v>288.92525135235098</v>
      </c>
      <c r="P441" s="15">
        <f>IF(OR(testdata[[#This Row],[LowerE]]&gt;P440,F440&lt;P440),testdata[[#This Row],[LowerE]],P440)</f>
        <v>279.99915561745894</v>
      </c>
      <c r="Q441" s="8">
        <f>IF(T440=O440,testdata[[#This Row],[Upper]],testdata[[#This Row],[Lower]])</f>
        <v>279.99915561745894</v>
      </c>
      <c r="R441" s="8" t="e">
        <f>IF(testdata[[#This Row],[SuperTrend]]=testdata[[#This Row],[Upper]],testdata[[#This Row],[Upper]],NA())</f>
        <v>#N/A</v>
      </c>
      <c r="S441" s="8">
        <f>IF(testdata[[#This Row],[SuperTrend]]=testdata[[#This Row],[Lower]],testdata[[#This Row],[Lower]],NA())</f>
        <v>279.99915561745894</v>
      </c>
      <c r="T441" s="8">
        <f>IF(testdata[[#This Row],[close]]&lt;=testdata[[#This Row],[STpot]],testdata[[#This Row],[Upper]],testdata[[#This Row],[Lower]])</f>
        <v>279.99915561745894</v>
      </c>
      <c r="V441" s="2">
        <v>43374</v>
      </c>
      <c r="W441" s="8"/>
      <c r="X441" s="8">
        <v>279.99915561745797</v>
      </c>
      <c r="Y441" s="8">
        <v>279.99915561745797</v>
      </c>
      <c r="Z441" t="str">
        <f t="shared" si="6"/>
        <v/>
      </c>
    </row>
    <row r="442" spans="1:26" x14ac:dyDescent="0.25">
      <c r="A442" s="5">
        <v>441</v>
      </c>
      <c r="B442" s="2">
        <v>43375</v>
      </c>
      <c r="C442" s="1">
        <v>284.48</v>
      </c>
      <c r="D442" s="1">
        <v>285.26</v>
      </c>
      <c r="E442" s="1">
        <v>284.07</v>
      </c>
      <c r="F442" s="1">
        <v>284.48</v>
      </c>
      <c r="G442" s="1">
        <f>testdata[[#This Row],[high]]-testdata[[#This Row],[low]]</f>
        <v>1.1899999999999977</v>
      </c>
      <c r="H442" s="1">
        <f>ABS(testdata[[#This Row],[high]]-F441)</f>
        <v>0.61000000000001364</v>
      </c>
      <c r="I442" s="1">
        <f>ABS(testdata[[#This Row],[low]]-F441)</f>
        <v>0.57999999999998408</v>
      </c>
      <c r="J442" s="15">
        <f>MAX(testdata[[#This Row],[H-L]:[|L-pC|]])</f>
        <v>1.1899999999999977</v>
      </c>
      <c r="K442" s="12">
        <f>(K441*13+testdata[[#This Row],[TR]])/14</f>
        <v>1.7703188410668669</v>
      </c>
      <c r="L442" s="12">
        <f>(testdata[[#This Row],[high]]+testdata[[#This Row],[low]])/2</f>
        <v>284.66499999999996</v>
      </c>
      <c r="M442" s="15">
        <f>testdata[[#This Row],[MidPrice]]+Multiplier*testdata[[#This Row],[ATR]]</f>
        <v>289.97595652320058</v>
      </c>
      <c r="N442" s="15">
        <f>testdata[[#This Row],[MidPrice]]-Multiplier*testdata[[#This Row],[ATR]]</f>
        <v>279.35404347679935</v>
      </c>
      <c r="O442" s="15">
        <f>IF(OR(testdata[[#This Row],[UpperE]]&lt;O441,F441&gt;O441),testdata[[#This Row],[UpperE]],O441)</f>
        <v>288.92525135235098</v>
      </c>
      <c r="P442" s="15">
        <f>IF(OR(testdata[[#This Row],[LowerE]]&gt;P441,F441&lt;P441),testdata[[#This Row],[LowerE]],P441)</f>
        <v>279.99915561745894</v>
      </c>
      <c r="Q442" s="8">
        <f>IF(T441=O441,testdata[[#This Row],[Upper]],testdata[[#This Row],[Lower]])</f>
        <v>279.99915561745894</v>
      </c>
      <c r="R442" s="8" t="e">
        <f>IF(testdata[[#This Row],[SuperTrend]]=testdata[[#This Row],[Upper]],testdata[[#This Row],[Upper]],NA())</f>
        <v>#N/A</v>
      </c>
      <c r="S442" s="8">
        <f>IF(testdata[[#This Row],[SuperTrend]]=testdata[[#This Row],[Lower]],testdata[[#This Row],[Lower]],NA())</f>
        <v>279.99915561745894</v>
      </c>
      <c r="T442" s="8">
        <f>IF(testdata[[#This Row],[close]]&lt;=testdata[[#This Row],[STpot]],testdata[[#This Row],[Upper]],testdata[[#This Row],[Lower]])</f>
        <v>279.99915561745894</v>
      </c>
      <c r="V442" s="2">
        <v>43375</v>
      </c>
      <c r="W442" s="8"/>
      <c r="X442" s="8">
        <v>279.99915561745797</v>
      </c>
      <c r="Y442" s="8">
        <v>279.99915561745797</v>
      </c>
      <c r="Z442" t="str">
        <f t="shared" si="6"/>
        <v/>
      </c>
    </row>
    <row r="443" spans="1:26" x14ac:dyDescent="0.25">
      <c r="A443" s="5">
        <v>442</v>
      </c>
      <c r="B443" s="2">
        <v>43376</v>
      </c>
      <c r="C443" s="1">
        <v>285.63</v>
      </c>
      <c r="D443" s="1">
        <v>286.08999999999997</v>
      </c>
      <c r="E443" s="1">
        <v>284.25</v>
      </c>
      <c r="F443" s="1">
        <v>284.64</v>
      </c>
      <c r="G443" s="1">
        <f>testdata[[#This Row],[high]]-testdata[[#This Row],[low]]</f>
        <v>1.839999999999975</v>
      </c>
      <c r="H443" s="1">
        <f>ABS(testdata[[#This Row],[high]]-F442)</f>
        <v>1.6099999999999568</v>
      </c>
      <c r="I443" s="1">
        <f>ABS(testdata[[#This Row],[low]]-F442)</f>
        <v>0.23000000000001819</v>
      </c>
      <c r="J443" s="15">
        <f>MAX(testdata[[#This Row],[H-L]:[|L-pC|]])</f>
        <v>1.839999999999975</v>
      </c>
      <c r="K443" s="12">
        <f>(K442*13+testdata[[#This Row],[TR]])/14</f>
        <v>1.775296066704946</v>
      </c>
      <c r="L443" s="12">
        <f>(testdata[[#This Row],[high]]+testdata[[#This Row],[low]])/2</f>
        <v>285.16999999999996</v>
      </c>
      <c r="M443" s="15">
        <f>testdata[[#This Row],[MidPrice]]+Multiplier*testdata[[#This Row],[ATR]]</f>
        <v>290.49588820011479</v>
      </c>
      <c r="N443" s="15">
        <f>testdata[[#This Row],[MidPrice]]-Multiplier*testdata[[#This Row],[ATR]]</f>
        <v>279.84411179988513</v>
      </c>
      <c r="O443" s="15">
        <f>IF(OR(testdata[[#This Row],[UpperE]]&lt;O442,F442&gt;O442),testdata[[#This Row],[UpperE]],O442)</f>
        <v>288.92525135235098</v>
      </c>
      <c r="P443" s="15">
        <f>IF(OR(testdata[[#This Row],[LowerE]]&gt;P442,F442&lt;P442),testdata[[#This Row],[LowerE]],P442)</f>
        <v>279.99915561745894</v>
      </c>
      <c r="Q443" s="8">
        <f>IF(T442=O442,testdata[[#This Row],[Upper]],testdata[[#This Row],[Lower]])</f>
        <v>279.99915561745894</v>
      </c>
      <c r="R443" s="8" t="e">
        <f>IF(testdata[[#This Row],[SuperTrend]]=testdata[[#This Row],[Upper]],testdata[[#This Row],[Upper]],NA())</f>
        <v>#N/A</v>
      </c>
      <c r="S443" s="8">
        <f>IF(testdata[[#This Row],[SuperTrend]]=testdata[[#This Row],[Lower]],testdata[[#This Row],[Lower]],NA())</f>
        <v>279.99915561745894</v>
      </c>
      <c r="T443" s="8">
        <f>IF(testdata[[#This Row],[close]]&lt;=testdata[[#This Row],[STpot]],testdata[[#This Row],[Upper]],testdata[[#This Row],[Lower]])</f>
        <v>279.99915561745894</v>
      </c>
      <c r="V443" s="2">
        <v>43376</v>
      </c>
      <c r="W443" s="8"/>
      <c r="X443" s="8">
        <v>279.99915561745797</v>
      </c>
      <c r="Y443" s="8">
        <v>279.99915561745797</v>
      </c>
      <c r="Z443" t="str">
        <f t="shared" si="6"/>
        <v/>
      </c>
    </row>
    <row r="444" spans="1:26" x14ac:dyDescent="0.25">
      <c r="A444" s="5">
        <v>443</v>
      </c>
      <c r="B444" s="2">
        <v>43377</v>
      </c>
      <c r="C444" s="1">
        <v>284.11</v>
      </c>
      <c r="D444" s="1">
        <v>284.17</v>
      </c>
      <c r="E444" s="1">
        <v>280.68</v>
      </c>
      <c r="F444" s="1">
        <v>282.41000000000003</v>
      </c>
      <c r="G444" s="1">
        <f>testdata[[#This Row],[high]]-testdata[[#This Row],[low]]</f>
        <v>3.4900000000000091</v>
      </c>
      <c r="H444" s="1">
        <f>ABS(testdata[[#This Row],[high]]-F443)</f>
        <v>0.46999999999997044</v>
      </c>
      <c r="I444" s="1">
        <f>ABS(testdata[[#This Row],[low]]-F443)</f>
        <v>3.9599999999999795</v>
      </c>
      <c r="J444" s="15">
        <f>MAX(testdata[[#This Row],[H-L]:[|L-pC|]])</f>
        <v>3.9599999999999795</v>
      </c>
      <c r="K444" s="12">
        <f>(K443*13+testdata[[#This Row],[TR]])/14</f>
        <v>1.9313463476545911</v>
      </c>
      <c r="L444" s="12">
        <f>(testdata[[#This Row],[high]]+testdata[[#This Row],[low]])/2</f>
        <v>282.42500000000001</v>
      </c>
      <c r="M444" s="15">
        <f>testdata[[#This Row],[MidPrice]]+Multiplier*testdata[[#This Row],[ATR]]</f>
        <v>288.2190390429638</v>
      </c>
      <c r="N444" s="15">
        <f>testdata[[#This Row],[MidPrice]]-Multiplier*testdata[[#This Row],[ATR]]</f>
        <v>276.63096095703622</v>
      </c>
      <c r="O444" s="15">
        <f>IF(OR(testdata[[#This Row],[UpperE]]&lt;O443,F443&gt;O443),testdata[[#This Row],[UpperE]],O443)</f>
        <v>288.2190390429638</v>
      </c>
      <c r="P444" s="15">
        <f>IF(OR(testdata[[#This Row],[LowerE]]&gt;P443,F443&lt;P443),testdata[[#This Row],[LowerE]],P443)</f>
        <v>279.99915561745894</v>
      </c>
      <c r="Q444" s="8">
        <f>IF(T443=O443,testdata[[#This Row],[Upper]],testdata[[#This Row],[Lower]])</f>
        <v>279.99915561745894</v>
      </c>
      <c r="R444" s="8" t="e">
        <f>IF(testdata[[#This Row],[SuperTrend]]=testdata[[#This Row],[Upper]],testdata[[#This Row],[Upper]],NA())</f>
        <v>#N/A</v>
      </c>
      <c r="S444" s="8">
        <f>IF(testdata[[#This Row],[SuperTrend]]=testdata[[#This Row],[Lower]],testdata[[#This Row],[Lower]],NA())</f>
        <v>279.99915561745894</v>
      </c>
      <c r="T444" s="8">
        <f>IF(testdata[[#This Row],[close]]&lt;=testdata[[#This Row],[STpot]],testdata[[#This Row],[Upper]],testdata[[#This Row],[Lower]])</f>
        <v>279.99915561745894</v>
      </c>
      <c r="V444" s="2">
        <v>43377</v>
      </c>
      <c r="W444" s="8"/>
      <c r="X444" s="8">
        <v>279.99915561745797</v>
      </c>
      <c r="Y444" s="8">
        <v>279.99915561745797</v>
      </c>
      <c r="Z444" t="str">
        <f t="shared" si="6"/>
        <v/>
      </c>
    </row>
    <row r="445" spans="1:26" x14ac:dyDescent="0.25">
      <c r="A445" s="5">
        <v>444</v>
      </c>
      <c r="B445" s="2">
        <v>43378</v>
      </c>
      <c r="C445" s="1">
        <v>282.66000000000003</v>
      </c>
      <c r="D445" s="1">
        <v>283.22000000000003</v>
      </c>
      <c r="E445" s="1">
        <v>279.27</v>
      </c>
      <c r="F445" s="1">
        <v>280.83</v>
      </c>
      <c r="G445" s="1">
        <f>testdata[[#This Row],[high]]-testdata[[#This Row],[low]]</f>
        <v>3.9500000000000455</v>
      </c>
      <c r="H445" s="1">
        <f>ABS(testdata[[#This Row],[high]]-F444)</f>
        <v>0.81000000000000227</v>
      </c>
      <c r="I445" s="1">
        <f>ABS(testdata[[#This Row],[low]]-F444)</f>
        <v>3.1400000000000432</v>
      </c>
      <c r="J445" s="15">
        <f>MAX(testdata[[#This Row],[H-L]:[|L-pC|]])</f>
        <v>3.9500000000000455</v>
      </c>
      <c r="K445" s="12">
        <f>(K444*13+testdata[[#This Row],[TR]])/14</f>
        <v>2.0755358942506947</v>
      </c>
      <c r="L445" s="12">
        <f>(testdata[[#This Row],[high]]+testdata[[#This Row],[low]])/2</f>
        <v>281.245</v>
      </c>
      <c r="M445" s="15">
        <f>testdata[[#This Row],[MidPrice]]+Multiplier*testdata[[#This Row],[ATR]]</f>
        <v>287.47160768275211</v>
      </c>
      <c r="N445" s="15">
        <f>testdata[[#This Row],[MidPrice]]-Multiplier*testdata[[#This Row],[ATR]]</f>
        <v>275.0183923172479</v>
      </c>
      <c r="O445" s="15">
        <f>IF(OR(testdata[[#This Row],[UpperE]]&lt;O444,F444&gt;O444),testdata[[#This Row],[UpperE]],O444)</f>
        <v>287.47160768275211</v>
      </c>
      <c r="P445" s="15">
        <f>IF(OR(testdata[[#This Row],[LowerE]]&gt;P444,F444&lt;P444),testdata[[#This Row],[LowerE]],P444)</f>
        <v>279.99915561745894</v>
      </c>
      <c r="Q445" s="8">
        <f>IF(T444=O444,testdata[[#This Row],[Upper]],testdata[[#This Row],[Lower]])</f>
        <v>279.99915561745894</v>
      </c>
      <c r="R445" s="8" t="e">
        <f>IF(testdata[[#This Row],[SuperTrend]]=testdata[[#This Row],[Upper]],testdata[[#This Row],[Upper]],NA())</f>
        <v>#N/A</v>
      </c>
      <c r="S445" s="8">
        <f>IF(testdata[[#This Row],[SuperTrend]]=testdata[[#This Row],[Lower]],testdata[[#This Row],[Lower]],NA())</f>
        <v>279.99915561745894</v>
      </c>
      <c r="T445" s="8">
        <f>IF(testdata[[#This Row],[close]]&lt;=testdata[[#This Row],[STpot]],testdata[[#This Row],[Upper]],testdata[[#This Row],[Lower]])</f>
        <v>279.99915561745894</v>
      </c>
      <c r="V445" s="2">
        <v>43378</v>
      </c>
      <c r="W445" s="8"/>
      <c r="X445" s="8">
        <v>279.99915561745797</v>
      </c>
      <c r="Y445" s="8">
        <v>279.99915561745797</v>
      </c>
      <c r="Z445" t="str">
        <f t="shared" si="6"/>
        <v/>
      </c>
    </row>
    <row r="446" spans="1:26" x14ac:dyDescent="0.25">
      <c r="A446" s="5">
        <v>445</v>
      </c>
      <c r="B446" s="2">
        <v>43381</v>
      </c>
      <c r="C446" s="1">
        <v>280.08</v>
      </c>
      <c r="D446" s="1">
        <v>281.22000000000003</v>
      </c>
      <c r="E446" s="1">
        <v>278.57</v>
      </c>
      <c r="F446" s="1">
        <v>280.83</v>
      </c>
      <c r="G446" s="1">
        <f>testdata[[#This Row],[high]]-testdata[[#This Row],[low]]</f>
        <v>2.6500000000000341</v>
      </c>
      <c r="H446" s="1">
        <f>ABS(testdata[[#This Row],[high]]-F445)</f>
        <v>0.3900000000000432</v>
      </c>
      <c r="I446" s="1">
        <f>ABS(testdata[[#This Row],[low]]-F445)</f>
        <v>2.2599999999999909</v>
      </c>
      <c r="J446" s="15">
        <f>MAX(testdata[[#This Row],[H-L]:[|L-pC|]])</f>
        <v>2.6500000000000341</v>
      </c>
      <c r="K446" s="12">
        <f>(K445*13+testdata[[#This Row],[TR]])/14</f>
        <v>2.1165690446613619</v>
      </c>
      <c r="L446" s="12">
        <f>(testdata[[#This Row],[high]]+testdata[[#This Row],[low]])/2</f>
        <v>279.89499999999998</v>
      </c>
      <c r="M446" s="15">
        <f>testdata[[#This Row],[MidPrice]]+Multiplier*testdata[[#This Row],[ATR]]</f>
        <v>286.24470713398409</v>
      </c>
      <c r="N446" s="15">
        <f>testdata[[#This Row],[MidPrice]]-Multiplier*testdata[[#This Row],[ATR]]</f>
        <v>273.54529286601587</v>
      </c>
      <c r="O446" s="15">
        <f>IF(OR(testdata[[#This Row],[UpperE]]&lt;O445,F445&gt;O445),testdata[[#This Row],[UpperE]],O445)</f>
        <v>286.24470713398409</v>
      </c>
      <c r="P446" s="15">
        <f>IF(OR(testdata[[#This Row],[LowerE]]&gt;P445,F445&lt;P445),testdata[[#This Row],[LowerE]],P445)</f>
        <v>279.99915561745894</v>
      </c>
      <c r="Q446" s="8">
        <f>IF(T445=O445,testdata[[#This Row],[Upper]],testdata[[#This Row],[Lower]])</f>
        <v>279.99915561745894</v>
      </c>
      <c r="R446" s="8" t="e">
        <f>IF(testdata[[#This Row],[SuperTrend]]=testdata[[#This Row],[Upper]],testdata[[#This Row],[Upper]],NA())</f>
        <v>#N/A</v>
      </c>
      <c r="S446" s="8">
        <f>IF(testdata[[#This Row],[SuperTrend]]=testdata[[#This Row],[Lower]],testdata[[#This Row],[Lower]],NA())</f>
        <v>279.99915561745894</v>
      </c>
      <c r="T446" s="8">
        <f>IF(testdata[[#This Row],[close]]&lt;=testdata[[#This Row],[STpot]],testdata[[#This Row],[Upper]],testdata[[#This Row],[Lower]])</f>
        <v>279.99915561745894</v>
      </c>
      <c r="V446" s="2">
        <v>43381</v>
      </c>
      <c r="W446" s="8"/>
      <c r="X446" s="8">
        <v>279.99915561745797</v>
      </c>
      <c r="Y446" s="8">
        <v>279.99915561745797</v>
      </c>
      <c r="Z446" t="str">
        <f t="shared" si="6"/>
        <v/>
      </c>
    </row>
    <row r="447" spans="1:26" x14ac:dyDescent="0.25">
      <c r="A447" s="5">
        <v>446</v>
      </c>
      <c r="B447" s="2">
        <v>43382</v>
      </c>
      <c r="C447" s="1">
        <v>280.41000000000003</v>
      </c>
      <c r="D447" s="1">
        <v>281.85000000000002</v>
      </c>
      <c r="E447" s="1">
        <v>279.81</v>
      </c>
      <c r="F447" s="1">
        <v>280.42</v>
      </c>
      <c r="G447" s="1">
        <f>testdata[[#This Row],[high]]-testdata[[#This Row],[low]]</f>
        <v>2.0400000000000205</v>
      </c>
      <c r="H447" s="1">
        <f>ABS(testdata[[#This Row],[high]]-F446)</f>
        <v>1.0200000000000387</v>
      </c>
      <c r="I447" s="1">
        <f>ABS(testdata[[#This Row],[low]]-F446)</f>
        <v>1.0199999999999818</v>
      </c>
      <c r="J447" s="15">
        <f>MAX(testdata[[#This Row],[H-L]:[|L-pC|]])</f>
        <v>2.0400000000000205</v>
      </c>
      <c r="K447" s="12">
        <f>(K446*13+testdata[[#This Row],[TR]])/14</f>
        <v>2.1110998271855519</v>
      </c>
      <c r="L447" s="12">
        <f>(testdata[[#This Row],[high]]+testdata[[#This Row],[low]])/2</f>
        <v>280.83000000000004</v>
      </c>
      <c r="M447" s="15">
        <f>testdata[[#This Row],[MidPrice]]+Multiplier*testdata[[#This Row],[ATR]]</f>
        <v>287.16329948155669</v>
      </c>
      <c r="N447" s="15">
        <f>testdata[[#This Row],[MidPrice]]-Multiplier*testdata[[#This Row],[ATR]]</f>
        <v>274.49670051844339</v>
      </c>
      <c r="O447" s="15">
        <f>IF(OR(testdata[[#This Row],[UpperE]]&lt;O446,F446&gt;O446),testdata[[#This Row],[UpperE]],O446)</f>
        <v>286.24470713398409</v>
      </c>
      <c r="P447" s="15">
        <f>IF(OR(testdata[[#This Row],[LowerE]]&gt;P446,F446&lt;P446),testdata[[#This Row],[LowerE]],P446)</f>
        <v>279.99915561745894</v>
      </c>
      <c r="Q447" s="8">
        <f>IF(T446=O446,testdata[[#This Row],[Upper]],testdata[[#This Row],[Lower]])</f>
        <v>279.99915561745894</v>
      </c>
      <c r="R447" s="8" t="e">
        <f>IF(testdata[[#This Row],[SuperTrend]]=testdata[[#This Row],[Upper]],testdata[[#This Row],[Upper]],NA())</f>
        <v>#N/A</v>
      </c>
      <c r="S447" s="8">
        <f>IF(testdata[[#This Row],[SuperTrend]]=testdata[[#This Row],[Lower]],testdata[[#This Row],[Lower]],NA())</f>
        <v>279.99915561745894</v>
      </c>
      <c r="T447" s="8">
        <f>IF(testdata[[#This Row],[close]]&lt;=testdata[[#This Row],[STpot]],testdata[[#This Row],[Upper]],testdata[[#This Row],[Lower]])</f>
        <v>279.99915561745894</v>
      </c>
      <c r="V447" s="2">
        <v>43382</v>
      </c>
      <c r="W447" s="8"/>
      <c r="X447" s="8">
        <v>279.99915561745797</v>
      </c>
      <c r="Y447" s="8">
        <v>279.99915561745797</v>
      </c>
      <c r="Z447" t="str">
        <f t="shared" si="6"/>
        <v/>
      </c>
    </row>
    <row r="448" spans="1:26" x14ac:dyDescent="0.25">
      <c r="A448" s="5">
        <v>447</v>
      </c>
      <c r="B448" s="2">
        <v>43383</v>
      </c>
      <c r="C448" s="1">
        <v>279.87</v>
      </c>
      <c r="D448" s="1">
        <v>279.94</v>
      </c>
      <c r="E448" s="1">
        <v>271.13</v>
      </c>
      <c r="F448" s="1">
        <v>271.54000000000002</v>
      </c>
      <c r="G448" s="1">
        <f>testdata[[#This Row],[high]]-testdata[[#This Row],[low]]</f>
        <v>8.8100000000000023</v>
      </c>
      <c r="H448" s="1">
        <f>ABS(testdata[[#This Row],[high]]-F447)</f>
        <v>0.48000000000001819</v>
      </c>
      <c r="I448" s="1">
        <f>ABS(testdata[[#This Row],[low]]-F447)</f>
        <v>9.2900000000000205</v>
      </c>
      <c r="J448" s="15">
        <f>MAX(testdata[[#This Row],[H-L]:[|L-pC|]])</f>
        <v>9.2900000000000205</v>
      </c>
      <c r="K448" s="12">
        <f>(K447*13+testdata[[#This Row],[TR]])/14</f>
        <v>2.6238784109580138</v>
      </c>
      <c r="L448" s="12">
        <f>(testdata[[#This Row],[high]]+testdata[[#This Row],[low]])/2</f>
        <v>275.53499999999997</v>
      </c>
      <c r="M448" s="15">
        <f>testdata[[#This Row],[MidPrice]]+Multiplier*testdata[[#This Row],[ATR]]</f>
        <v>283.40663523287401</v>
      </c>
      <c r="N448" s="15">
        <f>testdata[[#This Row],[MidPrice]]-Multiplier*testdata[[#This Row],[ATR]]</f>
        <v>267.66336476712593</v>
      </c>
      <c r="O448" s="15">
        <f>IF(OR(testdata[[#This Row],[UpperE]]&lt;O447,F447&gt;O447),testdata[[#This Row],[UpperE]],O447)</f>
        <v>283.40663523287401</v>
      </c>
      <c r="P448" s="15">
        <f>IF(OR(testdata[[#This Row],[LowerE]]&gt;P447,F447&lt;P447),testdata[[#This Row],[LowerE]],P447)</f>
        <v>279.99915561745894</v>
      </c>
      <c r="Q448" s="8">
        <f>IF(T447=O447,testdata[[#This Row],[Upper]],testdata[[#This Row],[Lower]])</f>
        <v>279.99915561745894</v>
      </c>
      <c r="R448" s="8">
        <f>IF(testdata[[#This Row],[SuperTrend]]=testdata[[#This Row],[Upper]],testdata[[#This Row],[Upper]],NA())</f>
        <v>283.40663523287401</v>
      </c>
      <c r="S448" s="8" t="e">
        <f>IF(testdata[[#This Row],[SuperTrend]]=testdata[[#This Row],[Lower]],testdata[[#This Row],[Lower]],NA())</f>
        <v>#N/A</v>
      </c>
      <c r="T448" s="8">
        <f>IF(testdata[[#This Row],[close]]&lt;=testdata[[#This Row],[STpot]],testdata[[#This Row],[Upper]],testdata[[#This Row],[Lower]])</f>
        <v>283.40663523287401</v>
      </c>
      <c r="V448" s="2">
        <v>43383</v>
      </c>
      <c r="W448" s="8">
        <v>283.40663523287401</v>
      </c>
      <c r="X448" s="8"/>
      <c r="Y448" s="8">
        <v>283.40663523287401</v>
      </c>
      <c r="Z448" t="str">
        <f t="shared" si="6"/>
        <v/>
      </c>
    </row>
    <row r="449" spans="1:26" x14ac:dyDescent="0.25">
      <c r="A449" s="5">
        <v>448</v>
      </c>
      <c r="B449" s="2">
        <v>43384</v>
      </c>
      <c r="C449" s="1">
        <v>270.35000000000002</v>
      </c>
      <c r="D449" s="1">
        <v>272.13</v>
      </c>
      <c r="E449" s="1">
        <v>263.8</v>
      </c>
      <c r="F449" s="1">
        <v>265.56</v>
      </c>
      <c r="G449" s="1">
        <f>testdata[[#This Row],[high]]-testdata[[#This Row],[low]]</f>
        <v>8.3299999999999841</v>
      </c>
      <c r="H449" s="1">
        <f>ABS(testdata[[#This Row],[high]]-F448)</f>
        <v>0.58999999999997499</v>
      </c>
      <c r="I449" s="1">
        <f>ABS(testdata[[#This Row],[low]]-F448)</f>
        <v>7.7400000000000091</v>
      </c>
      <c r="J449" s="15">
        <f>MAX(testdata[[#This Row],[H-L]:[|L-pC|]])</f>
        <v>8.3299999999999841</v>
      </c>
      <c r="K449" s="12">
        <f>(K448*13+testdata[[#This Row],[TR]])/14</f>
        <v>3.0314585244610117</v>
      </c>
      <c r="L449" s="12">
        <f>(testdata[[#This Row],[high]]+testdata[[#This Row],[low]])/2</f>
        <v>267.96500000000003</v>
      </c>
      <c r="M449" s="15">
        <f>testdata[[#This Row],[MidPrice]]+Multiplier*testdata[[#This Row],[ATR]]</f>
        <v>277.05937557338308</v>
      </c>
      <c r="N449" s="15">
        <f>testdata[[#This Row],[MidPrice]]-Multiplier*testdata[[#This Row],[ATR]]</f>
        <v>258.87062442661698</v>
      </c>
      <c r="O449" s="15">
        <f>IF(OR(testdata[[#This Row],[UpperE]]&lt;O448,F448&gt;O448),testdata[[#This Row],[UpperE]],O448)</f>
        <v>277.05937557338308</v>
      </c>
      <c r="P449" s="15">
        <f>IF(OR(testdata[[#This Row],[LowerE]]&gt;P448,F448&lt;P448),testdata[[#This Row],[LowerE]],P448)</f>
        <v>258.87062442661698</v>
      </c>
      <c r="Q449" s="8">
        <f>IF(T448=O448,testdata[[#This Row],[Upper]],testdata[[#This Row],[Lower]])</f>
        <v>277.05937557338308</v>
      </c>
      <c r="R449" s="8">
        <f>IF(testdata[[#This Row],[SuperTrend]]=testdata[[#This Row],[Upper]],testdata[[#This Row],[Upper]],NA())</f>
        <v>277.05937557338308</v>
      </c>
      <c r="S449" s="8" t="e">
        <f>IF(testdata[[#This Row],[SuperTrend]]=testdata[[#This Row],[Lower]],testdata[[#This Row],[Lower]],NA())</f>
        <v>#N/A</v>
      </c>
      <c r="T449" s="8">
        <f>IF(testdata[[#This Row],[close]]&lt;=testdata[[#This Row],[STpot]],testdata[[#This Row],[Upper]],testdata[[#This Row],[Lower]])</f>
        <v>277.05937557338308</v>
      </c>
      <c r="V449" s="2">
        <v>43384</v>
      </c>
      <c r="W449" s="8">
        <v>277.05937557338302</v>
      </c>
      <c r="X449" s="8"/>
      <c r="Y449" s="8">
        <v>277.05937557338302</v>
      </c>
      <c r="Z449" t="str">
        <f t="shared" si="6"/>
        <v/>
      </c>
    </row>
    <row r="450" spans="1:26" x14ac:dyDescent="0.25">
      <c r="A450" s="5">
        <v>449</v>
      </c>
      <c r="B450" s="2">
        <v>43385</v>
      </c>
      <c r="C450" s="1">
        <v>270.05</v>
      </c>
      <c r="D450" s="1">
        <v>270.36</v>
      </c>
      <c r="E450" s="1">
        <v>265.76</v>
      </c>
      <c r="F450" s="1">
        <v>269.25</v>
      </c>
      <c r="G450" s="1">
        <f>testdata[[#This Row],[high]]-testdata[[#This Row],[low]]</f>
        <v>4.6000000000000227</v>
      </c>
      <c r="H450" s="1">
        <f>ABS(testdata[[#This Row],[high]]-F449)</f>
        <v>4.8000000000000114</v>
      </c>
      <c r="I450" s="1">
        <f>ABS(testdata[[#This Row],[low]]-F449)</f>
        <v>0.19999999999998863</v>
      </c>
      <c r="J450" s="15">
        <f>MAX(testdata[[#This Row],[H-L]:[|L-pC|]])</f>
        <v>4.8000000000000114</v>
      </c>
      <c r="K450" s="12">
        <f>(K449*13+testdata[[#This Row],[TR]])/14</f>
        <v>3.1577829155709405</v>
      </c>
      <c r="L450" s="12">
        <f>(testdata[[#This Row],[high]]+testdata[[#This Row],[low]])/2</f>
        <v>268.06</v>
      </c>
      <c r="M450" s="15">
        <f>testdata[[#This Row],[MidPrice]]+Multiplier*testdata[[#This Row],[ATR]]</f>
        <v>277.53334874671282</v>
      </c>
      <c r="N450" s="15">
        <f>testdata[[#This Row],[MidPrice]]-Multiplier*testdata[[#This Row],[ATR]]</f>
        <v>258.58665125328719</v>
      </c>
      <c r="O450" s="15">
        <f>IF(OR(testdata[[#This Row],[UpperE]]&lt;O449,F449&gt;O449),testdata[[#This Row],[UpperE]],O449)</f>
        <v>277.05937557338308</v>
      </c>
      <c r="P450" s="15">
        <f>IF(OR(testdata[[#This Row],[LowerE]]&gt;P449,F449&lt;P449),testdata[[#This Row],[LowerE]],P449)</f>
        <v>258.87062442661698</v>
      </c>
      <c r="Q450" s="8">
        <f>IF(T449=O449,testdata[[#This Row],[Upper]],testdata[[#This Row],[Lower]])</f>
        <v>277.05937557338308</v>
      </c>
      <c r="R450" s="8">
        <f>IF(testdata[[#This Row],[SuperTrend]]=testdata[[#This Row],[Upper]],testdata[[#This Row],[Upper]],NA())</f>
        <v>277.05937557338308</v>
      </c>
      <c r="S450" s="8" t="e">
        <f>IF(testdata[[#This Row],[SuperTrend]]=testdata[[#This Row],[Lower]],testdata[[#This Row],[Lower]],NA())</f>
        <v>#N/A</v>
      </c>
      <c r="T450" s="8">
        <f>IF(testdata[[#This Row],[close]]&lt;=testdata[[#This Row],[STpot]],testdata[[#This Row],[Upper]],testdata[[#This Row],[Lower]])</f>
        <v>277.05937557338308</v>
      </c>
      <c r="V450" s="2">
        <v>43385</v>
      </c>
      <c r="W450" s="8">
        <v>277.05937557338302</v>
      </c>
      <c r="X450" s="8"/>
      <c r="Y450" s="8">
        <v>277.05937557338302</v>
      </c>
      <c r="Z450" t="str">
        <f t="shared" si="6"/>
        <v/>
      </c>
    </row>
    <row r="451" spans="1:26" x14ac:dyDescent="0.25">
      <c r="A451" s="5">
        <v>450</v>
      </c>
      <c r="B451" s="2">
        <v>43388</v>
      </c>
      <c r="C451" s="1">
        <v>268.86</v>
      </c>
      <c r="D451" s="1">
        <v>270.31</v>
      </c>
      <c r="E451" s="1">
        <v>267.64</v>
      </c>
      <c r="F451" s="1">
        <v>267.74</v>
      </c>
      <c r="G451" s="1">
        <f>testdata[[#This Row],[high]]-testdata[[#This Row],[low]]</f>
        <v>2.6700000000000159</v>
      </c>
      <c r="H451" s="1">
        <f>ABS(testdata[[#This Row],[high]]-F450)</f>
        <v>1.0600000000000023</v>
      </c>
      <c r="I451" s="1">
        <f>ABS(testdata[[#This Row],[low]]-F450)</f>
        <v>1.6100000000000136</v>
      </c>
      <c r="J451" s="15">
        <f>MAX(testdata[[#This Row],[H-L]:[|L-pC|]])</f>
        <v>2.6700000000000159</v>
      </c>
      <c r="K451" s="12">
        <f>(K450*13+testdata[[#This Row],[TR]])/14</f>
        <v>3.1229412787444457</v>
      </c>
      <c r="L451" s="12">
        <f>(testdata[[#This Row],[high]]+testdata[[#This Row],[low]])/2</f>
        <v>268.97500000000002</v>
      </c>
      <c r="M451" s="15">
        <f>testdata[[#This Row],[MidPrice]]+Multiplier*testdata[[#This Row],[ATR]]</f>
        <v>278.34382383623335</v>
      </c>
      <c r="N451" s="15">
        <f>testdata[[#This Row],[MidPrice]]-Multiplier*testdata[[#This Row],[ATR]]</f>
        <v>259.60617616376669</v>
      </c>
      <c r="O451" s="15">
        <f>IF(OR(testdata[[#This Row],[UpperE]]&lt;O450,F450&gt;O450),testdata[[#This Row],[UpperE]],O450)</f>
        <v>277.05937557338308</v>
      </c>
      <c r="P451" s="15">
        <f>IF(OR(testdata[[#This Row],[LowerE]]&gt;P450,F450&lt;P450),testdata[[#This Row],[LowerE]],P450)</f>
        <v>259.60617616376669</v>
      </c>
      <c r="Q451" s="8">
        <f>IF(T450=O450,testdata[[#This Row],[Upper]],testdata[[#This Row],[Lower]])</f>
        <v>277.05937557338308</v>
      </c>
      <c r="R451" s="8">
        <f>IF(testdata[[#This Row],[SuperTrend]]=testdata[[#This Row],[Upper]],testdata[[#This Row],[Upper]],NA())</f>
        <v>277.05937557338308</v>
      </c>
      <c r="S451" s="8" t="e">
        <f>IF(testdata[[#This Row],[SuperTrend]]=testdata[[#This Row],[Lower]],testdata[[#This Row],[Lower]],NA())</f>
        <v>#N/A</v>
      </c>
      <c r="T451" s="8">
        <f>IF(testdata[[#This Row],[close]]&lt;=testdata[[#This Row],[STpot]],testdata[[#This Row],[Upper]],testdata[[#This Row],[Lower]])</f>
        <v>277.05937557338308</v>
      </c>
      <c r="V451" s="2">
        <v>43388</v>
      </c>
      <c r="W451" s="8">
        <v>277.05937557338302</v>
      </c>
      <c r="X451" s="8"/>
      <c r="Y451" s="8">
        <v>277.05937557338302</v>
      </c>
      <c r="Z451" t="str">
        <f t="shared" si="6"/>
        <v/>
      </c>
    </row>
    <row r="452" spans="1:26" x14ac:dyDescent="0.25">
      <c r="A452" s="5">
        <v>451</v>
      </c>
      <c r="B452" s="2">
        <v>43389</v>
      </c>
      <c r="C452" s="1">
        <v>269.88</v>
      </c>
      <c r="D452" s="1">
        <v>274</v>
      </c>
      <c r="E452" s="1">
        <v>269.37</v>
      </c>
      <c r="F452" s="1">
        <v>273.58999999999997</v>
      </c>
      <c r="G452" s="1">
        <f>testdata[[#This Row],[high]]-testdata[[#This Row],[low]]</f>
        <v>4.6299999999999955</v>
      </c>
      <c r="H452" s="1">
        <f>ABS(testdata[[#This Row],[high]]-F451)</f>
        <v>6.2599999999999909</v>
      </c>
      <c r="I452" s="1">
        <f>ABS(testdata[[#This Row],[low]]-F451)</f>
        <v>1.6299999999999955</v>
      </c>
      <c r="J452" s="15">
        <f>MAX(testdata[[#This Row],[H-L]:[|L-pC|]])</f>
        <v>6.2599999999999909</v>
      </c>
      <c r="K452" s="12">
        <f>(K451*13+testdata[[#This Row],[TR]])/14</f>
        <v>3.3470169016912701</v>
      </c>
      <c r="L452" s="12">
        <f>(testdata[[#This Row],[high]]+testdata[[#This Row],[low]])/2</f>
        <v>271.685</v>
      </c>
      <c r="M452" s="15">
        <f>testdata[[#This Row],[MidPrice]]+Multiplier*testdata[[#This Row],[ATR]]</f>
        <v>281.72605070507382</v>
      </c>
      <c r="N452" s="15">
        <f>testdata[[#This Row],[MidPrice]]-Multiplier*testdata[[#This Row],[ATR]]</f>
        <v>261.64394929492619</v>
      </c>
      <c r="O452" s="15">
        <f>IF(OR(testdata[[#This Row],[UpperE]]&lt;O451,F451&gt;O451),testdata[[#This Row],[UpperE]],O451)</f>
        <v>277.05937557338308</v>
      </c>
      <c r="P452" s="15">
        <f>IF(OR(testdata[[#This Row],[LowerE]]&gt;P451,F451&lt;P451),testdata[[#This Row],[LowerE]],P451)</f>
        <v>261.64394929492619</v>
      </c>
      <c r="Q452" s="8">
        <f>IF(T451=O451,testdata[[#This Row],[Upper]],testdata[[#This Row],[Lower]])</f>
        <v>277.05937557338308</v>
      </c>
      <c r="R452" s="8">
        <f>IF(testdata[[#This Row],[SuperTrend]]=testdata[[#This Row],[Upper]],testdata[[#This Row],[Upper]],NA())</f>
        <v>277.05937557338308</v>
      </c>
      <c r="S452" s="8" t="e">
        <f>IF(testdata[[#This Row],[SuperTrend]]=testdata[[#This Row],[Lower]],testdata[[#This Row],[Lower]],NA())</f>
        <v>#N/A</v>
      </c>
      <c r="T452" s="8">
        <f>IF(testdata[[#This Row],[close]]&lt;=testdata[[#This Row],[STpot]],testdata[[#This Row],[Upper]],testdata[[#This Row],[Lower]])</f>
        <v>277.05937557338308</v>
      </c>
      <c r="V452" s="2">
        <v>43389</v>
      </c>
      <c r="W452" s="8">
        <v>277.05937557338302</v>
      </c>
      <c r="X452" s="8"/>
      <c r="Y452" s="8">
        <v>277.05937557338302</v>
      </c>
      <c r="Z452" t="str">
        <f t="shared" si="6"/>
        <v/>
      </c>
    </row>
    <row r="453" spans="1:26" x14ac:dyDescent="0.25">
      <c r="A453" s="5">
        <v>452</v>
      </c>
      <c r="B453" s="2">
        <v>43390</v>
      </c>
      <c r="C453" s="1">
        <v>273.63</v>
      </c>
      <c r="D453" s="1">
        <v>274.32</v>
      </c>
      <c r="E453" s="1">
        <v>270.82</v>
      </c>
      <c r="F453" s="1">
        <v>273.64</v>
      </c>
      <c r="G453" s="1">
        <f>testdata[[#This Row],[high]]-testdata[[#This Row],[low]]</f>
        <v>3.5</v>
      </c>
      <c r="H453" s="1">
        <f>ABS(testdata[[#This Row],[high]]-F452)</f>
        <v>0.73000000000001819</v>
      </c>
      <c r="I453" s="1">
        <f>ABS(testdata[[#This Row],[low]]-F452)</f>
        <v>2.7699999999999818</v>
      </c>
      <c r="J453" s="15">
        <f>MAX(testdata[[#This Row],[H-L]:[|L-pC|]])</f>
        <v>3.5</v>
      </c>
      <c r="K453" s="12">
        <f>(K452*13+testdata[[#This Row],[TR]])/14</f>
        <v>3.3579442658561796</v>
      </c>
      <c r="L453" s="12">
        <f>(testdata[[#This Row],[high]]+testdata[[#This Row],[low]])/2</f>
        <v>272.57</v>
      </c>
      <c r="M453" s="15">
        <f>testdata[[#This Row],[MidPrice]]+Multiplier*testdata[[#This Row],[ATR]]</f>
        <v>282.64383279756851</v>
      </c>
      <c r="N453" s="15">
        <f>testdata[[#This Row],[MidPrice]]-Multiplier*testdata[[#This Row],[ATR]]</f>
        <v>262.49616720243148</v>
      </c>
      <c r="O453" s="15">
        <f>IF(OR(testdata[[#This Row],[UpperE]]&lt;O452,F452&gt;O452),testdata[[#This Row],[UpperE]],O452)</f>
        <v>277.05937557338308</v>
      </c>
      <c r="P453" s="15">
        <f>IF(OR(testdata[[#This Row],[LowerE]]&gt;P452,F452&lt;P452),testdata[[#This Row],[LowerE]],P452)</f>
        <v>262.49616720243148</v>
      </c>
      <c r="Q453" s="8">
        <f>IF(T452=O452,testdata[[#This Row],[Upper]],testdata[[#This Row],[Lower]])</f>
        <v>277.05937557338308</v>
      </c>
      <c r="R453" s="8">
        <f>IF(testdata[[#This Row],[SuperTrend]]=testdata[[#This Row],[Upper]],testdata[[#This Row],[Upper]],NA())</f>
        <v>277.05937557338308</v>
      </c>
      <c r="S453" s="8" t="e">
        <f>IF(testdata[[#This Row],[SuperTrend]]=testdata[[#This Row],[Lower]],testdata[[#This Row],[Lower]],NA())</f>
        <v>#N/A</v>
      </c>
      <c r="T453" s="8">
        <f>IF(testdata[[#This Row],[close]]&lt;=testdata[[#This Row],[STpot]],testdata[[#This Row],[Upper]],testdata[[#This Row],[Lower]])</f>
        <v>277.05937557338308</v>
      </c>
      <c r="V453" s="2">
        <v>43390</v>
      </c>
      <c r="W453" s="8">
        <v>277.05937557338302</v>
      </c>
      <c r="X453" s="8"/>
      <c r="Y453" s="8">
        <v>277.05937557338302</v>
      </c>
      <c r="Z453" t="str">
        <f t="shared" si="6"/>
        <v/>
      </c>
    </row>
    <row r="454" spans="1:26" x14ac:dyDescent="0.25">
      <c r="A454" s="5">
        <v>453</v>
      </c>
      <c r="B454" s="2">
        <v>43391</v>
      </c>
      <c r="C454" s="1">
        <v>272.62</v>
      </c>
      <c r="D454" s="1">
        <v>273.27</v>
      </c>
      <c r="E454" s="1">
        <v>268.29000000000002</v>
      </c>
      <c r="F454" s="1">
        <v>269.69</v>
      </c>
      <c r="G454" s="1">
        <f>testdata[[#This Row],[high]]-testdata[[#This Row],[low]]</f>
        <v>4.9799999999999613</v>
      </c>
      <c r="H454" s="1">
        <f>ABS(testdata[[#This Row],[high]]-F453)</f>
        <v>0.37000000000000455</v>
      </c>
      <c r="I454" s="1">
        <f>ABS(testdata[[#This Row],[low]]-F453)</f>
        <v>5.3499999999999659</v>
      </c>
      <c r="J454" s="15">
        <f>MAX(testdata[[#This Row],[H-L]:[|L-pC|]])</f>
        <v>5.3499999999999659</v>
      </c>
      <c r="K454" s="12">
        <f>(K453*13+testdata[[#This Row],[TR]])/14</f>
        <v>3.5002339611521642</v>
      </c>
      <c r="L454" s="12">
        <f>(testdata[[#This Row],[high]]+testdata[[#This Row],[low]])/2</f>
        <v>270.77999999999997</v>
      </c>
      <c r="M454" s="15">
        <f>testdata[[#This Row],[MidPrice]]+Multiplier*testdata[[#This Row],[ATR]]</f>
        <v>281.28070188345646</v>
      </c>
      <c r="N454" s="15">
        <f>testdata[[#This Row],[MidPrice]]-Multiplier*testdata[[#This Row],[ATR]]</f>
        <v>260.27929811654349</v>
      </c>
      <c r="O454" s="15">
        <f>IF(OR(testdata[[#This Row],[UpperE]]&lt;O453,F453&gt;O453),testdata[[#This Row],[UpperE]],O453)</f>
        <v>277.05937557338308</v>
      </c>
      <c r="P454" s="15">
        <f>IF(OR(testdata[[#This Row],[LowerE]]&gt;P453,F453&lt;P453),testdata[[#This Row],[LowerE]],P453)</f>
        <v>262.49616720243148</v>
      </c>
      <c r="Q454" s="8">
        <f>IF(T453=O453,testdata[[#This Row],[Upper]],testdata[[#This Row],[Lower]])</f>
        <v>277.05937557338308</v>
      </c>
      <c r="R454" s="8">
        <f>IF(testdata[[#This Row],[SuperTrend]]=testdata[[#This Row],[Upper]],testdata[[#This Row],[Upper]],NA())</f>
        <v>277.05937557338308</v>
      </c>
      <c r="S454" s="8" t="e">
        <f>IF(testdata[[#This Row],[SuperTrend]]=testdata[[#This Row],[Lower]],testdata[[#This Row],[Lower]],NA())</f>
        <v>#N/A</v>
      </c>
      <c r="T454" s="8">
        <f>IF(testdata[[#This Row],[close]]&lt;=testdata[[#This Row],[STpot]],testdata[[#This Row],[Upper]],testdata[[#This Row],[Lower]])</f>
        <v>277.05937557338308</v>
      </c>
      <c r="V454" s="2">
        <v>43391</v>
      </c>
      <c r="W454" s="8">
        <v>277.05937557338302</v>
      </c>
      <c r="X454" s="8"/>
      <c r="Y454" s="8">
        <v>277.05937557338302</v>
      </c>
      <c r="Z454" t="str">
        <f t="shared" si="6"/>
        <v/>
      </c>
    </row>
    <row r="455" spans="1:26" x14ac:dyDescent="0.25">
      <c r="A455" s="5">
        <v>454</v>
      </c>
      <c r="B455" s="2">
        <v>43392</v>
      </c>
      <c r="C455" s="1">
        <v>270.39999999999998</v>
      </c>
      <c r="D455" s="1">
        <v>272.52</v>
      </c>
      <c r="E455" s="1">
        <v>268.77999999999997</v>
      </c>
      <c r="F455" s="1">
        <v>269.54000000000002</v>
      </c>
      <c r="G455" s="1">
        <f>testdata[[#This Row],[high]]-testdata[[#This Row],[low]]</f>
        <v>3.7400000000000091</v>
      </c>
      <c r="H455" s="1">
        <f>ABS(testdata[[#This Row],[high]]-F454)</f>
        <v>2.8299999999999841</v>
      </c>
      <c r="I455" s="1">
        <f>ABS(testdata[[#This Row],[low]]-F454)</f>
        <v>0.91000000000002501</v>
      </c>
      <c r="J455" s="15">
        <f>MAX(testdata[[#This Row],[H-L]:[|L-pC|]])</f>
        <v>3.7400000000000091</v>
      </c>
      <c r="K455" s="12">
        <f>(K454*13+testdata[[#This Row],[TR]])/14</f>
        <v>3.5173601067841531</v>
      </c>
      <c r="L455" s="12">
        <f>(testdata[[#This Row],[high]]+testdata[[#This Row],[low]])/2</f>
        <v>270.64999999999998</v>
      </c>
      <c r="M455" s="15">
        <f>testdata[[#This Row],[MidPrice]]+Multiplier*testdata[[#This Row],[ATR]]</f>
        <v>281.20208032035242</v>
      </c>
      <c r="N455" s="15">
        <f>testdata[[#This Row],[MidPrice]]-Multiplier*testdata[[#This Row],[ATR]]</f>
        <v>260.09791967964753</v>
      </c>
      <c r="O455" s="15">
        <f>IF(OR(testdata[[#This Row],[UpperE]]&lt;O454,F454&gt;O454),testdata[[#This Row],[UpperE]],O454)</f>
        <v>277.05937557338308</v>
      </c>
      <c r="P455" s="15">
        <f>IF(OR(testdata[[#This Row],[LowerE]]&gt;P454,F454&lt;P454),testdata[[#This Row],[LowerE]],P454)</f>
        <v>262.49616720243148</v>
      </c>
      <c r="Q455" s="8">
        <f>IF(T454=O454,testdata[[#This Row],[Upper]],testdata[[#This Row],[Lower]])</f>
        <v>277.05937557338308</v>
      </c>
      <c r="R455" s="8">
        <f>IF(testdata[[#This Row],[SuperTrend]]=testdata[[#This Row],[Upper]],testdata[[#This Row],[Upper]],NA())</f>
        <v>277.05937557338308</v>
      </c>
      <c r="S455" s="8" t="e">
        <f>IF(testdata[[#This Row],[SuperTrend]]=testdata[[#This Row],[Lower]],testdata[[#This Row],[Lower]],NA())</f>
        <v>#N/A</v>
      </c>
      <c r="T455" s="8">
        <f>IF(testdata[[#This Row],[close]]&lt;=testdata[[#This Row],[STpot]],testdata[[#This Row],[Upper]],testdata[[#This Row],[Lower]])</f>
        <v>277.05937557338308</v>
      </c>
      <c r="V455" s="2">
        <v>43392</v>
      </c>
      <c r="W455" s="8">
        <v>277.05937557338302</v>
      </c>
      <c r="X455" s="8"/>
      <c r="Y455" s="8">
        <v>277.05937557338302</v>
      </c>
      <c r="Z455" t="str">
        <f t="shared" si="6"/>
        <v/>
      </c>
    </row>
    <row r="456" spans="1:26" x14ac:dyDescent="0.25">
      <c r="A456" s="5">
        <v>455</v>
      </c>
      <c r="B456" s="2">
        <v>43395</v>
      </c>
      <c r="C456" s="1">
        <v>270.27</v>
      </c>
      <c r="D456" s="1">
        <v>270.63</v>
      </c>
      <c r="E456" s="1">
        <v>267.75</v>
      </c>
      <c r="F456" s="1">
        <v>268.33</v>
      </c>
      <c r="G456" s="1">
        <f>testdata[[#This Row],[high]]-testdata[[#This Row],[low]]</f>
        <v>2.8799999999999955</v>
      </c>
      <c r="H456" s="1">
        <f>ABS(testdata[[#This Row],[high]]-F455)</f>
        <v>1.089999999999975</v>
      </c>
      <c r="I456" s="1">
        <f>ABS(testdata[[#This Row],[low]]-F455)</f>
        <v>1.7900000000000205</v>
      </c>
      <c r="J456" s="15">
        <f>MAX(testdata[[#This Row],[H-L]:[|L-pC|]])</f>
        <v>2.8799999999999955</v>
      </c>
      <c r="K456" s="12">
        <f>(K455*13+testdata[[#This Row],[TR]])/14</f>
        <v>3.4718343848709989</v>
      </c>
      <c r="L456" s="12">
        <f>(testdata[[#This Row],[high]]+testdata[[#This Row],[low]])/2</f>
        <v>269.19</v>
      </c>
      <c r="M456" s="15">
        <f>testdata[[#This Row],[MidPrice]]+Multiplier*testdata[[#This Row],[ATR]]</f>
        <v>279.60550315461302</v>
      </c>
      <c r="N456" s="15">
        <f>testdata[[#This Row],[MidPrice]]-Multiplier*testdata[[#This Row],[ATR]]</f>
        <v>258.77449684538698</v>
      </c>
      <c r="O456" s="15">
        <f>IF(OR(testdata[[#This Row],[UpperE]]&lt;O455,F455&gt;O455),testdata[[#This Row],[UpperE]],O455)</f>
        <v>277.05937557338308</v>
      </c>
      <c r="P456" s="15">
        <f>IF(OR(testdata[[#This Row],[LowerE]]&gt;P455,F455&lt;P455),testdata[[#This Row],[LowerE]],P455)</f>
        <v>262.49616720243148</v>
      </c>
      <c r="Q456" s="8">
        <f>IF(T455=O455,testdata[[#This Row],[Upper]],testdata[[#This Row],[Lower]])</f>
        <v>277.05937557338308</v>
      </c>
      <c r="R456" s="8">
        <f>IF(testdata[[#This Row],[SuperTrend]]=testdata[[#This Row],[Upper]],testdata[[#This Row],[Upper]],NA())</f>
        <v>277.05937557338308</v>
      </c>
      <c r="S456" s="8" t="e">
        <f>IF(testdata[[#This Row],[SuperTrend]]=testdata[[#This Row],[Lower]],testdata[[#This Row],[Lower]],NA())</f>
        <v>#N/A</v>
      </c>
      <c r="T456" s="8">
        <f>IF(testdata[[#This Row],[close]]&lt;=testdata[[#This Row],[STpot]],testdata[[#This Row],[Upper]],testdata[[#This Row],[Lower]])</f>
        <v>277.05937557338308</v>
      </c>
      <c r="V456" s="2">
        <v>43395</v>
      </c>
      <c r="W456" s="8">
        <v>277.05937557338302</v>
      </c>
      <c r="X456" s="8"/>
      <c r="Y456" s="8">
        <v>277.05937557338302</v>
      </c>
      <c r="Z456" t="str">
        <f t="shared" si="6"/>
        <v/>
      </c>
    </row>
    <row r="457" spans="1:26" x14ac:dyDescent="0.25">
      <c r="A457" s="5">
        <v>456</v>
      </c>
      <c r="B457" s="2">
        <v>43396</v>
      </c>
      <c r="C457" s="1">
        <v>264.37</v>
      </c>
      <c r="D457" s="1">
        <v>268.2</v>
      </c>
      <c r="E457" s="1">
        <v>262.08999999999997</v>
      </c>
      <c r="F457" s="1">
        <v>266.97000000000003</v>
      </c>
      <c r="G457" s="1">
        <f>testdata[[#This Row],[high]]-testdata[[#This Row],[low]]</f>
        <v>6.1100000000000136</v>
      </c>
      <c r="H457" s="1">
        <f>ABS(testdata[[#This Row],[high]]-F456)</f>
        <v>0.12999999999999545</v>
      </c>
      <c r="I457" s="1">
        <f>ABS(testdata[[#This Row],[low]]-F456)</f>
        <v>6.2400000000000091</v>
      </c>
      <c r="J457" s="15">
        <f>MAX(testdata[[#This Row],[H-L]:[|L-pC|]])</f>
        <v>6.2400000000000091</v>
      </c>
      <c r="K457" s="12">
        <f>(K456*13+testdata[[#This Row],[TR]])/14</f>
        <v>3.6695605002373566</v>
      </c>
      <c r="L457" s="12">
        <f>(testdata[[#This Row],[high]]+testdata[[#This Row],[low]])/2</f>
        <v>265.14499999999998</v>
      </c>
      <c r="M457" s="15">
        <f>testdata[[#This Row],[MidPrice]]+Multiplier*testdata[[#This Row],[ATR]]</f>
        <v>276.15368150071203</v>
      </c>
      <c r="N457" s="15">
        <f>testdata[[#This Row],[MidPrice]]-Multiplier*testdata[[#This Row],[ATR]]</f>
        <v>254.13631849928791</v>
      </c>
      <c r="O457" s="15">
        <f>IF(OR(testdata[[#This Row],[UpperE]]&lt;O456,F456&gt;O456),testdata[[#This Row],[UpperE]],O456)</f>
        <v>276.15368150071203</v>
      </c>
      <c r="P457" s="15">
        <f>IF(OR(testdata[[#This Row],[LowerE]]&gt;P456,F456&lt;P456),testdata[[#This Row],[LowerE]],P456)</f>
        <v>262.49616720243148</v>
      </c>
      <c r="Q457" s="8">
        <f>IF(T456=O456,testdata[[#This Row],[Upper]],testdata[[#This Row],[Lower]])</f>
        <v>276.15368150071203</v>
      </c>
      <c r="R457" s="8">
        <f>IF(testdata[[#This Row],[SuperTrend]]=testdata[[#This Row],[Upper]],testdata[[#This Row],[Upper]],NA())</f>
        <v>276.15368150071203</v>
      </c>
      <c r="S457" s="8" t="e">
        <f>IF(testdata[[#This Row],[SuperTrend]]=testdata[[#This Row],[Lower]],testdata[[#This Row],[Lower]],NA())</f>
        <v>#N/A</v>
      </c>
      <c r="T457" s="8">
        <f>IF(testdata[[#This Row],[close]]&lt;=testdata[[#This Row],[STpot]],testdata[[#This Row],[Upper]],testdata[[#This Row],[Lower]])</f>
        <v>276.15368150071203</v>
      </c>
      <c r="V457" s="2">
        <v>43396</v>
      </c>
      <c r="W457" s="8">
        <v>276.15368150071203</v>
      </c>
      <c r="X457" s="8"/>
      <c r="Y457" s="8">
        <v>276.15368150071203</v>
      </c>
      <c r="Z457" t="str">
        <f t="shared" si="6"/>
        <v/>
      </c>
    </row>
    <row r="458" spans="1:26" x14ac:dyDescent="0.25">
      <c r="A458" s="5">
        <v>457</v>
      </c>
      <c r="B458" s="2">
        <v>43397</v>
      </c>
      <c r="C458" s="1">
        <v>266.69</v>
      </c>
      <c r="D458" s="1">
        <v>267.11</v>
      </c>
      <c r="E458" s="1">
        <v>258.27</v>
      </c>
      <c r="F458" s="1">
        <v>258.88</v>
      </c>
      <c r="G458" s="1">
        <f>testdata[[#This Row],[high]]-testdata[[#This Row],[low]]</f>
        <v>8.8400000000000318</v>
      </c>
      <c r="H458" s="1">
        <f>ABS(testdata[[#This Row],[high]]-F457)</f>
        <v>0.13999999999998636</v>
      </c>
      <c r="I458" s="1">
        <f>ABS(testdata[[#This Row],[low]]-F457)</f>
        <v>8.7000000000000455</v>
      </c>
      <c r="J458" s="15">
        <f>MAX(testdata[[#This Row],[H-L]:[|L-pC|]])</f>
        <v>8.8400000000000318</v>
      </c>
      <c r="K458" s="12">
        <f>(K457*13+testdata[[#This Row],[TR]])/14</f>
        <v>4.0388776073632622</v>
      </c>
      <c r="L458" s="12">
        <f>(testdata[[#This Row],[high]]+testdata[[#This Row],[low]])/2</f>
        <v>262.69</v>
      </c>
      <c r="M458" s="15">
        <f>testdata[[#This Row],[MidPrice]]+Multiplier*testdata[[#This Row],[ATR]]</f>
        <v>274.8066328220898</v>
      </c>
      <c r="N458" s="15">
        <f>testdata[[#This Row],[MidPrice]]-Multiplier*testdata[[#This Row],[ATR]]</f>
        <v>250.5733671779102</v>
      </c>
      <c r="O458" s="15">
        <f>IF(OR(testdata[[#This Row],[UpperE]]&lt;O457,F457&gt;O457),testdata[[#This Row],[UpperE]],O457)</f>
        <v>274.8066328220898</v>
      </c>
      <c r="P458" s="15">
        <f>IF(OR(testdata[[#This Row],[LowerE]]&gt;P457,F457&lt;P457),testdata[[#This Row],[LowerE]],P457)</f>
        <v>262.49616720243148</v>
      </c>
      <c r="Q458" s="8">
        <f>IF(T457=O457,testdata[[#This Row],[Upper]],testdata[[#This Row],[Lower]])</f>
        <v>274.8066328220898</v>
      </c>
      <c r="R458" s="8">
        <f>IF(testdata[[#This Row],[SuperTrend]]=testdata[[#This Row],[Upper]],testdata[[#This Row],[Upper]],NA())</f>
        <v>274.8066328220898</v>
      </c>
      <c r="S458" s="8" t="e">
        <f>IF(testdata[[#This Row],[SuperTrend]]=testdata[[#This Row],[Lower]],testdata[[#This Row],[Lower]],NA())</f>
        <v>#N/A</v>
      </c>
      <c r="T458" s="8">
        <f>IF(testdata[[#This Row],[close]]&lt;=testdata[[#This Row],[STpot]],testdata[[#This Row],[Upper]],testdata[[#This Row],[Lower]])</f>
        <v>274.8066328220898</v>
      </c>
      <c r="V458" s="2">
        <v>43397</v>
      </c>
      <c r="W458" s="8">
        <v>274.806632822089</v>
      </c>
      <c r="X458" s="8"/>
      <c r="Y458" s="8">
        <v>274.806632822089</v>
      </c>
      <c r="Z458" t="str">
        <f t="shared" si="6"/>
        <v/>
      </c>
    </row>
    <row r="459" spans="1:26" x14ac:dyDescent="0.25">
      <c r="A459" s="5">
        <v>458</v>
      </c>
      <c r="B459" s="2">
        <v>43398</v>
      </c>
      <c r="C459" s="1">
        <v>260.89</v>
      </c>
      <c r="D459" s="1">
        <v>265.20999999999998</v>
      </c>
      <c r="E459" s="1">
        <v>259.77</v>
      </c>
      <c r="F459" s="1">
        <v>263.52</v>
      </c>
      <c r="G459" s="1">
        <f>testdata[[#This Row],[high]]-testdata[[#This Row],[low]]</f>
        <v>5.4399999999999977</v>
      </c>
      <c r="H459" s="1">
        <f>ABS(testdata[[#This Row],[high]]-F458)</f>
        <v>6.3299999999999841</v>
      </c>
      <c r="I459" s="1">
        <f>ABS(testdata[[#This Row],[low]]-F458)</f>
        <v>0.88999999999998636</v>
      </c>
      <c r="J459" s="15">
        <f>MAX(testdata[[#This Row],[H-L]:[|L-pC|]])</f>
        <v>6.3299999999999841</v>
      </c>
      <c r="K459" s="12">
        <f>(K458*13+testdata[[#This Row],[TR]])/14</f>
        <v>4.2025292068373137</v>
      </c>
      <c r="L459" s="12">
        <f>(testdata[[#This Row],[high]]+testdata[[#This Row],[low]])/2</f>
        <v>262.49</v>
      </c>
      <c r="M459" s="15">
        <f>testdata[[#This Row],[MidPrice]]+Multiplier*testdata[[#This Row],[ATR]]</f>
        <v>275.09758762051194</v>
      </c>
      <c r="N459" s="15">
        <f>testdata[[#This Row],[MidPrice]]-Multiplier*testdata[[#This Row],[ATR]]</f>
        <v>249.88241237948807</v>
      </c>
      <c r="O459" s="15">
        <f>IF(OR(testdata[[#This Row],[UpperE]]&lt;O458,F458&gt;O458),testdata[[#This Row],[UpperE]],O458)</f>
        <v>274.8066328220898</v>
      </c>
      <c r="P459" s="15">
        <f>IF(OR(testdata[[#This Row],[LowerE]]&gt;P458,F458&lt;P458),testdata[[#This Row],[LowerE]],P458)</f>
        <v>249.88241237948807</v>
      </c>
      <c r="Q459" s="8">
        <f>IF(T458=O458,testdata[[#This Row],[Upper]],testdata[[#This Row],[Lower]])</f>
        <v>274.8066328220898</v>
      </c>
      <c r="R459" s="8">
        <f>IF(testdata[[#This Row],[SuperTrend]]=testdata[[#This Row],[Upper]],testdata[[#This Row],[Upper]],NA())</f>
        <v>274.8066328220898</v>
      </c>
      <c r="S459" s="8" t="e">
        <f>IF(testdata[[#This Row],[SuperTrend]]=testdata[[#This Row],[Lower]],testdata[[#This Row],[Lower]],NA())</f>
        <v>#N/A</v>
      </c>
      <c r="T459" s="8">
        <f>IF(testdata[[#This Row],[close]]&lt;=testdata[[#This Row],[STpot]],testdata[[#This Row],[Upper]],testdata[[#This Row],[Lower]])</f>
        <v>274.8066328220898</v>
      </c>
      <c r="V459" s="2">
        <v>43398</v>
      </c>
      <c r="W459" s="8">
        <v>274.806632822089</v>
      </c>
      <c r="X459" s="8"/>
      <c r="Y459" s="8">
        <v>274.806632822089</v>
      </c>
      <c r="Z459" t="str">
        <f t="shared" si="6"/>
        <v/>
      </c>
    </row>
    <row r="460" spans="1:26" x14ac:dyDescent="0.25">
      <c r="A460" s="5">
        <v>459</v>
      </c>
      <c r="B460" s="2">
        <v>43399</v>
      </c>
      <c r="C460" s="1">
        <v>259.45999999999998</v>
      </c>
      <c r="D460" s="1">
        <v>264.42</v>
      </c>
      <c r="E460" s="1">
        <v>255.92</v>
      </c>
      <c r="F460" s="1">
        <v>258.89</v>
      </c>
      <c r="G460" s="1">
        <f>testdata[[#This Row],[high]]-testdata[[#This Row],[low]]</f>
        <v>8.5000000000000284</v>
      </c>
      <c r="H460" s="1">
        <f>ABS(testdata[[#This Row],[high]]-F459)</f>
        <v>0.90000000000003411</v>
      </c>
      <c r="I460" s="1">
        <f>ABS(testdata[[#This Row],[low]]-F459)</f>
        <v>7.5999999999999943</v>
      </c>
      <c r="J460" s="15">
        <f>MAX(testdata[[#This Row],[H-L]:[|L-pC|]])</f>
        <v>8.5000000000000284</v>
      </c>
      <c r="K460" s="12">
        <f>(K459*13+testdata[[#This Row],[TR]])/14</f>
        <v>4.5094914063489364</v>
      </c>
      <c r="L460" s="12">
        <f>(testdata[[#This Row],[high]]+testdata[[#This Row],[low]])/2</f>
        <v>260.17</v>
      </c>
      <c r="M460" s="15">
        <f>testdata[[#This Row],[MidPrice]]+Multiplier*testdata[[#This Row],[ATR]]</f>
        <v>273.69847421904683</v>
      </c>
      <c r="N460" s="15">
        <f>testdata[[#This Row],[MidPrice]]-Multiplier*testdata[[#This Row],[ATR]]</f>
        <v>246.6415257809532</v>
      </c>
      <c r="O460" s="15">
        <f>IF(OR(testdata[[#This Row],[UpperE]]&lt;O459,F459&gt;O459),testdata[[#This Row],[UpperE]],O459)</f>
        <v>273.69847421904683</v>
      </c>
      <c r="P460" s="15">
        <f>IF(OR(testdata[[#This Row],[LowerE]]&gt;P459,F459&lt;P459),testdata[[#This Row],[LowerE]],P459)</f>
        <v>249.88241237948807</v>
      </c>
      <c r="Q460" s="8">
        <f>IF(T459=O459,testdata[[#This Row],[Upper]],testdata[[#This Row],[Lower]])</f>
        <v>273.69847421904683</v>
      </c>
      <c r="R460" s="8">
        <f>IF(testdata[[#This Row],[SuperTrend]]=testdata[[#This Row],[Upper]],testdata[[#This Row],[Upper]],NA())</f>
        <v>273.69847421904683</v>
      </c>
      <c r="S460" s="8" t="e">
        <f>IF(testdata[[#This Row],[SuperTrend]]=testdata[[#This Row],[Lower]],testdata[[#This Row],[Lower]],NA())</f>
        <v>#N/A</v>
      </c>
      <c r="T460" s="8">
        <f>IF(testdata[[#This Row],[close]]&lt;=testdata[[#This Row],[STpot]],testdata[[#This Row],[Upper]],testdata[[#This Row],[Lower]])</f>
        <v>273.69847421904683</v>
      </c>
      <c r="V460" s="2">
        <v>43399</v>
      </c>
      <c r="W460" s="8">
        <v>273.69847421904598</v>
      </c>
      <c r="X460" s="8"/>
      <c r="Y460" s="8">
        <v>273.69847421904598</v>
      </c>
      <c r="Z460" t="str">
        <f t="shared" si="6"/>
        <v/>
      </c>
    </row>
    <row r="461" spans="1:26" x14ac:dyDescent="0.25">
      <c r="A461" s="5">
        <v>460</v>
      </c>
      <c r="B461" s="2">
        <v>43402</v>
      </c>
      <c r="C461" s="1">
        <v>262.27</v>
      </c>
      <c r="D461" s="1">
        <v>263.69</v>
      </c>
      <c r="E461" s="1">
        <v>253.54</v>
      </c>
      <c r="F461" s="1">
        <v>257.45</v>
      </c>
      <c r="G461" s="1">
        <f>testdata[[#This Row],[high]]-testdata[[#This Row],[low]]</f>
        <v>10.150000000000006</v>
      </c>
      <c r="H461" s="1">
        <f>ABS(testdata[[#This Row],[high]]-F460)</f>
        <v>4.8000000000000114</v>
      </c>
      <c r="I461" s="1">
        <f>ABS(testdata[[#This Row],[low]]-F460)</f>
        <v>5.3499999999999943</v>
      </c>
      <c r="J461" s="15">
        <f>MAX(testdata[[#This Row],[H-L]:[|L-pC|]])</f>
        <v>10.150000000000006</v>
      </c>
      <c r="K461" s="12">
        <f>(K460*13+testdata[[#This Row],[TR]])/14</f>
        <v>4.9123848773240137</v>
      </c>
      <c r="L461" s="12">
        <f>(testdata[[#This Row],[high]]+testdata[[#This Row],[low]])/2</f>
        <v>258.61500000000001</v>
      </c>
      <c r="M461" s="15">
        <f>testdata[[#This Row],[MidPrice]]+Multiplier*testdata[[#This Row],[ATR]]</f>
        <v>273.35215463197204</v>
      </c>
      <c r="N461" s="15">
        <f>testdata[[#This Row],[MidPrice]]-Multiplier*testdata[[#This Row],[ATR]]</f>
        <v>243.87784536802798</v>
      </c>
      <c r="O461" s="15">
        <f>IF(OR(testdata[[#This Row],[UpperE]]&lt;O460,F460&gt;O460),testdata[[#This Row],[UpperE]],O460)</f>
        <v>273.35215463197204</v>
      </c>
      <c r="P461" s="15">
        <f>IF(OR(testdata[[#This Row],[LowerE]]&gt;P460,F460&lt;P460),testdata[[#This Row],[LowerE]],P460)</f>
        <v>249.88241237948807</v>
      </c>
      <c r="Q461" s="8">
        <f>IF(T460=O460,testdata[[#This Row],[Upper]],testdata[[#This Row],[Lower]])</f>
        <v>273.35215463197204</v>
      </c>
      <c r="R461" s="8">
        <f>IF(testdata[[#This Row],[SuperTrend]]=testdata[[#This Row],[Upper]],testdata[[#This Row],[Upper]],NA())</f>
        <v>273.35215463197204</v>
      </c>
      <c r="S461" s="8" t="e">
        <f>IF(testdata[[#This Row],[SuperTrend]]=testdata[[#This Row],[Lower]],testdata[[#This Row],[Lower]],NA())</f>
        <v>#N/A</v>
      </c>
      <c r="T461" s="8">
        <f>IF(testdata[[#This Row],[close]]&lt;=testdata[[#This Row],[STpot]],testdata[[#This Row],[Upper]],testdata[[#This Row],[Lower]])</f>
        <v>273.35215463197204</v>
      </c>
      <c r="V461" s="2">
        <v>43402</v>
      </c>
      <c r="W461" s="8">
        <v>273.35215463197198</v>
      </c>
      <c r="X461" s="8"/>
      <c r="Y461" s="8">
        <v>273.35215463197198</v>
      </c>
      <c r="Z461" t="str">
        <f t="shared" si="6"/>
        <v/>
      </c>
    </row>
    <row r="462" spans="1:26" x14ac:dyDescent="0.25">
      <c r="A462" s="5">
        <v>461</v>
      </c>
      <c r="B462" s="2">
        <v>43403</v>
      </c>
      <c r="C462" s="1">
        <v>257.27</v>
      </c>
      <c r="D462" s="1">
        <v>261.61</v>
      </c>
      <c r="E462" s="1">
        <v>256.73</v>
      </c>
      <c r="F462" s="1">
        <v>261.27</v>
      </c>
      <c r="G462" s="1">
        <f>testdata[[#This Row],[high]]-testdata[[#This Row],[low]]</f>
        <v>4.8799999999999955</v>
      </c>
      <c r="H462" s="1">
        <f>ABS(testdata[[#This Row],[high]]-F461)</f>
        <v>4.160000000000025</v>
      </c>
      <c r="I462" s="1">
        <f>ABS(testdata[[#This Row],[low]]-F461)</f>
        <v>0.71999999999997044</v>
      </c>
      <c r="J462" s="15">
        <f>MAX(testdata[[#This Row],[H-L]:[|L-pC|]])</f>
        <v>4.8799999999999955</v>
      </c>
      <c r="K462" s="12">
        <f>(K461*13+testdata[[#This Row],[TR]])/14</f>
        <v>4.9100716718008703</v>
      </c>
      <c r="L462" s="12">
        <f>(testdata[[#This Row],[high]]+testdata[[#This Row],[low]])/2</f>
        <v>259.17</v>
      </c>
      <c r="M462" s="15">
        <f>testdata[[#This Row],[MidPrice]]+Multiplier*testdata[[#This Row],[ATR]]</f>
        <v>273.90021501540264</v>
      </c>
      <c r="N462" s="15">
        <f>testdata[[#This Row],[MidPrice]]-Multiplier*testdata[[#This Row],[ATR]]</f>
        <v>244.4397849845974</v>
      </c>
      <c r="O462" s="15">
        <f>IF(OR(testdata[[#This Row],[UpperE]]&lt;O461,F461&gt;O461),testdata[[#This Row],[UpperE]],O461)</f>
        <v>273.35215463197204</v>
      </c>
      <c r="P462" s="15">
        <f>IF(OR(testdata[[#This Row],[LowerE]]&gt;P461,F461&lt;P461),testdata[[#This Row],[LowerE]],P461)</f>
        <v>249.88241237948807</v>
      </c>
      <c r="Q462" s="8">
        <f>IF(T461=O461,testdata[[#This Row],[Upper]],testdata[[#This Row],[Lower]])</f>
        <v>273.35215463197204</v>
      </c>
      <c r="R462" s="8">
        <f>IF(testdata[[#This Row],[SuperTrend]]=testdata[[#This Row],[Upper]],testdata[[#This Row],[Upper]],NA())</f>
        <v>273.35215463197204</v>
      </c>
      <c r="S462" s="8" t="e">
        <f>IF(testdata[[#This Row],[SuperTrend]]=testdata[[#This Row],[Lower]],testdata[[#This Row],[Lower]],NA())</f>
        <v>#N/A</v>
      </c>
      <c r="T462" s="8">
        <f>IF(testdata[[#This Row],[close]]&lt;=testdata[[#This Row],[STpot]],testdata[[#This Row],[Upper]],testdata[[#This Row],[Lower]])</f>
        <v>273.35215463197204</v>
      </c>
      <c r="V462" s="2">
        <v>43403</v>
      </c>
      <c r="W462" s="8">
        <v>273.35215463197198</v>
      </c>
      <c r="X462" s="8"/>
      <c r="Y462" s="8">
        <v>273.35215463197198</v>
      </c>
      <c r="Z462" t="str">
        <f t="shared" si="6"/>
        <v/>
      </c>
    </row>
    <row r="463" spans="1:26" x14ac:dyDescent="0.25">
      <c r="A463" s="5">
        <v>462</v>
      </c>
      <c r="B463" s="2">
        <v>43404</v>
      </c>
      <c r="C463" s="1">
        <v>264.08</v>
      </c>
      <c r="D463" s="1">
        <v>266.60000000000002</v>
      </c>
      <c r="E463" s="1">
        <v>263.56</v>
      </c>
      <c r="F463" s="1">
        <v>264.06</v>
      </c>
      <c r="G463" s="1">
        <f>testdata[[#This Row],[high]]-testdata[[#This Row],[low]]</f>
        <v>3.0400000000000205</v>
      </c>
      <c r="H463" s="1">
        <f>ABS(testdata[[#This Row],[high]]-F462)</f>
        <v>5.3300000000000409</v>
      </c>
      <c r="I463" s="1">
        <f>ABS(testdata[[#This Row],[low]]-F462)</f>
        <v>2.2900000000000205</v>
      </c>
      <c r="J463" s="15">
        <f>MAX(testdata[[#This Row],[H-L]:[|L-pC|]])</f>
        <v>5.3300000000000409</v>
      </c>
      <c r="K463" s="12">
        <f>(K462*13+testdata[[#This Row],[TR]])/14</f>
        <v>4.9400665523865257</v>
      </c>
      <c r="L463" s="12">
        <f>(testdata[[#This Row],[high]]+testdata[[#This Row],[low]])/2</f>
        <v>265.08000000000004</v>
      </c>
      <c r="M463" s="15">
        <f>testdata[[#This Row],[MidPrice]]+Multiplier*testdata[[#This Row],[ATR]]</f>
        <v>279.90019965715965</v>
      </c>
      <c r="N463" s="15">
        <f>testdata[[#This Row],[MidPrice]]-Multiplier*testdata[[#This Row],[ATR]]</f>
        <v>250.25980034284046</v>
      </c>
      <c r="O463" s="15">
        <f>IF(OR(testdata[[#This Row],[UpperE]]&lt;O462,F462&gt;O462),testdata[[#This Row],[UpperE]],O462)</f>
        <v>273.35215463197204</v>
      </c>
      <c r="P463" s="15">
        <f>IF(OR(testdata[[#This Row],[LowerE]]&gt;P462,F462&lt;P462),testdata[[#This Row],[LowerE]],P462)</f>
        <v>250.25980034284046</v>
      </c>
      <c r="Q463" s="8">
        <f>IF(T462=O462,testdata[[#This Row],[Upper]],testdata[[#This Row],[Lower]])</f>
        <v>273.35215463197204</v>
      </c>
      <c r="R463" s="8">
        <f>IF(testdata[[#This Row],[SuperTrend]]=testdata[[#This Row],[Upper]],testdata[[#This Row],[Upper]],NA())</f>
        <v>273.35215463197204</v>
      </c>
      <c r="S463" s="8" t="e">
        <f>IF(testdata[[#This Row],[SuperTrend]]=testdata[[#This Row],[Lower]],testdata[[#This Row],[Lower]],NA())</f>
        <v>#N/A</v>
      </c>
      <c r="T463" s="8">
        <f>IF(testdata[[#This Row],[close]]&lt;=testdata[[#This Row],[STpot]],testdata[[#This Row],[Upper]],testdata[[#This Row],[Lower]])</f>
        <v>273.35215463197204</v>
      </c>
      <c r="V463" s="2">
        <v>43404</v>
      </c>
      <c r="W463" s="8">
        <v>273.35215463197198</v>
      </c>
      <c r="X463" s="8"/>
      <c r="Y463" s="8">
        <v>273.35215463197198</v>
      </c>
      <c r="Z463" t="str">
        <f t="shared" si="6"/>
        <v/>
      </c>
    </row>
    <row r="464" spans="1:26" x14ac:dyDescent="0.25">
      <c r="A464" s="5">
        <v>463</v>
      </c>
      <c r="B464" s="2">
        <v>43405</v>
      </c>
      <c r="C464" s="1">
        <v>265.01</v>
      </c>
      <c r="D464" s="1">
        <v>267.08</v>
      </c>
      <c r="E464" s="1">
        <v>263.81</v>
      </c>
      <c r="F464" s="1">
        <v>266.87</v>
      </c>
      <c r="G464" s="1">
        <f>testdata[[#This Row],[high]]-testdata[[#This Row],[low]]</f>
        <v>3.2699999999999818</v>
      </c>
      <c r="H464" s="1">
        <f>ABS(testdata[[#This Row],[high]]-F463)</f>
        <v>3.0199999999999818</v>
      </c>
      <c r="I464" s="1">
        <f>ABS(testdata[[#This Row],[low]]-F463)</f>
        <v>0.25</v>
      </c>
      <c r="J464" s="15">
        <f>MAX(testdata[[#This Row],[H-L]:[|L-pC|]])</f>
        <v>3.2699999999999818</v>
      </c>
      <c r="K464" s="12">
        <f>(K463*13+testdata[[#This Row],[TR]])/14</f>
        <v>4.8207760843589158</v>
      </c>
      <c r="L464" s="12">
        <f>(testdata[[#This Row],[high]]+testdata[[#This Row],[low]])/2</f>
        <v>265.44499999999999</v>
      </c>
      <c r="M464" s="15">
        <f>testdata[[#This Row],[MidPrice]]+Multiplier*testdata[[#This Row],[ATR]]</f>
        <v>279.90732825307674</v>
      </c>
      <c r="N464" s="15">
        <f>testdata[[#This Row],[MidPrice]]-Multiplier*testdata[[#This Row],[ATR]]</f>
        <v>250.98267174692324</v>
      </c>
      <c r="O464" s="15">
        <f>IF(OR(testdata[[#This Row],[UpperE]]&lt;O463,F463&gt;O463),testdata[[#This Row],[UpperE]],O463)</f>
        <v>273.35215463197204</v>
      </c>
      <c r="P464" s="15">
        <f>IF(OR(testdata[[#This Row],[LowerE]]&gt;P463,F463&lt;P463),testdata[[#This Row],[LowerE]],P463)</f>
        <v>250.98267174692324</v>
      </c>
      <c r="Q464" s="8">
        <f>IF(T463=O463,testdata[[#This Row],[Upper]],testdata[[#This Row],[Lower]])</f>
        <v>273.35215463197204</v>
      </c>
      <c r="R464" s="8">
        <f>IF(testdata[[#This Row],[SuperTrend]]=testdata[[#This Row],[Upper]],testdata[[#This Row],[Upper]],NA())</f>
        <v>273.35215463197204</v>
      </c>
      <c r="S464" s="8" t="e">
        <f>IF(testdata[[#This Row],[SuperTrend]]=testdata[[#This Row],[Lower]],testdata[[#This Row],[Lower]],NA())</f>
        <v>#N/A</v>
      </c>
      <c r="T464" s="8">
        <f>IF(testdata[[#This Row],[close]]&lt;=testdata[[#This Row],[STpot]],testdata[[#This Row],[Upper]],testdata[[#This Row],[Lower]])</f>
        <v>273.35215463197204</v>
      </c>
      <c r="V464" s="2">
        <v>43405</v>
      </c>
      <c r="W464" s="8">
        <v>273.35215463197198</v>
      </c>
      <c r="X464" s="8"/>
      <c r="Y464" s="8">
        <v>273.35215463197198</v>
      </c>
      <c r="Z464" t="str">
        <f t="shared" ref="Z464:Z503" si="7">IF(ROUND(Y464,8)&lt;&gt;ROUND(T464,8),"ERR","")</f>
        <v/>
      </c>
    </row>
    <row r="465" spans="1:26" x14ac:dyDescent="0.25">
      <c r="A465" s="5">
        <v>464</v>
      </c>
      <c r="B465" s="2">
        <v>43406</v>
      </c>
      <c r="C465" s="1">
        <v>268.08</v>
      </c>
      <c r="D465" s="1">
        <v>268.55</v>
      </c>
      <c r="E465" s="1">
        <v>263.04000000000002</v>
      </c>
      <c r="F465" s="1">
        <v>265.29000000000002</v>
      </c>
      <c r="G465" s="1">
        <f>testdata[[#This Row],[high]]-testdata[[#This Row],[low]]</f>
        <v>5.5099999999999909</v>
      </c>
      <c r="H465" s="1">
        <f>ABS(testdata[[#This Row],[high]]-F464)</f>
        <v>1.6800000000000068</v>
      </c>
      <c r="I465" s="1">
        <f>ABS(testdata[[#This Row],[low]]-F464)</f>
        <v>3.8299999999999841</v>
      </c>
      <c r="J465" s="15">
        <f>MAX(testdata[[#This Row],[H-L]:[|L-pC|]])</f>
        <v>5.5099999999999909</v>
      </c>
      <c r="K465" s="12">
        <f>(K464*13+testdata[[#This Row],[TR]])/14</f>
        <v>4.8700063640475637</v>
      </c>
      <c r="L465" s="12">
        <f>(testdata[[#This Row],[high]]+testdata[[#This Row],[low]])/2</f>
        <v>265.79500000000002</v>
      </c>
      <c r="M465" s="15">
        <f>testdata[[#This Row],[MidPrice]]+Multiplier*testdata[[#This Row],[ATR]]</f>
        <v>280.40501909214271</v>
      </c>
      <c r="N465" s="15">
        <f>testdata[[#This Row],[MidPrice]]-Multiplier*testdata[[#This Row],[ATR]]</f>
        <v>251.18498090785732</v>
      </c>
      <c r="O465" s="15">
        <f>IF(OR(testdata[[#This Row],[UpperE]]&lt;O464,F464&gt;O464),testdata[[#This Row],[UpperE]],O464)</f>
        <v>273.35215463197204</v>
      </c>
      <c r="P465" s="15">
        <f>IF(OR(testdata[[#This Row],[LowerE]]&gt;P464,F464&lt;P464),testdata[[#This Row],[LowerE]],P464)</f>
        <v>251.18498090785732</v>
      </c>
      <c r="Q465" s="8">
        <f>IF(T464=O464,testdata[[#This Row],[Upper]],testdata[[#This Row],[Lower]])</f>
        <v>273.35215463197204</v>
      </c>
      <c r="R465" s="8">
        <f>IF(testdata[[#This Row],[SuperTrend]]=testdata[[#This Row],[Upper]],testdata[[#This Row],[Upper]],NA())</f>
        <v>273.35215463197204</v>
      </c>
      <c r="S465" s="8" t="e">
        <f>IF(testdata[[#This Row],[SuperTrend]]=testdata[[#This Row],[Lower]],testdata[[#This Row],[Lower]],NA())</f>
        <v>#N/A</v>
      </c>
      <c r="T465" s="8">
        <f>IF(testdata[[#This Row],[close]]&lt;=testdata[[#This Row],[STpot]],testdata[[#This Row],[Upper]],testdata[[#This Row],[Lower]])</f>
        <v>273.35215463197204</v>
      </c>
      <c r="V465" s="2">
        <v>43406</v>
      </c>
      <c r="W465" s="8">
        <v>273.35215463197198</v>
      </c>
      <c r="X465" s="8"/>
      <c r="Y465" s="8">
        <v>273.35215463197198</v>
      </c>
      <c r="Z465" t="str">
        <f t="shared" si="7"/>
        <v/>
      </c>
    </row>
    <row r="466" spans="1:26" x14ac:dyDescent="0.25">
      <c r="A466" s="5">
        <v>465</v>
      </c>
      <c r="B466" s="2">
        <v>43409</v>
      </c>
      <c r="C466" s="1">
        <v>265.82</v>
      </c>
      <c r="D466" s="1">
        <v>267.36</v>
      </c>
      <c r="E466" s="1">
        <v>264.76</v>
      </c>
      <c r="F466" s="1">
        <v>266.75</v>
      </c>
      <c r="G466" s="1">
        <f>testdata[[#This Row],[high]]-testdata[[#This Row],[low]]</f>
        <v>2.6000000000000227</v>
      </c>
      <c r="H466" s="1">
        <f>ABS(testdata[[#This Row],[high]]-F465)</f>
        <v>2.0699999999999932</v>
      </c>
      <c r="I466" s="1">
        <f>ABS(testdata[[#This Row],[low]]-F465)</f>
        <v>0.53000000000002956</v>
      </c>
      <c r="J466" s="15">
        <f>MAX(testdata[[#This Row],[H-L]:[|L-pC|]])</f>
        <v>2.6000000000000227</v>
      </c>
      <c r="K466" s="12">
        <f>(K465*13+testdata[[#This Row],[TR]])/14</f>
        <v>4.7078630523298823</v>
      </c>
      <c r="L466" s="12">
        <f>(testdata[[#This Row],[high]]+testdata[[#This Row],[low]])/2</f>
        <v>266.06</v>
      </c>
      <c r="M466" s="15">
        <f>testdata[[#This Row],[MidPrice]]+Multiplier*testdata[[#This Row],[ATR]]</f>
        <v>280.18358915698963</v>
      </c>
      <c r="N466" s="15">
        <f>testdata[[#This Row],[MidPrice]]-Multiplier*testdata[[#This Row],[ATR]]</f>
        <v>251.93641084301035</v>
      </c>
      <c r="O466" s="15">
        <f>IF(OR(testdata[[#This Row],[UpperE]]&lt;O465,F465&gt;O465),testdata[[#This Row],[UpperE]],O465)</f>
        <v>273.35215463197204</v>
      </c>
      <c r="P466" s="15">
        <f>IF(OR(testdata[[#This Row],[LowerE]]&gt;P465,F465&lt;P465),testdata[[#This Row],[LowerE]],P465)</f>
        <v>251.93641084301035</v>
      </c>
      <c r="Q466" s="8">
        <f>IF(T465=O465,testdata[[#This Row],[Upper]],testdata[[#This Row],[Lower]])</f>
        <v>273.35215463197204</v>
      </c>
      <c r="R466" s="8">
        <f>IF(testdata[[#This Row],[SuperTrend]]=testdata[[#This Row],[Upper]],testdata[[#This Row],[Upper]],NA())</f>
        <v>273.35215463197204</v>
      </c>
      <c r="S466" s="8" t="e">
        <f>IF(testdata[[#This Row],[SuperTrend]]=testdata[[#This Row],[Lower]],testdata[[#This Row],[Lower]],NA())</f>
        <v>#N/A</v>
      </c>
      <c r="T466" s="8">
        <f>IF(testdata[[#This Row],[close]]&lt;=testdata[[#This Row],[STpot]],testdata[[#This Row],[Upper]],testdata[[#This Row],[Lower]])</f>
        <v>273.35215463197204</v>
      </c>
      <c r="V466" s="2">
        <v>43409</v>
      </c>
      <c r="W466" s="8">
        <v>273.35215463197198</v>
      </c>
      <c r="X466" s="8"/>
      <c r="Y466" s="8">
        <v>273.35215463197198</v>
      </c>
      <c r="Z466" t="str">
        <f t="shared" si="7"/>
        <v/>
      </c>
    </row>
    <row r="467" spans="1:26" x14ac:dyDescent="0.25">
      <c r="A467" s="5">
        <v>466</v>
      </c>
      <c r="B467" s="2">
        <v>43410</v>
      </c>
      <c r="C467" s="1">
        <v>266.68</v>
      </c>
      <c r="D467" s="1">
        <v>268.62</v>
      </c>
      <c r="E467" s="1">
        <v>266.62</v>
      </c>
      <c r="F467" s="1">
        <v>268.44</v>
      </c>
      <c r="G467" s="1">
        <f>testdata[[#This Row],[high]]-testdata[[#This Row],[low]]</f>
        <v>2</v>
      </c>
      <c r="H467" s="1">
        <f>ABS(testdata[[#This Row],[high]]-F466)</f>
        <v>1.8700000000000045</v>
      </c>
      <c r="I467" s="1">
        <f>ABS(testdata[[#This Row],[low]]-F466)</f>
        <v>0.12999999999999545</v>
      </c>
      <c r="J467" s="15">
        <f>MAX(testdata[[#This Row],[H-L]:[|L-pC|]])</f>
        <v>2</v>
      </c>
      <c r="K467" s="12">
        <f>(K466*13+testdata[[#This Row],[TR]])/14</f>
        <v>4.5144442628777481</v>
      </c>
      <c r="L467" s="12">
        <f>(testdata[[#This Row],[high]]+testdata[[#This Row],[low]])/2</f>
        <v>267.62</v>
      </c>
      <c r="M467" s="15">
        <f>testdata[[#This Row],[MidPrice]]+Multiplier*testdata[[#This Row],[ATR]]</f>
        <v>281.16333278863323</v>
      </c>
      <c r="N467" s="15">
        <f>testdata[[#This Row],[MidPrice]]-Multiplier*testdata[[#This Row],[ATR]]</f>
        <v>254.07666721136675</v>
      </c>
      <c r="O467" s="15">
        <f>IF(OR(testdata[[#This Row],[UpperE]]&lt;O466,F466&gt;O466),testdata[[#This Row],[UpperE]],O466)</f>
        <v>273.35215463197204</v>
      </c>
      <c r="P467" s="15">
        <f>IF(OR(testdata[[#This Row],[LowerE]]&gt;P466,F466&lt;P466),testdata[[#This Row],[LowerE]],P466)</f>
        <v>254.07666721136675</v>
      </c>
      <c r="Q467" s="8">
        <f>IF(T466=O466,testdata[[#This Row],[Upper]],testdata[[#This Row],[Lower]])</f>
        <v>273.35215463197204</v>
      </c>
      <c r="R467" s="8">
        <f>IF(testdata[[#This Row],[SuperTrend]]=testdata[[#This Row],[Upper]],testdata[[#This Row],[Upper]],NA())</f>
        <v>273.35215463197204</v>
      </c>
      <c r="S467" s="8" t="e">
        <f>IF(testdata[[#This Row],[SuperTrend]]=testdata[[#This Row],[Lower]],testdata[[#This Row],[Lower]],NA())</f>
        <v>#N/A</v>
      </c>
      <c r="T467" s="8">
        <f>IF(testdata[[#This Row],[close]]&lt;=testdata[[#This Row],[STpot]],testdata[[#This Row],[Upper]],testdata[[#This Row],[Lower]])</f>
        <v>273.35215463197204</v>
      </c>
      <c r="V467" s="2">
        <v>43410</v>
      </c>
      <c r="W467" s="8">
        <v>273.35215463197198</v>
      </c>
      <c r="X467" s="8"/>
      <c r="Y467" s="8">
        <v>273.35215463197198</v>
      </c>
      <c r="Z467" t="str">
        <f t="shared" si="7"/>
        <v/>
      </c>
    </row>
    <row r="468" spans="1:26" x14ac:dyDescent="0.25">
      <c r="A468" s="5">
        <v>467</v>
      </c>
      <c r="B468" s="2">
        <v>43411</v>
      </c>
      <c r="C468" s="1">
        <v>270.82</v>
      </c>
      <c r="D468" s="1">
        <v>274.27</v>
      </c>
      <c r="E468" s="1">
        <v>270.35000000000002</v>
      </c>
      <c r="F468" s="1">
        <v>274.19</v>
      </c>
      <c r="G468" s="1">
        <f>testdata[[#This Row],[high]]-testdata[[#This Row],[low]]</f>
        <v>3.9199999999999591</v>
      </c>
      <c r="H468" s="1">
        <f>ABS(testdata[[#This Row],[high]]-F467)</f>
        <v>5.8299999999999841</v>
      </c>
      <c r="I468" s="1">
        <f>ABS(testdata[[#This Row],[low]]-F467)</f>
        <v>1.910000000000025</v>
      </c>
      <c r="J468" s="15">
        <f>MAX(testdata[[#This Row],[H-L]:[|L-pC|]])</f>
        <v>5.8299999999999841</v>
      </c>
      <c r="K468" s="12">
        <f>(K467*13+testdata[[#This Row],[TR]])/14</f>
        <v>4.6084125298150509</v>
      </c>
      <c r="L468" s="12">
        <f>(testdata[[#This Row],[high]]+testdata[[#This Row],[low]])/2</f>
        <v>272.31</v>
      </c>
      <c r="M468" s="15">
        <f>testdata[[#This Row],[MidPrice]]+Multiplier*testdata[[#This Row],[ATR]]</f>
        <v>286.13523758944518</v>
      </c>
      <c r="N468" s="15">
        <f>testdata[[#This Row],[MidPrice]]-Multiplier*testdata[[#This Row],[ATR]]</f>
        <v>258.48476241055482</v>
      </c>
      <c r="O468" s="15">
        <f>IF(OR(testdata[[#This Row],[UpperE]]&lt;O467,F467&gt;O467),testdata[[#This Row],[UpperE]],O467)</f>
        <v>273.35215463197204</v>
      </c>
      <c r="P468" s="15">
        <f>IF(OR(testdata[[#This Row],[LowerE]]&gt;P467,F467&lt;P467),testdata[[#This Row],[LowerE]],P467)</f>
        <v>258.48476241055482</v>
      </c>
      <c r="Q468" s="8">
        <f>IF(T467=O467,testdata[[#This Row],[Upper]],testdata[[#This Row],[Lower]])</f>
        <v>273.35215463197204</v>
      </c>
      <c r="R468" s="8" t="e">
        <f>IF(testdata[[#This Row],[SuperTrend]]=testdata[[#This Row],[Upper]],testdata[[#This Row],[Upper]],NA())</f>
        <v>#N/A</v>
      </c>
      <c r="S468" s="8">
        <f>IF(testdata[[#This Row],[SuperTrend]]=testdata[[#This Row],[Lower]],testdata[[#This Row],[Lower]],NA())</f>
        <v>258.48476241055482</v>
      </c>
      <c r="T468" s="8">
        <f>IF(testdata[[#This Row],[close]]&lt;=testdata[[#This Row],[STpot]],testdata[[#This Row],[Upper]],testdata[[#This Row],[Lower]])</f>
        <v>258.48476241055482</v>
      </c>
      <c r="V468" s="2">
        <v>43411</v>
      </c>
      <c r="W468" s="8"/>
      <c r="X468" s="8">
        <v>258.48476241055403</v>
      </c>
      <c r="Y468" s="8">
        <v>258.48476241055403</v>
      </c>
      <c r="Z468" t="str">
        <f t="shared" si="7"/>
        <v/>
      </c>
    </row>
    <row r="469" spans="1:26" x14ac:dyDescent="0.25">
      <c r="A469" s="5">
        <v>468</v>
      </c>
      <c r="B469" s="2">
        <v>43412</v>
      </c>
      <c r="C469" s="1">
        <v>273.31</v>
      </c>
      <c r="D469" s="1">
        <v>274.39</v>
      </c>
      <c r="E469" s="1">
        <v>272.44</v>
      </c>
      <c r="F469" s="1">
        <v>273.69</v>
      </c>
      <c r="G469" s="1">
        <f>testdata[[#This Row],[high]]-testdata[[#This Row],[low]]</f>
        <v>1.9499999999999886</v>
      </c>
      <c r="H469" s="1">
        <f>ABS(testdata[[#This Row],[high]]-F468)</f>
        <v>0.19999999999998863</v>
      </c>
      <c r="I469" s="1">
        <f>ABS(testdata[[#This Row],[low]]-F468)</f>
        <v>1.75</v>
      </c>
      <c r="J469" s="15">
        <f>MAX(testdata[[#This Row],[H-L]:[|L-pC|]])</f>
        <v>1.9499999999999886</v>
      </c>
      <c r="K469" s="12">
        <f>(K468*13+testdata[[#This Row],[TR]])/14</f>
        <v>4.4185259205425469</v>
      </c>
      <c r="L469" s="12">
        <f>(testdata[[#This Row],[high]]+testdata[[#This Row],[low]])/2</f>
        <v>273.41499999999996</v>
      </c>
      <c r="M469" s="15">
        <f>testdata[[#This Row],[MidPrice]]+Multiplier*testdata[[#This Row],[ATR]]</f>
        <v>286.67057776162761</v>
      </c>
      <c r="N469" s="15">
        <f>testdata[[#This Row],[MidPrice]]-Multiplier*testdata[[#This Row],[ATR]]</f>
        <v>260.15942223837231</v>
      </c>
      <c r="O469" s="15">
        <f>IF(OR(testdata[[#This Row],[UpperE]]&lt;O468,F468&gt;O468),testdata[[#This Row],[UpperE]],O468)</f>
        <v>286.67057776162761</v>
      </c>
      <c r="P469" s="15">
        <f>IF(OR(testdata[[#This Row],[LowerE]]&gt;P468,F468&lt;P468),testdata[[#This Row],[LowerE]],P468)</f>
        <v>260.15942223837231</v>
      </c>
      <c r="Q469" s="8">
        <f>IF(T468=O468,testdata[[#This Row],[Upper]],testdata[[#This Row],[Lower]])</f>
        <v>260.15942223837231</v>
      </c>
      <c r="R469" s="8" t="e">
        <f>IF(testdata[[#This Row],[SuperTrend]]=testdata[[#This Row],[Upper]],testdata[[#This Row],[Upper]],NA())</f>
        <v>#N/A</v>
      </c>
      <c r="S469" s="8">
        <f>IF(testdata[[#This Row],[SuperTrend]]=testdata[[#This Row],[Lower]],testdata[[#This Row],[Lower]],NA())</f>
        <v>260.15942223837231</v>
      </c>
      <c r="T469" s="8">
        <f>IF(testdata[[#This Row],[close]]&lt;=testdata[[#This Row],[STpot]],testdata[[#This Row],[Upper]],testdata[[#This Row],[Lower]])</f>
        <v>260.15942223837231</v>
      </c>
      <c r="V469" s="2">
        <v>43412</v>
      </c>
      <c r="W469" s="8"/>
      <c r="X469" s="8">
        <v>260.15942223837197</v>
      </c>
      <c r="Y469" s="8">
        <v>260.15942223837197</v>
      </c>
      <c r="Z469" t="str">
        <f t="shared" si="7"/>
        <v/>
      </c>
    </row>
    <row r="470" spans="1:26" x14ac:dyDescent="0.25">
      <c r="A470" s="5">
        <v>469</v>
      </c>
      <c r="B470" s="2">
        <v>43413</v>
      </c>
      <c r="C470" s="1">
        <v>272.25</v>
      </c>
      <c r="D470" s="1">
        <v>272.45999999999998</v>
      </c>
      <c r="E470" s="1">
        <v>269.47000000000003</v>
      </c>
      <c r="F470" s="1">
        <v>271.02</v>
      </c>
      <c r="G470" s="1">
        <f>testdata[[#This Row],[high]]-testdata[[#This Row],[low]]</f>
        <v>2.9899999999999523</v>
      </c>
      <c r="H470" s="1">
        <f>ABS(testdata[[#This Row],[high]]-F469)</f>
        <v>1.2300000000000182</v>
      </c>
      <c r="I470" s="1">
        <f>ABS(testdata[[#This Row],[low]]-F469)</f>
        <v>4.2199999999999704</v>
      </c>
      <c r="J470" s="15">
        <f>MAX(testdata[[#This Row],[H-L]:[|L-pC|]])</f>
        <v>4.2199999999999704</v>
      </c>
      <c r="K470" s="12">
        <f>(K469*13+testdata[[#This Row],[TR]])/14</f>
        <v>4.4043454976466485</v>
      </c>
      <c r="L470" s="12">
        <f>(testdata[[#This Row],[high]]+testdata[[#This Row],[low]])/2</f>
        <v>270.96500000000003</v>
      </c>
      <c r="M470" s="15">
        <f>testdata[[#This Row],[MidPrice]]+Multiplier*testdata[[#This Row],[ATR]]</f>
        <v>284.17803649293995</v>
      </c>
      <c r="N470" s="15">
        <f>testdata[[#This Row],[MidPrice]]-Multiplier*testdata[[#This Row],[ATR]]</f>
        <v>257.75196350706011</v>
      </c>
      <c r="O470" s="15">
        <f>IF(OR(testdata[[#This Row],[UpperE]]&lt;O469,F469&gt;O469),testdata[[#This Row],[UpperE]],O469)</f>
        <v>284.17803649293995</v>
      </c>
      <c r="P470" s="15">
        <f>IF(OR(testdata[[#This Row],[LowerE]]&gt;P469,F469&lt;P469),testdata[[#This Row],[LowerE]],P469)</f>
        <v>260.15942223837231</v>
      </c>
      <c r="Q470" s="8">
        <f>IF(T469=O469,testdata[[#This Row],[Upper]],testdata[[#This Row],[Lower]])</f>
        <v>260.15942223837231</v>
      </c>
      <c r="R470" s="8" t="e">
        <f>IF(testdata[[#This Row],[SuperTrend]]=testdata[[#This Row],[Upper]],testdata[[#This Row],[Upper]],NA())</f>
        <v>#N/A</v>
      </c>
      <c r="S470" s="8">
        <f>IF(testdata[[#This Row],[SuperTrend]]=testdata[[#This Row],[Lower]],testdata[[#This Row],[Lower]],NA())</f>
        <v>260.15942223837231</v>
      </c>
      <c r="T470" s="8">
        <f>IF(testdata[[#This Row],[close]]&lt;=testdata[[#This Row],[STpot]],testdata[[#This Row],[Upper]],testdata[[#This Row],[Lower]])</f>
        <v>260.15942223837231</v>
      </c>
      <c r="V470" s="2">
        <v>43413</v>
      </c>
      <c r="W470" s="8"/>
      <c r="X470" s="8">
        <v>260.15942223837197</v>
      </c>
      <c r="Y470" s="8">
        <v>260.15942223837197</v>
      </c>
      <c r="Z470" t="str">
        <f t="shared" si="7"/>
        <v/>
      </c>
    </row>
    <row r="471" spans="1:26" x14ac:dyDescent="0.25">
      <c r="A471" s="5">
        <v>470</v>
      </c>
      <c r="B471" s="2">
        <v>43416</v>
      </c>
      <c r="C471" s="1">
        <v>270.45999999999998</v>
      </c>
      <c r="D471" s="1">
        <v>270.72000000000003</v>
      </c>
      <c r="E471" s="1">
        <v>265.39</v>
      </c>
      <c r="F471" s="1">
        <v>265.95</v>
      </c>
      <c r="G471" s="1">
        <f>testdata[[#This Row],[high]]-testdata[[#This Row],[low]]</f>
        <v>5.3300000000000409</v>
      </c>
      <c r="H471" s="1">
        <f>ABS(testdata[[#This Row],[high]]-F470)</f>
        <v>0.29999999999995453</v>
      </c>
      <c r="I471" s="1">
        <f>ABS(testdata[[#This Row],[low]]-F470)</f>
        <v>5.6299999999999955</v>
      </c>
      <c r="J471" s="15">
        <f>MAX(testdata[[#This Row],[H-L]:[|L-pC|]])</f>
        <v>5.6299999999999955</v>
      </c>
      <c r="K471" s="12">
        <f>(K470*13+testdata[[#This Row],[TR]])/14</f>
        <v>4.4918922478147447</v>
      </c>
      <c r="L471" s="12">
        <f>(testdata[[#This Row],[high]]+testdata[[#This Row],[low]])/2</f>
        <v>268.05500000000001</v>
      </c>
      <c r="M471" s="15">
        <f>testdata[[#This Row],[MidPrice]]+Multiplier*testdata[[#This Row],[ATR]]</f>
        <v>281.53067674344425</v>
      </c>
      <c r="N471" s="15">
        <f>testdata[[#This Row],[MidPrice]]-Multiplier*testdata[[#This Row],[ATR]]</f>
        <v>254.57932325655577</v>
      </c>
      <c r="O471" s="15">
        <f>IF(OR(testdata[[#This Row],[UpperE]]&lt;O470,F470&gt;O470),testdata[[#This Row],[UpperE]],O470)</f>
        <v>281.53067674344425</v>
      </c>
      <c r="P471" s="15">
        <f>IF(OR(testdata[[#This Row],[LowerE]]&gt;P470,F470&lt;P470),testdata[[#This Row],[LowerE]],P470)</f>
        <v>260.15942223837231</v>
      </c>
      <c r="Q471" s="8">
        <f>IF(T470=O470,testdata[[#This Row],[Upper]],testdata[[#This Row],[Lower]])</f>
        <v>260.15942223837231</v>
      </c>
      <c r="R471" s="8" t="e">
        <f>IF(testdata[[#This Row],[SuperTrend]]=testdata[[#This Row],[Upper]],testdata[[#This Row],[Upper]],NA())</f>
        <v>#N/A</v>
      </c>
      <c r="S471" s="8">
        <f>IF(testdata[[#This Row],[SuperTrend]]=testdata[[#This Row],[Lower]],testdata[[#This Row],[Lower]],NA())</f>
        <v>260.15942223837231</v>
      </c>
      <c r="T471" s="8">
        <f>IF(testdata[[#This Row],[close]]&lt;=testdata[[#This Row],[STpot]],testdata[[#This Row],[Upper]],testdata[[#This Row],[Lower]])</f>
        <v>260.15942223837231</v>
      </c>
      <c r="V471" s="2">
        <v>43416</v>
      </c>
      <c r="W471" s="8"/>
      <c r="X471" s="8">
        <v>260.15942223837197</v>
      </c>
      <c r="Y471" s="8">
        <v>260.15942223837197</v>
      </c>
      <c r="Z471" t="str">
        <f t="shared" si="7"/>
        <v/>
      </c>
    </row>
    <row r="472" spans="1:26" x14ac:dyDescent="0.25">
      <c r="A472" s="5">
        <v>471</v>
      </c>
      <c r="B472" s="2">
        <v>43417</v>
      </c>
      <c r="C472" s="1">
        <v>266.45999999999998</v>
      </c>
      <c r="D472" s="1">
        <v>268.64</v>
      </c>
      <c r="E472" s="1">
        <v>264.66000000000003</v>
      </c>
      <c r="F472" s="1">
        <v>265.45</v>
      </c>
      <c r="G472" s="1">
        <f>testdata[[#This Row],[high]]-testdata[[#This Row],[low]]</f>
        <v>3.9799999999999613</v>
      </c>
      <c r="H472" s="1">
        <f>ABS(testdata[[#This Row],[high]]-F471)</f>
        <v>2.6899999999999977</v>
      </c>
      <c r="I472" s="1">
        <f>ABS(testdata[[#This Row],[low]]-F471)</f>
        <v>1.2899999999999636</v>
      </c>
      <c r="J472" s="15">
        <f>MAX(testdata[[#This Row],[H-L]:[|L-pC|]])</f>
        <v>3.9799999999999613</v>
      </c>
      <c r="K472" s="12">
        <f>(K471*13+testdata[[#This Row],[TR]])/14</f>
        <v>4.4553285158279747</v>
      </c>
      <c r="L472" s="12">
        <f>(testdata[[#This Row],[high]]+testdata[[#This Row],[low]])/2</f>
        <v>266.64999999999998</v>
      </c>
      <c r="M472" s="15">
        <f>testdata[[#This Row],[MidPrice]]+Multiplier*testdata[[#This Row],[ATR]]</f>
        <v>280.01598554748392</v>
      </c>
      <c r="N472" s="15">
        <f>testdata[[#This Row],[MidPrice]]-Multiplier*testdata[[#This Row],[ATR]]</f>
        <v>253.28401445251606</v>
      </c>
      <c r="O472" s="15">
        <f>IF(OR(testdata[[#This Row],[UpperE]]&lt;O471,F471&gt;O471),testdata[[#This Row],[UpperE]],O471)</f>
        <v>280.01598554748392</v>
      </c>
      <c r="P472" s="15">
        <f>IF(OR(testdata[[#This Row],[LowerE]]&gt;P471,F471&lt;P471),testdata[[#This Row],[LowerE]],P471)</f>
        <v>260.15942223837231</v>
      </c>
      <c r="Q472" s="8">
        <f>IF(T471=O471,testdata[[#This Row],[Upper]],testdata[[#This Row],[Lower]])</f>
        <v>260.15942223837231</v>
      </c>
      <c r="R472" s="8" t="e">
        <f>IF(testdata[[#This Row],[SuperTrend]]=testdata[[#This Row],[Upper]],testdata[[#This Row],[Upper]],NA())</f>
        <v>#N/A</v>
      </c>
      <c r="S472" s="8">
        <f>IF(testdata[[#This Row],[SuperTrend]]=testdata[[#This Row],[Lower]],testdata[[#This Row],[Lower]],NA())</f>
        <v>260.15942223837231</v>
      </c>
      <c r="T472" s="8">
        <f>IF(testdata[[#This Row],[close]]&lt;=testdata[[#This Row],[STpot]],testdata[[#This Row],[Upper]],testdata[[#This Row],[Lower]])</f>
        <v>260.15942223837231</v>
      </c>
      <c r="V472" s="2">
        <v>43417</v>
      </c>
      <c r="W472" s="8"/>
      <c r="X472" s="8">
        <v>260.15942223837197</v>
      </c>
      <c r="Y472" s="8">
        <v>260.15942223837197</v>
      </c>
      <c r="Z472" t="str">
        <f t="shared" si="7"/>
        <v/>
      </c>
    </row>
    <row r="473" spans="1:26" x14ac:dyDescent="0.25">
      <c r="A473" s="5">
        <v>472</v>
      </c>
      <c r="B473" s="2">
        <v>43418</v>
      </c>
      <c r="C473" s="1">
        <v>267.5</v>
      </c>
      <c r="D473" s="1">
        <v>267.94</v>
      </c>
      <c r="E473" s="1">
        <v>261.93</v>
      </c>
      <c r="F473" s="1">
        <v>263.64</v>
      </c>
      <c r="G473" s="1">
        <f>testdata[[#This Row],[high]]-testdata[[#This Row],[low]]</f>
        <v>6.0099999999999909</v>
      </c>
      <c r="H473" s="1">
        <f>ABS(testdata[[#This Row],[high]]-F472)</f>
        <v>2.4900000000000091</v>
      </c>
      <c r="I473" s="1">
        <f>ABS(testdata[[#This Row],[low]]-F472)</f>
        <v>3.5199999999999818</v>
      </c>
      <c r="J473" s="15">
        <f>MAX(testdata[[#This Row],[H-L]:[|L-pC|]])</f>
        <v>6.0099999999999909</v>
      </c>
      <c r="K473" s="12">
        <f>(K472*13+testdata[[#This Row],[TR]])/14</f>
        <v>4.5663764789831189</v>
      </c>
      <c r="L473" s="12">
        <f>(testdata[[#This Row],[high]]+testdata[[#This Row],[low]])/2</f>
        <v>264.935</v>
      </c>
      <c r="M473" s="15">
        <f>testdata[[#This Row],[MidPrice]]+Multiplier*testdata[[#This Row],[ATR]]</f>
        <v>278.63412943694937</v>
      </c>
      <c r="N473" s="15">
        <f>testdata[[#This Row],[MidPrice]]-Multiplier*testdata[[#This Row],[ATR]]</f>
        <v>251.23587056305064</v>
      </c>
      <c r="O473" s="15">
        <f>IF(OR(testdata[[#This Row],[UpperE]]&lt;O472,F472&gt;O472),testdata[[#This Row],[UpperE]],O472)</f>
        <v>278.63412943694937</v>
      </c>
      <c r="P473" s="15">
        <f>IF(OR(testdata[[#This Row],[LowerE]]&gt;P472,F472&lt;P472),testdata[[#This Row],[LowerE]],P472)</f>
        <v>260.15942223837231</v>
      </c>
      <c r="Q473" s="8">
        <f>IF(T472=O472,testdata[[#This Row],[Upper]],testdata[[#This Row],[Lower]])</f>
        <v>260.15942223837231</v>
      </c>
      <c r="R473" s="8" t="e">
        <f>IF(testdata[[#This Row],[SuperTrend]]=testdata[[#This Row],[Upper]],testdata[[#This Row],[Upper]],NA())</f>
        <v>#N/A</v>
      </c>
      <c r="S473" s="8">
        <f>IF(testdata[[#This Row],[SuperTrend]]=testdata[[#This Row],[Lower]],testdata[[#This Row],[Lower]],NA())</f>
        <v>260.15942223837231</v>
      </c>
      <c r="T473" s="8">
        <f>IF(testdata[[#This Row],[close]]&lt;=testdata[[#This Row],[STpot]],testdata[[#This Row],[Upper]],testdata[[#This Row],[Lower]])</f>
        <v>260.15942223837231</v>
      </c>
      <c r="V473" s="2">
        <v>43418</v>
      </c>
      <c r="W473" s="8"/>
      <c r="X473" s="8">
        <v>260.15942223837197</v>
      </c>
      <c r="Y473" s="8">
        <v>260.15942223837197</v>
      </c>
      <c r="Z473" t="str">
        <f t="shared" si="7"/>
        <v/>
      </c>
    </row>
    <row r="474" spans="1:26" x14ac:dyDescent="0.25">
      <c r="A474" s="5">
        <v>473</v>
      </c>
      <c r="B474" s="2">
        <v>43419</v>
      </c>
      <c r="C474" s="1">
        <v>262.25</v>
      </c>
      <c r="D474" s="1">
        <v>266.89999999999998</v>
      </c>
      <c r="E474" s="1">
        <v>260.52999999999997</v>
      </c>
      <c r="F474" s="1">
        <v>266.39</v>
      </c>
      <c r="G474" s="1">
        <f>testdata[[#This Row],[high]]-testdata[[#This Row],[low]]</f>
        <v>6.3700000000000045</v>
      </c>
      <c r="H474" s="1">
        <f>ABS(testdata[[#This Row],[high]]-F473)</f>
        <v>3.2599999999999909</v>
      </c>
      <c r="I474" s="1">
        <f>ABS(testdata[[#This Row],[low]]-F473)</f>
        <v>3.1100000000000136</v>
      </c>
      <c r="J474" s="15">
        <f>MAX(testdata[[#This Row],[H-L]:[|L-pC|]])</f>
        <v>6.3700000000000045</v>
      </c>
      <c r="K474" s="12">
        <f>(K473*13+testdata[[#This Row],[TR]])/14</f>
        <v>4.6952067304843252</v>
      </c>
      <c r="L474" s="12">
        <f>(testdata[[#This Row],[high]]+testdata[[#This Row],[low]])/2</f>
        <v>263.71499999999997</v>
      </c>
      <c r="M474" s="15">
        <f>testdata[[#This Row],[MidPrice]]+Multiplier*testdata[[#This Row],[ATR]]</f>
        <v>277.80062019145294</v>
      </c>
      <c r="N474" s="15">
        <f>testdata[[#This Row],[MidPrice]]-Multiplier*testdata[[#This Row],[ATR]]</f>
        <v>249.62937980854701</v>
      </c>
      <c r="O474" s="15">
        <f>IF(OR(testdata[[#This Row],[UpperE]]&lt;O473,F473&gt;O473),testdata[[#This Row],[UpperE]],O473)</f>
        <v>277.80062019145294</v>
      </c>
      <c r="P474" s="15">
        <f>IF(OR(testdata[[#This Row],[LowerE]]&gt;P473,F473&lt;P473),testdata[[#This Row],[LowerE]],P473)</f>
        <v>260.15942223837231</v>
      </c>
      <c r="Q474" s="8">
        <f>IF(T473=O473,testdata[[#This Row],[Upper]],testdata[[#This Row],[Lower]])</f>
        <v>260.15942223837231</v>
      </c>
      <c r="R474" s="8" t="e">
        <f>IF(testdata[[#This Row],[SuperTrend]]=testdata[[#This Row],[Upper]],testdata[[#This Row],[Upper]],NA())</f>
        <v>#N/A</v>
      </c>
      <c r="S474" s="8">
        <f>IF(testdata[[#This Row],[SuperTrend]]=testdata[[#This Row],[Lower]],testdata[[#This Row],[Lower]],NA())</f>
        <v>260.15942223837231</v>
      </c>
      <c r="T474" s="8">
        <f>IF(testdata[[#This Row],[close]]&lt;=testdata[[#This Row],[STpot]],testdata[[#This Row],[Upper]],testdata[[#This Row],[Lower]])</f>
        <v>260.15942223837231</v>
      </c>
      <c r="V474" s="2">
        <v>43419</v>
      </c>
      <c r="W474" s="8"/>
      <c r="X474" s="8">
        <v>260.15942223837197</v>
      </c>
      <c r="Y474" s="8">
        <v>260.15942223837197</v>
      </c>
      <c r="Z474" t="str">
        <f t="shared" si="7"/>
        <v/>
      </c>
    </row>
    <row r="475" spans="1:26" x14ac:dyDescent="0.25">
      <c r="A475" s="5">
        <v>474</v>
      </c>
      <c r="B475" s="2">
        <v>43420</v>
      </c>
      <c r="C475" s="1">
        <v>265.19</v>
      </c>
      <c r="D475" s="1">
        <v>268.08</v>
      </c>
      <c r="E475" s="1">
        <v>264.62</v>
      </c>
      <c r="F475" s="1">
        <v>267.08</v>
      </c>
      <c r="G475" s="1">
        <f>testdata[[#This Row],[high]]-testdata[[#This Row],[low]]</f>
        <v>3.4599999999999795</v>
      </c>
      <c r="H475" s="1">
        <f>ABS(testdata[[#This Row],[high]]-F474)</f>
        <v>1.6899999999999977</v>
      </c>
      <c r="I475" s="1">
        <f>ABS(testdata[[#This Row],[low]]-F474)</f>
        <v>1.7699999999999818</v>
      </c>
      <c r="J475" s="15">
        <f>MAX(testdata[[#This Row],[H-L]:[|L-pC|]])</f>
        <v>3.4599999999999795</v>
      </c>
      <c r="K475" s="12">
        <f>(K474*13+testdata[[#This Row],[TR]])/14</f>
        <v>4.6069776783068717</v>
      </c>
      <c r="L475" s="12">
        <f>(testdata[[#This Row],[high]]+testdata[[#This Row],[low]])/2</f>
        <v>266.35000000000002</v>
      </c>
      <c r="M475" s="15">
        <f>testdata[[#This Row],[MidPrice]]+Multiplier*testdata[[#This Row],[ATR]]</f>
        <v>280.17093303492061</v>
      </c>
      <c r="N475" s="15">
        <f>testdata[[#This Row],[MidPrice]]-Multiplier*testdata[[#This Row],[ATR]]</f>
        <v>252.52906696507941</v>
      </c>
      <c r="O475" s="15">
        <f>IF(OR(testdata[[#This Row],[UpperE]]&lt;O474,F474&gt;O474),testdata[[#This Row],[UpperE]],O474)</f>
        <v>277.80062019145294</v>
      </c>
      <c r="P475" s="15">
        <f>IF(OR(testdata[[#This Row],[LowerE]]&gt;P474,F474&lt;P474),testdata[[#This Row],[LowerE]],P474)</f>
        <v>260.15942223837231</v>
      </c>
      <c r="Q475" s="8">
        <f>IF(T474=O474,testdata[[#This Row],[Upper]],testdata[[#This Row],[Lower]])</f>
        <v>260.15942223837231</v>
      </c>
      <c r="R475" s="8" t="e">
        <f>IF(testdata[[#This Row],[SuperTrend]]=testdata[[#This Row],[Upper]],testdata[[#This Row],[Upper]],NA())</f>
        <v>#N/A</v>
      </c>
      <c r="S475" s="8">
        <f>IF(testdata[[#This Row],[SuperTrend]]=testdata[[#This Row],[Lower]],testdata[[#This Row],[Lower]],NA())</f>
        <v>260.15942223837231</v>
      </c>
      <c r="T475" s="8">
        <f>IF(testdata[[#This Row],[close]]&lt;=testdata[[#This Row],[STpot]],testdata[[#This Row],[Upper]],testdata[[#This Row],[Lower]])</f>
        <v>260.15942223837231</v>
      </c>
      <c r="V475" s="2">
        <v>43420</v>
      </c>
      <c r="W475" s="8"/>
      <c r="X475" s="8">
        <v>260.15942223837197</v>
      </c>
      <c r="Y475" s="8">
        <v>260.15942223837197</v>
      </c>
      <c r="Z475" t="str">
        <f t="shared" si="7"/>
        <v/>
      </c>
    </row>
    <row r="476" spans="1:26" x14ac:dyDescent="0.25">
      <c r="A476" s="5">
        <v>475</v>
      </c>
      <c r="B476" s="2">
        <v>43423</v>
      </c>
      <c r="C476" s="1">
        <v>266.42</v>
      </c>
      <c r="D476" s="1">
        <v>266.74</v>
      </c>
      <c r="E476" s="1">
        <v>261.56</v>
      </c>
      <c r="F476" s="1">
        <v>262.57</v>
      </c>
      <c r="G476" s="1">
        <f>testdata[[#This Row],[high]]-testdata[[#This Row],[low]]</f>
        <v>5.1800000000000068</v>
      </c>
      <c r="H476" s="1">
        <f>ABS(testdata[[#This Row],[high]]-F475)</f>
        <v>0.33999999999997499</v>
      </c>
      <c r="I476" s="1">
        <f>ABS(testdata[[#This Row],[low]]-F475)</f>
        <v>5.5199999999999818</v>
      </c>
      <c r="J476" s="15">
        <f>MAX(testdata[[#This Row],[H-L]:[|L-pC|]])</f>
        <v>5.5199999999999818</v>
      </c>
      <c r="K476" s="12">
        <f>(K475*13+testdata[[#This Row],[TR]])/14</f>
        <v>4.672193558427808</v>
      </c>
      <c r="L476" s="12">
        <f>(testdata[[#This Row],[high]]+testdata[[#This Row],[low]])/2</f>
        <v>264.14999999999998</v>
      </c>
      <c r="M476" s="15">
        <f>testdata[[#This Row],[MidPrice]]+Multiplier*testdata[[#This Row],[ATR]]</f>
        <v>278.1665806752834</v>
      </c>
      <c r="N476" s="15">
        <f>testdata[[#This Row],[MidPrice]]-Multiplier*testdata[[#This Row],[ATR]]</f>
        <v>250.13341932471656</v>
      </c>
      <c r="O476" s="15">
        <f>IF(OR(testdata[[#This Row],[UpperE]]&lt;O475,F475&gt;O475),testdata[[#This Row],[UpperE]],O475)</f>
        <v>277.80062019145294</v>
      </c>
      <c r="P476" s="15">
        <f>IF(OR(testdata[[#This Row],[LowerE]]&gt;P475,F475&lt;P475),testdata[[#This Row],[LowerE]],P475)</f>
        <v>260.15942223837231</v>
      </c>
      <c r="Q476" s="8">
        <f>IF(T475=O475,testdata[[#This Row],[Upper]],testdata[[#This Row],[Lower]])</f>
        <v>260.15942223837231</v>
      </c>
      <c r="R476" s="8" t="e">
        <f>IF(testdata[[#This Row],[SuperTrend]]=testdata[[#This Row],[Upper]],testdata[[#This Row],[Upper]],NA())</f>
        <v>#N/A</v>
      </c>
      <c r="S476" s="8">
        <f>IF(testdata[[#This Row],[SuperTrend]]=testdata[[#This Row],[Lower]],testdata[[#This Row],[Lower]],NA())</f>
        <v>260.15942223837231</v>
      </c>
      <c r="T476" s="8">
        <f>IF(testdata[[#This Row],[close]]&lt;=testdata[[#This Row],[STpot]],testdata[[#This Row],[Upper]],testdata[[#This Row],[Lower]])</f>
        <v>260.15942223837231</v>
      </c>
      <c r="V476" s="2">
        <v>43423</v>
      </c>
      <c r="W476" s="8"/>
      <c r="X476" s="8">
        <v>260.15942223837197</v>
      </c>
      <c r="Y476" s="8">
        <v>260.15942223837197</v>
      </c>
      <c r="Z476" t="str">
        <f t="shared" si="7"/>
        <v/>
      </c>
    </row>
    <row r="477" spans="1:26" x14ac:dyDescent="0.25">
      <c r="A477" s="5">
        <v>476</v>
      </c>
      <c r="B477" s="2">
        <v>43424</v>
      </c>
      <c r="C477" s="1">
        <v>258.92</v>
      </c>
      <c r="D477" s="1">
        <v>260.52</v>
      </c>
      <c r="E477" s="1">
        <v>256.76</v>
      </c>
      <c r="F477" s="1">
        <v>257.70999999999998</v>
      </c>
      <c r="G477" s="1">
        <f>testdata[[#This Row],[high]]-testdata[[#This Row],[low]]</f>
        <v>3.7599999999999909</v>
      </c>
      <c r="H477" s="1">
        <f>ABS(testdata[[#This Row],[high]]-F476)</f>
        <v>2.0500000000000114</v>
      </c>
      <c r="I477" s="1">
        <f>ABS(testdata[[#This Row],[low]]-F476)</f>
        <v>5.8100000000000023</v>
      </c>
      <c r="J477" s="15">
        <f>MAX(testdata[[#This Row],[H-L]:[|L-pC|]])</f>
        <v>5.8100000000000023</v>
      </c>
      <c r="K477" s="12">
        <f>(K476*13+testdata[[#This Row],[TR]])/14</f>
        <v>4.7534654471115365</v>
      </c>
      <c r="L477" s="12">
        <f>(testdata[[#This Row],[high]]+testdata[[#This Row],[low]])/2</f>
        <v>258.64</v>
      </c>
      <c r="M477" s="15">
        <f>testdata[[#This Row],[MidPrice]]+Multiplier*testdata[[#This Row],[ATR]]</f>
        <v>272.90039634133461</v>
      </c>
      <c r="N477" s="15">
        <f>testdata[[#This Row],[MidPrice]]-Multiplier*testdata[[#This Row],[ATR]]</f>
        <v>244.37960365866539</v>
      </c>
      <c r="O477" s="15">
        <f>IF(OR(testdata[[#This Row],[UpperE]]&lt;O476,F476&gt;O476),testdata[[#This Row],[UpperE]],O476)</f>
        <v>272.90039634133461</v>
      </c>
      <c r="P477" s="15">
        <f>IF(OR(testdata[[#This Row],[LowerE]]&gt;P476,F476&lt;P476),testdata[[#This Row],[LowerE]],P476)</f>
        <v>260.15942223837231</v>
      </c>
      <c r="Q477" s="8">
        <f>IF(T476=O476,testdata[[#This Row],[Upper]],testdata[[#This Row],[Lower]])</f>
        <v>260.15942223837231</v>
      </c>
      <c r="R477" s="8">
        <f>IF(testdata[[#This Row],[SuperTrend]]=testdata[[#This Row],[Upper]],testdata[[#This Row],[Upper]],NA())</f>
        <v>272.90039634133461</v>
      </c>
      <c r="S477" s="8" t="e">
        <f>IF(testdata[[#This Row],[SuperTrend]]=testdata[[#This Row],[Lower]],testdata[[#This Row],[Lower]],NA())</f>
        <v>#N/A</v>
      </c>
      <c r="T477" s="8">
        <f>IF(testdata[[#This Row],[close]]&lt;=testdata[[#This Row],[STpot]],testdata[[#This Row],[Upper]],testdata[[#This Row],[Lower]])</f>
        <v>272.90039634133461</v>
      </c>
      <c r="V477" s="2">
        <v>43424</v>
      </c>
      <c r="W477" s="8">
        <v>272.90039634133399</v>
      </c>
      <c r="X477" s="8"/>
      <c r="Y477" s="8">
        <v>272.90039634133399</v>
      </c>
      <c r="Z477" t="str">
        <f t="shared" si="7"/>
        <v/>
      </c>
    </row>
    <row r="478" spans="1:26" x14ac:dyDescent="0.25">
      <c r="A478" s="5">
        <v>477</v>
      </c>
      <c r="B478" s="2">
        <v>43425</v>
      </c>
      <c r="C478" s="1">
        <v>259.39999999999998</v>
      </c>
      <c r="D478" s="1">
        <v>260.66000000000003</v>
      </c>
      <c r="E478" s="1">
        <v>258.58</v>
      </c>
      <c r="F478" s="1">
        <v>258.58</v>
      </c>
      <c r="G478" s="1">
        <f>testdata[[#This Row],[high]]-testdata[[#This Row],[low]]</f>
        <v>2.0800000000000409</v>
      </c>
      <c r="H478" s="1">
        <f>ABS(testdata[[#This Row],[high]]-F477)</f>
        <v>2.9500000000000455</v>
      </c>
      <c r="I478" s="1">
        <f>ABS(testdata[[#This Row],[low]]-F477)</f>
        <v>0.87000000000000455</v>
      </c>
      <c r="J478" s="15">
        <f>MAX(testdata[[#This Row],[H-L]:[|L-pC|]])</f>
        <v>2.9500000000000455</v>
      </c>
      <c r="K478" s="12">
        <f>(K477*13+testdata[[#This Row],[TR]])/14</f>
        <v>4.6246464866035728</v>
      </c>
      <c r="L478" s="12">
        <f>(testdata[[#This Row],[high]]+testdata[[#This Row],[low]])/2</f>
        <v>259.62</v>
      </c>
      <c r="M478" s="15">
        <f>testdata[[#This Row],[MidPrice]]+Multiplier*testdata[[#This Row],[ATR]]</f>
        <v>273.49393945981075</v>
      </c>
      <c r="N478" s="15">
        <f>testdata[[#This Row],[MidPrice]]-Multiplier*testdata[[#This Row],[ATR]]</f>
        <v>245.74606054018929</v>
      </c>
      <c r="O478" s="15">
        <f>IF(OR(testdata[[#This Row],[UpperE]]&lt;O477,F477&gt;O477),testdata[[#This Row],[UpperE]],O477)</f>
        <v>272.90039634133461</v>
      </c>
      <c r="P478" s="15">
        <f>IF(OR(testdata[[#This Row],[LowerE]]&gt;P477,F477&lt;P477),testdata[[#This Row],[LowerE]],P477)</f>
        <v>245.74606054018929</v>
      </c>
      <c r="Q478" s="8">
        <f>IF(T477=O477,testdata[[#This Row],[Upper]],testdata[[#This Row],[Lower]])</f>
        <v>272.90039634133461</v>
      </c>
      <c r="R478" s="8">
        <f>IF(testdata[[#This Row],[SuperTrend]]=testdata[[#This Row],[Upper]],testdata[[#This Row],[Upper]],NA())</f>
        <v>272.90039634133461</v>
      </c>
      <c r="S478" s="8" t="e">
        <f>IF(testdata[[#This Row],[SuperTrend]]=testdata[[#This Row],[Lower]],testdata[[#This Row],[Lower]],NA())</f>
        <v>#N/A</v>
      </c>
      <c r="T478" s="8">
        <f>IF(testdata[[#This Row],[close]]&lt;=testdata[[#This Row],[STpot]],testdata[[#This Row],[Upper]],testdata[[#This Row],[Lower]])</f>
        <v>272.90039634133461</v>
      </c>
      <c r="V478" s="2">
        <v>43425</v>
      </c>
      <c r="W478" s="8">
        <v>272.90039634133399</v>
      </c>
      <c r="X478" s="8"/>
      <c r="Y478" s="8">
        <v>272.90039634133399</v>
      </c>
      <c r="Z478" t="str">
        <f t="shared" si="7"/>
        <v/>
      </c>
    </row>
    <row r="479" spans="1:26" x14ac:dyDescent="0.25">
      <c r="A479" s="5">
        <v>478</v>
      </c>
      <c r="B479" s="2">
        <v>43427</v>
      </c>
      <c r="C479" s="1">
        <v>256.79000000000002</v>
      </c>
      <c r="D479" s="1">
        <v>258.39</v>
      </c>
      <c r="E479" s="1">
        <v>256.68</v>
      </c>
      <c r="F479" s="1">
        <v>256.86</v>
      </c>
      <c r="G479" s="1">
        <f>testdata[[#This Row],[high]]-testdata[[#This Row],[low]]</f>
        <v>1.7099999999999795</v>
      </c>
      <c r="H479" s="1">
        <f>ABS(testdata[[#This Row],[high]]-F478)</f>
        <v>0.18999999999999773</v>
      </c>
      <c r="I479" s="1">
        <f>ABS(testdata[[#This Row],[low]]-F478)</f>
        <v>1.8999999999999773</v>
      </c>
      <c r="J479" s="15">
        <f>MAX(testdata[[#This Row],[H-L]:[|L-pC|]])</f>
        <v>1.8999999999999773</v>
      </c>
      <c r="K479" s="12">
        <f>(K478*13+testdata[[#This Row],[TR]])/14</f>
        <v>4.4300288804176011</v>
      </c>
      <c r="L479" s="12">
        <f>(testdata[[#This Row],[high]]+testdata[[#This Row],[low]])/2</f>
        <v>257.53499999999997</v>
      </c>
      <c r="M479" s="15">
        <f>testdata[[#This Row],[MidPrice]]+Multiplier*testdata[[#This Row],[ATR]]</f>
        <v>270.82508664125277</v>
      </c>
      <c r="N479" s="15">
        <f>testdata[[#This Row],[MidPrice]]-Multiplier*testdata[[#This Row],[ATR]]</f>
        <v>244.24491335874717</v>
      </c>
      <c r="O479" s="15">
        <f>IF(OR(testdata[[#This Row],[UpperE]]&lt;O478,F478&gt;O478),testdata[[#This Row],[UpperE]],O478)</f>
        <v>270.82508664125277</v>
      </c>
      <c r="P479" s="15">
        <f>IF(OR(testdata[[#This Row],[LowerE]]&gt;P478,F478&lt;P478),testdata[[#This Row],[LowerE]],P478)</f>
        <v>245.74606054018929</v>
      </c>
      <c r="Q479" s="8">
        <f>IF(T478=O478,testdata[[#This Row],[Upper]],testdata[[#This Row],[Lower]])</f>
        <v>270.82508664125277</v>
      </c>
      <c r="R479" s="8">
        <f>IF(testdata[[#This Row],[SuperTrend]]=testdata[[#This Row],[Upper]],testdata[[#This Row],[Upper]],NA())</f>
        <v>270.82508664125277</v>
      </c>
      <c r="S479" s="8" t="e">
        <f>IF(testdata[[#This Row],[SuperTrend]]=testdata[[#This Row],[Lower]],testdata[[#This Row],[Lower]],NA())</f>
        <v>#N/A</v>
      </c>
      <c r="T479" s="8">
        <f>IF(testdata[[#This Row],[close]]&lt;=testdata[[#This Row],[STpot]],testdata[[#This Row],[Upper]],testdata[[#This Row],[Lower]])</f>
        <v>270.82508664125277</v>
      </c>
      <c r="V479" s="2">
        <v>43427</v>
      </c>
      <c r="W479" s="8">
        <v>270.82508664125203</v>
      </c>
      <c r="X479" s="8"/>
      <c r="Y479" s="8">
        <v>270.82508664125203</v>
      </c>
      <c r="Z479" t="str">
        <f t="shared" si="7"/>
        <v/>
      </c>
    </row>
    <row r="480" spans="1:26" x14ac:dyDescent="0.25">
      <c r="A480" s="5">
        <v>479</v>
      </c>
      <c r="B480" s="2">
        <v>43430</v>
      </c>
      <c r="C480" s="1">
        <v>259.33</v>
      </c>
      <c r="D480" s="1">
        <v>261.25</v>
      </c>
      <c r="E480" s="1">
        <v>258.89999999999998</v>
      </c>
      <c r="F480" s="1">
        <v>261</v>
      </c>
      <c r="G480" s="1">
        <f>testdata[[#This Row],[high]]-testdata[[#This Row],[low]]</f>
        <v>2.3500000000000227</v>
      </c>
      <c r="H480" s="1">
        <f>ABS(testdata[[#This Row],[high]]-F479)</f>
        <v>4.3899999999999864</v>
      </c>
      <c r="I480" s="1">
        <f>ABS(testdata[[#This Row],[low]]-F479)</f>
        <v>2.0399999999999636</v>
      </c>
      <c r="J480" s="15">
        <f>MAX(testdata[[#This Row],[H-L]:[|L-pC|]])</f>
        <v>4.3899999999999864</v>
      </c>
      <c r="K480" s="12">
        <f>(K479*13+testdata[[#This Row],[TR]])/14</f>
        <v>4.4271696746734852</v>
      </c>
      <c r="L480" s="12">
        <f>(testdata[[#This Row],[high]]+testdata[[#This Row],[low]])/2</f>
        <v>260.07499999999999</v>
      </c>
      <c r="M480" s="15">
        <f>testdata[[#This Row],[MidPrice]]+Multiplier*testdata[[#This Row],[ATR]]</f>
        <v>273.35650902402045</v>
      </c>
      <c r="N480" s="15">
        <f>testdata[[#This Row],[MidPrice]]-Multiplier*testdata[[#This Row],[ATR]]</f>
        <v>246.79349097597952</v>
      </c>
      <c r="O480" s="15">
        <f>IF(OR(testdata[[#This Row],[UpperE]]&lt;O479,F479&gt;O479),testdata[[#This Row],[UpperE]],O479)</f>
        <v>270.82508664125277</v>
      </c>
      <c r="P480" s="15">
        <f>IF(OR(testdata[[#This Row],[LowerE]]&gt;P479,F479&lt;P479),testdata[[#This Row],[LowerE]],P479)</f>
        <v>246.79349097597952</v>
      </c>
      <c r="Q480" s="8">
        <f>IF(T479=O479,testdata[[#This Row],[Upper]],testdata[[#This Row],[Lower]])</f>
        <v>270.82508664125277</v>
      </c>
      <c r="R480" s="8">
        <f>IF(testdata[[#This Row],[SuperTrend]]=testdata[[#This Row],[Upper]],testdata[[#This Row],[Upper]],NA())</f>
        <v>270.82508664125277</v>
      </c>
      <c r="S480" s="8" t="e">
        <f>IF(testdata[[#This Row],[SuperTrend]]=testdata[[#This Row],[Lower]],testdata[[#This Row],[Lower]],NA())</f>
        <v>#N/A</v>
      </c>
      <c r="T480" s="8">
        <f>IF(testdata[[#This Row],[close]]&lt;=testdata[[#This Row],[STpot]],testdata[[#This Row],[Upper]],testdata[[#This Row],[Lower]])</f>
        <v>270.82508664125277</v>
      </c>
      <c r="V480" s="2">
        <v>43430</v>
      </c>
      <c r="W480" s="8">
        <v>270.82508664125203</v>
      </c>
      <c r="X480" s="8"/>
      <c r="Y480" s="8">
        <v>270.82508664125203</v>
      </c>
      <c r="Z480" t="str">
        <f t="shared" si="7"/>
        <v/>
      </c>
    </row>
    <row r="481" spans="1:26" x14ac:dyDescent="0.25">
      <c r="A481" s="5">
        <v>480</v>
      </c>
      <c r="B481" s="2">
        <v>43431</v>
      </c>
      <c r="C481" s="1">
        <v>259.87</v>
      </c>
      <c r="D481" s="1">
        <v>261.88</v>
      </c>
      <c r="E481" s="1">
        <v>259.20999999999998</v>
      </c>
      <c r="F481" s="1">
        <v>261.88</v>
      </c>
      <c r="G481" s="1">
        <f>testdata[[#This Row],[high]]-testdata[[#This Row],[low]]</f>
        <v>2.6700000000000159</v>
      </c>
      <c r="H481" s="1">
        <f>ABS(testdata[[#This Row],[high]]-F480)</f>
        <v>0.87999999999999545</v>
      </c>
      <c r="I481" s="1">
        <f>ABS(testdata[[#This Row],[low]]-F480)</f>
        <v>1.7900000000000205</v>
      </c>
      <c r="J481" s="15">
        <f>MAX(testdata[[#This Row],[H-L]:[|L-pC|]])</f>
        <v>2.6700000000000159</v>
      </c>
      <c r="K481" s="12">
        <f>(K480*13+testdata[[#This Row],[TR]])/14</f>
        <v>4.3016575550539518</v>
      </c>
      <c r="L481" s="12">
        <f>(testdata[[#This Row],[high]]+testdata[[#This Row],[low]])/2</f>
        <v>260.54499999999996</v>
      </c>
      <c r="M481" s="15">
        <f>testdata[[#This Row],[MidPrice]]+Multiplier*testdata[[#This Row],[ATR]]</f>
        <v>273.44997266516179</v>
      </c>
      <c r="N481" s="15">
        <f>testdata[[#This Row],[MidPrice]]-Multiplier*testdata[[#This Row],[ATR]]</f>
        <v>247.64002733483809</v>
      </c>
      <c r="O481" s="15">
        <f>IF(OR(testdata[[#This Row],[UpperE]]&lt;O480,F480&gt;O480),testdata[[#This Row],[UpperE]],O480)</f>
        <v>270.82508664125277</v>
      </c>
      <c r="P481" s="15">
        <f>IF(OR(testdata[[#This Row],[LowerE]]&gt;P480,F480&lt;P480),testdata[[#This Row],[LowerE]],P480)</f>
        <v>247.64002733483809</v>
      </c>
      <c r="Q481" s="8">
        <f>IF(T480=O480,testdata[[#This Row],[Upper]],testdata[[#This Row],[Lower]])</f>
        <v>270.82508664125277</v>
      </c>
      <c r="R481" s="8">
        <f>IF(testdata[[#This Row],[SuperTrend]]=testdata[[#This Row],[Upper]],testdata[[#This Row],[Upper]],NA())</f>
        <v>270.82508664125277</v>
      </c>
      <c r="S481" s="8" t="e">
        <f>IF(testdata[[#This Row],[SuperTrend]]=testdata[[#This Row],[Lower]],testdata[[#This Row],[Lower]],NA())</f>
        <v>#N/A</v>
      </c>
      <c r="T481" s="8">
        <f>IF(testdata[[#This Row],[close]]&lt;=testdata[[#This Row],[STpot]],testdata[[#This Row],[Upper]],testdata[[#This Row],[Lower]])</f>
        <v>270.82508664125277</v>
      </c>
      <c r="V481" s="2">
        <v>43431</v>
      </c>
      <c r="W481" s="8">
        <v>270.82508664125203</v>
      </c>
      <c r="X481" s="8"/>
      <c r="Y481" s="8">
        <v>270.82508664125203</v>
      </c>
      <c r="Z481" t="str">
        <f t="shared" si="7"/>
        <v/>
      </c>
    </row>
    <row r="482" spans="1:26" x14ac:dyDescent="0.25">
      <c r="A482" s="5">
        <v>481</v>
      </c>
      <c r="B482" s="2">
        <v>43432</v>
      </c>
      <c r="C482" s="1">
        <v>263.05</v>
      </c>
      <c r="D482" s="1">
        <v>267.91000000000003</v>
      </c>
      <c r="E482" s="1">
        <v>261.81</v>
      </c>
      <c r="F482" s="1">
        <v>267.91000000000003</v>
      </c>
      <c r="G482" s="1">
        <f>testdata[[#This Row],[high]]-testdata[[#This Row],[low]]</f>
        <v>6.1000000000000227</v>
      </c>
      <c r="H482" s="1">
        <f>ABS(testdata[[#This Row],[high]]-F481)</f>
        <v>6.0300000000000296</v>
      </c>
      <c r="I482" s="1">
        <f>ABS(testdata[[#This Row],[low]]-F481)</f>
        <v>6.9999999999993179E-2</v>
      </c>
      <c r="J482" s="15">
        <f>MAX(testdata[[#This Row],[H-L]:[|L-pC|]])</f>
        <v>6.1000000000000227</v>
      </c>
      <c r="K482" s="12">
        <f>(K481*13+testdata[[#This Row],[TR]])/14</f>
        <v>4.4301105868358137</v>
      </c>
      <c r="L482" s="12">
        <f>(testdata[[#This Row],[high]]+testdata[[#This Row],[low]])/2</f>
        <v>264.86</v>
      </c>
      <c r="M482" s="15">
        <f>testdata[[#This Row],[MidPrice]]+Multiplier*testdata[[#This Row],[ATR]]</f>
        <v>278.15033176050747</v>
      </c>
      <c r="N482" s="15">
        <f>testdata[[#This Row],[MidPrice]]-Multiplier*testdata[[#This Row],[ATR]]</f>
        <v>251.56966823949256</v>
      </c>
      <c r="O482" s="15">
        <f>IF(OR(testdata[[#This Row],[UpperE]]&lt;O481,F481&gt;O481),testdata[[#This Row],[UpperE]],O481)</f>
        <v>270.82508664125277</v>
      </c>
      <c r="P482" s="15">
        <f>IF(OR(testdata[[#This Row],[LowerE]]&gt;P481,F481&lt;P481),testdata[[#This Row],[LowerE]],P481)</f>
        <v>251.56966823949256</v>
      </c>
      <c r="Q482" s="8">
        <f>IF(T481=O481,testdata[[#This Row],[Upper]],testdata[[#This Row],[Lower]])</f>
        <v>270.82508664125277</v>
      </c>
      <c r="R482" s="8">
        <f>IF(testdata[[#This Row],[SuperTrend]]=testdata[[#This Row],[Upper]],testdata[[#This Row],[Upper]],NA())</f>
        <v>270.82508664125277</v>
      </c>
      <c r="S482" s="8" t="e">
        <f>IF(testdata[[#This Row],[SuperTrend]]=testdata[[#This Row],[Lower]],testdata[[#This Row],[Lower]],NA())</f>
        <v>#N/A</v>
      </c>
      <c r="T482" s="8">
        <f>IF(testdata[[#This Row],[close]]&lt;=testdata[[#This Row],[STpot]],testdata[[#This Row],[Upper]],testdata[[#This Row],[Lower]])</f>
        <v>270.82508664125277</v>
      </c>
      <c r="V482" s="2">
        <v>43432</v>
      </c>
      <c r="W482" s="8">
        <v>270.82508664125203</v>
      </c>
      <c r="X482" s="8"/>
      <c r="Y482" s="8">
        <v>270.82508664125203</v>
      </c>
      <c r="Z482" t="str">
        <f t="shared" si="7"/>
        <v/>
      </c>
    </row>
    <row r="483" spans="1:26" x14ac:dyDescent="0.25">
      <c r="A483" s="5">
        <v>482</v>
      </c>
      <c r="B483" s="2">
        <v>43433</v>
      </c>
      <c r="C483" s="1">
        <v>267.06</v>
      </c>
      <c r="D483" s="1">
        <v>268.86</v>
      </c>
      <c r="E483" s="1">
        <v>265.82</v>
      </c>
      <c r="F483" s="1">
        <v>267.33</v>
      </c>
      <c r="G483" s="1">
        <f>testdata[[#This Row],[high]]-testdata[[#This Row],[low]]</f>
        <v>3.0400000000000205</v>
      </c>
      <c r="H483" s="1">
        <f>ABS(testdata[[#This Row],[high]]-F482)</f>
        <v>0.94999999999998863</v>
      </c>
      <c r="I483" s="1">
        <f>ABS(testdata[[#This Row],[low]]-F482)</f>
        <v>2.0900000000000318</v>
      </c>
      <c r="J483" s="15">
        <f>MAX(testdata[[#This Row],[H-L]:[|L-pC|]])</f>
        <v>3.0400000000000205</v>
      </c>
      <c r="K483" s="12">
        <f>(K482*13+testdata[[#This Row],[TR]])/14</f>
        <v>4.3308169734903998</v>
      </c>
      <c r="L483" s="12">
        <f>(testdata[[#This Row],[high]]+testdata[[#This Row],[low]])/2</f>
        <v>267.34000000000003</v>
      </c>
      <c r="M483" s="15">
        <f>testdata[[#This Row],[MidPrice]]+Multiplier*testdata[[#This Row],[ATR]]</f>
        <v>280.33245092047122</v>
      </c>
      <c r="N483" s="15">
        <f>testdata[[#This Row],[MidPrice]]-Multiplier*testdata[[#This Row],[ATR]]</f>
        <v>254.34754907952885</v>
      </c>
      <c r="O483" s="15">
        <f>IF(OR(testdata[[#This Row],[UpperE]]&lt;O482,F482&gt;O482),testdata[[#This Row],[UpperE]],O482)</f>
        <v>270.82508664125277</v>
      </c>
      <c r="P483" s="15">
        <f>IF(OR(testdata[[#This Row],[LowerE]]&gt;P482,F482&lt;P482),testdata[[#This Row],[LowerE]],P482)</f>
        <v>254.34754907952885</v>
      </c>
      <c r="Q483" s="8">
        <f>IF(T482=O482,testdata[[#This Row],[Upper]],testdata[[#This Row],[Lower]])</f>
        <v>270.82508664125277</v>
      </c>
      <c r="R483" s="8">
        <f>IF(testdata[[#This Row],[SuperTrend]]=testdata[[#This Row],[Upper]],testdata[[#This Row],[Upper]],NA())</f>
        <v>270.82508664125277</v>
      </c>
      <c r="S483" s="8" t="e">
        <f>IF(testdata[[#This Row],[SuperTrend]]=testdata[[#This Row],[Lower]],testdata[[#This Row],[Lower]],NA())</f>
        <v>#N/A</v>
      </c>
      <c r="T483" s="8">
        <f>IF(testdata[[#This Row],[close]]&lt;=testdata[[#This Row],[STpot]],testdata[[#This Row],[Upper]],testdata[[#This Row],[Lower]])</f>
        <v>270.82508664125277</v>
      </c>
      <c r="V483" s="2">
        <v>43433</v>
      </c>
      <c r="W483" s="8">
        <v>270.82508664125203</v>
      </c>
      <c r="X483" s="8"/>
      <c r="Y483" s="8">
        <v>270.82508664125203</v>
      </c>
      <c r="Z483" t="str">
        <f t="shared" si="7"/>
        <v/>
      </c>
    </row>
    <row r="484" spans="1:26" x14ac:dyDescent="0.25">
      <c r="A484" s="5">
        <v>483</v>
      </c>
      <c r="B484" s="2">
        <v>43434</v>
      </c>
      <c r="C484" s="1">
        <v>267.16000000000003</v>
      </c>
      <c r="D484" s="1">
        <v>269.57</v>
      </c>
      <c r="E484" s="1">
        <v>266.81</v>
      </c>
      <c r="F484" s="1">
        <v>268.95999999999998</v>
      </c>
      <c r="G484" s="1">
        <f>testdata[[#This Row],[high]]-testdata[[#This Row],[low]]</f>
        <v>2.7599999999999909</v>
      </c>
      <c r="H484" s="1">
        <f>ABS(testdata[[#This Row],[high]]-F483)</f>
        <v>2.2400000000000091</v>
      </c>
      <c r="I484" s="1">
        <f>ABS(testdata[[#This Row],[low]]-F483)</f>
        <v>0.51999999999998181</v>
      </c>
      <c r="J484" s="15">
        <f>MAX(testdata[[#This Row],[H-L]:[|L-pC|]])</f>
        <v>2.7599999999999909</v>
      </c>
      <c r="K484" s="12">
        <f>(K483*13+testdata[[#This Row],[TR]])/14</f>
        <v>4.2186157610982278</v>
      </c>
      <c r="L484" s="12">
        <f>(testdata[[#This Row],[high]]+testdata[[#This Row],[low]])/2</f>
        <v>268.19</v>
      </c>
      <c r="M484" s="15">
        <f>testdata[[#This Row],[MidPrice]]+Multiplier*testdata[[#This Row],[ATR]]</f>
        <v>280.84584728329469</v>
      </c>
      <c r="N484" s="15">
        <f>testdata[[#This Row],[MidPrice]]-Multiplier*testdata[[#This Row],[ATR]]</f>
        <v>255.53415271670531</v>
      </c>
      <c r="O484" s="15">
        <f>IF(OR(testdata[[#This Row],[UpperE]]&lt;O483,F483&gt;O483),testdata[[#This Row],[UpperE]],O483)</f>
        <v>270.82508664125277</v>
      </c>
      <c r="P484" s="15">
        <f>IF(OR(testdata[[#This Row],[LowerE]]&gt;P483,F483&lt;P483),testdata[[#This Row],[LowerE]],P483)</f>
        <v>255.53415271670531</v>
      </c>
      <c r="Q484" s="8">
        <f>IF(T483=O483,testdata[[#This Row],[Upper]],testdata[[#This Row],[Lower]])</f>
        <v>270.82508664125277</v>
      </c>
      <c r="R484" s="8">
        <f>IF(testdata[[#This Row],[SuperTrend]]=testdata[[#This Row],[Upper]],testdata[[#This Row],[Upper]],NA())</f>
        <v>270.82508664125277</v>
      </c>
      <c r="S484" s="8" t="e">
        <f>IF(testdata[[#This Row],[SuperTrend]]=testdata[[#This Row],[Lower]],testdata[[#This Row],[Lower]],NA())</f>
        <v>#N/A</v>
      </c>
      <c r="T484" s="8">
        <f>IF(testdata[[#This Row],[close]]&lt;=testdata[[#This Row],[STpot]],testdata[[#This Row],[Upper]],testdata[[#This Row],[Lower]])</f>
        <v>270.82508664125277</v>
      </c>
      <c r="V484" s="2">
        <v>43434</v>
      </c>
      <c r="W484" s="8">
        <v>270.82508664125203</v>
      </c>
      <c r="X484" s="8"/>
      <c r="Y484" s="8">
        <v>270.82508664125203</v>
      </c>
      <c r="Z484" t="str">
        <f t="shared" si="7"/>
        <v/>
      </c>
    </row>
    <row r="485" spans="1:26" x14ac:dyDescent="0.25">
      <c r="A485" s="5">
        <v>484</v>
      </c>
      <c r="B485" s="2">
        <v>43437</v>
      </c>
      <c r="C485" s="1">
        <v>273.47000000000003</v>
      </c>
      <c r="D485" s="1">
        <v>273.58999999999997</v>
      </c>
      <c r="E485" s="1">
        <v>270.77</v>
      </c>
      <c r="F485" s="1">
        <v>272.52</v>
      </c>
      <c r="G485" s="1">
        <f>testdata[[#This Row],[high]]-testdata[[#This Row],[low]]</f>
        <v>2.8199999999999932</v>
      </c>
      <c r="H485" s="1">
        <f>ABS(testdata[[#This Row],[high]]-F484)</f>
        <v>4.6299999999999955</v>
      </c>
      <c r="I485" s="1">
        <f>ABS(testdata[[#This Row],[low]]-F484)</f>
        <v>1.8100000000000023</v>
      </c>
      <c r="J485" s="15">
        <f>MAX(testdata[[#This Row],[H-L]:[|L-pC|]])</f>
        <v>4.6299999999999955</v>
      </c>
      <c r="K485" s="12">
        <f>(K484*13+testdata[[#This Row],[TR]])/14</f>
        <v>4.2480003495912113</v>
      </c>
      <c r="L485" s="12">
        <f>(testdata[[#This Row],[high]]+testdata[[#This Row],[low]])/2</f>
        <v>272.17999999999995</v>
      </c>
      <c r="M485" s="15">
        <f>testdata[[#This Row],[MidPrice]]+Multiplier*testdata[[#This Row],[ATR]]</f>
        <v>284.92400104877356</v>
      </c>
      <c r="N485" s="15">
        <f>testdata[[#This Row],[MidPrice]]-Multiplier*testdata[[#This Row],[ATR]]</f>
        <v>259.43599895122634</v>
      </c>
      <c r="O485" s="15">
        <f>IF(OR(testdata[[#This Row],[UpperE]]&lt;O484,F484&gt;O484),testdata[[#This Row],[UpperE]],O484)</f>
        <v>270.82508664125277</v>
      </c>
      <c r="P485" s="15">
        <f>IF(OR(testdata[[#This Row],[LowerE]]&gt;P484,F484&lt;P484),testdata[[#This Row],[LowerE]],P484)</f>
        <v>259.43599895122634</v>
      </c>
      <c r="Q485" s="8">
        <f>IF(T484=O484,testdata[[#This Row],[Upper]],testdata[[#This Row],[Lower]])</f>
        <v>270.82508664125277</v>
      </c>
      <c r="R485" s="8" t="e">
        <f>IF(testdata[[#This Row],[SuperTrend]]=testdata[[#This Row],[Upper]],testdata[[#This Row],[Upper]],NA())</f>
        <v>#N/A</v>
      </c>
      <c r="S485" s="8">
        <f>IF(testdata[[#This Row],[SuperTrend]]=testdata[[#This Row],[Lower]],testdata[[#This Row],[Lower]],NA())</f>
        <v>259.43599895122634</v>
      </c>
      <c r="T485" s="8">
        <f>IF(testdata[[#This Row],[close]]&lt;=testdata[[#This Row],[STpot]],testdata[[#This Row],[Upper]],testdata[[#This Row],[Lower]])</f>
        <v>259.43599895122634</v>
      </c>
      <c r="V485" s="2">
        <v>43437</v>
      </c>
      <c r="W485" s="8"/>
      <c r="X485" s="8">
        <v>259.435998951226</v>
      </c>
      <c r="Y485" s="8">
        <v>259.435998951226</v>
      </c>
      <c r="Z485" t="str">
        <f t="shared" si="7"/>
        <v/>
      </c>
    </row>
    <row r="486" spans="1:26" x14ac:dyDescent="0.25">
      <c r="A486" s="5">
        <v>485</v>
      </c>
      <c r="B486" s="2">
        <v>43438</v>
      </c>
      <c r="C486" s="1">
        <v>271.61</v>
      </c>
      <c r="D486" s="1">
        <v>272.08</v>
      </c>
      <c r="E486" s="1">
        <v>263.35000000000002</v>
      </c>
      <c r="F486" s="1">
        <v>263.69</v>
      </c>
      <c r="G486" s="1">
        <f>testdata[[#This Row],[high]]-testdata[[#This Row],[low]]</f>
        <v>8.7299999999999613</v>
      </c>
      <c r="H486" s="1">
        <f>ABS(testdata[[#This Row],[high]]-F485)</f>
        <v>0.43999999999999773</v>
      </c>
      <c r="I486" s="1">
        <f>ABS(testdata[[#This Row],[low]]-F485)</f>
        <v>9.1699999999999591</v>
      </c>
      <c r="J486" s="15">
        <f>MAX(testdata[[#This Row],[H-L]:[|L-pC|]])</f>
        <v>9.1699999999999591</v>
      </c>
      <c r="K486" s="12">
        <f>(K485*13+testdata[[#This Row],[TR]])/14</f>
        <v>4.599571753191837</v>
      </c>
      <c r="L486" s="12">
        <f>(testdata[[#This Row],[high]]+testdata[[#This Row],[low]])/2</f>
        <v>267.71500000000003</v>
      </c>
      <c r="M486" s="15">
        <f>testdata[[#This Row],[MidPrice]]+Multiplier*testdata[[#This Row],[ATR]]</f>
        <v>281.51371525957552</v>
      </c>
      <c r="N486" s="15">
        <f>testdata[[#This Row],[MidPrice]]-Multiplier*testdata[[#This Row],[ATR]]</f>
        <v>253.91628474042452</v>
      </c>
      <c r="O486" s="15">
        <f>IF(OR(testdata[[#This Row],[UpperE]]&lt;O485,F485&gt;O485),testdata[[#This Row],[UpperE]],O485)</f>
        <v>281.51371525957552</v>
      </c>
      <c r="P486" s="15">
        <f>IF(OR(testdata[[#This Row],[LowerE]]&gt;P485,F485&lt;P485),testdata[[#This Row],[LowerE]],P485)</f>
        <v>259.43599895122634</v>
      </c>
      <c r="Q486" s="8">
        <f>IF(T485=O485,testdata[[#This Row],[Upper]],testdata[[#This Row],[Lower]])</f>
        <v>259.43599895122634</v>
      </c>
      <c r="R486" s="8" t="e">
        <f>IF(testdata[[#This Row],[SuperTrend]]=testdata[[#This Row],[Upper]],testdata[[#This Row],[Upper]],NA())</f>
        <v>#N/A</v>
      </c>
      <c r="S486" s="8">
        <f>IF(testdata[[#This Row],[SuperTrend]]=testdata[[#This Row],[Lower]],testdata[[#This Row],[Lower]],NA())</f>
        <v>259.43599895122634</v>
      </c>
      <c r="T486" s="8">
        <f>IF(testdata[[#This Row],[close]]&lt;=testdata[[#This Row],[STpot]],testdata[[#This Row],[Upper]],testdata[[#This Row],[Lower]])</f>
        <v>259.43599895122634</v>
      </c>
      <c r="V486" s="2">
        <v>43438</v>
      </c>
      <c r="W486" s="8"/>
      <c r="X486" s="8">
        <v>259.435998951226</v>
      </c>
      <c r="Y486" s="8">
        <v>259.435998951226</v>
      </c>
      <c r="Z486" t="str">
        <f t="shared" si="7"/>
        <v/>
      </c>
    </row>
    <row r="487" spans="1:26" x14ac:dyDescent="0.25">
      <c r="A487" s="5">
        <v>486</v>
      </c>
      <c r="B487" s="2">
        <v>43440</v>
      </c>
      <c r="C487" s="1">
        <v>259.45999999999998</v>
      </c>
      <c r="D487" s="1">
        <v>263.41000000000003</v>
      </c>
      <c r="E487" s="1">
        <v>256.07</v>
      </c>
      <c r="F487" s="1">
        <v>263.29000000000002</v>
      </c>
      <c r="G487" s="1">
        <f>testdata[[#This Row],[high]]-testdata[[#This Row],[low]]</f>
        <v>7.3400000000000318</v>
      </c>
      <c r="H487" s="1">
        <f>ABS(testdata[[#This Row],[high]]-F486)</f>
        <v>0.27999999999997272</v>
      </c>
      <c r="I487" s="1">
        <f>ABS(testdata[[#This Row],[low]]-F486)</f>
        <v>7.6200000000000045</v>
      </c>
      <c r="J487" s="15">
        <f>MAX(testdata[[#This Row],[H-L]:[|L-pC|]])</f>
        <v>7.6200000000000045</v>
      </c>
      <c r="K487" s="12">
        <f>(K486*13+testdata[[#This Row],[TR]])/14</f>
        <v>4.8153166279638482</v>
      </c>
      <c r="L487" s="12">
        <f>(testdata[[#This Row],[high]]+testdata[[#This Row],[low]])/2</f>
        <v>259.74</v>
      </c>
      <c r="M487" s="15">
        <f>testdata[[#This Row],[MidPrice]]+Multiplier*testdata[[#This Row],[ATR]]</f>
        <v>274.18594988389157</v>
      </c>
      <c r="N487" s="15">
        <f>testdata[[#This Row],[MidPrice]]-Multiplier*testdata[[#This Row],[ATR]]</f>
        <v>245.29405011610845</v>
      </c>
      <c r="O487" s="15">
        <f>IF(OR(testdata[[#This Row],[UpperE]]&lt;O486,F486&gt;O486),testdata[[#This Row],[UpperE]],O486)</f>
        <v>274.18594988389157</v>
      </c>
      <c r="P487" s="15">
        <f>IF(OR(testdata[[#This Row],[LowerE]]&gt;P486,F486&lt;P486),testdata[[#This Row],[LowerE]],P486)</f>
        <v>259.43599895122634</v>
      </c>
      <c r="Q487" s="8">
        <f>IF(T486=O486,testdata[[#This Row],[Upper]],testdata[[#This Row],[Lower]])</f>
        <v>259.43599895122634</v>
      </c>
      <c r="R487" s="8" t="e">
        <f>IF(testdata[[#This Row],[SuperTrend]]=testdata[[#This Row],[Upper]],testdata[[#This Row],[Upper]],NA())</f>
        <v>#N/A</v>
      </c>
      <c r="S487" s="8">
        <f>IF(testdata[[#This Row],[SuperTrend]]=testdata[[#This Row],[Lower]],testdata[[#This Row],[Lower]],NA())</f>
        <v>259.43599895122634</v>
      </c>
      <c r="T487" s="8">
        <f>IF(testdata[[#This Row],[close]]&lt;=testdata[[#This Row],[STpot]],testdata[[#This Row],[Upper]],testdata[[#This Row],[Lower]])</f>
        <v>259.43599895122634</v>
      </c>
      <c r="V487" s="2">
        <v>43440</v>
      </c>
      <c r="W487" s="8"/>
      <c r="X487" s="8">
        <v>259.435998951226</v>
      </c>
      <c r="Y487" s="8">
        <v>259.435998951226</v>
      </c>
      <c r="Z487" t="str">
        <f t="shared" si="7"/>
        <v/>
      </c>
    </row>
    <row r="488" spans="1:26" x14ac:dyDescent="0.25">
      <c r="A488" s="5">
        <v>487</v>
      </c>
      <c r="B488" s="2">
        <v>43441</v>
      </c>
      <c r="C488" s="1">
        <v>262.92</v>
      </c>
      <c r="D488" s="1">
        <v>264.63</v>
      </c>
      <c r="E488" s="1">
        <v>256.25</v>
      </c>
      <c r="F488" s="1">
        <v>257.17</v>
      </c>
      <c r="G488" s="1">
        <f>testdata[[#This Row],[high]]-testdata[[#This Row],[low]]</f>
        <v>8.3799999999999955</v>
      </c>
      <c r="H488" s="1">
        <f>ABS(testdata[[#This Row],[high]]-F487)</f>
        <v>1.339999999999975</v>
      </c>
      <c r="I488" s="1">
        <f>ABS(testdata[[#This Row],[low]]-F487)</f>
        <v>7.0400000000000205</v>
      </c>
      <c r="J488" s="15">
        <f>MAX(testdata[[#This Row],[H-L]:[|L-pC|]])</f>
        <v>8.3799999999999955</v>
      </c>
      <c r="K488" s="12">
        <f>(K487*13+testdata[[#This Row],[TR]])/14</f>
        <v>5.0699368688235733</v>
      </c>
      <c r="L488" s="12">
        <f>(testdata[[#This Row],[high]]+testdata[[#This Row],[low]])/2</f>
        <v>260.44</v>
      </c>
      <c r="M488" s="15">
        <f>testdata[[#This Row],[MidPrice]]+Multiplier*testdata[[#This Row],[ATR]]</f>
        <v>275.64981060647074</v>
      </c>
      <c r="N488" s="15">
        <f>testdata[[#This Row],[MidPrice]]-Multiplier*testdata[[#This Row],[ATR]]</f>
        <v>245.23018939352929</v>
      </c>
      <c r="O488" s="15">
        <f>IF(OR(testdata[[#This Row],[UpperE]]&lt;O487,F487&gt;O487),testdata[[#This Row],[UpperE]],O487)</f>
        <v>274.18594988389157</v>
      </c>
      <c r="P488" s="15">
        <f>IF(OR(testdata[[#This Row],[LowerE]]&gt;P487,F487&lt;P487),testdata[[#This Row],[LowerE]],P487)</f>
        <v>259.43599895122634</v>
      </c>
      <c r="Q488" s="8">
        <f>IF(T487=O487,testdata[[#This Row],[Upper]],testdata[[#This Row],[Lower]])</f>
        <v>259.43599895122634</v>
      </c>
      <c r="R488" s="8">
        <f>IF(testdata[[#This Row],[SuperTrend]]=testdata[[#This Row],[Upper]],testdata[[#This Row],[Upper]],NA())</f>
        <v>274.18594988389157</v>
      </c>
      <c r="S488" s="8" t="e">
        <f>IF(testdata[[#This Row],[SuperTrend]]=testdata[[#This Row],[Lower]],testdata[[#This Row],[Lower]],NA())</f>
        <v>#N/A</v>
      </c>
      <c r="T488" s="8">
        <f>IF(testdata[[#This Row],[close]]&lt;=testdata[[#This Row],[STpot]],testdata[[#This Row],[Upper]],testdata[[#This Row],[Lower]])</f>
        <v>274.18594988389157</v>
      </c>
      <c r="V488" s="2">
        <v>43441</v>
      </c>
      <c r="W488" s="8">
        <v>274.185949883891</v>
      </c>
      <c r="X488" s="8"/>
      <c r="Y488" s="8">
        <v>274.185949883891</v>
      </c>
      <c r="Z488" t="str">
        <f t="shared" si="7"/>
        <v/>
      </c>
    </row>
    <row r="489" spans="1:26" x14ac:dyDescent="0.25">
      <c r="A489" s="5">
        <v>488</v>
      </c>
      <c r="B489" s="2">
        <v>43444</v>
      </c>
      <c r="C489" s="1">
        <v>256.98</v>
      </c>
      <c r="D489" s="1">
        <v>258.72000000000003</v>
      </c>
      <c r="E489" s="1">
        <v>252.34</v>
      </c>
      <c r="F489" s="1">
        <v>257.66000000000003</v>
      </c>
      <c r="G489" s="1">
        <f>testdata[[#This Row],[high]]-testdata[[#This Row],[low]]</f>
        <v>6.3800000000000239</v>
      </c>
      <c r="H489" s="1">
        <f>ABS(testdata[[#This Row],[high]]-F488)</f>
        <v>1.5500000000000114</v>
      </c>
      <c r="I489" s="1">
        <f>ABS(testdata[[#This Row],[low]]-F488)</f>
        <v>4.8300000000000125</v>
      </c>
      <c r="J489" s="15">
        <f>MAX(testdata[[#This Row],[H-L]:[|L-pC|]])</f>
        <v>6.3800000000000239</v>
      </c>
      <c r="K489" s="12">
        <f>(K488*13+testdata[[#This Row],[TR]])/14</f>
        <v>5.1635128067647482</v>
      </c>
      <c r="L489" s="12">
        <f>(testdata[[#This Row],[high]]+testdata[[#This Row],[low]])/2</f>
        <v>255.53000000000003</v>
      </c>
      <c r="M489" s="15">
        <f>testdata[[#This Row],[MidPrice]]+Multiplier*testdata[[#This Row],[ATR]]</f>
        <v>271.02053842029426</v>
      </c>
      <c r="N489" s="15">
        <f>testdata[[#This Row],[MidPrice]]-Multiplier*testdata[[#This Row],[ATR]]</f>
        <v>240.03946157970577</v>
      </c>
      <c r="O489" s="15">
        <f>IF(OR(testdata[[#This Row],[UpperE]]&lt;O488,F488&gt;O488),testdata[[#This Row],[UpperE]],O488)</f>
        <v>271.02053842029426</v>
      </c>
      <c r="P489" s="15">
        <f>IF(OR(testdata[[#This Row],[LowerE]]&gt;P488,F488&lt;P488),testdata[[#This Row],[LowerE]],P488)</f>
        <v>240.03946157970577</v>
      </c>
      <c r="Q489" s="8">
        <f>IF(T488=O488,testdata[[#This Row],[Upper]],testdata[[#This Row],[Lower]])</f>
        <v>271.02053842029426</v>
      </c>
      <c r="R489" s="8">
        <f>IF(testdata[[#This Row],[SuperTrend]]=testdata[[#This Row],[Upper]],testdata[[#This Row],[Upper]],NA())</f>
        <v>271.02053842029426</v>
      </c>
      <c r="S489" s="8" t="e">
        <f>IF(testdata[[#This Row],[SuperTrend]]=testdata[[#This Row],[Lower]],testdata[[#This Row],[Lower]],NA())</f>
        <v>#N/A</v>
      </c>
      <c r="T489" s="8">
        <f>IF(testdata[[#This Row],[close]]&lt;=testdata[[#This Row],[STpot]],testdata[[#This Row],[Upper]],testdata[[#This Row],[Lower]])</f>
        <v>271.02053842029426</v>
      </c>
      <c r="V489" s="2">
        <v>43444</v>
      </c>
      <c r="W489" s="8">
        <v>271.02053842029397</v>
      </c>
      <c r="X489" s="8"/>
      <c r="Y489" s="8">
        <v>271.02053842029397</v>
      </c>
      <c r="Z489" t="str">
        <f t="shared" si="7"/>
        <v/>
      </c>
    </row>
    <row r="490" spans="1:26" x14ac:dyDescent="0.25">
      <c r="A490" s="5">
        <v>489</v>
      </c>
      <c r="B490" s="2">
        <v>43445</v>
      </c>
      <c r="C490" s="1">
        <v>261.16000000000003</v>
      </c>
      <c r="D490" s="1">
        <v>261.37</v>
      </c>
      <c r="E490" s="1">
        <v>256.11</v>
      </c>
      <c r="F490" s="1">
        <v>257.72000000000003</v>
      </c>
      <c r="G490" s="1">
        <f>testdata[[#This Row],[high]]-testdata[[#This Row],[low]]</f>
        <v>5.2599999999999909</v>
      </c>
      <c r="H490" s="1">
        <f>ABS(testdata[[#This Row],[high]]-F489)</f>
        <v>3.7099999999999795</v>
      </c>
      <c r="I490" s="1">
        <f>ABS(testdata[[#This Row],[low]]-F489)</f>
        <v>1.5500000000000114</v>
      </c>
      <c r="J490" s="15">
        <f>MAX(testdata[[#This Row],[H-L]:[|L-pC|]])</f>
        <v>5.2599999999999909</v>
      </c>
      <c r="K490" s="12">
        <f>(K489*13+testdata[[#This Row],[TR]])/14</f>
        <v>5.1704047491386946</v>
      </c>
      <c r="L490" s="12">
        <f>(testdata[[#This Row],[high]]+testdata[[#This Row],[low]])/2</f>
        <v>258.74</v>
      </c>
      <c r="M490" s="15">
        <f>testdata[[#This Row],[MidPrice]]+Multiplier*testdata[[#This Row],[ATR]]</f>
        <v>274.2512142474161</v>
      </c>
      <c r="N490" s="15">
        <f>testdata[[#This Row],[MidPrice]]-Multiplier*testdata[[#This Row],[ATR]]</f>
        <v>243.22878575258392</v>
      </c>
      <c r="O490" s="15">
        <f>IF(OR(testdata[[#This Row],[UpperE]]&lt;O489,F489&gt;O489),testdata[[#This Row],[UpperE]],O489)</f>
        <v>271.02053842029426</v>
      </c>
      <c r="P490" s="15">
        <f>IF(OR(testdata[[#This Row],[LowerE]]&gt;P489,F489&lt;P489),testdata[[#This Row],[LowerE]],P489)</f>
        <v>243.22878575258392</v>
      </c>
      <c r="Q490" s="8">
        <f>IF(T489=O489,testdata[[#This Row],[Upper]],testdata[[#This Row],[Lower]])</f>
        <v>271.02053842029426</v>
      </c>
      <c r="R490" s="8">
        <f>IF(testdata[[#This Row],[SuperTrend]]=testdata[[#This Row],[Upper]],testdata[[#This Row],[Upper]],NA())</f>
        <v>271.02053842029426</v>
      </c>
      <c r="S490" s="8" t="e">
        <f>IF(testdata[[#This Row],[SuperTrend]]=testdata[[#This Row],[Lower]],testdata[[#This Row],[Lower]],NA())</f>
        <v>#N/A</v>
      </c>
      <c r="T490" s="8">
        <f>IF(testdata[[#This Row],[close]]&lt;=testdata[[#This Row],[STpot]],testdata[[#This Row],[Upper]],testdata[[#This Row],[Lower]])</f>
        <v>271.02053842029426</v>
      </c>
      <c r="V490" s="2">
        <v>43445</v>
      </c>
      <c r="W490" s="8">
        <v>271.02053842029397</v>
      </c>
      <c r="X490" s="8"/>
      <c r="Y490" s="8">
        <v>271.02053842029397</v>
      </c>
      <c r="Z490" t="str">
        <f t="shared" si="7"/>
        <v/>
      </c>
    </row>
    <row r="491" spans="1:26" x14ac:dyDescent="0.25">
      <c r="A491" s="5">
        <v>490</v>
      </c>
      <c r="B491" s="2">
        <v>43446</v>
      </c>
      <c r="C491" s="1">
        <v>260.98</v>
      </c>
      <c r="D491" s="1">
        <v>262.47000000000003</v>
      </c>
      <c r="E491" s="1">
        <v>258.93</v>
      </c>
      <c r="F491" s="1">
        <v>259.01</v>
      </c>
      <c r="G491" s="1">
        <f>testdata[[#This Row],[high]]-testdata[[#This Row],[low]]</f>
        <v>3.5400000000000205</v>
      </c>
      <c r="H491" s="1">
        <f>ABS(testdata[[#This Row],[high]]-F490)</f>
        <v>4.75</v>
      </c>
      <c r="I491" s="1">
        <f>ABS(testdata[[#This Row],[low]]-F490)</f>
        <v>1.2099999999999795</v>
      </c>
      <c r="J491" s="15">
        <f>MAX(testdata[[#This Row],[H-L]:[|L-pC|]])</f>
        <v>4.75</v>
      </c>
      <c r="K491" s="12">
        <f>(K490*13+testdata[[#This Row],[TR]])/14</f>
        <v>5.140375838485931</v>
      </c>
      <c r="L491" s="12">
        <f>(testdata[[#This Row],[high]]+testdata[[#This Row],[low]])/2</f>
        <v>260.70000000000005</v>
      </c>
      <c r="M491" s="15">
        <f>testdata[[#This Row],[MidPrice]]+Multiplier*testdata[[#This Row],[ATR]]</f>
        <v>276.12112751545783</v>
      </c>
      <c r="N491" s="15">
        <f>testdata[[#This Row],[MidPrice]]-Multiplier*testdata[[#This Row],[ATR]]</f>
        <v>245.27887248454226</v>
      </c>
      <c r="O491" s="15">
        <f>IF(OR(testdata[[#This Row],[UpperE]]&lt;O490,F490&gt;O490),testdata[[#This Row],[UpperE]],O490)</f>
        <v>271.02053842029426</v>
      </c>
      <c r="P491" s="15">
        <f>IF(OR(testdata[[#This Row],[LowerE]]&gt;P490,F490&lt;P490),testdata[[#This Row],[LowerE]],P490)</f>
        <v>245.27887248454226</v>
      </c>
      <c r="Q491" s="8">
        <f>IF(T490=O490,testdata[[#This Row],[Upper]],testdata[[#This Row],[Lower]])</f>
        <v>271.02053842029426</v>
      </c>
      <c r="R491" s="8">
        <f>IF(testdata[[#This Row],[SuperTrend]]=testdata[[#This Row],[Upper]],testdata[[#This Row],[Upper]],NA())</f>
        <v>271.02053842029426</v>
      </c>
      <c r="S491" s="8" t="e">
        <f>IF(testdata[[#This Row],[SuperTrend]]=testdata[[#This Row],[Lower]],testdata[[#This Row],[Lower]],NA())</f>
        <v>#N/A</v>
      </c>
      <c r="T491" s="8">
        <f>IF(testdata[[#This Row],[close]]&lt;=testdata[[#This Row],[STpot]],testdata[[#This Row],[Upper]],testdata[[#This Row],[Lower]])</f>
        <v>271.02053842029426</v>
      </c>
      <c r="V491" s="2">
        <v>43446</v>
      </c>
      <c r="W491" s="8">
        <v>271.02053842029397</v>
      </c>
      <c r="X491" s="8"/>
      <c r="Y491" s="8">
        <v>271.02053842029397</v>
      </c>
      <c r="Z491" t="str">
        <f t="shared" si="7"/>
        <v/>
      </c>
    </row>
    <row r="492" spans="1:26" x14ac:dyDescent="0.25">
      <c r="A492" s="5">
        <v>491</v>
      </c>
      <c r="B492" s="2">
        <v>43447</v>
      </c>
      <c r="C492" s="1">
        <v>260.05</v>
      </c>
      <c r="D492" s="1">
        <v>260.99</v>
      </c>
      <c r="E492" s="1">
        <v>257.70999999999998</v>
      </c>
      <c r="F492" s="1">
        <v>258.93</v>
      </c>
      <c r="G492" s="1">
        <f>testdata[[#This Row],[high]]-testdata[[#This Row],[low]]</f>
        <v>3.2800000000000296</v>
      </c>
      <c r="H492" s="1">
        <f>ABS(testdata[[#This Row],[high]]-F491)</f>
        <v>1.9800000000000182</v>
      </c>
      <c r="I492" s="1">
        <f>ABS(testdata[[#This Row],[low]]-F491)</f>
        <v>1.3000000000000114</v>
      </c>
      <c r="J492" s="15">
        <f>MAX(testdata[[#This Row],[H-L]:[|L-pC|]])</f>
        <v>3.2800000000000296</v>
      </c>
      <c r="K492" s="12">
        <f>(K491*13+testdata[[#This Row],[TR]])/14</f>
        <v>5.0074918500226522</v>
      </c>
      <c r="L492" s="12">
        <f>(testdata[[#This Row],[high]]+testdata[[#This Row],[low]])/2</f>
        <v>259.35000000000002</v>
      </c>
      <c r="M492" s="15">
        <f>testdata[[#This Row],[MidPrice]]+Multiplier*testdata[[#This Row],[ATR]]</f>
        <v>274.37247555006797</v>
      </c>
      <c r="N492" s="15">
        <f>testdata[[#This Row],[MidPrice]]-Multiplier*testdata[[#This Row],[ATR]]</f>
        <v>244.32752444993207</v>
      </c>
      <c r="O492" s="15">
        <f>IF(OR(testdata[[#This Row],[UpperE]]&lt;O491,F491&gt;O491),testdata[[#This Row],[UpperE]],O491)</f>
        <v>271.02053842029426</v>
      </c>
      <c r="P492" s="15">
        <f>IF(OR(testdata[[#This Row],[LowerE]]&gt;P491,F491&lt;P491),testdata[[#This Row],[LowerE]],P491)</f>
        <v>245.27887248454226</v>
      </c>
      <c r="Q492" s="8">
        <f>IF(T491=O491,testdata[[#This Row],[Upper]],testdata[[#This Row],[Lower]])</f>
        <v>271.02053842029426</v>
      </c>
      <c r="R492" s="8">
        <f>IF(testdata[[#This Row],[SuperTrend]]=testdata[[#This Row],[Upper]],testdata[[#This Row],[Upper]],NA())</f>
        <v>271.02053842029426</v>
      </c>
      <c r="S492" s="8" t="e">
        <f>IF(testdata[[#This Row],[SuperTrend]]=testdata[[#This Row],[Lower]],testdata[[#This Row],[Lower]],NA())</f>
        <v>#N/A</v>
      </c>
      <c r="T492" s="8">
        <f>IF(testdata[[#This Row],[close]]&lt;=testdata[[#This Row],[STpot]],testdata[[#This Row],[Upper]],testdata[[#This Row],[Lower]])</f>
        <v>271.02053842029426</v>
      </c>
      <c r="V492" s="2">
        <v>43447</v>
      </c>
      <c r="W492" s="8">
        <v>271.02053842029397</v>
      </c>
      <c r="X492" s="8"/>
      <c r="Y492" s="8">
        <v>271.02053842029397</v>
      </c>
      <c r="Z492" t="str">
        <f t="shared" si="7"/>
        <v/>
      </c>
    </row>
    <row r="493" spans="1:26" x14ac:dyDescent="0.25">
      <c r="A493" s="5">
        <v>492</v>
      </c>
      <c r="B493" s="2">
        <v>43448</v>
      </c>
      <c r="C493" s="1">
        <v>256.58</v>
      </c>
      <c r="D493" s="1">
        <v>257.62</v>
      </c>
      <c r="E493" s="1">
        <v>253.54</v>
      </c>
      <c r="F493" s="1">
        <v>254.15</v>
      </c>
      <c r="G493" s="1">
        <f>testdata[[#This Row],[high]]-testdata[[#This Row],[low]]</f>
        <v>4.0800000000000125</v>
      </c>
      <c r="H493" s="1">
        <f>ABS(testdata[[#This Row],[high]]-F492)</f>
        <v>1.3100000000000023</v>
      </c>
      <c r="I493" s="1">
        <f>ABS(testdata[[#This Row],[low]]-F492)</f>
        <v>5.3900000000000148</v>
      </c>
      <c r="J493" s="15">
        <f>MAX(testdata[[#This Row],[H-L]:[|L-pC|]])</f>
        <v>5.3900000000000148</v>
      </c>
      <c r="K493" s="12">
        <f>(K492*13+testdata[[#This Row],[TR]])/14</f>
        <v>5.034813860735321</v>
      </c>
      <c r="L493" s="12">
        <f>(testdata[[#This Row],[high]]+testdata[[#This Row],[low]])/2</f>
        <v>255.57999999999998</v>
      </c>
      <c r="M493" s="15">
        <f>testdata[[#This Row],[MidPrice]]+Multiplier*testdata[[#This Row],[ATR]]</f>
        <v>270.68444158220592</v>
      </c>
      <c r="N493" s="15">
        <f>testdata[[#This Row],[MidPrice]]-Multiplier*testdata[[#This Row],[ATR]]</f>
        <v>240.47555841779402</v>
      </c>
      <c r="O493" s="15">
        <f>IF(OR(testdata[[#This Row],[UpperE]]&lt;O492,F492&gt;O492),testdata[[#This Row],[UpperE]],O492)</f>
        <v>270.68444158220592</v>
      </c>
      <c r="P493" s="15">
        <f>IF(OR(testdata[[#This Row],[LowerE]]&gt;P492,F492&lt;P492),testdata[[#This Row],[LowerE]],P492)</f>
        <v>245.27887248454226</v>
      </c>
      <c r="Q493" s="8">
        <f>IF(T492=O492,testdata[[#This Row],[Upper]],testdata[[#This Row],[Lower]])</f>
        <v>270.68444158220592</v>
      </c>
      <c r="R493" s="8">
        <f>IF(testdata[[#This Row],[SuperTrend]]=testdata[[#This Row],[Upper]],testdata[[#This Row],[Upper]],NA())</f>
        <v>270.68444158220592</v>
      </c>
      <c r="S493" s="8" t="e">
        <f>IF(testdata[[#This Row],[SuperTrend]]=testdata[[#This Row],[Lower]],testdata[[#This Row],[Lower]],NA())</f>
        <v>#N/A</v>
      </c>
      <c r="T493" s="8">
        <f>IF(testdata[[#This Row],[close]]&lt;=testdata[[#This Row],[STpot]],testdata[[#This Row],[Upper]],testdata[[#This Row],[Lower]])</f>
        <v>270.68444158220592</v>
      </c>
      <c r="V493" s="2">
        <v>43448</v>
      </c>
      <c r="W493" s="8">
        <v>270.68444158220501</v>
      </c>
      <c r="X493" s="8"/>
      <c r="Y493" s="8">
        <v>270.68444158220501</v>
      </c>
      <c r="Z493" t="str">
        <f t="shared" si="7"/>
        <v/>
      </c>
    </row>
    <row r="494" spans="1:26" x14ac:dyDescent="0.25">
      <c r="A494" s="5">
        <v>493</v>
      </c>
      <c r="B494" s="2">
        <v>43451</v>
      </c>
      <c r="C494" s="1">
        <v>253.1</v>
      </c>
      <c r="D494" s="1">
        <v>254.32</v>
      </c>
      <c r="E494" s="1">
        <v>247.37</v>
      </c>
      <c r="F494" s="1">
        <v>249.16</v>
      </c>
      <c r="G494" s="1">
        <f>testdata[[#This Row],[high]]-testdata[[#This Row],[low]]</f>
        <v>6.9499999999999886</v>
      </c>
      <c r="H494" s="1">
        <f>ABS(testdata[[#This Row],[high]]-F493)</f>
        <v>0.16999999999998749</v>
      </c>
      <c r="I494" s="1">
        <f>ABS(testdata[[#This Row],[low]]-F493)</f>
        <v>6.7800000000000011</v>
      </c>
      <c r="J494" s="15">
        <f>MAX(testdata[[#This Row],[H-L]:[|L-pC|]])</f>
        <v>6.9499999999999886</v>
      </c>
      <c r="K494" s="12">
        <f>(K493*13+testdata[[#This Row],[TR]])/14</f>
        <v>5.1716128706827975</v>
      </c>
      <c r="L494" s="12">
        <f>(testdata[[#This Row],[high]]+testdata[[#This Row],[low]])/2</f>
        <v>250.845</v>
      </c>
      <c r="M494" s="15">
        <f>testdata[[#This Row],[MidPrice]]+Multiplier*testdata[[#This Row],[ATR]]</f>
        <v>266.35983861204841</v>
      </c>
      <c r="N494" s="15">
        <f>testdata[[#This Row],[MidPrice]]-Multiplier*testdata[[#This Row],[ATR]]</f>
        <v>235.33016138795159</v>
      </c>
      <c r="O494" s="15">
        <f>IF(OR(testdata[[#This Row],[UpperE]]&lt;O493,F493&gt;O493),testdata[[#This Row],[UpperE]],O493)</f>
        <v>266.35983861204841</v>
      </c>
      <c r="P494" s="15">
        <f>IF(OR(testdata[[#This Row],[LowerE]]&gt;P493,F493&lt;P493),testdata[[#This Row],[LowerE]],P493)</f>
        <v>245.27887248454226</v>
      </c>
      <c r="Q494" s="8">
        <f>IF(T493=O493,testdata[[#This Row],[Upper]],testdata[[#This Row],[Lower]])</f>
        <v>266.35983861204841</v>
      </c>
      <c r="R494" s="8">
        <f>IF(testdata[[#This Row],[SuperTrend]]=testdata[[#This Row],[Upper]],testdata[[#This Row],[Upper]],NA())</f>
        <v>266.35983861204841</v>
      </c>
      <c r="S494" s="8" t="e">
        <f>IF(testdata[[#This Row],[SuperTrend]]=testdata[[#This Row],[Lower]],testdata[[#This Row],[Lower]],NA())</f>
        <v>#N/A</v>
      </c>
      <c r="T494" s="8">
        <f>IF(testdata[[#This Row],[close]]&lt;=testdata[[#This Row],[STpot]],testdata[[#This Row],[Upper]],testdata[[#This Row],[Lower]])</f>
        <v>266.35983861204841</v>
      </c>
      <c r="V494" s="2">
        <v>43451</v>
      </c>
      <c r="W494" s="8">
        <v>266.35983861204801</v>
      </c>
      <c r="X494" s="8"/>
      <c r="Y494" s="8">
        <v>266.35983861204801</v>
      </c>
      <c r="Z494" t="str">
        <f t="shared" si="7"/>
        <v/>
      </c>
    </row>
    <row r="495" spans="1:26" x14ac:dyDescent="0.25">
      <c r="A495" s="5">
        <v>494</v>
      </c>
      <c r="B495" s="2">
        <v>43452</v>
      </c>
      <c r="C495" s="1">
        <v>250.95</v>
      </c>
      <c r="D495" s="1">
        <v>251.69</v>
      </c>
      <c r="E495" s="1">
        <v>247.13</v>
      </c>
      <c r="F495" s="1">
        <v>248.89</v>
      </c>
      <c r="G495" s="1">
        <f>testdata[[#This Row],[high]]-testdata[[#This Row],[low]]</f>
        <v>4.5600000000000023</v>
      </c>
      <c r="H495" s="1">
        <f>ABS(testdata[[#This Row],[high]]-F494)</f>
        <v>2.5300000000000011</v>
      </c>
      <c r="I495" s="1">
        <f>ABS(testdata[[#This Row],[low]]-F494)</f>
        <v>2.0300000000000011</v>
      </c>
      <c r="J495" s="15">
        <f>MAX(testdata[[#This Row],[H-L]:[|L-pC|]])</f>
        <v>4.5600000000000023</v>
      </c>
      <c r="K495" s="12">
        <f>(K494*13+testdata[[#This Row],[TR]])/14</f>
        <v>5.1279262370625975</v>
      </c>
      <c r="L495" s="12">
        <f>(testdata[[#This Row],[high]]+testdata[[#This Row],[low]])/2</f>
        <v>249.41</v>
      </c>
      <c r="M495" s="15">
        <f>testdata[[#This Row],[MidPrice]]+Multiplier*testdata[[#This Row],[ATR]]</f>
        <v>264.79377871118777</v>
      </c>
      <c r="N495" s="15">
        <f>testdata[[#This Row],[MidPrice]]-Multiplier*testdata[[#This Row],[ATR]]</f>
        <v>234.0262212888122</v>
      </c>
      <c r="O495" s="15">
        <f>IF(OR(testdata[[#This Row],[UpperE]]&lt;O494,F494&gt;O494),testdata[[#This Row],[UpperE]],O494)</f>
        <v>264.79377871118777</v>
      </c>
      <c r="P495" s="15">
        <f>IF(OR(testdata[[#This Row],[LowerE]]&gt;P494,F494&lt;P494),testdata[[#This Row],[LowerE]],P494)</f>
        <v>245.27887248454226</v>
      </c>
      <c r="Q495" s="8">
        <f>IF(T494=O494,testdata[[#This Row],[Upper]],testdata[[#This Row],[Lower]])</f>
        <v>264.79377871118777</v>
      </c>
      <c r="R495" s="8">
        <f>IF(testdata[[#This Row],[SuperTrend]]=testdata[[#This Row],[Upper]],testdata[[#This Row],[Upper]],NA())</f>
        <v>264.79377871118777</v>
      </c>
      <c r="S495" s="8" t="e">
        <f>IF(testdata[[#This Row],[SuperTrend]]=testdata[[#This Row],[Lower]],testdata[[#This Row],[Lower]],NA())</f>
        <v>#N/A</v>
      </c>
      <c r="T495" s="8">
        <f>IF(testdata[[#This Row],[close]]&lt;=testdata[[#This Row],[STpot]],testdata[[#This Row],[Upper]],testdata[[#This Row],[Lower]])</f>
        <v>264.79377871118777</v>
      </c>
      <c r="V495" s="2">
        <v>43452</v>
      </c>
      <c r="W495" s="8">
        <v>264.79377871118697</v>
      </c>
      <c r="X495" s="8"/>
      <c r="Y495" s="8">
        <v>264.79377871118697</v>
      </c>
      <c r="Z495" t="str">
        <f t="shared" si="7"/>
        <v/>
      </c>
    </row>
    <row r="496" spans="1:26" x14ac:dyDescent="0.25">
      <c r="A496" s="5">
        <v>495</v>
      </c>
      <c r="B496" s="2">
        <v>43453</v>
      </c>
      <c r="C496" s="1">
        <v>248.97</v>
      </c>
      <c r="D496" s="1">
        <v>253.1</v>
      </c>
      <c r="E496" s="1">
        <v>243.3</v>
      </c>
      <c r="F496" s="1">
        <v>245.16</v>
      </c>
      <c r="G496" s="1">
        <f>testdata[[#This Row],[high]]-testdata[[#This Row],[low]]</f>
        <v>9.7999999999999829</v>
      </c>
      <c r="H496" s="1">
        <f>ABS(testdata[[#This Row],[high]]-F495)</f>
        <v>4.210000000000008</v>
      </c>
      <c r="I496" s="1">
        <f>ABS(testdata[[#This Row],[low]]-F495)</f>
        <v>5.589999999999975</v>
      </c>
      <c r="J496" s="15">
        <f>MAX(testdata[[#This Row],[H-L]:[|L-pC|]])</f>
        <v>9.7999999999999829</v>
      </c>
      <c r="K496" s="12">
        <f>(K495*13+testdata[[#This Row],[TR]])/14</f>
        <v>5.4616457915581256</v>
      </c>
      <c r="L496" s="12">
        <f>(testdata[[#This Row],[high]]+testdata[[#This Row],[low]])/2</f>
        <v>248.2</v>
      </c>
      <c r="M496" s="15">
        <f>testdata[[#This Row],[MidPrice]]+Multiplier*testdata[[#This Row],[ATR]]</f>
        <v>264.58493737467438</v>
      </c>
      <c r="N496" s="15">
        <f>testdata[[#This Row],[MidPrice]]-Multiplier*testdata[[#This Row],[ATR]]</f>
        <v>231.81506262532562</v>
      </c>
      <c r="O496" s="15">
        <f>IF(OR(testdata[[#This Row],[UpperE]]&lt;O495,F495&gt;O495),testdata[[#This Row],[UpperE]],O495)</f>
        <v>264.58493737467438</v>
      </c>
      <c r="P496" s="15">
        <f>IF(OR(testdata[[#This Row],[LowerE]]&gt;P495,F495&lt;P495),testdata[[#This Row],[LowerE]],P495)</f>
        <v>245.27887248454226</v>
      </c>
      <c r="Q496" s="8">
        <f>IF(T495=O495,testdata[[#This Row],[Upper]],testdata[[#This Row],[Lower]])</f>
        <v>264.58493737467438</v>
      </c>
      <c r="R496" s="8">
        <f>IF(testdata[[#This Row],[SuperTrend]]=testdata[[#This Row],[Upper]],testdata[[#This Row],[Upper]],NA())</f>
        <v>264.58493737467438</v>
      </c>
      <c r="S496" s="8" t="e">
        <f>IF(testdata[[#This Row],[SuperTrend]]=testdata[[#This Row],[Lower]],testdata[[#This Row],[Lower]],NA())</f>
        <v>#N/A</v>
      </c>
      <c r="T496" s="8">
        <f>IF(testdata[[#This Row],[close]]&lt;=testdata[[#This Row],[STpot]],testdata[[#This Row],[Upper]],testdata[[#This Row],[Lower]])</f>
        <v>264.58493737467438</v>
      </c>
      <c r="V496" s="2">
        <v>43453</v>
      </c>
      <c r="W496" s="8">
        <v>264.58493737467398</v>
      </c>
      <c r="X496" s="8"/>
      <c r="Y496" s="8">
        <v>264.58493737467398</v>
      </c>
      <c r="Z496" t="str">
        <f t="shared" si="7"/>
        <v/>
      </c>
    </row>
    <row r="497" spans="1:26" x14ac:dyDescent="0.25">
      <c r="A497" s="5">
        <v>496</v>
      </c>
      <c r="B497" s="2">
        <v>43454</v>
      </c>
      <c r="C497" s="1">
        <v>243.79</v>
      </c>
      <c r="D497" s="1">
        <v>245.51</v>
      </c>
      <c r="E497" s="1">
        <v>238.71</v>
      </c>
      <c r="F497" s="1">
        <v>241.17</v>
      </c>
      <c r="G497" s="1">
        <f>testdata[[#This Row],[high]]-testdata[[#This Row],[low]]</f>
        <v>6.7999999999999829</v>
      </c>
      <c r="H497" s="1">
        <f>ABS(testdata[[#This Row],[high]]-F496)</f>
        <v>0.34999999999999432</v>
      </c>
      <c r="I497" s="1">
        <f>ABS(testdata[[#This Row],[low]]-F496)</f>
        <v>6.4499999999999886</v>
      </c>
      <c r="J497" s="15">
        <f>MAX(testdata[[#This Row],[H-L]:[|L-pC|]])</f>
        <v>6.7999999999999829</v>
      </c>
      <c r="K497" s="12">
        <f>(K496*13+testdata[[#This Row],[TR]])/14</f>
        <v>5.5572425207325438</v>
      </c>
      <c r="L497" s="12">
        <f>(testdata[[#This Row],[high]]+testdata[[#This Row],[low]])/2</f>
        <v>242.11</v>
      </c>
      <c r="M497" s="15">
        <f>testdata[[#This Row],[MidPrice]]+Multiplier*testdata[[#This Row],[ATR]]</f>
        <v>258.78172756219766</v>
      </c>
      <c r="N497" s="15">
        <f>testdata[[#This Row],[MidPrice]]-Multiplier*testdata[[#This Row],[ATR]]</f>
        <v>225.43827243780237</v>
      </c>
      <c r="O497" s="15">
        <f>IF(OR(testdata[[#This Row],[UpperE]]&lt;O496,F496&gt;O496),testdata[[#This Row],[UpperE]],O496)</f>
        <v>258.78172756219766</v>
      </c>
      <c r="P497" s="15">
        <f>IF(OR(testdata[[#This Row],[LowerE]]&gt;P496,F496&lt;P496),testdata[[#This Row],[LowerE]],P496)</f>
        <v>225.43827243780237</v>
      </c>
      <c r="Q497" s="8">
        <f>IF(T496=O496,testdata[[#This Row],[Upper]],testdata[[#This Row],[Lower]])</f>
        <v>258.78172756219766</v>
      </c>
      <c r="R497" s="8">
        <f>IF(testdata[[#This Row],[SuperTrend]]=testdata[[#This Row],[Upper]],testdata[[#This Row],[Upper]],NA())</f>
        <v>258.78172756219766</v>
      </c>
      <c r="S497" s="8" t="e">
        <f>IF(testdata[[#This Row],[SuperTrend]]=testdata[[#This Row],[Lower]],testdata[[#This Row],[Lower]],NA())</f>
        <v>#N/A</v>
      </c>
      <c r="T497" s="8">
        <f>IF(testdata[[#This Row],[close]]&lt;=testdata[[#This Row],[STpot]],testdata[[#This Row],[Upper]],testdata[[#This Row],[Lower]])</f>
        <v>258.78172756219766</v>
      </c>
      <c r="V497" s="2">
        <v>43454</v>
      </c>
      <c r="W497" s="8">
        <v>258.78172756219698</v>
      </c>
      <c r="X497" s="8"/>
      <c r="Y497" s="8">
        <v>258.78172756219698</v>
      </c>
      <c r="Z497" t="str">
        <f t="shared" si="7"/>
        <v/>
      </c>
    </row>
    <row r="498" spans="1:26" x14ac:dyDescent="0.25">
      <c r="A498" s="5">
        <v>497</v>
      </c>
      <c r="B498" s="2">
        <v>43455</v>
      </c>
      <c r="C498" s="1">
        <v>242.16</v>
      </c>
      <c r="D498" s="1">
        <v>245.07</v>
      </c>
      <c r="E498" s="1">
        <v>235.52</v>
      </c>
      <c r="F498" s="1">
        <v>236.23</v>
      </c>
      <c r="G498" s="1">
        <f>testdata[[#This Row],[high]]-testdata[[#This Row],[low]]</f>
        <v>9.5499999999999829</v>
      </c>
      <c r="H498" s="1">
        <f>ABS(testdata[[#This Row],[high]]-F497)</f>
        <v>3.9000000000000057</v>
      </c>
      <c r="I498" s="1">
        <f>ABS(testdata[[#This Row],[low]]-F497)</f>
        <v>5.6499999999999773</v>
      </c>
      <c r="J498" s="15">
        <f>MAX(testdata[[#This Row],[H-L]:[|L-pC|]])</f>
        <v>9.5499999999999829</v>
      </c>
      <c r="K498" s="12">
        <f>(K497*13+testdata[[#This Row],[TR]])/14</f>
        <v>5.842439483537361</v>
      </c>
      <c r="L498" s="12">
        <f>(testdata[[#This Row],[high]]+testdata[[#This Row],[low]])/2</f>
        <v>240.29500000000002</v>
      </c>
      <c r="M498" s="15">
        <f>testdata[[#This Row],[MidPrice]]+Multiplier*testdata[[#This Row],[ATR]]</f>
        <v>257.8223184506121</v>
      </c>
      <c r="N498" s="15">
        <f>testdata[[#This Row],[MidPrice]]-Multiplier*testdata[[#This Row],[ATR]]</f>
        <v>222.76768154938793</v>
      </c>
      <c r="O498" s="15">
        <f>IF(OR(testdata[[#This Row],[UpperE]]&lt;O497,F497&gt;O497),testdata[[#This Row],[UpperE]],O497)</f>
        <v>257.8223184506121</v>
      </c>
      <c r="P498" s="15">
        <f>IF(OR(testdata[[#This Row],[LowerE]]&gt;P497,F497&lt;P497),testdata[[#This Row],[LowerE]],P497)</f>
        <v>225.43827243780237</v>
      </c>
      <c r="Q498" s="8">
        <f>IF(T497=O497,testdata[[#This Row],[Upper]],testdata[[#This Row],[Lower]])</f>
        <v>257.8223184506121</v>
      </c>
      <c r="R498" s="8">
        <f>IF(testdata[[#This Row],[SuperTrend]]=testdata[[#This Row],[Upper]],testdata[[#This Row],[Upper]],NA())</f>
        <v>257.8223184506121</v>
      </c>
      <c r="S498" s="8" t="e">
        <f>IF(testdata[[#This Row],[SuperTrend]]=testdata[[#This Row],[Lower]],testdata[[#This Row],[Lower]],NA())</f>
        <v>#N/A</v>
      </c>
      <c r="T498" s="8">
        <f>IF(testdata[[#This Row],[close]]&lt;=testdata[[#This Row],[STpot]],testdata[[#This Row],[Upper]],testdata[[#This Row],[Lower]])</f>
        <v>257.8223184506121</v>
      </c>
      <c r="V498" s="2">
        <v>43455</v>
      </c>
      <c r="W498" s="8">
        <v>257.82231845061199</v>
      </c>
      <c r="X498" s="8"/>
      <c r="Y498" s="8">
        <v>257.82231845061199</v>
      </c>
      <c r="Z498" t="str">
        <f t="shared" si="7"/>
        <v/>
      </c>
    </row>
    <row r="499" spans="1:26" x14ac:dyDescent="0.25">
      <c r="A499" s="5">
        <v>498</v>
      </c>
      <c r="B499" s="2">
        <v>43458</v>
      </c>
      <c r="C499" s="1">
        <v>234.6</v>
      </c>
      <c r="D499" s="1">
        <v>236.36</v>
      </c>
      <c r="E499" s="1">
        <v>229.92</v>
      </c>
      <c r="F499" s="1">
        <v>229.99</v>
      </c>
      <c r="G499" s="1">
        <f>testdata[[#This Row],[high]]-testdata[[#This Row],[low]]</f>
        <v>6.4400000000000261</v>
      </c>
      <c r="H499" s="1">
        <f>ABS(testdata[[#This Row],[high]]-F498)</f>
        <v>0.13000000000002387</v>
      </c>
      <c r="I499" s="1">
        <f>ABS(testdata[[#This Row],[low]]-F498)</f>
        <v>6.3100000000000023</v>
      </c>
      <c r="J499" s="15">
        <f>MAX(testdata[[#This Row],[H-L]:[|L-pC|]])</f>
        <v>6.4400000000000261</v>
      </c>
      <c r="K499" s="12">
        <f>(K498*13+testdata[[#This Row],[TR]])/14</f>
        <v>5.8851223775704087</v>
      </c>
      <c r="L499" s="12">
        <f>(testdata[[#This Row],[high]]+testdata[[#This Row],[low]])/2</f>
        <v>233.14</v>
      </c>
      <c r="M499" s="15">
        <f>testdata[[#This Row],[MidPrice]]+Multiplier*testdata[[#This Row],[ATR]]</f>
        <v>250.79536713271122</v>
      </c>
      <c r="N499" s="15">
        <f>testdata[[#This Row],[MidPrice]]-Multiplier*testdata[[#This Row],[ATR]]</f>
        <v>215.48463286728875</v>
      </c>
      <c r="O499" s="15">
        <f>IF(OR(testdata[[#This Row],[UpperE]]&lt;O498,F498&gt;O498),testdata[[#This Row],[UpperE]],O498)</f>
        <v>250.79536713271122</v>
      </c>
      <c r="P499" s="15">
        <f>IF(OR(testdata[[#This Row],[LowerE]]&gt;P498,F498&lt;P498),testdata[[#This Row],[LowerE]],P498)</f>
        <v>225.43827243780237</v>
      </c>
      <c r="Q499" s="8">
        <f>IF(T498=O498,testdata[[#This Row],[Upper]],testdata[[#This Row],[Lower]])</f>
        <v>250.79536713271122</v>
      </c>
      <c r="R499" s="8">
        <f>IF(testdata[[#This Row],[SuperTrend]]=testdata[[#This Row],[Upper]],testdata[[#This Row],[Upper]],NA())</f>
        <v>250.79536713271122</v>
      </c>
      <c r="S499" s="8" t="e">
        <f>IF(testdata[[#This Row],[SuperTrend]]=testdata[[#This Row],[Lower]],testdata[[#This Row],[Lower]],NA())</f>
        <v>#N/A</v>
      </c>
      <c r="T499" s="8">
        <f>IF(testdata[[#This Row],[close]]&lt;=testdata[[#This Row],[STpot]],testdata[[#This Row],[Upper]],testdata[[#This Row],[Lower]])</f>
        <v>250.79536713271122</v>
      </c>
      <c r="V499" s="2">
        <v>43458</v>
      </c>
      <c r="W499" s="8">
        <v>250.79536713271099</v>
      </c>
      <c r="X499" s="8"/>
      <c r="Y499" s="8">
        <v>250.79536713271099</v>
      </c>
      <c r="Z499" t="str">
        <f t="shared" si="7"/>
        <v/>
      </c>
    </row>
    <row r="500" spans="1:26" x14ac:dyDescent="0.25">
      <c r="A500" s="5">
        <v>499</v>
      </c>
      <c r="B500" s="2">
        <v>43460</v>
      </c>
      <c r="C500" s="1">
        <v>231.59</v>
      </c>
      <c r="D500" s="1">
        <v>241.61</v>
      </c>
      <c r="E500" s="1">
        <v>229.42</v>
      </c>
      <c r="F500" s="1">
        <v>241.61</v>
      </c>
      <c r="G500" s="1">
        <f>testdata[[#This Row],[high]]-testdata[[#This Row],[low]]</f>
        <v>12.190000000000026</v>
      </c>
      <c r="H500" s="1">
        <f>ABS(testdata[[#This Row],[high]]-F499)</f>
        <v>11.620000000000005</v>
      </c>
      <c r="I500" s="1">
        <f>ABS(testdata[[#This Row],[low]]-F499)</f>
        <v>0.5700000000000216</v>
      </c>
      <c r="J500" s="15">
        <f>MAX(testdata[[#This Row],[H-L]:[|L-pC|]])</f>
        <v>12.190000000000026</v>
      </c>
      <c r="K500" s="12">
        <f>(K499*13+testdata[[#This Row],[TR]])/14</f>
        <v>6.3354707791725247</v>
      </c>
      <c r="L500" s="12">
        <f>(testdata[[#This Row],[high]]+testdata[[#This Row],[low]])/2</f>
        <v>235.51499999999999</v>
      </c>
      <c r="M500" s="15">
        <f>testdata[[#This Row],[MidPrice]]+Multiplier*testdata[[#This Row],[ATR]]</f>
        <v>254.52141233751757</v>
      </c>
      <c r="N500" s="15">
        <f>testdata[[#This Row],[MidPrice]]-Multiplier*testdata[[#This Row],[ATR]]</f>
        <v>216.5085876624824</v>
      </c>
      <c r="O500" s="15">
        <f>IF(OR(testdata[[#This Row],[UpperE]]&lt;O499,F499&gt;O499),testdata[[#This Row],[UpperE]],O499)</f>
        <v>250.79536713271122</v>
      </c>
      <c r="P500" s="15">
        <f>IF(OR(testdata[[#This Row],[LowerE]]&gt;P499,F499&lt;P499),testdata[[#This Row],[LowerE]],P499)</f>
        <v>225.43827243780237</v>
      </c>
      <c r="Q500" s="8">
        <f>IF(T499=O499,testdata[[#This Row],[Upper]],testdata[[#This Row],[Lower]])</f>
        <v>250.79536713271122</v>
      </c>
      <c r="R500" s="8">
        <f>IF(testdata[[#This Row],[SuperTrend]]=testdata[[#This Row],[Upper]],testdata[[#This Row],[Upper]],NA())</f>
        <v>250.79536713271122</v>
      </c>
      <c r="S500" s="8" t="e">
        <f>IF(testdata[[#This Row],[SuperTrend]]=testdata[[#This Row],[Lower]],testdata[[#This Row],[Lower]],NA())</f>
        <v>#N/A</v>
      </c>
      <c r="T500" s="8">
        <f>IF(testdata[[#This Row],[close]]&lt;=testdata[[#This Row],[STpot]],testdata[[#This Row],[Upper]],testdata[[#This Row],[Lower]])</f>
        <v>250.79536713271122</v>
      </c>
      <c r="V500" s="2">
        <v>43460</v>
      </c>
      <c r="W500" s="8">
        <v>250.79536713271099</v>
      </c>
      <c r="X500" s="8"/>
      <c r="Y500" s="8">
        <v>250.79536713271099</v>
      </c>
      <c r="Z500" t="str">
        <f t="shared" si="7"/>
        <v/>
      </c>
    </row>
    <row r="501" spans="1:26" x14ac:dyDescent="0.25">
      <c r="A501" s="5">
        <v>500</v>
      </c>
      <c r="B501" s="2">
        <v>43461</v>
      </c>
      <c r="C501" s="1">
        <v>238.06</v>
      </c>
      <c r="D501" s="1">
        <v>243.68</v>
      </c>
      <c r="E501" s="1">
        <v>234.52</v>
      </c>
      <c r="F501" s="1">
        <v>243.46</v>
      </c>
      <c r="G501" s="1">
        <f>testdata[[#This Row],[high]]-testdata[[#This Row],[low]]</f>
        <v>9.1599999999999966</v>
      </c>
      <c r="H501" s="1">
        <f>ABS(testdata[[#This Row],[high]]-F500)</f>
        <v>2.0699999999999932</v>
      </c>
      <c r="I501" s="1">
        <f>ABS(testdata[[#This Row],[low]]-F500)</f>
        <v>7.0900000000000034</v>
      </c>
      <c r="J501" s="15">
        <f>MAX(testdata[[#This Row],[H-L]:[|L-pC|]])</f>
        <v>9.1599999999999966</v>
      </c>
      <c r="K501" s="12">
        <f>(K500*13+testdata[[#This Row],[TR]])/14</f>
        <v>6.5372228663744867</v>
      </c>
      <c r="L501" s="12">
        <f>(testdata[[#This Row],[high]]+testdata[[#This Row],[low]])/2</f>
        <v>239.10000000000002</v>
      </c>
      <c r="M501" s="15">
        <f>testdata[[#This Row],[MidPrice]]+Multiplier*testdata[[#This Row],[ATR]]</f>
        <v>258.71166859912347</v>
      </c>
      <c r="N501" s="15">
        <f>testdata[[#This Row],[MidPrice]]-Multiplier*testdata[[#This Row],[ATR]]</f>
        <v>219.48833140087658</v>
      </c>
      <c r="O501" s="15">
        <f>IF(OR(testdata[[#This Row],[UpperE]]&lt;O500,F500&gt;O500),testdata[[#This Row],[UpperE]],O500)</f>
        <v>250.79536713271122</v>
      </c>
      <c r="P501" s="15">
        <f>IF(OR(testdata[[#This Row],[LowerE]]&gt;P500,F500&lt;P500),testdata[[#This Row],[LowerE]],P500)</f>
        <v>225.43827243780237</v>
      </c>
      <c r="Q501" s="8">
        <f>IF(T500=O500,testdata[[#This Row],[Upper]],testdata[[#This Row],[Lower]])</f>
        <v>250.79536713271122</v>
      </c>
      <c r="R501" s="8">
        <f>IF(testdata[[#This Row],[SuperTrend]]=testdata[[#This Row],[Upper]],testdata[[#This Row],[Upper]],NA())</f>
        <v>250.79536713271122</v>
      </c>
      <c r="S501" s="8" t="e">
        <f>IF(testdata[[#This Row],[SuperTrend]]=testdata[[#This Row],[Lower]],testdata[[#This Row],[Lower]],NA())</f>
        <v>#N/A</v>
      </c>
      <c r="T501" s="8">
        <f>IF(testdata[[#This Row],[close]]&lt;=testdata[[#This Row],[STpot]],testdata[[#This Row],[Upper]],testdata[[#This Row],[Lower]])</f>
        <v>250.79536713271122</v>
      </c>
      <c r="V501" s="2">
        <v>43461</v>
      </c>
      <c r="W501" s="8">
        <v>250.79536713271099</v>
      </c>
      <c r="X501" s="8"/>
      <c r="Y501" s="8">
        <v>250.79536713271099</v>
      </c>
      <c r="Z501" t="str">
        <f t="shared" si="7"/>
        <v/>
      </c>
    </row>
    <row r="502" spans="1:26" x14ac:dyDescent="0.25">
      <c r="A502" s="5">
        <v>501</v>
      </c>
      <c r="B502" s="2">
        <v>43462</v>
      </c>
      <c r="C502" s="1">
        <v>244.94</v>
      </c>
      <c r="D502" s="1">
        <v>246.73</v>
      </c>
      <c r="E502" s="1">
        <v>241.87</v>
      </c>
      <c r="F502" s="1">
        <v>243.15</v>
      </c>
      <c r="G502" s="1">
        <f>testdata[[#This Row],[high]]-testdata[[#This Row],[low]]</f>
        <v>4.8599999999999852</v>
      </c>
      <c r="H502" s="1">
        <f>ABS(testdata[[#This Row],[high]]-F501)</f>
        <v>3.2699999999999818</v>
      </c>
      <c r="I502" s="1">
        <f>ABS(testdata[[#This Row],[low]]-F501)</f>
        <v>1.5900000000000034</v>
      </c>
      <c r="J502" s="15">
        <f>MAX(testdata[[#This Row],[H-L]:[|L-pC|]])</f>
        <v>4.8599999999999852</v>
      </c>
      <c r="K502" s="12">
        <f>(K501*13+testdata[[#This Row],[TR]])/14</f>
        <v>6.4174212330620222</v>
      </c>
      <c r="L502" s="12">
        <f>(testdata[[#This Row],[high]]+testdata[[#This Row],[low]])/2</f>
        <v>244.3</v>
      </c>
      <c r="M502" s="15">
        <f>testdata[[#This Row],[MidPrice]]+Multiplier*testdata[[#This Row],[ATR]]</f>
        <v>263.55226369918608</v>
      </c>
      <c r="N502" s="15">
        <f>testdata[[#This Row],[MidPrice]]-Multiplier*testdata[[#This Row],[ATR]]</f>
        <v>225.04773630081394</v>
      </c>
      <c r="O502" s="15">
        <f>IF(OR(testdata[[#This Row],[UpperE]]&lt;O501,F501&gt;O501),testdata[[#This Row],[UpperE]],O501)</f>
        <v>250.79536713271122</v>
      </c>
      <c r="P502" s="15">
        <f>IF(OR(testdata[[#This Row],[LowerE]]&gt;P501,F501&lt;P501),testdata[[#This Row],[LowerE]],P501)</f>
        <v>225.43827243780237</v>
      </c>
      <c r="Q502" s="8">
        <f>IF(T501=O501,testdata[[#This Row],[Upper]],testdata[[#This Row],[Lower]])</f>
        <v>250.79536713271122</v>
      </c>
      <c r="R502" s="8">
        <f>IF(testdata[[#This Row],[SuperTrend]]=testdata[[#This Row],[Upper]],testdata[[#This Row],[Upper]],NA())</f>
        <v>250.79536713271122</v>
      </c>
      <c r="S502" s="8" t="e">
        <f>IF(testdata[[#This Row],[SuperTrend]]=testdata[[#This Row],[Lower]],testdata[[#This Row],[Lower]],NA())</f>
        <v>#N/A</v>
      </c>
      <c r="T502" s="8">
        <f>IF(testdata[[#This Row],[close]]&lt;=testdata[[#This Row],[STpot]],testdata[[#This Row],[Upper]],testdata[[#This Row],[Lower]])</f>
        <v>250.79536713271122</v>
      </c>
      <c r="V502" s="2">
        <v>43462</v>
      </c>
      <c r="W502" s="8">
        <v>250.79536713271099</v>
      </c>
      <c r="X502" s="8"/>
      <c r="Y502" s="8">
        <v>250.79536713271099</v>
      </c>
      <c r="Z502" t="str">
        <f t="shared" si="7"/>
        <v/>
      </c>
    </row>
    <row r="503" spans="1:26" x14ac:dyDescent="0.25">
      <c r="A503" s="5">
        <v>502</v>
      </c>
      <c r="B503" s="2">
        <v>43465</v>
      </c>
      <c r="C503" s="1">
        <v>244.92</v>
      </c>
      <c r="D503" s="1">
        <v>245.54</v>
      </c>
      <c r="E503" s="1">
        <v>242.87</v>
      </c>
      <c r="F503" s="1">
        <v>245.28</v>
      </c>
      <c r="G503" s="1">
        <f>testdata[[#This Row],[high]]-testdata[[#This Row],[low]]</f>
        <v>2.6699999999999875</v>
      </c>
      <c r="H503" s="1">
        <f>ABS(testdata[[#This Row],[high]]-F502)</f>
        <v>2.3899999999999864</v>
      </c>
      <c r="I503" s="1">
        <f>ABS(testdata[[#This Row],[low]]-F502)</f>
        <v>0.28000000000000114</v>
      </c>
      <c r="J503" s="15">
        <f>MAX(testdata[[#This Row],[H-L]:[|L-pC|]])</f>
        <v>2.6699999999999875</v>
      </c>
      <c r="K503" s="12">
        <f>(K502*13+testdata[[#This Row],[TR]])/14</f>
        <v>6.1497482878433045</v>
      </c>
      <c r="L503" s="12">
        <f>(testdata[[#This Row],[high]]+testdata[[#This Row],[low]])/2</f>
        <v>244.20499999999998</v>
      </c>
      <c r="M503" s="15">
        <f>testdata[[#This Row],[MidPrice]]+Multiplier*testdata[[#This Row],[ATR]]</f>
        <v>262.65424486352993</v>
      </c>
      <c r="N503" s="15">
        <f>testdata[[#This Row],[MidPrice]]-Multiplier*testdata[[#This Row],[ATR]]</f>
        <v>225.75575513647007</v>
      </c>
      <c r="O503" s="15">
        <f>IF(OR(testdata[[#This Row],[UpperE]]&lt;O502,F502&gt;O502),testdata[[#This Row],[UpperE]],O502)</f>
        <v>250.79536713271122</v>
      </c>
      <c r="P503" s="15">
        <f>IF(OR(testdata[[#This Row],[LowerE]]&gt;P502,F502&lt;P502),testdata[[#This Row],[LowerE]],P502)</f>
        <v>225.75575513647007</v>
      </c>
      <c r="Q503" s="8">
        <f>IF(T502=O502,testdata[[#This Row],[Upper]],testdata[[#This Row],[Lower]])</f>
        <v>250.79536713271122</v>
      </c>
      <c r="R503" s="10">
        <f>IF(testdata[[#This Row],[SuperTrend]]=testdata[[#This Row],[Upper]],testdata[[#This Row],[Upper]],NA())</f>
        <v>250.79536713271122</v>
      </c>
      <c r="S503" s="10" t="e">
        <f>IF(testdata[[#This Row],[SuperTrend]]=testdata[[#This Row],[Lower]],testdata[[#This Row],[Lower]],NA())</f>
        <v>#N/A</v>
      </c>
      <c r="T503" s="10">
        <f>IF(testdata[[#This Row],[close]]&lt;=testdata[[#This Row],[STpot]],testdata[[#This Row],[Upper]],testdata[[#This Row],[Lower]])</f>
        <v>250.79536713271122</v>
      </c>
      <c r="V503" s="2">
        <v>43465</v>
      </c>
      <c r="W503" s="8">
        <v>250.79536713271099</v>
      </c>
      <c r="X503" s="8"/>
      <c r="Y503" s="8">
        <v>250.79536713271099</v>
      </c>
      <c r="Z503" t="str">
        <f t="shared" si="7"/>
        <v/>
      </c>
    </row>
  </sheetData>
  <phoneticPr fontId="18" type="noConversion"/>
  <conditionalFormatting sqref="T15:T503">
    <cfRule type="cellIs" dxfId="3" priority="1" operator="equal">
      <formula>$O15</formula>
    </cfRule>
    <cfRule type="cellIs" dxfId="2" priority="3" operator="equal">
      <formula>$P15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209B7-BE50-462C-8F1E-FBC1EF738545}">
  <dimension ref="A1:U1247"/>
  <sheetViews>
    <sheetView topLeftCell="D1" workbookViewId="0">
      <selection activeCell="U3" sqref="U3"/>
    </sheetView>
  </sheetViews>
  <sheetFormatPr defaultRowHeight="15" x14ac:dyDescent="0.25"/>
  <cols>
    <col min="1" max="1" width="6" style="6" bestFit="1" customWidth="1"/>
    <col min="2" max="2" width="8.7109375" style="2" bestFit="1" customWidth="1"/>
    <col min="3" max="6" width="11.5703125" style="1" bestFit="1" customWidth="1"/>
    <col min="7" max="9" width="10.5703125" bestFit="1" customWidth="1"/>
    <col min="10" max="10" width="10.5703125" style="16" bestFit="1" customWidth="1"/>
    <col min="11" max="12" width="12.5703125" style="13" bestFit="1" customWidth="1"/>
    <col min="13" max="16" width="11.5703125" style="16" bestFit="1" customWidth="1"/>
    <col min="17" max="20" width="13.7109375" style="9" bestFit="1" customWidth="1"/>
    <col min="21" max="21" width="11.85546875" style="3" customWidth="1"/>
  </cols>
  <sheetData>
    <row r="1" spans="1:21" x14ac:dyDescent="0.25">
      <c r="A1" s="5" t="s">
        <v>5</v>
      </c>
      <c r="B1" s="2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6</v>
      </c>
      <c r="H1" s="4" t="s">
        <v>7</v>
      </c>
      <c r="I1" s="4" t="s">
        <v>8</v>
      </c>
      <c r="J1" s="14" t="s">
        <v>9</v>
      </c>
      <c r="K1" s="11" t="s">
        <v>10</v>
      </c>
      <c r="L1" s="11" t="s">
        <v>14</v>
      </c>
      <c r="M1" s="14" t="s">
        <v>12</v>
      </c>
      <c r="N1" s="14" t="s">
        <v>13</v>
      </c>
      <c r="O1" s="14" t="s">
        <v>15</v>
      </c>
      <c r="P1" s="14" t="s">
        <v>16</v>
      </c>
      <c r="Q1" s="7" t="s">
        <v>20</v>
      </c>
      <c r="R1" s="7" t="s">
        <v>21</v>
      </c>
      <c r="S1" s="7" t="s">
        <v>22</v>
      </c>
      <c r="T1" s="7" t="s">
        <v>17</v>
      </c>
      <c r="U1" s="19" t="s">
        <v>18</v>
      </c>
    </row>
    <row r="2" spans="1:21" x14ac:dyDescent="0.25">
      <c r="A2" s="5">
        <v>1</v>
      </c>
      <c r="B2" s="2">
        <v>42963</v>
      </c>
      <c r="C2" s="1">
        <v>4261.4799999999996</v>
      </c>
      <c r="D2" s="1">
        <v>4485.3900000000003</v>
      </c>
      <c r="E2" s="1">
        <v>4200.74</v>
      </c>
      <c r="F2" s="1">
        <v>4285.08</v>
      </c>
      <c r="G2" s="1">
        <f>BTC[[#This Row],[high]]-BTC[[#This Row],[low]]</f>
        <v>284.65000000000055</v>
      </c>
      <c r="H2" s="1"/>
      <c r="I2" s="1"/>
      <c r="J2" s="15">
        <f>MAX(BTC[[#This Row],[H-L]:[|L-pC|]])</f>
        <v>284.65000000000055</v>
      </c>
      <c r="K2" s="8"/>
      <c r="L2" s="12"/>
      <c r="M2" s="15"/>
      <c r="N2" s="15"/>
      <c r="O2" s="15"/>
      <c r="P2" s="15"/>
      <c r="Q2" s="8"/>
      <c r="R2" s="22"/>
      <c r="S2" s="22"/>
      <c r="T2" s="22"/>
      <c r="U2" s="20">
        <v>3</v>
      </c>
    </row>
    <row r="3" spans="1:21" x14ac:dyDescent="0.25">
      <c r="A3" s="5">
        <v>2</v>
      </c>
      <c r="B3" s="2">
        <v>42964</v>
      </c>
      <c r="C3" s="1">
        <v>4285.08</v>
      </c>
      <c r="D3" s="1">
        <v>4371.5200000000004</v>
      </c>
      <c r="E3" s="1">
        <v>3938.77</v>
      </c>
      <c r="F3" s="1">
        <v>4108.37</v>
      </c>
      <c r="G3" s="1">
        <f>BTC[[#This Row],[high]]-BTC[[#This Row],[low]]</f>
        <v>432.75000000000045</v>
      </c>
      <c r="H3" s="1">
        <f>ABS(BTC[[#This Row],[high]]-F2)</f>
        <v>86.440000000000509</v>
      </c>
      <c r="I3" s="1">
        <f>ABS(BTC[[#This Row],[low]]-F2)</f>
        <v>346.30999999999995</v>
      </c>
      <c r="J3" s="15">
        <f>MAX(BTC[[#This Row],[H-L]:[|L-pC|]])</f>
        <v>432.75000000000045</v>
      </c>
      <c r="K3" s="8"/>
      <c r="L3" s="12"/>
      <c r="M3" s="15"/>
      <c r="N3" s="15"/>
      <c r="O3" s="15"/>
      <c r="P3" s="15"/>
      <c r="Q3" s="8"/>
      <c r="R3" s="22"/>
      <c r="S3" s="22"/>
      <c r="T3" s="22"/>
    </row>
    <row r="4" spans="1:21" x14ac:dyDescent="0.25">
      <c r="A4" s="5">
        <v>3</v>
      </c>
      <c r="B4" s="2">
        <v>42965</v>
      </c>
      <c r="C4" s="1">
        <v>4108.37</v>
      </c>
      <c r="D4" s="1">
        <v>4184.6899999999996</v>
      </c>
      <c r="E4" s="1">
        <v>3850</v>
      </c>
      <c r="F4" s="1">
        <v>4139.9799999999996</v>
      </c>
      <c r="G4" s="1">
        <f>BTC[[#This Row],[high]]-BTC[[#This Row],[low]]</f>
        <v>334.6899999999996</v>
      </c>
      <c r="H4" s="1">
        <f>ABS(BTC[[#This Row],[high]]-F3)</f>
        <v>76.319999999999709</v>
      </c>
      <c r="I4" s="1">
        <f>ABS(BTC[[#This Row],[low]]-F3)</f>
        <v>258.36999999999989</v>
      </c>
      <c r="J4" s="15">
        <f>MAX(BTC[[#This Row],[H-L]:[|L-pC|]])</f>
        <v>334.6899999999996</v>
      </c>
      <c r="K4" s="8"/>
      <c r="L4" s="12"/>
      <c r="M4" s="15"/>
      <c r="N4" s="15"/>
      <c r="O4" s="15"/>
      <c r="P4" s="15"/>
      <c r="Q4" s="8"/>
      <c r="R4" s="22"/>
      <c r="S4" s="22"/>
      <c r="T4" s="22"/>
    </row>
    <row r="5" spans="1:21" x14ac:dyDescent="0.25">
      <c r="A5" s="5">
        <v>4</v>
      </c>
      <c r="B5" s="2">
        <v>42966</v>
      </c>
      <c r="C5" s="1">
        <v>4120.9799999999996</v>
      </c>
      <c r="D5" s="1">
        <v>4211.08</v>
      </c>
      <c r="E5" s="1">
        <v>4032.62</v>
      </c>
      <c r="F5" s="1">
        <v>4086.29</v>
      </c>
      <c r="G5" s="1">
        <f>BTC[[#This Row],[high]]-BTC[[#This Row],[low]]</f>
        <v>178.46000000000004</v>
      </c>
      <c r="H5" s="1">
        <f>ABS(BTC[[#This Row],[high]]-F4)</f>
        <v>71.100000000000364</v>
      </c>
      <c r="I5" s="1">
        <f>ABS(BTC[[#This Row],[low]]-F4)</f>
        <v>107.35999999999967</v>
      </c>
      <c r="J5" s="15">
        <f>MAX(BTC[[#This Row],[H-L]:[|L-pC|]])</f>
        <v>178.46000000000004</v>
      </c>
      <c r="K5" s="8"/>
      <c r="L5" s="12"/>
      <c r="M5" s="15"/>
      <c r="N5" s="15"/>
      <c r="O5" s="15"/>
      <c r="P5" s="15"/>
      <c r="Q5" s="8"/>
      <c r="R5" s="22"/>
      <c r="S5" s="22"/>
      <c r="T5" s="22"/>
    </row>
    <row r="6" spans="1:21" x14ac:dyDescent="0.25">
      <c r="A6" s="5">
        <v>5</v>
      </c>
      <c r="B6" s="2">
        <v>42967</v>
      </c>
      <c r="C6" s="1">
        <v>4069.13</v>
      </c>
      <c r="D6" s="1">
        <v>4119.62</v>
      </c>
      <c r="E6" s="1">
        <v>3911.79</v>
      </c>
      <c r="F6" s="1">
        <v>4016</v>
      </c>
      <c r="G6" s="1">
        <f>BTC[[#This Row],[high]]-BTC[[#This Row],[low]]</f>
        <v>207.82999999999993</v>
      </c>
      <c r="H6" s="1">
        <f>ABS(BTC[[#This Row],[high]]-F5)</f>
        <v>33.329999999999927</v>
      </c>
      <c r="I6" s="1">
        <f>ABS(BTC[[#This Row],[low]]-F5)</f>
        <v>174.5</v>
      </c>
      <c r="J6" s="15">
        <f>MAX(BTC[[#This Row],[H-L]:[|L-pC|]])</f>
        <v>207.82999999999993</v>
      </c>
      <c r="K6" s="8"/>
      <c r="L6" s="12"/>
      <c r="M6" s="15"/>
      <c r="N6" s="15"/>
      <c r="O6" s="15"/>
      <c r="P6" s="15"/>
      <c r="Q6" s="8"/>
      <c r="R6" s="22"/>
      <c r="S6" s="22"/>
      <c r="T6" s="22"/>
    </row>
    <row r="7" spans="1:21" x14ac:dyDescent="0.25">
      <c r="A7" s="5">
        <v>6</v>
      </c>
      <c r="B7" s="2">
        <v>42968</v>
      </c>
      <c r="C7" s="1">
        <v>4016</v>
      </c>
      <c r="D7" s="1">
        <v>4104.82</v>
      </c>
      <c r="E7" s="1">
        <v>3400</v>
      </c>
      <c r="F7" s="1">
        <v>4040</v>
      </c>
      <c r="G7" s="1">
        <f>BTC[[#This Row],[high]]-BTC[[#This Row],[low]]</f>
        <v>704.81999999999971</v>
      </c>
      <c r="H7" s="1">
        <f>ABS(BTC[[#This Row],[high]]-F6)</f>
        <v>88.819999999999709</v>
      </c>
      <c r="I7" s="1">
        <f>ABS(BTC[[#This Row],[low]]-F6)</f>
        <v>616</v>
      </c>
      <c r="J7" s="15">
        <f>MAX(BTC[[#This Row],[H-L]:[|L-pC|]])</f>
        <v>704.81999999999971</v>
      </c>
      <c r="K7" s="8"/>
      <c r="L7" s="12"/>
      <c r="M7" s="15"/>
      <c r="N7" s="15"/>
      <c r="O7" s="15"/>
      <c r="P7" s="15"/>
      <c r="Q7" s="8"/>
      <c r="R7" s="22"/>
      <c r="S7" s="22"/>
      <c r="T7" s="22"/>
    </row>
    <row r="8" spans="1:21" x14ac:dyDescent="0.25">
      <c r="A8" s="5">
        <v>7</v>
      </c>
      <c r="B8" s="2">
        <v>42969</v>
      </c>
      <c r="C8" s="1">
        <v>4040</v>
      </c>
      <c r="D8" s="1">
        <v>4265.8</v>
      </c>
      <c r="E8" s="1">
        <v>4013.89</v>
      </c>
      <c r="F8" s="1">
        <v>4114.01</v>
      </c>
      <c r="G8" s="1">
        <f>BTC[[#This Row],[high]]-BTC[[#This Row],[low]]</f>
        <v>251.91000000000031</v>
      </c>
      <c r="H8" s="1">
        <f>ABS(BTC[[#This Row],[high]]-F7)</f>
        <v>225.80000000000018</v>
      </c>
      <c r="I8" s="1">
        <f>ABS(BTC[[#This Row],[low]]-F7)</f>
        <v>26.110000000000127</v>
      </c>
      <c r="J8" s="15">
        <f>MAX(BTC[[#This Row],[H-L]:[|L-pC|]])</f>
        <v>251.91000000000031</v>
      </c>
      <c r="K8" s="8"/>
      <c r="L8" s="12"/>
      <c r="M8" s="15"/>
      <c r="N8" s="15"/>
      <c r="O8" s="15"/>
      <c r="P8" s="15"/>
      <c r="Q8" s="8"/>
      <c r="R8" s="22"/>
      <c r="S8" s="22"/>
      <c r="T8" s="22"/>
    </row>
    <row r="9" spans="1:21" x14ac:dyDescent="0.25">
      <c r="A9" s="5">
        <v>8</v>
      </c>
      <c r="B9" s="2">
        <v>42970</v>
      </c>
      <c r="C9" s="1">
        <v>4147</v>
      </c>
      <c r="D9" s="1">
        <v>4371.68</v>
      </c>
      <c r="E9" s="1">
        <v>4085.01</v>
      </c>
      <c r="F9" s="1">
        <v>4316.01</v>
      </c>
      <c r="G9" s="1">
        <f>BTC[[#This Row],[high]]-BTC[[#This Row],[low]]</f>
        <v>286.67000000000007</v>
      </c>
      <c r="H9" s="1">
        <f>ABS(BTC[[#This Row],[high]]-F8)</f>
        <v>257.67000000000007</v>
      </c>
      <c r="I9" s="1">
        <f>ABS(BTC[[#This Row],[low]]-F8)</f>
        <v>29</v>
      </c>
      <c r="J9" s="15">
        <f>MAX(BTC[[#This Row],[H-L]:[|L-pC|]])</f>
        <v>286.67000000000007</v>
      </c>
      <c r="K9" s="8"/>
      <c r="L9" s="12"/>
      <c r="M9" s="15"/>
      <c r="N9" s="15"/>
      <c r="O9" s="15"/>
      <c r="P9" s="15"/>
      <c r="Q9" s="8"/>
      <c r="R9" s="22"/>
      <c r="S9" s="22"/>
      <c r="T9" s="22"/>
    </row>
    <row r="10" spans="1:21" x14ac:dyDescent="0.25">
      <c r="A10" s="5">
        <v>9</v>
      </c>
      <c r="B10" s="2">
        <v>42971</v>
      </c>
      <c r="C10" s="1">
        <v>4316.01</v>
      </c>
      <c r="D10" s="1">
        <v>4453.91</v>
      </c>
      <c r="E10" s="1">
        <v>4247.4799999999996</v>
      </c>
      <c r="F10" s="1">
        <v>4280.68</v>
      </c>
      <c r="G10" s="1">
        <f>BTC[[#This Row],[high]]-BTC[[#This Row],[low]]</f>
        <v>206.43000000000029</v>
      </c>
      <c r="H10" s="1">
        <f>ABS(BTC[[#This Row],[high]]-F9)</f>
        <v>137.89999999999964</v>
      </c>
      <c r="I10" s="1">
        <f>ABS(BTC[[#This Row],[low]]-F9)</f>
        <v>68.530000000000655</v>
      </c>
      <c r="J10" s="15">
        <f>MAX(BTC[[#This Row],[H-L]:[|L-pC|]])</f>
        <v>206.43000000000029</v>
      </c>
      <c r="K10" s="8"/>
      <c r="L10" s="12"/>
      <c r="M10" s="15"/>
      <c r="N10" s="15"/>
      <c r="O10" s="15"/>
      <c r="P10" s="15"/>
      <c r="Q10" s="8"/>
      <c r="R10" s="22"/>
      <c r="S10" s="22"/>
      <c r="T10" s="22"/>
    </row>
    <row r="11" spans="1:21" x14ac:dyDescent="0.25">
      <c r="A11" s="5">
        <v>10</v>
      </c>
      <c r="B11" s="2">
        <v>42972</v>
      </c>
      <c r="C11" s="1">
        <v>4280.71</v>
      </c>
      <c r="D11" s="1">
        <v>4367</v>
      </c>
      <c r="E11" s="1">
        <v>4212.41</v>
      </c>
      <c r="F11" s="1">
        <v>4337.4399999999996</v>
      </c>
      <c r="G11" s="1">
        <f>BTC[[#This Row],[high]]-BTC[[#This Row],[low]]</f>
        <v>154.59000000000015</v>
      </c>
      <c r="H11" s="1">
        <f>ABS(BTC[[#This Row],[high]]-F10)</f>
        <v>86.319999999999709</v>
      </c>
      <c r="I11" s="1">
        <f>ABS(BTC[[#This Row],[low]]-F10)</f>
        <v>68.270000000000437</v>
      </c>
      <c r="J11" s="15">
        <f>MAX(BTC[[#This Row],[H-L]:[|L-pC|]])</f>
        <v>154.59000000000015</v>
      </c>
      <c r="K11" s="18">
        <f t="shared" ref="K11" si="0">AVERAGE(J2:J11)</f>
        <v>304.28000000000009</v>
      </c>
      <c r="L11" s="12">
        <f>(BTC[[#This Row],[high]]+BTC[[#This Row],[low]])/2</f>
        <v>4289.7049999999999</v>
      </c>
      <c r="M11" s="15">
        <f>BTC[[#This Row],[MidPrice]]+Multiplier*BTC[[#This Row],[ATR]]</f>
        <v>5202.5450000000001</v>
      </c>
      <c r="N11" s="15">
        <f>BTC[[#This Row],[MidPrice]]-Multiplier*BTC[[#This Row],[ATR]]</f>
        <v>3376.8649999999998</v>
      </c>
      <c r="O11" s="17">
        <f>BTC[[#This Row],[UpperE]]</f>
        <v>5202.5450000000001</v>
      </c>
      <c r="P11" s="17">
        <f>BTC[[#This Row],[LowerE]]</f>
        <v>3376.8649999999998</v>
      </c>
      <c r="Q11" s="18">
        <f>IF(BTC[[#This Row],[close]]&gt;=BTC[[#This Row],[MidPrice]],BTC[[#This Row],[Lower]],BTC[[#This Row],[Upper]])</f>
        <v>3376.8649999999998</v>
      </c>
      <c r="R11" s="22" t="e">
        <f>IF(BTC[[#This Row],[SuperTrend]]=BTC[[#This Row],[Upper]],BTC[[#This Row],[Upper]],NA())</f>
        <v>#N/A</v>
      </c>
      <c r="S11" s="22">
        <f>IF(BTC[[#This Row],[SuperTrend]]=BTC[[#This Row],[Lower]],BTC[[#This Row],[Lower]],NA())</f>
        <v>3376.8649999999998</v>
      </c>
      <c r="T11" s="22">
        <f>IF(BTC[[#This Row],[close]]&lt;=BTC[[#This Row],[STpot]],BTC[[#This Row],[Upper]],BTC[[#This Row],[Lower]])</f>
        <v>3376.8649999999998</v>
      </c>
    </row>
    <row r="12" spans="1:21" x14ac:dyDescent="0.25">
      <c r="A12" s="5">
        <v>11</v>
      </c>
      <c r="B12" s="2">
        <v>42973</v>
      </c>
      <c r="C12" s="1">
        <v>4332.51</v>
      </c>
      <c r="D12" s="1">
        <v>4400</v>
      </c>
      <c r="E12" s="1">
        <v>4285.54</v>
      </c>
      <c r="F12" s="1">
        <v>4310.01</v>
      </c>
      <c r="G12" s="1">
        <f>BTC[[#This Row],[high]]-BTC[[#This Row],[low]]</f>
        <v>114.46000000000004</v>
      </c>
      <c r="H12" s="1">
        <f>ABS(BTC[[#This Row],[high]]-F11)</f>
        <v>62.5600000000004</v>
      </c>
      <c r="I12" s="1">
        <f>ABS(BTC[[#This Row],[low]]-F11)</f>
        <v>51.899999999999636</v>
      </c>
      <c r="J12" s="15">
        <f>MAX(BTC[[#This Row],[H-L]:[|L-pC|]])</f>
        <v>114.46000000000004</v>
      </c>
      <c r="K12" s="8">
        <f>(K11*9+BTC[[#This Row],[TR]])/10</f>
        <v>285.29800000000012</v>
      </c>
      <c r="L12" s="12">
        <f>(BTC[[#This Row],[high]]+BTC[[#This Row],[low]])/2</f>
        <v>4342.7700000000004</v>
      </c>
      <c r="M12" s="15">
        <f>BTC[[#This Row],[MidPrice]]+Multiplier*BTC[[#This Row],[ATR]]</f>
        <v>5198.6640000000007</v>
      </c>
      <c r="N12" s="15">
        <f>BTC[[#This Row],[MidPrice]]-Multiplier*BTC[[#This Row],[ATR]]</f>
        <v>3486.8760000000002</v>
      </c>
      <c r="O12" s="15">
        <f>IF(OR(BTC[[#This Row],[UpperE]]&lt;O11,F11&gt;O11),BTC[[#This Row],[UpperE]],O11)</f>
        <v>5198.6640000000007</v>
      </c>
      <c r="P12" s="15">
        <f>IF(OR(BTC[[#This Row],[LowerE]]&gt;P11,F11&lt;P11),BTC[[#This Row],[LowerE]],P11)</f>
        <v>3486.8760000000002</v>
      </c>
      <c r="Q12" s="8">
        <f>IF(T11=O11,BTC[[#This Row],[Upper]],BTC[[#This Row],[Lower]])</f>
        <v>3486.8760000000002</v>
      </c>
      <c r="R12" s="22" t="e">
        <f>IF(BTC[[#This Row],[SuperTrend]]=BTC[[#This Row],[Upper]],BTC[[#This Row],[Upper]],NA())</f>
        <v>#N/A</v>
      </c>
      <c r="S12" s="22">
        <f>IF(BTC[[#This Row],[SuperTrend]]=BTC[[#This Row],[Lower]],BTC[[#This Row],[Lower]],NA())</f>
        <v>3486.8760000000002</v>
      </c>
      <c r="T12" s="22">
        <f>IF(BTC[[#This Row],[close]]&lt;=BTC[[#This Row],[STpot]],BTC[[#This Row],[Upper]],BTC[[#This Row],[Lower]])</f>
        <v>3486.8760000000002</v>
      </c>
    </row>
    <row r="13" spans="1:21" x14ac:dyDescent="0.25">
      <c r="A13" s="5">
        <v>12</v>
      </c>
      <c r="B13" s="2">
        <v>42974</v>
      </c>
      <c r="C13" s="1">
        <v>4310.01</v>
      </c>
      <c r="D13" s="1">
        <v>4399.82</v>
      </c>
      <c r="E13" s="1">
        <v>4124.54</v>
      </c>
      <c r="F13" s="1">
        <v>4386.6899999999996</v>
      </c>
      <c r="G13" s="1">
        <f>BTC[[#This Row],[high]]-BTC[[#This Row],[low]]</f>
        <v>275.27999999999975</v>
      </c>
      <c r="H13" s="1">
        <f>ABS(BTC[[#This Row],[high]]-F12)</f>
        <v>89.809999999999491</v>
      </c>
      <c r="I13" s="1">
        <f>ABS(BTC[[#This Row],[low]]-F12)</f>
        <v>185.47000000000025</v>
      </c>
      <c r="J13" s="15">
        <f>MAX(BTC[[#This Row],[H-L]:[|L-pC|]])</f>
        <v>275.27999999999975</v>
      </c>
      <c r="K13" s="8">
        <f>(K12*9+BTC[[#This Row],[TR]])/10</f>
        <v>284.29620000000011</v>
      </c>
      <c r="L13" s="12">
        <f>(BTC[[#This Row],[high]]+BTC[[#This Row],[low]])/2</f>
        <v>4262.18</v>
      </c>
      <c r="M13" s="15">
        <f>BTC[[#This Row],[MidPrice]]+Multiplier*BTC[[#This Row],[ATR]]</f>
        <v>5115.0686000000005</v>
      </c>
      <c r="N13" s="15">
        <f>BTC[[#This Row],[MidPrice]]-Multiplier*BTC[[#This Row],[ATR]]</f>
        <v>3409.2914000000001</v>
      </c>
      <c r="O13" s="15">
        <f>IF(OR(BTC[[#This Row],[UpperE]]&lt;O12,F12&gt;O12),BTC[[#This Row],[UpperE]],O12)</f>
        <v>5115.0686000000005</v>
      </c>
      <c r="P13" s="15">
        <f>IF(OR(BTC[[#This Row],[LowerE]]&gt;P12,F12&lt;P12),BTC[[#This Row],[LowerE]],P12)</f>
        <v>3486.8760000000002</v>
      </c>
      <c r="Q13" s="8">
        <f>IF(T12=O12,BTC[[#This Row],[Upper]],BTC[[#This Row],[Lower]])</f>
        <v>3486.8760000000002</v>
      </c>
      <c r="R13" s="22" t="e">
        <f>IF(BTC[[#This Row],[SuperTrend]]=BTC[[#This Row],[Upper]],BTC[[#This Row],[Upper]],NA())</f>
        <v>#N/A</v>
      </c>
      <c r="S13" s="22">
        <f>IF(BTC[[#This Row],[SuperTrend]]=BTC[[#This Row],[Lower]],BTC[[#This Row],[Lower]],NA())</f>
        <v>3486.8760000000002</v>
      </c>
      <c r="T13" s="22">
        <f>IF(BTC[[#This Row],[close]]&lt;=BTC[[#This Row],[STpot]],BTC[[#This Row],[Upper]],BTC[[#This Row],[Lower]])</f>
        <v>3486.8760000000002</v>
      </c>
    </row>
    <row r="14" spans="1:21" x14ac:dyDescent="0.25">
      <c r="A14" s="5">
        <v>13</v>
      </c>
      <c r="B14" s="2">
        <v>42975</v>
      </c>
      <c r="C14" s="1">
        <v>4353.6499999999996</v>
      </c>
      <c r="D14" s="1">
        <v>4625.8500000000004</v>
      </c>
      <c r="E14" s="1">
        <v>4313.55</v>
      </c>
      <c r="F14" s="1">
        <v>4587.4799999999996</v>
      </c>
      <c r="G14" s="1">
        <f>BTC[[#This Row],[high]]-BTC[[#This Row],[low]]</f>
        <v>312.30000000000018</v>
      </c>
      <c r="H14" s="1">
        <f>ABS(BTC[[#This Row],[high]]-F13)</f>
        <v>239.16000000000076</v>
      </c>
      <c r="I14" s="1">
        <f>ABS(BTC[[#This Row],[low]]-F13)</f>
        <v>73.139999999999418</v>
      </c>
      <c r="J14" s="15">
        <f>MAX(BTC[[#This Row],[H-L]:[|L-pC|]])</f>
        <v>312.30000000000018</v>
      </c>
      <c r="K14" s="8">
        <f>(K13*9+BTC[[#This Row],[TR]])/10</f>
        <v>287.09658000000013</v>
      </c>
      <c r="L14" s="12">
        <f>(BTC[[#This Row],[high]]+BTC[[#This Row],[low]])/2</f>
        <v>4469.7000000000007</v>
      </c>
      <c r="M14" s="15">
        <f>BTC[[#This Row],[MidPrice]]+Multiplier*BTC[[#This Row],[ATR]]</f>
        <v>5330.9897400000009</v>
      </c>
      <c r="N14" s="15">
        <f>BTC[[#This Row],[MidPrice]]-Multiplier*BTC[[#This Row],[ATR]]</f>
        <v>3608.4102600000006</v>
      </c>
      <c r="O14" s="15">
        <f>IF(OR(BTC[[#This Row],[UpperE]]&lt;O13,F13&gt;O13),BTC[[#This Row],[UpperE]],O13)</f>
        <v>5115.0686000000005</v>
      </c>
      <c r="P14" s="15">
        <f>IF(OR(BTC[[#This Row],[LowerE]]&gt;P13,F13&lt;P13),BTC[[#This Row],[LowerE]],P13)</f>
        <v>3608.4102600000006</v>
      </c>
      <c r="Q14" s="8">
        <f>IF(T13=O13,BTC[[#This Row],[Upper]],BTC[[#This Row],[Lower]])</f>
        <v>3608.4102600000006</v>
      </c>
      <c r="R14" s="22" t="e">
        <f>IF(BTC[[#This Row],[SuperTrend]]=BTC[[#This Row],[Upper]],BTC[[#This Row],[Upper]],NA())</f>
        <v>#N/A</v>
      </c>
      <c r="S14" s="22">
        <f>IF(BTC[[#This Row],[SuperTrend]]=BTC[[#This Row],[Lower]],BTC[[#This Row],[Lower]],NA())</f>
        <v>3608.4102600000006</v>
      </c>
      <c r="T14" s="22">
        <f>IF(BTC[[#This Row],[close]]&lt;=BTC[[#This Row],[STpot]],BTC[[#This Row],[Upper]],BTC[[#This Row],[Lower]])</f>
        <v>3608.4102600000006</v>
      </c>
    </row>
    <row r="15" spans="1:21" x14ac:dyDescent="0.25">
      <c r="A15" s="5">
        <v>14</v>
      </c>
      <c r="B15" s="2">
        <v>42976</v>
      </c>
      <c r="C15" s="1">
        <v>4564.5200000000004</v>
      </c>
      <c r="D15" s="1">
        <v>4647.51</v>
      </c>
      <c r="E15" s="1">
        <v>4416.01</v>
      </c>
      <c r="F15" s="1">
        <v>4555.1400000000003</v>
      </c>
      <c r="G15" s="1">
        <f>BTC[[#This Row],[high]]-BTC[[#This Row],[low]]</f>
        <v>231.5</v>
      </c>
      <c r="H15" s="1">
        <f>ABS(BTC[[#This Row],[high]]-F14)</f>
        <v>60.030000000000655</v>
      </c>
      <c r="I15" s="1">
        <f>ABS(BTC[[#This Row],[low]]-F14)</f>
        <v>171.46999999999935</v>
      </c>
      <c r="J15" s="15">
        <f>MAX(BTC[[#This Row],[H-L]:[|L-pC|]])</f>
        <v>231.5</v>
      </c>
      <c r="K15" s="8">
        <f>(K14*9+BTC[[#This Row],[TR]])/10</f>
        <v>281.53692200000012</v>
      </c>
      <c r="L15" s="12">
        <f>(BTC[[#This Row],[high]]+BTC[[#This Row],[low]])/2</f>
        <v>4531.76</v>
      </c>
      <c r="M15" s="15">
        <f>BTC[[#This Row],[MidPrice]]+Multiplier*BTC[[#This Row],[ATR]]</f>
        <v>5376.3707660000009</v>
      </c>
      <c r="N15" s="15">
        <f>BTC[[#This Row],[MidPrice]]-Multiplier*BTC[[#This Row],[ATR]]</f>
        <v>3687.149234</v>
      </c>
      <c r="O15" s="15">
        <f>IF(OR(BTC[[#This Row],[UpperE]]&lt;O14,F14&gt;O14),BTC[[#This Row],[UpperE]],O14)</f>
        <v>5115.0686000000005</v>
      </c>
      <c r="P15" s="15">
        <f>IF(OR(BTC[[#This Row],[LowerE]]&gt;P14,F14&lt;P14),BTC[[#This Row],[LowerE]],P14)</f>
        <v>3687.149234</v>
      </c>
      <c r="Q15" s="8">
        <f>IF(T14=O14,BTC[[#This Row],[Upper]],BTC[[#This Row],[Lower]])</f>
        <v>3687.149234</v>
      </c>
      <c r="R15" s="22" t="e">
        <f>IF(BTC[[#This Row],[SuperTrend]]=BTC[[#This Row],[Upper]],BTC[[#This Row],[Upper]],NA())</f>
        <v>#N/A</v>
      </c>
      <c r="S15" s="22">
        <f>IF(BTC[[#This Row],[SuperTrend]]=BTC[[#This Row],[Lower]],BTC[[#This Row],[Lower]],NA())</f>
        <v>3687.149234</v>
      </c>
      <c r="T15" s="22">
        <f>IF(BTC[[#This Row],[close]]&lt;=BTC[[#This Row],[STpot]],BTC[[#This Row],[Upper]],BTC[[#This Row],[Lower]])</f>
        <v>3687.149234</v>
      </c>
    </row>
    <row r="16" spans="1:21" x14ac:dyDescent="0.25">
      <c r="A16" s="5">
        <v>15</v>
      </c>
      <c r="B16" s="2">
        <v>42977</v>
      </c>
      <c r="C16" s="1">
        <v>4555.1400000000003</v>
      </c>
      <c r="D16" s="1">
        <v>4745.42</v>
      </c>
      <c r="E16" s="1">
        <v>4555.1400000000003</v>
      </c>
      <c r="F16" s="1">
        <v>4724.8900000000003</v>
      </c>
      <c r="G16" s="1">
        <f>BTC[[#This Row],[high]]-BTC[[#This Row],[low]]</f>
        <v>190.27999999999975</v>
      </c>
      <c r="H16" s="1">
        <f>ABS(BTC[[#This Row],[high]]-F15)</f>
        <v>190.27999999999975</v>
      </c>
      <c r="I16" s="1">
        <f>ABS(BTC[[#This Row],[low]]-F15)</f>
        <v>0</v>
      </c>
      <c r="J16" s="15">
        <f>MAX(BTC[[#This Row],[H-L]:[|L-pC|]])</f>
        <v>190.27999999999975</v>
      </c>
      <c r="K16" s="8">
        <f>(K15*9+BTC[[#This Row],[TR]])/10</f>
        <v>272.41122980000011</v>
      </c>
      <c r="L16" s="12">
        <f>(BTC[[#This Row],[high]]+BTC[[#This Row],[low]])/2</f>
        <v>4650.2800000000007</v>
      </c>
      <c r="M16" s="15">
        <f>BTC[[#This Row],[MidPrice]]+Multiplier*BTC[[#This Row],[ATR]]</f>
        <v>5467.5136894000007</v>
      </c>
      <c r="N16" s="15">
        <f>BTC[[#This Row],[MidPrice]]-Multiplier*BTC[[#This Row],[ATR]]</f>
        <v>3833.0463106000002</v>
      </c>
      <c r="O16" s="15">
        <f>IF(OR(BTC[[#This Row],[UpperE]]&lt;O15,F15&gt;O15),BTC[[#This Row],[UpperE]],O15)</f>
        <v>5115.0686000000005</v>
      </c>
      <c r="P16" s="15">
        <f>IF(OR(BTC[[#This Row],[LowerE]]&gt;P15,F15&lt;P15),BTC[[#This Row],[LowerE]],P15)</f>
        <v>3833.0463106000002</v>
      </c>
      <c r="Q16" s="8">
        <f>IF(T15=O15,BTC[[#This Row],[Upper]],BTC[[#This Row],[Lower]])</f>
        <v>3833.0463106000002</v>
      </c>
      <c r="R16" s="22" t="e">
        <f>IF(BTC[[#This Row],[SuperTrend]]=BTC[[#This Row],[Upper]],BTC[[#This Row],[Upper]],NA())</f>
        <v>#N/A</v>
      </c>
      <c r="S16" s="22">
        <f>IF(BTC[[#This Row],[SuperTrend]]=BTC[[#This Row],[Lower]],BTC[[#This Row],[Lower]],NA())</f>
        <v>3833.0463106000002</v>
      </c>
      <c r="T16" s="22">
        <f>IF(BTC[[#This Row],[close]]&lt;=BTC[[#This Row],[STpot]],BTC[[#This Row],[Upper]],BTC[[#This Row],[Lower]])</f>
        <v>3833.0463106000002</v>
      </c>
    </row>
    <row r="17" spans="1:20" x14ac:dyDescent="0.25">
      <c r="A17" s="5">
        <v>16</v>
      </c>
      <c r="B17" s="2">
        <v>42978</v>
      </c>
      <c r="C17" s="1">
        <v>4689.8900000000003</v>
      </c>
      <c r="D17" s="1">
        <v>4885.55</v>
      </c>
      <c r="E17" s="1">
        <v>4654.88</v>
      </c>
      <c r="F17" s="1">
        <v>4834.91</v>
      </c>
      <c r="G17" s="1">
        <f>BTC[[#This Row],[high]]-BTC[[#This Row],[low]]</f>
        <v>230.67000000000007</v>
      </c>
      <c r="H17" s="1">
        <f>ABS(BTC[[#This Row],[high]]-F16)</f>
        <v>160.65999999999985</v>
      </c>
      <c r="I17" s="1">
        <f>ABS(BTC[[#This Row],[low]]-F16)</f>
        <v>70.010000000000218</v>
      </c>
      <c r="J17" s="15">
        <f>MAX(BTC[[#This Row],[H-L]:[|L-pC|]])</f>
        <v>230.67000000000007</v>
      </c>
      <c r="K17" s="8">
        <f>(K16*9+BTC[[#This Row],[TR]])/10</f>
        <v>268.23710682000012</v>
      </c>
      <c r="L17" s="12">
        <f>(BTC[[#This Row],[high]]+BTC[[#This Row],[low]])/2</f>
        <v>4770.2150000000001</v>
      </c>
      <c r="M17" s="15">
        <f>BTC[[#This Row],[MidPrice]]+Multiplier*BTC[[#This Row],[ATR]]</f>
        <v>5574.9263204600002</v>
      </c>
      <c r="N17" s="15">
        <f>BTC[[#This Row],[MidPrice]]-Multiplier*BTC[[#This Row],[ATR]]</f>
        <v>3965.5036795399997</v>
      </c>
      <c r="O17" s="15">
        <f>IF(OR(BTC[[#This Row],[UpperE]]&lt;O16,F16&gt;O16),BTC[[#This Row],[UpperE]],O16)</f>
        <v>5115.0686000000005</v>
      </c>
      <c r="P17" s="15">
        <f>IF(OR(BTC[[#This Row],[LowerE]]&gt;P16,F16&lt;P16),BTC[[#This Row],[LowerE]],P16)</f>
        <v>3965.5036795399997</v>
      </c>
      <c r="Q17" s="8">
        <f>IF(T16=O16,BTC[[#This Row],[Upper]],BTC[[#This Row],[Lower]])</f>
        <v>3965.5036795399997</v>
      </c>
      <c r="R17" s="22" t="e">
        <f>IF(BTC[[#This Row],[SuperTrend]]=BTC[[#This Row],[Upper]],BTC[[#This Row],[Upper]],NA())</f>
        <v>#N/A</v>
      </c>
      <c r="S17" s="22">
        <f>IF(BTC[[#This Row],[SuperTrend]]=BTC[[#This Row],[Lower]],BTC[[#This Row],[Lower]],NA())</f>
        <v>3965.5036795399997</v>
      </c>
      <c r="T17" s="22">
        <f>IF(BTC[[#This Row],[close]]&lt;=BTC[[#This Row],[STpot]],BTC[[#This Row],[Upper]],BTC[[#This Row],[Lower]])</f>
        <v>3965.5036795399997</v>
      </c>
    </row>
    <row r="18" spans="1:20" x14ac:dyDescent="0.25">
      <c r="A18" s="5">
        <v>17</v>
      </c>
      <c r="B18" s="2">
        <v>42979</v>
      </c>
      <c r="C18" s="1">
        <v>4796.16</v>
      </c>
      <c r="D18" s="1">
        <v>4939.1899999999996</v>
      </c>
      <c r="E18" s="1">
        <v>4286.87</v>
      </c>
      <c r="F18" s="1">
        <v>4472.1400000000003</v>
      </c>
      <c r="G18" s="1">
        <f>BTC[[#This Row],[high]]-BTC[[#This Row],[low]]</f>
        <v>652.31999999999971</v>
      </c>
      <c r="H18" s="1">
        <f>ABS(BTC[[#This Row],[high]]-F17)</f>
        <v>104.27999999999975</v>
      </c>
      <c r="I18" s="1">
        <f>ABS(BTC[[#This Row],[low]]-F17)</f>
        <v>548.04</v>
      </c>
      <c r="J18" s="15">
        <f>MAX(BTC[[#This Row],[H-L]:[|L-pC|]])</f>
        <v>652.31999999999971</v>
      </c>
      <c r="K18" s="8">
        <f>(K17*9+BTC[[#This Row],[TR]])/10</f>
        <v>306.64539613800008</v>
      </c>
      <c r="L18" s="12">
        <f>(BTC[[#This Row],[high]]+BTC[[#This Row],[low]])/2</f>
        <v>4613.03</v>
      </c>
      <c r="M18" s="15">
        <f>BTC[[#This Row],[MidPrice]]+Multiplier*BTC[[#This Row],[ATR]]</f>
        <v>5532.9661884140005</v>
      </c>
      <c r="N18" s="15">
        <f>BTC[[#This Row],[MidPrice]]-Multiplier*BTC[[#This Row],[ATR]]</f>
        <v>3693.0938115859994</v>
      </c>
      <c r="O18" s="15">
        <f>IF(OR(BTC[[#This Row],[UpperE]]&lt;O17,F17&gt;O17),BTC[[#This Row],[UpperE]],O17)</f>
        <v>5115.0686000000005</v>
      </c>
      <c r="P18" s="15">
        <f>IF(OR(BTC[[#This Row],[LowerE]]&gt;P17,F17&lt;P17),BTC[[#This Row],[LowerE]],P17)</f>
        <v>3965.5036795399997</v>
      </c>
      <c r="Q18" s="8">
        <f>IF(T17=O17,BTC[[#This Row],[Upper]],BTC[[#This Row],[Lower]])</f>
        <v>3965.5036795399997</v>
      </c>
      <c r="R18" s="22" t="e">
        <f>IF(BTC[[#This Row],[SuperTrend]]=BTC[[#This Row],[Upper]],BTC[[#This Row],[Upper]],NA())</f>
        <v>#N/A</v>
      </c>
      <c r="S18" s="22">
        <f>IF(BTC[[#This Row],[SuperTrend]]=BTC[[#This Row],[Lower]],BTC[[#This Row],[Lower]],NA())</f>
        <v>3965.5036795399997</v>
      </c>
      <c r="T18" s="22">
        <f>IF(BTC[[#This Row],[close]]&lt;=BTC[[#This Row],[STpot]],BTC[[#This Row],[Upper]],BTC[[#This Row],[Lower]])</f>
        <v>3965.5036795399997</v>
      </c>
    </row>
    <row r="19" spans="1:20" x14ac:dyDescent="0.25">
      <c r="A19" s="5">
        <v>18</v>
      </c>
      <c r="B19" s="2">
        <v>42980</v>
      </c>
      <c r="C19" s="1">
        <v>4508.5</v>
      </c>
      <c r="D19" s="1">
        <v>4714.76</v>
      </c>
      <c r="E19" s="1">
        <v>4298.33</v>
      </c>
      <c r="F19" s="1">
        <v>4509.08</v>
      </c>
      <c r="G19" s="1">
        <f>BTC[[#This Row],[high]]-BTC[[#This Row],[low]]</f>
        <v>416.43000000000029</v>
      </c>
      <c r="H19" s="1">
        <f>ABS(BTC[[#This Row],[high]]-F18)</f>
        <v>242.61999999999989</v>
      </c>
      <c r="I19" s="1">
        <f>ABS(BTC[[#This Row],[low]]-F18)</f>
        <v>173.8100000000004</v>
      </c>
      <c r="J19" s="15">
        <f>MAX(BTC[[#This Row],[H-L]:[|L-pC|]])</f>
        <v>416.43000000000029</v>
      </c>
      <c r="K19" s="8">
        <f>(K18*9+BTC[[#This Row],[TR]])/10</f>
        <v>317.62385652420011</v>
      </c>
      <c r="L19" s="12">
        <f>(BTC[[#This Row],[high]]+BTC[[#This Row],[low]])/2</f>
        <v>4506.5450000000001</v>
      </c>
      <c r="M19" s="15">
        <f>BTC[[#This Row],[MidPrice]]+Multiplier*BTC[[#This Row],[ATR]]</f>
        <v>5459.4165695726006</v>
      </c>
      <c r="N19" s="15">
        <f>BTC[[#This Row],[MidPrice]]-Multiplier*BTC[[#This Row],[ATR]]</f>
        <v>3553.6734304273996</v>
      </c>
      <c r="O19" s="15">
        <f>IF(OR(BTC[[#This Row],[UpperE]]&lt;O18,F18&gt;O18),BTC[[#This Row],[UpperE]],O18)</f>
        <v>5115.0686000000005</v>
      </c>
      <c r="P19" s="15">
        <f>IF(OR(BTC[[#This Row],[LowerE]]&gt;P18,F18&lt;P18),BTC[[#This Row],[LowerE]],P18)</f>
        <v>3965.5036795399997</v>
      </c>
      <c r="Q19" s="8">
        <f>IF(T18=O18,BTC[[#This Row],[Upper]],BTC[[#This Row],[Lower]])</f>
        <v>3965.5036795399997</v>
      </c>
      <c r="R19" s="22" t="e">
        <f>IF(BTC[[#This Row],[SuperTrend]]=BTC[[#This Row],[Upper]],BTC[[#This Row],[Upper]],NA())</f>
        <v>#N/A</v>
      </c>
      <c r="S19" s="22">
        <f>IF(BTC[[#This Row],[SuperTrend]]=BTC[[#This Row],[Lower]],BTC[[#This Row],[Lower]],NA())</f>
        <v>3965.5036795399997</v>
      </c>
      <c r="T19" s="22">
        <f>IF(BTC[[#This Row],[close]]&lt;=BTC[[#This Row],[STpot]],BTC[[#This Row],[Upper]],BTC[[#This Row],[Lower]])</f>
        <v>3965.5036795399997</v>
      </c>
    </row>
    <row r="20" spans="1:20" x14ac:dyDescent="0.25">
      <c r="A20" s="5">
        <v>19</v>
      </c>
      <c r="B20" s="2">
        <v>42981</v>
      </c>
      <c r="C20" s="1">
        <v>4505</v>
      </c>
      <c r="D20" s="1">
        <v>4527.49</v>
      </c>
      <c r="E20" s="1">
        <v>3972.51</v>
      </c>
      <c r="F20" s="1">
        <v>4100.1099999999997</v>
      </c>
      <c r="G20" s="1">
        <f>BTC[[#This Row],[high]]-BTC[[#This Row],[low]]</f>
        <v>554.97999999999956</v>
      </c>
      <c r="H20" s="1">
        <f>ABS(BTC[[#This Row],[high]]-F19)</f>
        <v>18.409999999999854</v>
      </c>
      <c r="I20" s="1">
        <f>ABS(BTC[[#This Row],[low]]-F19)</f>
        <v>536.56999999999971</v>
      </c>
      <c r="J20" s="15">
        <f>MAX(BTC[[#This Row],[H-L]:[|L-pC|]])</f>
        <v>554.97999999999956</v>
      </c>
      <c r="K20" s="8">
        <f>(K19*9+BTC[[#This Row],[TR]])/10</f>
        <v>341.35947087178005</v>
      </c>
      <c r="L20" s="12">
        <f>(BTC[[#This Row],[high]]+BTC[[#This Row],[low]])/2</f>
        <v>4250</v>
      </c>
      <c r="M20" s="15">
        <f>BTC[[#This Row],[MidPrice]]+Multiplier*BTC[[#This Row],[ATR]]</f>
        <v>5274.0784126153403</v>
      </c>
      <c r="N20" s="15">
        <f>BTC[[#This Row],[MidPrice]]-Multiplier*BTC[[#This Row],[ATR]]</f>
        <v>3225.9215873846597</v>
      </c>
      <c r="O20" s="15">
        <f>IF(OR(BTC[[#This Row],[UpperE]]&lt;O19,F19&gt;O19),BTC[[#This Row],[UpperE]],O19)</f>
        <v>5115.0686000000005</v>
      </c>
      <c r="P20" s="15">
        <f>IF(OR(BTC[[#This Row],[LowerE]]&gt;P19,F19&lt;P19),BTC[[#This Row],[LowerE]],P19)</f>
        <v>3965.5036795399997</v>
      </c>
      <c r="Q20" s="8">
        <f>IF(T19=O19,BTC[[#This Row],[Upper]],BTC[[#This Row],[Lower]])</f>
        <v>3965.5036795399997</v>
      </c>
      <c r="R20" s="22" t="e">
        <f>IF(BTC[[#This Row],[SuperTrend]]=BTC[[#This Row],[Upper]],BTC[[#This Row],[Upper]],NA())</f>
        <v>#N/A</v>
      </c>
      <c r="S20" s="22">
        <f>IF(BTC[[#This Row],[SuperTrend]]=BTC[[#This Row],[Lower]],BTC[[#This Row],[Lower]],NA())</f>
        <v>3965.5036795399997</v>
      </c>
      <c r="T20" s="22">
        <f>IF(BTC[[#This Row],[close]]&lt;=BTC[[#This Row],[STpot]],BTC[[#This Row],[Upper]],BTC[[#This Row],[Lower]])</f>
        <v>3965.5036795399997</v>
      </c>
    </row>
    <row r="21" spans="1:20" x14ac:dyDescent="0.25">
      <c r="A21" s="5">
        <v>20</v>
      </c>
      <c r="B21" s="2">
        <v>42982</v>
      </c>
      <c r="C21" s="1">
        <v>4106.97</v>
      </c>
      <c r="D21" s="1">
        <v>4484.99</v>
      </c>
      <c r="E21" s="1">
        <v>3603</v>
      </c>
      <c r="F21" s="1">
        <v>4366.47</v>
      </c>
      <c r="G21" s="1">
        <f>BTC[[#This Row],[high]]-BTC[[#This Row],[low]]</f>
        <v>881.98999999999978</v>
      </c>
      <c r="H21" s="1">
        <f>ABS(BTC[[#This Row],[high]]-F20)</f>
        <v>384.88000000000011</v>
      </c>
      <c r="I21" s="1">
        <f>ABS(BTC[[#This Row],[low]]-F20)</f>
        <v>497.10999999999967</v>
      </c>
      <c r="J21" s="15">
        <f>MAX(BTC[[#This Row],[H-L]:[|L-pC|]])</f>
        <v>881.98999999999978</v>
      </c>
      <c r="K21" s="8">
        <f>(K20*9+BTC[[#This Row],[TR]])/10</f>
        <v>395.42252378460205</v>
      </c>
      <c r="L21" s="12">
        <f>(BTC[[#This Row],[high]]+BTC[[#This Row],[low]])/2</f>
        <v>4043.9949999999999</v>
      </c>
      <c r="M21" s="15">
        <f>BTC[[#This Row],[MidPrice]]+Multiplier*BTC[[#This Row],[ATR]]</f>
        <v>5230.2625713538055</v>
      </c>
      <c r="N21" s="15">
        <f>BTC[[#This Row],[MidPrice]]-Multiplier*BTC[[#This Row],[ATR]]</f>
        <v>2857.7274286461939</v>
      </c>
      <c r="O21" s="15">
        <f>IF(OR(BTC[[#This Row],[UpperE]]&lt;O20,F20&gt;O20),BTC[[#This Row],[UpperE]],O20)</f>
        <v>5115.0686000000005</v>
      </c>
      <c r="P21" s="15">
        <f>IF(OR(BTC[[#This Row],[LowerE]]&gt;P20,F20&lt;P20),BTC[[#This Row],[LowerE]],P20)</f>
        <v>3965.5036795399997</v>
      </c>
      <c r="Q21" s="8">
        <f>IF(T20=O20,BTC[[#This Row],[Upper]],BTC[[#This Row],[Lower]])</f>
        <v>3965.5036795399997</v>
      </c>
      <c r="R21" s="22" t="e">
        <f>IF(BTC[[#This Row],[SuperTrend]]=BTC[[#This Row],[Upper]],BTC[[#This Row],[Upper]],NA())</f>
        <v>#N/A</v>
      </c>
      <c r="S21" s="22">
        <f>IF(BTC[[#This Row],[SuperTrend]]=BTC[[#This Row],[Lower]],BTC[[#This Row],[Lower]],NA())</f>
        <v>3965.5036795399997</v>
      </c>
      <c r="T21" s="22">
        <f>IF(BTC[[#This Row],[close]]&lt;=BTC[[#This Row],[STpot]],BTC[[#This Row],[Upper]],BTC[[#This Row],[Lower]])</f>
        <v>3965.5036795399997</v>
      </c>
    </row>
    <row r="22" spans="1:20" x14ac:dyDescent="0.25">
      <c r="A22" s="5">
        <v>21</v>
      </c>
      <c r="B22" s="2">
        <v>42983</v>
      </c>
      <c r="C22" s="1">
        <v>4366.49</v>
      </c>
      <c r="D22" s="1">
        <v>4662.87</v>
      </c>
      <c r="E22" s="1">
        <v>4335.26</v>
      </c>
      <c r="F22" s="1">
        <v>4619.7700000000004</v>
      </c>
      <c r="G22" s="1">
        <f>BTC[[#This Row],[high]]-BTC[[#This Row],[low]]</f>
        <v>327.60999999999967</v>
      </c>
      <c r="H22" s="1">
        <f>ABS(BTC[[#This Row],[high]]-F21)</f>
        <v>296.39999999999964</v>
      </c>
      <c r="I22" s="1">
        <f>ABS(BTC[[#This Row],[low]]-F21)</f>
        <v>31.210000000000036</v>
      </c>
      <c r="J22" s="15">
        <f>MAX(BTC[[#This Row],[H-L]:[|L-pC|]])</f>
        <v>327.60999999999967</v>
      </c>
      <c r="K22" s="8">
        <f>(K21*9+BTC[[#This Row],[TR]])/10</f>
        <v>388.64127140614181</v>
      </c>
      <c r="L22" s="12">
        <f>(BTC[[#This Row],[high]]+BTC[[#This Row],[low]])/2</f>
        <v>4499.0650000000005</v>
      </c>
      <c r="M22" s="15">
        <f>BTC[[#This Row],[MidPrice]]+Multiplier*BTC[[#This Row],[ATR]]</f>
        <v>5664.9888142184263</v>
      </c>
      <c r="N22" s="15">
        <f>BTC[[#This Row],[MidPrice]]-Multiplier*BTC[[#This Row],[ATR]]</f>
        <v>3333.1411857815751</v>
      </c>
      <c r="O22" s="15">
        <f>IF(OR(BTC[[#This Row],[UpperE]]&lt;O21,F21&gt;O21),BTC[[#This Row],[UpperE]],O21)</f>
        <v>5115.0686000000005</v>
      </c>
      <c r="P22" s="15">
        <f>IF(OR(BTC[[#This Row],[LowerE]]&gt;P21,F21&lt;P21),BTC[[#This Row],[LowerE]],P21)</f>
        <v>3965.5036795399997</v>
      </c>
      <c r="Q22" s="8">
        <f>IF(T21=O21,BTC[[#This Row],[Upper]],BTC[[#This Row],[Lower]])</f>
        <v>3965.5036795399997</v>
      </c>
      <c r="R22" s="22" t="e">
        <f>IF(BTC[[#This Row],[SuperTrend]]=BTC[[#This Row],[Upper]],BTC[[#This Row],[Upper]],NA())</f>
        <v>#N/A</v>
      </c>
      <c r="S22" s="22">
        <f>IF(BTC[[#This Row],[SuperTrend]]=BTC[[#This Row],[Lower]],BTC[[#This Row],[Lower]],NA())</f>
        <v>3965.5036795399997</v>
      </c>
      <c r="T22" s="22">
        <f>IF(BTC[[#This Row],[close]]&lt;=BTC[[#This Row],[STpot]],BTC[[#This Row],[Upper]],BTC[[#This Row],[Lower]])</f>
        <v>3965.5036795399997</v>
      </c>
    </row>
    <row r="23" spans="1:20" x14ac:dyDescent="0.25">
      <c r="A23" s="5">
        <v>22</v>
      </c>
      <c r="B23" s="2">
        <v>42984</v>
      </c>
      <c r="C23" s="1">
        <v>4619.7700000000004</v>
      </c>
      <c r="D23" s="1">
        <v>4788.59</v>
      </c>
      <c r="E23" s="1">
        <v>4438.1899999999996</v>
      </c>
      <c r="F23" s="1">
        <v>4691.6099999999997</v>
      </c>
      <c r="G23" s="1">
        <f>BTC[[#This Row],[high]]-BTC[[#This Row],[low]]</f>
        <v>350.40000000000055</v>
      </c>
      <c r="H23" s="1">
        <f>ABS(BTC[[#This Row],[high]]-F22)</f>
        <v>168.81999999999971</v>
      </c>
      <c r="I23" s="1">
        <f>ABS(BTC[[#This Row],[low]]-F22)</f>
        <v>181.58000000000084</v>
      </c>
      <c r="J23" s="15">
        <f>MAX(BTC[[#This Row],[H-L]:[|L-pC|]])</f>
        <v>350.40000000000055</v>
      </c>
      <c r="K23" s="8">
        <f>(K22*9+BTC[[#This Row],[TR]])/10</f>
        <v>384.81714426552765</v>
      </c>
      <c r="L23" s="12">
        <f>(BTC[[#This Row],[high]]+BTC[[#This Row],[low]])/2</f>
        <v>4613.3899999999994</v>
      </c>
      <c r="M23" s="15">
        <f>BTC[[#This Row],[MidPrice]]+Multiplier*BTC[[#This Row],[ATR]]</f>
        <v>5767.841432796582</v>
      </c>
      <c r="N23" s="15">
        <f>BTC[[#This Row],[MidPrice]]-Multiplier*BTC[[#This Row],[ATR]]</f>
        <v>3458.9385672034164</v>
      </c>
      <c r="O23" s="15">
        <f>IF(OR(BTC[[#This Row],[UpperE]]&lt;O22,F22&gt;O22),BTC[[#This Row],[UpperE]],O22)</f>
        <v>5115.0686000000005</v>
      </c>
      <c r="P23" s="15">
        <f>IF(OR(BTC[[#This Row],[LowerE]]&gt;P22,F22&lt;P22),BTC[[#This Row],[LowerE]],P22)</f>
        <v>3965.5036795399997</v>
      </c>
      <c r="Q23" s="8">
        <f>IF(T22=O22,BTC[[#This Row],[Upper]],BTC[[#This Row],[Lower]])</f>
        <v>3965.5036795399997</v>
      </c>
      <c r="R23" s="22" t="e">
        <f>IF(BTC[[#This Row],[SuperTrend]]=BTC[[#This Row],[Upper]],BTC[[#This Row],[Upper]],NA())</f>
        <v>#N/A</v>
      </c>
      <c r="S23" s="22">
        <f>IF(BTC[[#This Row],[SuperTrend]]=BTC[[#This Row],[Lower]],BTC[[#This Row],[Lower]],NA())</f>
        <v>3965.5036795399997</v>
      </c>
      <c r="T23" s="22">
        <f>IF(BTC[[#This Row],[close]]&lt;=BTC[[#This Row],[STpot]],BTC[[#This Row],[Upper]],BTC[[#This Row],[Lower]])</f>
        <v>3965.5036795399997</v>
      </c>
    </row>
    <row r="24" spans="1:20" x14ac:dyDescent="0.25">
      <c r="A24" s="5">
        <v>23</v>
      </c>
      <c r="B24" s="2">
        <v>42985</v>
      </c>
      <c r="C24" s="1">
        <v>4691.66</v>
      </c>
      <c r="D24" s="1">
        <v>4735.3900000000003</v>
      </c>
      <c r="E24" s="1">
        <v>4028.93</v>
      </c>
      <c r="F24" s="1">
        <v>4282.8</v>
      </c>
      <c r="G24" s="1">
        <f>BTC[[#This Row],[high]]-BTC[[#This Row],[low]]</f>
        <v>706.46000000000049</v>
      </c>
      <c r="H24" s="1">
        <f>ABS(BTC[[#This Row],[high]]-F23)</f>
        <v>43.780000000000655</v>
      </c>
      <c r="I24" s="1">
        <f>ABS(BTC[[#This Row],[low]]-F23)</f>
        <v>662.67999999999984</v>
      </c>
      <c r="J24" s="15">
        <f>MAX(BTC[[#This Row],[H-L]:[|L-pC|]])</f>
        <v>706.46000000000049</v>
      </c>
      <c r="K24" s="8">
        <f>(K23*9+BTC[[#This Row],[TR]])/10</f>
        <v>416.98142983897486</v>
      </c>
      <c r="L24" s="12">
        <f>(BTC[[#This Row],[high]]+BTC[[#This Row],[low]])/2</f>
        <v>4382.16</v>
      </c>
      <c r="M24" s="15">
        <f>BTC[[#This Row],[MidPrice]]+Multiplier*BTC[[#This Row],[ATR]]</f>
        <v>5633.1042895169248</v>
      </c>
      <c r="N24" s="15">
        <f>BTC[[#This Row],[MidPrice]]-Multiplier*BTC[[#This Row],[ATR]]</f>
        <v>3131.2157104830753</v>
      </c>
      <c r="O24" s="15">
        <f>IF(OR(BTC[[#This Row],[UpperE]]&lt;O23,F23&gt;O23),BTC[[#This Row],[UpperE]],O23)</f>
        <v>5115.0686000000005</v>
      </c>
      <c r="P24" s="15">
        <f>IF(OR(BTC[[#This Row],[LowerE]]&gt;P23,F23&lt;P23),BTC[[#This Row],[LowerE]],P23)</f>
        <v>3965.5036795399997</v>
      </c>
      <c r="Q24" s="8">
        <f>IF(T23=O23,BTC[[#This Row],[Upper]],BTC[[#This Row],[Lower]])</f>
        <v>3965.5036795399997</v>
      </c>
      <c r="R24" s="22" t="e">
        <f>IF(BTC[[#This Row],[SuperTrend]]=BTC[[#This Row],[Upper]],BTC[[#This Row],[Upper]],NA())</f>
        <v>#N/A</v>
      </c>
      <c r="S24" s="22">
        <f>IF(BTC[[#This Row],[SuperTrend]]=BTC[[#This Row],[Lower]],BTC[[#This Row],[Lower]],NA())</f>
        <v>3965.5036795399997</v>
      </c>
      <c r="T24" s="22">
        <f>IF(BTC[[#This Row],[close]]&lt;=BTC[[#This Row],[STpot]],BTC[[#This Row],[Upper]],BTC[[#This Row],[Lower]])</f>
        <v>3965.5036795399997</v>
      </c>
    </row>
    <row r="25" spans="1:20" x14ac:dyDescent="0.25">
      <c r="A25" s="5">
        <v>24</v>
      </c>
      <c r="B25" s="2">
        <v>42986</v>
      </c>
      <c r="C25" s="1">
        <v>4282.8</v>
      </c>
      <c r="D25" s="1">
        <v>4426.62</v>
      </c>
      <c r="E25" s="1">
        <v>4150.0600000000004</v>
      </c>
      <c r="F25" s="1">
        <v>4258.8100000000004</v>
      </c>
      <c r="G25" s="1">
        <f>BTC[[#This Row],[high]]-BTC[[#This Row],[low]]</f>
        <v>276.55999999999949</v>
      </c>
      <c r="H25" s="1">
        <f>ABS(BTC[[#This Row],[high]]-F24)</f>
        <v>143.81999999999971</v>
      </c>
      <c r="I25" s="1">
        <f>ABS(BTC[[#This Row],[low]]-F24)</f>
        <v>132.73999999999978</v>
      </c>
      <c r="J25" s="15">
        <f>MAX(BTC[[#This Row],[H-L]:[|L-pC|]])</f>
        <v>276.55999999999949</v>
      </c>
      <c r="K25" s="8">
        <f>(K24*9+BTC[[#This Row],[TR]])/10</f>
        <v>402.93928685507728</v>
      </c>
      <c r="L25" s="12">
        <f>(BTC[[#This Row],[high]]+BTC[[#This Row],[low]])/2</f>
        <v>4288.34</v>
      </c>
      <c r="M25" s="15">
        <f>BTC[[#This Row],[MidPrice]]+Multiplier*BTC[[#This Row],[ATR]]</f>
        <v>5497.1578605652321</v>
      </c>
      <c r="N25" s="15">
        <f>BTC[[#This Row],[MidPrice]]-Multiplier*BTC[[#This Row],[ATR]]</f>
        <v>3079.5221394347682</v>
      </c>
      <c r="O25" s="15">
        <f>IF(OR(BTC[[#This Row],[UpperE]]&lt;O24,F24&gt;O24),BTC[[#This Row],[UpperE]],O24)</f>
        <v>5115.0686000000005</v>
      </c>
      <c r="P25" s="15">
        <f>IF(OR(BTC[[#This Row],[LowerE]]&gt;P24,F24&lt;P24),BTC[[#This Row],[LowerE]],P24)</f>
        <v>3965.5036795399997</v>
      </c>
      <c r="Q25" s="8">
        <f>IF(T24=O24,BTC[[#This Row],[Upper]],BTC[[#This Row],[Lower]])</f>
        <v>3965.5036795399997</v>
      </c>
      <c r="R25" s="22" t="e">
        <f>IF(BTC[[#This Row],[SuperTrend]]=BTC[[#This Row],[Upper]],BTC[[#This Row],[Upper]],NA())</f>
        <v>#N/A</v>
      </c>
      <c r="S25" s="22">
        <f>IF(BTC[[#This Row],[SuperTrend]]=BTC[[#This Row],[Lower]],BTC[[#This Row],[Lower]],NA())</f>
        <v>3965.5036795399997</v>
      </c>
      <c r="T25" s="22">
        <f>IF(BTC[[#This Row],[close]]&lt;=BTC[[#This Row],[STpot]],BTC[[#This Row],[Upper]],BTC[[#This Row],[Lower]])</f>
        <v>3965.5036795399997</v>
      </c>
    </row>
    <row r="26" spans="1:20" x14ac:dyDescent="0.25">
      <c r="A26" s="5">
        <v>25</v>
      </c>
      <c r="B26" s="2">
        <v>42987</v>
      </c>
      <c r="C26" s="1">
        <v>4258.8100000000004</v>
      </c>
      <c r="D26" s="1">
        <v>4283</v>
      </c>
      <c r="E26" s="1">
        <v>3801</v>
      </c>
      <c r="F26" s="1">
        <v>4130.37</v>
      </c>
      <c r="G26" s="1">
        <f>BTC[[#This Row],[high]]-BTC[[#This Row],[low]]</f>
        <v>482</v>
      </c>
      <c r="H26" s="1">
        <f>ABS(BTC[[#This Row],[high]]-F25)</f>
        <v>24.1899999999996</v>
      </c>
      <c r="I26" s="1">
        <f>ABS(BTC[[#This Row],[low]]-F25)</f>
        <v>457.8100000000004</v>
      </c>
      <c r="J26" s="15">
        <f>MAX(BTC[[#This Row],[H-L]:[|L-pC|]])</f>
        <v>482</v>
      </c>
      <c r="K26" s="8">
        <f>(K25*9+BTC[[#This Row],[TR]])/10</f>
        <v>410.84535816956958</v>
      </c>
      <c r="L26" s="12">
        <f>(BTC[[#This Row],[high]]+BTC[[#This Row],[low]])/2</f>
        <v>4042</v>
      </c>
      <c r="M26" s="15">
        <f>BTC[[#This Row],[MidPrice]]+Multiplier*BTC[[#This Row],[ATR]]</f>
        <v>5274.5360745087091</v>
      </c>
      <c r="N26" s="15">
        <f>BTC[[#This Row],[MidPrice]]-Multiplier*BTC[[#This Row],[ATR]]</f>
        <v>2809.4639254912913</v>
      </c>
      <c r="O26" s="15">
        <f>IF(OR(BTC[[#This Row],[UpperE]]&lt;O25,F25&gt;O25),BTC[[#This Row],[UpperE]],O25)</f>
        <v>5115.0686000000005</v>
      </c>
      <c r="P26" s="15">
        <f>IF(OR(BTC[[#This Row],[LowerE]]&gt;P25,F25&lt;P25),BTC[[#This Row],[LowerE]],P25)</f>
        <v>3965.5036795399997</v>
      </c>
      <c r="Q26" s="8">
        <f>IF(T25=O25,BTC[[#This Row],[Upper]],BTC[[#This Row],[Lower]])</f>
        <v>3965.5036795399997</v>
      </c>
      <c r="R26" s="22" t="e">
        <f>IF(BTC[[#This Row],[SuperTrend]]=BTC[[#This Row],[Upper]],BTC[[#This Row],[Upper]],NA())</f>
        <v>#N/A</v>
      </c>
      <c r="S26" s="22">
        <f>IF(BTC[[#This Row],[SuperTrend]]=BTC[[#This Row],[Lower]],BTC[[#This Row],[Lower]],NA())</f>
        <v>3965.5036795399997</v>
      </c>
      <c r="T26" s="22">
        <f>IF(BTC[[#This Row],[close]]&lt;=BTC[[#This Row],[STpot]],BTC[[#This Row],[Upper]],BTC[[#This Row],[Lower]])</f>
        <v>3965.5036795399997</v>
      </c>
    </row>
    <row r="27" spans="1:20" x14ac:dyDescent="0.25">
      <c r="A27" s="5">
        <v>26</v>
      </c>
      <c r="B27" s="2">
        <v>42988</v>
      </c>
      <c r="C27" s="1">
        <v>4153.62</v>
      </c>
      <c r="D27" s="1">
        <v>4334.43</v>
      </c>
      <c r="E27" s="1">
        <v>4098.91</v>
      </c>
      <c r="F27" s="1">
        <v>4208.47</v>
      </c>
      <c r="G27" s="1">
        <f>BTC[[#This Row],[high]]-BTC[[#This Row],[low]]</f>
        <v>235.52000000000044</v>
      </c>
      <c r="H27" s="1">
        <f>ABS(BTC[[#This Row],[high]]-F26)</f>
        <v>204.0600000000004</v>
      </c>
      <c r="I27" s="1">
        <f>ABS(BTC[[#This Row],[low]]-F26)</f>
        <v>31.460000000000036</v>
      </c>
      <c r="J27" s="15">
        <f>MAX(BTC[[#This Row],[H-L]:[|L-pC|]])</f>
        <v>235.52000000000044</v>
      </c>
      <c r="K27" s="8">
        <f>(K26*9+BTC[[#This Row],[TR]])/10</f>
        <v>393.31282235261267</v>
      </c>
      <c r="L27" s="12">
        <f>(BTC[[#This Row],[high]]+BTC[[#This Row],[low]])/2</f>
        <v>4216.67</v>
      </c>
      <c r="M27" s="15">
        <f>BTC[[#This Row],[MidPrice]]+Multiplier*BTC[[#This Row],[ATR]]</f>
        <v>5396.6084670578384</v>
      </c>
      <c r="N27" s="15">
        <f>BTC[[#This Row],[MidPrice]]-Multiplier*BTC[[#This Row],[ATR]]</f>
        <v>3036.7315329421622</v>
      </c>
      <c r="O27" s="15">
        <f>IF(OR(BTC[[#This Row],[UpperE]]&lt;O26,F26&gt;O26),BTC[[#This Row],[UpperE]],O26)</f>
        <v>5115.0686000000005</v>
      </c>
      <c r="P27" s="15">
        <f>IF(OR(BTC[[#This Row],[LowerE]]&gt;P26,F26&lt;P26),BTC[[#This Row],[LowerE]],P26)</f>
        <v>3965.5036795399997</v>
      </c>
      <c r="Q27" s="8">
        <f>IF(T26=O26,BTC[[#This Row],[Upper]],BTC[[#This Row],[Lower]])</f>
        <v>3965.5036795399997</v>
      </c>
      <c r="R27" s="22" t="e">
        <f>IF(BTC[[#This Row],[SuperTrend]]=BTC[[#This Row],[Upper]],BTC[[#This Row],[Upper]],NA())</f>
        <v>#N/A</v>
      </c>
      <c r="S27" s="22">
        <f>IF(BTC[[#This Row],[SuperTrend]]=BTC[[#This Row],[Lower]],BTC[[#This Row],[Lower]],NA())</f>
        <v>3965.5036795399997</v>
      </c>
      <c r="T27" s="22">
        <f>IF(BTC[[#This Row],[close]]&lt;=BTC[[#This Row],[STpot]],BTC[[#This Row],[Upper]],BTC[[#This Row],[Lower]])</f>
        <v>3965.5036795399997</v>
      </c>
    </row>
    <row r="28" spans="1:20" x14ac:dyDescent="0.25">
      <c r="A28" s="5">
        <v>27</v>
      </c>
      <c r="B28" s="2">
        <v>42989</v>
      </c>
      <c r="C28" s="1">
        <v>4208.6000000000004</v>
      </c>
      <c r="D28" s="1">
        <v>4394.59</v>
      </c>
      <c r="E28" s="1">
        <v>4040.8</v>
      </c>
      <c r="F28" s="1">
        <v>4163.72</v>
      </c>
      <c r="G28" s="1">
        <f>BTC[[#This Row],[high]]-BTC[[#This Row],[low]]</f>
        <v>353.78999999999996</v>
      </c>
      <c r="H28" s="1">
        <f>ABS(BTC[[#This Row],[high]]-F27)</f>
        <v>186.11999999999989</v>
      </c>
      <c r="I28" s="1">
        <f>ABS(BTC[[#This Row],[low]]-F27)</f>
        <v>167.67000000000007</v>
      </c>
      <c r="J28" s="15">
        <f>MAX(BTC[[#This Row],[H-L]:[|L-pC|]])</f>
        <v>353.78999999999996</v>
      </c>
      <c r="K28" s="8">
        <f>(K27*9+BTC[[#This Row],[TR]])/10</f>
        <v>389.36054011735143</v>
      </c>
      <c r="L28" s="12">
        <f>(BTC[[#This Row],[high]]+BTC[[#This Row],[low]])/2</f>
        <v>4217.6949999999997</v>
      </c>
      <c r="M28" s="15">
        <f>BTC[[#This Row],[MidPrice]]+Multiplier*BTC[[#This Row],[ATR]]</f>
        <v>5385.7766203520541</v>
      </c>
      <c r="N28" s="15">
        <f>BTC[[#This Row],[MidPrice]]-Multiplier*BTC[[#This Row],[ATR]]</f>
        <v>3049.6133796479453</v>
      </c>
      <c r="O28" s="15">
        <f>IF(OR(BTC[[#This Row],[UpperE]]&lt;O27,F27&gt;O27),BTC[[#This Row],[UpperE]],O27)</f>
        <v>5115.0686000000005</v>
      </c>
      <c r="P28" s="15">
        <f>IF(OR(BTC[[#This Row],[LowerE]]&gt;P27,F27&lt;P27),BTC[[#This Row],[LowerE]],P27)</f>
        <v>3965.5036795399997</v>
      </c>
      <c r="Q28" s="8">
        <f>IF(T27=O27,BTC[[#This Row],[Upper]],BTC[[#This Row],[Lower]])</f>
        <v>3965.5036795399997</v>
      </c>
      <c r="R28" s="22" t="e">
        <f>IF(BTC[[#This Row],[SuperTrend]]=BTC[[#This Row],[Upper]],BTC[[#This Row],[Upper]],NA())</f>
        <v>#N/A</v>
      </c>
      <c r="S28" s="22">
        <f>IF(BTC[[#This Row],[SuperTrend]]=BTC[[#This Row],[Lower]],BTC[[#This Row],[Lower]],NA())</f>
        <v>3965.5036795399997</v>
      </c>
      <c r="T28" s="22">
        <f>IF(BTC[[#This Row],[close]]&lt;=BTC[[#This Row],[STpot]],BTC[[#This Row],[Upper]],BTC[[#This Row],[Lower]])</f>
        <v>3965.5036795399997</v>
      </c>
    </row>
    <row r="29" spans="1:20" x14ac:dyDescent="0.25">
      <c r="A29" s="5">
        <v>28</v>
      </c>
      <c r="B29" s="2">
        <v>42990</v>
      </c>
      <c r="C29" s="1">
        <v>4159.72</v>
      </c>
      <c r="D29" s="1">
        <v>4165.38</v>
      </c>
      <c r="E29" s="1">
        <v>3760</v>
      </c>
      <c r="F29" s="1">
        <v>3944.69</v>
      </c>
      <c r="G29" s="1">
        <f>BTC[[#This Row],[high]]-BTC[[#This Row],[low]]</f>
        <v>405.38000000000011</v>
      </c>
      <c r="H29" s="1">
        <f>ABS(BTC[[#This Row],[high]]-F28)</f>
        <v>1.6599999999998545</v>
      </c>
      <c r="I29" s="1">
        <f>ABS(BTC[[#This Row],[low]]-F28)</f>
        <v>403.72000000000025</v>
      </c>
      <c r="J29" s="15">
        <f>MAX(BTC[[#This Row],[H-L]:[|L-pC|]])</f>
        <v>405.38000000000011</v>
      </c>
      <c r="K29" s="8">
        <f>(K28*9+BTC[[#This Row],[TR]])/10</f>
        <v>390.96248610561628</v>
      </c>
      <c r="L29" s="12">
        <f>(BTC[[#This Row],[high]]+BTC[[#This Row],[low]])/2</f>
        <v>3962.69</v>
      </c>
      <c r="M29" s="15">
        <f>BTC[[#This Row],[MidPrice]]+Multiplier*BTC[[#This Row],[ATR]]</f>
        <v>5135.5774583168486</v>
      </c>
      <c r="N29" s="15">
        <f>BTC[[#This Row],[MidPrice]]-Multiplier*BTC[[#This Row],[ATR]]</f>
        <v>2789.8025416831515</v>
      </c>
      <c r="O29" s="15">
        <f>IF(OR(BTC[[#This Row],[UpperE]]&lt;O28,F28&gt;O28),BTC[[#This Row],[UpperE]],O28)</f>
        <v>5115.0686000000005</v>
      </c>
      <c r="P29" s="15">
        <f>IF(OR(BTC[[#This Row],[LowerE]]&gt;P28,F28&lt;P28),BTC[[#This Row],[LowerE]],P28)</f>
        <v>3965.5036795399997</v>
      </c>
      <c r="Q29" s="8">
        <f>IF(T28=O28,BTC[[#This Row],[Upper]],BTC[[#This Row],[Lower]])</f>
        <v>3965.5036795399997</v>
      </c>
      <c r="R29" s="22">
        <f>IF(BTC[[#This Row],[SuperTrend]]=BTC[[#This Row],[Upper]],BTC[[#This Row],[Upper]],NA())</f>
        <v>5115.0686000000005</v>
      </c>
      <c r="S29" s="22" t="e">
        <f>IF(BTC[[#This Row],[SuperTrend]]=BTC[[#This Row],[Lower]],BTC[[#This Row],[Lower]],NA())</f>
        <v>#N/A</v>
      </c>
      <c r="T29" s="22">
        <f>IF(BTC[[#This Row],[close]]&lt;=BTC[[#This Row],[STpot]],BTC[[#This Row],[Upper]],BTC[[#This Row],[Lower]])</f>
        <v>5115.0686000000005</v>
      </c>
    </row>
    <row r="30" spans="1:20" x14ac:dyDescent="0.25">
      <c r="A30" s="5">
        <v>29</v>
      </c>
      <c r="B30" s="2">
        <v>42991</v>
      </c>
      <c r="C30" s="1">
        <v>3944</v>
      </c>
      <c r="D30" s="1">
        <v>3993</v>
      </c>
      <c r="E30" s="1">
        <v>3165.13</v>
      </c>
      <c r="F30" s="1">
        <v>3189.02</v>
      </c>
      <c r="G30" s="1">
        <f>BTC[[#This Row],[high]]-BTC[[#This Row],[low]]</f>
        <v>827.86999999999989</v>
      </c>
      <c r="H30" s="1">
        <f>ABS(BTC[[#This Row],[high]]-F29)</f>
        <v>48.309999999999945</v>
      </c>
      <c r="I30" s="1">
        <f>ABS(BTC[[#This Row],[low]]-F29)</f>
        <v>779.56</v>
      </c>
      <c r="J30" s="15">
        <f>MAX(BTC[[#This Row],[H-L]:[|L-pC|]])</f>
        <v>827.86999999999989</v>
      </c>
      <c r="K30" s="8">
        <f>(K29*9+BTC[[#This Row],[TR]])/10</f>
        <v>434.65323749505461</v>
      </c>
      <c r="L30" s="12">
        <f>(BTC[[#This Row],[high]]+BTC[[#This Row],[low]])/2</f>
        <v>3579.0650000000001</v>
      </c>
      <c r="M30" s="15">
        <f>BTC[[#This Row],[MidPrice]]+Multiplier*BTC[[#This Row],[ATR]]</f>
        <v>4883.0247124851639</v>
      </c>
      <c r="N30" s="15">
        <f>BTC[[#This Row],[MidPrice]]-Multiplier*BTC[[#This Row],[ATR]]</f>
        <v>2275.1052875148362</v>
      </c>
      <c r="O30" s="15">
        <f>IF(OR(BTC[[#This Row],[UpperE]]&lt;O29,F29&gt;O29),BTC[[#This Row],[UpperE]],O29)</f>
        <v>4883.0247124851639</v>
      </c>
      <c r="P30" s="15">
        <f>IF(OR(BTC[[#This Row],[LowerE]]&gt;P29,F29&lt;P29),BTC[[#This Row],[LowerE]],P29)</f>
        <v>2275.1052875148362</v>
      </c>
      <c r="Q30" s="8">
        <f>IF(T29=O29,BTC[[#This Row],[Upper]],BTC[[#This Row],[Lower]])</f>
        <v>4883.0247124851639</v>
      </c>
      <c r="R30" s="22">
        <f>IF(BTC[[#This Row],[SuperTrend]]=BTC[[#This Row],[Upper]],BTC[[#This Row],[Upper]],NA())</f>
        <v>4883.0247124851639</v>
      </c>
      <c r="S30" s="22" t="e">
        <f>IF(BTC[[#This Row],[SuperTrend]]=BTC[[#This Row],[Lower]],BTC[[#This Row],[Lower]],NA())</f>
        <v>#N/A</v>
      </c>
      <c r="T30" s="22">
        <f>IF(BTC[[#This Row],[close]]&lt;=BTC[[#This Row],[STpot]],BTC[[#This Row],[Upper]],BTC[[#This Row],[Lower]])</f>
        <v>4883.0247124851639</v>
      </c>
    </row>
    <row r="31" spans="1:20" x14ac:dyDescent="0.25">
      <c r="A31" s="5">
        <v>30</v>
      </c>
      <c r="B31" s="2">
        <v>42992</v>
      </c>
      <c r="C31" s="1">
        <v>3188.01</v>
      </c>
      <c r="D31" s="1">
        <v>3856</v>
      </c>
      <c r="E31" s="1">
        <v>2817</v>
      </c>
      <c r="F31" s="1">
        <v>3700</v>
      </c>
      <c r="G31" s="1">
        <f>BTC[[#This Row],[high]]-BTC[[#This Row],[low]]</f>
        <v>1039</v>
      </c>
      <c r="H31" s="1">
        <f>ABS(BTC[[#This Row],[high]]-F30)</f>
        <v>666.98</v>
      </c>
      <c r="I31" s="1">
        <f>ABS(BTC[[#This Row],[low]]-F30)</f>
        <v>372.02</v>
      </c>
      <c r="J31" s="15">
        <f>MAX(BTC[[#This Row],[H-L]:[|L-pC|]])</f>
        <v>1039</v>
      </c>
      <c r="K31" s="8">
        <f>(K30*9+BTC[[#This Row],[TR]])/10</f>
        <v>495.08791374554914</v>
      </c>
      <c r="L31" s="12">
        <f>(BTC[[#This Row],[high]]+BTC[[#This Row],[low]])/2</f>
        <v>3336.5</v>
      </c>
      <c r="M31" s="15">
        <f>BTC[[#This Row],[MidPrice]]+Multiplier*BTC[[#This Row],[ATR]]</f>
        <v>4821.7637412366475</v>
      </c>
      <c r="N31" s="15">
        <f>BTC[[#This Row],[MidPrice]]-Multiplier*BTC[[#This Row],[ATR]]</f>
        <v>1851.2362587633525</v>
      </c>
      <c r="O31" s="15">
        <f>IF(OR(BTC[[#This Row],[UpperE]]&lt;O30,F30&gt;O30),BTC[[#This Row],[UpperE]],O30)</f>
        <v>4821.7637412366475</v>
      </c>
      <c r="P31" s="15">
        <f>IF(OR(BTC[[#This Row],[LowerE]]&gt;P30,F30&lt;P30),BTC[[#This Row],[LowerE]],P30)</f>
        <v>2275.1052875148362</v>
      </c>
      <c r="Q31" s="8">
        <f>IF(T30=O30,BTC[[#This Row],[Upper]],BTC[[#This Row],[Lower]])</f>
        <v>4821.7637412366475</v>
      </c>
      <c r="R31" s="22">
        <f>IF(BTC[[#This Row],[SuperTrend]]=BTC[[#This Row],[Upper]],BTC[[#This Row],[Upper]],NA())</f>
        <v>4821.7637412366475</v>
      </c>
      <c r="S31" s="22" t="e">
        <f>IF(BTC[[#This Row],[SuperTrend]]=BTC[[#This Row],[Lower]],BTC[[#This Row],[Lower]],NA())</f>
        <v>#N/A</v>
      </c>
      <c r="T31" s="22">
        <f>IF(BTC[[#This Row],[close]]&lt;=BTC[[#This Row],[STpot]],BTC[[#This Row],[Upper]],BTC[[#This Row],[Lower]])</f>
        <v>4821.7637412366475</v>
      </c>
    </row>
    <row r="32" spans="1:20" x14ac:dyDescent="0.25">
      <c r="A32" s="5">
        <v>31</v>
      </c>
      <c r="B32" s="2">
        <v>42993</v>
      </c>
      <c r="C32" s="1">
        <v>3674.01</v>
      </c>
      <c r="D32" s="1">
        <v>3950</v>
      </c>
      <c r="E32" s="1">
        <v>3470.66</v>
      </c>
      <c r="F32" s="1">
        <v>3714.95</v>
      </c>
      <c r="G32" s="1">
        <f>BTC[[#This Row],[high]]-BTC[[#This Row],[low]]</f>
        <v>479.34000000000015</v>
      </c>
      <c r="H32" s="1">
        <f>ABS(BTC[[#This Row],[high]]-F31)</f>
        <v>250</v>
      </c>
      <c r="I32" s="1">
        <f>ABS(BTC[[#This Row],[low]]-F31)</f>
        <v>229.34000000000015</v>
      </c>
      <c r="J32" s="15">
        <f>MAX(BTC[[#This Row],[H-L]:[|L-pC|]])</f>
        <v>479.34000000000015</v>
      </c>
      <c r="K32" s="8">
        <f>(K31*9+BTC[[#This Row],[TR]])/10</f>
        <v>493.51312237099427</v>
      </c>
      <c r="L32" s="12">
        <f>(BTC[[#This Row],[high]]+BTC[[#This Row],[low]])/2</f>
        <v>3710.33</v>
      </c>
      <c r="M32" s="15">
        <f>BTC[[#This Row],[MidPrice]]+Multiplier*BTC[[#This Row],[ATR]]</f>
        <v>5190.8693671129822</v>
      </c>
      <c r="N32" s="15">
        <f>BTC[[#This Row],[MidPrice]]-Multiplier*BTC[[#This Row],[ATR]]</f>
        <v>2229.7906328870172</v>
      </c>
      <c r="O32" s="15">
        <f>IF(OR(BTC[[#This Row],[UpperE]]&lt;O31,F31&gt;O31),BTC[[#This Row],[UpperE]],O31)</f>
        <v>4821.7637412366475</v>
      </c>
      <c r="P32" s="15">
        <f>IF(OR(BTC[[#This Row],[LowerE]]&gt;P31,F31&lt;P31),BTC[[#This Row],[LowerE]],P31)</f>
        <v>2275.1052875148362</v>
      </c>
      <c r="Q32" s="8">
        <f>IF(T31=O31,BTC[[#This Row],[Upper]],BTC[[#This Row],[Lower]])</f>
        <v>4821.7637412366475</v>
      </c>
      <c r="R32" s="22">
        <f>IF(BTC[[#This Row],[SuperTrend]]=BTC[[#This Row],[Upper]],BTC[[#This Row],[Upper]],NA())</f>
        <v>4821.7637412366475</v>
      </c>
      <c r="S32" s="22" t="e">
        <f>IF(BTC[[#This Row],[SuperTrend]]=BTC[[#This Row],[Lower]],BTC[[#This Row],[Lower]],NA())</f>
        <v>#N/A</v>
      </c>
      <c r="T32" s="22">
        <f>IF(BTC[[#This Row],[close]]&lt;=BTC[[#This Row],[STpot]],BTC[[#This Row],[Upper]],BTC[[#This Row],[Lower]])</f>
        <v>4821.7637412366475</v>
      </c>
    </row>
    <row r="33" spans="1:20" x14ac:dyDescent="0.25">
      <c r="A33" s="5">
        <v>32</v>
      </c>
      <c r="B33" s="2">
        <v>42994</v>
      </c>
      <c r="C33" s="1">
        <v>3685.23</v>
      </c>
      <c r="D33" s="1">
        <v>3748.21</v>
      </c>
      <c r="E33" s="1">
        <v>3499.02</v>
      </c>
      <c r="F33" s="1">
        <v>3699.99</v>
      </c>
      <c r="G33" s="1">
        <f>BTC[[#This Row],[high]]-BTC[[#This Row],[low]]</f>
        <v>249.19000000000005</v>
      </c>
      <c r="H33" s="1">
        <f>ABS(BTC[[#This Row],[high]]-F32)</f>
        <v>33.260000000000218</v>
      </c>
      <c r="I33" s="1">
        <f>ABS(BTC[[#This Row],[low]]-F32)</f>
        <v>215.92999999999984</v>
      </c>
      <c r="J33" s="15">
        <f>MAX(BTC[[#This Row],[H-L]:[|L-pC|]])</f>
        <v>249.19000000000005</v>
      </c>
      <c r="K33" s="8">
        <f>(K32*9+BTC[[#This Row],[TR]])/10</f>
        <v>469.08081013389494</v>
      </c>
      <c r="L33" s="12">
        <f>(BTC[[#This Row],[high]]+BTC[[#This Row],[low]])/2</f>
        <v>3623.6149999999998</v>
      </c>
      <c r="M33" s="15">
        <f>BTC[[#This Row],[MidPrice]]+Multiplier*BTC[[#This Row],[ATR]]</f>
        <v>5030.8574304016847</v>
      </c>
      <c r="N33" s="15">
        <f>BTC[[#This Row],[MidPrice]]-Multiplier*BTC[[#This Row],[ATR]]</f>
        <v>2216.3725695983148</v>
      </c>
      <c r="O33" s="15">
        <f>IF(OR(BTC[[#This Row],[UpperE]]&lt;O32,F32&gt;O32),BTC[[#This Row],[UpperE]],O32)</f>
        <v>4821.7637412366475</v>
      </c>
      <c r="P33" s="15">
        <f>IF(OR(BTC[[#This Row],[LowerE]]&gt;P32,F32&lt;P32),BTC[[#This Row],[LowerE]],P32)</f>
        <v>2275.1052875148362</v>
      </c>
      <c r="Q33" s="8">
        <f>IF(T32=O32,BTC[[#This Row],[Upper]],BTC[[#This Row],[Lower]])</f>
        <v>4821.7637412366475</v>
      </c>
      <c r="R33" s="22">
        <f>IF(BTC[[#This Row],[SuperTrend]]=BTC[[#This Row],[Upper]],BTC[[#This Row],[Upper]],NA())</f>
        <v>4821.7637412366475</v>
      </c>
      <c r="S33" s="22" t="e">
        <f>IF(BTC[[#This Row],[SuperTrend]]=BTC[[#This Row],[Lower]],BTC[[#This Row],[Lower]],NA())</f>
        <v>#N/A</v>
      </c>
      <c r="T33" s="22">
        <f>IF(BTC[[#This Row],[close]]&lt;=BTC[[#This Row],[STpot]],BTC[[#This Row],[Upper]],BTC[[#This Row],[Lower]])</f>
        <v>4821.7637412366475</v>
      </c>
    </row>
    <row r="34" spans="1:20" x14ac:dyDescent="0.25">
      <c r="A34" s="5">
        <v>33</v>
      </c>
      <c r="B34" s="2">
        <v>42995</v>
      </c>
      <c r="C34" s="1">
        <v>3690</v>
      </c>
      <c r="D34" s="1">
        <v>4123.2</v>
      </c>
      <c r="E34" s="1">
        <v>3690</v>
      </c>
      <c r="F34" s="1">
        <v>4035.01</v>
      </c>
      <c r="G34" s="1">
        <f>BTC[[#This Row],[high]]-BTC[[#This Row],[low]]</f>
        <v>433.19999999999982</v>
      </c>
      <c r="H34" s="1">
        <f>ABS(BTC[[#This Row],[high]]-F33)</f>
        <v>423.21000000000004</v>
      </c>
      <c r="I34" s="1">
        <f>ABS(BTC[[#This Row],[low]]-F33)</f>
        <v>9.9899999999997817</v>
      </c>
      <c r="J34" s="15">
        <f>MAX(BTC[[#This Row],[H-L]:[|L-pC|]])</f>
        <v>433.19999999999982</v>
      </c>
      <c r="K34" s="8">
        <f>(K33*9+BTC[[#This Row],[TR]])/10</f>
        <v>465.49272912050549</v>
      </c>
      <c r="L34" s="12">
        <f>(BTC[[#This Row],[high]]+BTC[[#This Row],[low]])/2</f>
        <v>3906.6</v>
      </c>
      <c r="M34" s="15">
        <f>BTC[[#This Row],[MidPrice]]+Multiplier*BTC[[#This Row],[ATR]]</f>
        <v>5303.078187361516</v>
      </c>
      <c r="N34" s="15">
        <f>BTC[[#This Row],[MidPrice]]-Multiplier*BTC[[#This Row],[ATR]]</f>
        <v>2510.1218126384833</v>
      </c>
      <c r="O34" s="15">
        <f>IF(OR(BTC[[#This Row],[UpperE]]&lt;O33,F33&gt;O33),BTC[[#This Row],[UpperE]],O33)</f>
        <v>4821.7637412366475</v>
      </c>
      <c r="P34" s="15">
        <f>IF(OR(BTC[[#This Row],[LowerE]]&gt;P33,F33&lt;P33),BTC[[#This Row],[LowerE]],P33)</f>
        <v>2510.1218126384833</v>
      </c>
      <c r="Q34" s="8">
        <f>IF(T33=O33,BTC[[#This Row],[Upper]],BTC[[#This Row],[Lower]])</f>
        <v>4821.7637412366475</v>
      </c>
      <c r="R34" s="22">
        <f>IF(BTC[[#This Row],[SuperTrend]]=BTC[[#This Row],[Upper]],BTC[[#This Row],[Upper]],NA())</f>
        <v>4821.7637412366475</v>
      </c>
      <c r="S34" s="22" t="e">
        <f>IF(BTC[[#This Row],[SuperTrend]]=BTC[[#This Row],[Lower]],BTC[[#This Row],[Lower]],NA())</f>
        <v>#N/A</v>
      </c>
      <c r="T34" s="22">
        <f>IF(BTC[[#This Row],[close]]&lt;=BTC[[#This Row],[STpot]],BTC[[#This Row],[Upper]],BTC[[#This Row],[Lower]])</f>
        <v>4821.7637412366475</v>
      </c>
    </row>
    <row r="35" spans="1:20" x14ac:dyDescent="0.25">
      <c r="A35" s="5">
        <v>34</v>
      </c>
      <c r="B35" s="2">
        <v>42996</v>
      </c>
      <c r="C35" s="1">
        <v>4060</v>
      </c>
      <c r="D35" s="1">
        <v>4089.97</v>
      </c>
      <c r="E35" s="1">
        <v>3830.91</v>
      </c>
      <c r="F35" s="1">
        <v>3910.04</v>
      </c>
      <c r="G35" s="1">
        <f>BTC[[#This Row],[high]]-BTC[[#This Row],[low]]</f>
        <v>259.05999999999995</v>
      </c>
      <c r="H35" s="1">
        <f>ABS(BTC[[#This Row],[high]]-F34)</f>
        <v>54.959999999999582</v>
      </c>
      <c r="I35" s="1">
        <f>ABS(BTC[[#This Row],[low]]-F34)</f>
        <v>204.10000000000036</v>
      </c>
      <c r="J35" s="15">
        <f>MAX(BTC[[#This Row],[H-L]:[|L-pC|]])</f>
        <v>259.05999999999995</v>
      </c>
      <c r="K35" s="8">
        <f>(K34*9+BTC[[#This Row],[TR]])/10</f>
        <v>444.84945620845502</v>
      </c>
      <c r="L35" s="12">
        <f>(BTC[[#This Row],[high]]+BTC[[#This Row],[low]])/2</f>
        <v>3960.4399999999996</v>
      </c>
      <c r="M35" s="15">
        <f>BTC[[#This Row],[MidPrice]]+Multiplier*BTC[[#This Row],[ATR]]</f>
        <v>5294.9883686253652</v>
      </c>
      <c r="N35" s="15">
        <f>BTC[[#This Row],[MidPrice]]-Multiplier*BTC[[#This Row],[ATR]]</f>
        <v>2625.8916313746345</v>
      </c>
      <c r="O35" s="15">
        <f>IF(OR(BTC[[#This Row],[UpperE]]&lt;O34,F34&gt;O34),BTC[[#This Row],[UpperE]],O34)</f>
        <v>4821.7637412366475</v>
      </c>
      <c r="P35" s="15">
        <f>IF(OR(BTC[[#This Row],[LowerE]]&gt;P34,F34&lt;P34),BTC[[#This Row],[LowerE]],P34)</f>
        <v>2625.8916313746345</v>
      </c>
      <c r="Q35" s="8">
        <f>IF(T34=O34,BTC[[#This Row],[Upper]],BTC[[#This Row],[Lower]])</f>
        <v>4821.7637412366475</v>
      </c>
      <c r="R35" s="22">
        <f>IF(BTC[[#This Row],[SuperTrend]]=BTC[[#This Row],[Upper]],BTC[[#This Row],[Upper]],NA())</f>
        <v>4821.7637412366475</v>
      </c>
      <c r="S35" s="22" t="e">
        <f>IF(BTC[[#This Row],[SuperTrend]]=BTC[[#This Row],[Lower]],BTC[[#This Row],[Lower]],NA())</f>
        <v>#N/A</v>
      </c>
      <c r="T35" s="22">
        <f>IF(BTC[[#This Row],[close]]&lt;=BTC[[#This Row],[STpot]],BTC[[#This Row],[Upper]],BTC[[#This Row],[Lower]])</f>
        <v>4821.7637412366475</v>
      </c>
    </row>
    <row r="36" spans="1:20" x14ac:dyDescent="0.25">
      <c r="A36" s="5">
        <v>35</v>
      </c>
      <c r="B36" s="2">
        <v>42997</v>
      </c>
      <c r="C36" s="1">
        <v>3910.04</v>
      </c>
      <c r="D36" s="1">
        <v>4046.08</v>
      </c>
      <c r="E36" s="1">
        <v>3820</v>
      </c>
      <c r="F36" s="1">
        <v>3900</v>
      </c>
      <c r="G36" s="1">
        <f>BTC[[#This Row],[high]]-BTC[[#This Row],[low]]</f>
        <v>226.07999999999993</v>
      </c>
      <c r="H36" s="1">
        <f>ABS(BTC[[#This Row],[high]]-F35)</f>
        <v>136.03999999999996</v>
      </c>
      <c r="I36" s="1">
        <f>ABS(BTC[[#This Row],[low]]-F35)</f>
        <v>90.039999999999964</v>
      </c>
      <c r="J36" s="15">
        <f>MAX(BTC[[#This Row],[H-L]:[|L-pC|]])</f>
        <v>226.07999999999993</v>
      </c>
      <c r="K36" s="8">
        <f>(K35*9+BTC[[#This Row],[TR]])/10</f>
        <v>422.97251058760958</v>
      </c>
      <c r="L36" s="12">
        <f>(BTC[[#This Row],[high]]+BTC[[#This Row],[low]])/2</f>
        <v>3933.04</v>
      </c>
      <c r="M36" s="15">
        <f>BTC[[#This Row],[MidPrice]]+Multiplier*BTC[[#This Row],[ATR]]</f>
        <v>5201.9575317628287</v>
      </c>
      <c r="N36" s="15">
        <f>BTC[[#This Row],[MidPrice]]-Multiplier*BTC[[#This Row],[ATR]]</f>
        <v>2664.1224682371712</v>
      </c>
      <c r="O36" s="15">
        <f>IF(OR(BTC[[#This Row],[UpperE]]&lt;O35,F35&gt;O35),BTC[[#This Row],[UpperE]],O35)</f>
        <v>4821.7637412366475</v>
      </c>
      <c r="P36" s="15">
        <f>IF(OR(BTC[[#This Row],[LowerE]]&gt;P35,F35&lt;P35),BTC[[#This Row],[LowerE]],P35)</f>
        <v>2664.1224682371712</v>
      </c>
      <c r="Q36" s="8">
        <f>IF(T35=O35,BTC[[#This Row],[Upper]],BTC[[#This Row],[Lower]])</f>
        <v>4821.7637412366475</v>
      </c>
      <c r="R36" s="22">
        <f>IF(BTC[[#This Row],[SuperTrend]]=BTC[[#This Row],[Upper]],BTC[[#This Row],[Upper]],NA())</f>
        <v>4821.7637412366475</v>
      </c>
      <c r="S36" s="22" t="e">
        <f>IF(BTC[[#This Row],[SuperTrend]]=BTC[[#This Row],[Lower]],BTC[[#This Row],[Lower]],NA())</f>
        <v>#N/A</v>
      </c>
      <c r="T36" s="22">
        <f>IF(BTC[[#This Row],[close]]&lt;=BTC[[#This Row],[STpot]],BTC[[#This Row],[Upper]],BTC[[#This Row],[Lower]])</f>
        <v>4821.7637412366475</v>
      </c>
    </row>
    <row r="37" spans="1:20" x14ac:dyDescent="0.25">
      <c r="A37" s="5">
        <v>36</v>
      </c>
      <c r="B37" s="2">
        <v>42998</v>
      </c>
      <c r="C37" s="1">
        <v>3889.99</v>
      </c>
      <c r="D37" s="1">
        <v>3910</v>
      </c>
      <c r="E37" s="1">
        <v>3567</v>
      </c>
      <c r="F37" s="1">
        <v>3609.99</v>
      </c>
      <c r="G37" s="1">
        <f>BTC[[#This Row],[high]]-BTC[[#This Row],[low]]</f>
        <v>343</v>
      </c>
      <c r="H37" s="1">
        <f>ABS(BTC[[#This Row],[high]]-F36)</f>
        <v>10</v>
      </c>
      <c r="I37" s="1">
        <f>ABS(BTC[[#This Row],[low]]-F36)</f>
        <v>333</v>
      </c>
      <c r="J37" s="15">
        <f>MAX(BTC[[#This Row],[H-L]:[|L-pC|]])</f>
        <v>343</v>
      </c>
      <c r="K37" s="8">
        <f>(K36*9+BTC[[#This Row],[TR]])/10</f>
        <v>414.9752595288486</v>
      </c>
      <c r="L37" s="12">
        <f>(BTC[[#This Row],[high]]+BTC[[#This Row],[low]])/2</f>
        <v>3738.5</v>
      </c>
      <c r="M37" s="15">
        <f>BTC[[#This Row],[MidPrice]]+Multiplier*BTC[[#This Row],[ATR]]</f>
        <v>4983.4257785865457</v>
      </c>
      <c r="N37" s="15">
        <f>BTC[[#This Row],[MidPrice]]-Multiplier*BTC[[#This Row],[ATR]]</f>
        <v>2493.5742214134543</v>
      </c>
      <c r="O37" s="15">
        <f>IF(OR(BTC[[#This Row],[UpperE]]&lt;O36,F36&gt;O36),BTC[[#This Row],[UpperE]],O36)</f>
        <v>4821.7637412366475</v>
      </c>
      <c r="P37" s="15">
        <f>IF(OR(BTC[[#This Row],[LowerE]]&gt;P36,F36&lt;P36),BTC[[#This Row],[LowerE]],P36)</f>
        <v>2664.1224682371712</v>
      </c>
      <c r="Q37" s="8">
        <f>IF(T36=O36,BTC[[#This Row],[Upper]],BTC[[#This Row],[Lower]])</f>
        <v>4821.7637412366475</v>
      </c>
      <c r="R37" s="22">
        <f>IF(BTC[[#This Row],[SuperTrend]]=BTC[[#This Row],[Upper]],BTC[[#This Row],[Upper]],NA())</f>
        <v>4821.7637412366475</v>
      </c>
      <c r="S37" s="22" t="e">
        <f>IF(BTC[[#This Row],[SuperTrend]]=BTC[[#This Row],[Lower]],BTC[[#This Row],[Lower]],NA())</f>
        <v>#N/A</v>
      </c>
      <c r="T37" s="22">
        <f>IF(BTC[[#This Row],[close]]&lt;=BTC[[#This Row],[STpot]],BTC[[#This Row],[Upper]],BTC[[#This Row],[Lower]])</f>
        <v>4821.7637412366475</v>
      </c>
    </row>
    <row r="38" spans="1:20" x14ac:dyDescent="0.25">
      <c r="A38" s="5">
        <v>37</v>
      </c>
      <c r="B38" s="2">
        <v>42999</v>
      </c>
      <c r="C38" s="1">
        <v>3592.84</v>
      </c>
      <c r="D38" s="1">
        <v>3750</v>
      </c>
      <c r="E38" s="1">
        <v>3505.55</v>
      </c>
      <c r="F38" s="1">
        <v>3595.87</v>
      </c>
      <c r="G38" s="1">
        <f>BTC[[#This Row],[high]]-BTC[[#This Row],[low]]</f>
        <v>244.44999999999982</v>
      </c>
      <c r="H38" s="1">
        <f>ABS(BTC[[#This Row],[high]]-F37)</f>
        <v>140.01000000000022</v>
      </c>
      <c r="I38" s="1">
        <f>ABS(BTC[[#This Row],[low]]-F37)</f>
        <v>104.4399999999996</v>
      </c>
      <c r="J38" s="15">
        <f>MAX(BTC[[#This Row],[H-L]:[|L-pC|]])</f>
        <v>244.44999999999982</v>
      </c>
      <c r="K38" s="8">
        <f>(K37*9+BTC[[#This Row],[TR]])/10</f>
        <v>397.92273357596372</v>
      </c>
      <c r="L38" s="12">
        <f>(BTC[[#This Row],[high]]+BTC[[#This Row],[low]])/2</f>
        <v>3627.7750000000001</v>
      </c>
      <c r="M38" s="15">
        <f>BTC[[#This Row],[MidPrice]]+Multiplier*BTC[[#This Row],[ATR]]</f>
        <v>4821.5432007278914</v>
      </c>
      <c r="N38" s="15">
        <f>BTC[[#This Row],[MidPrice]]-Multiplier*BTC[[#This Row],[ATR]]</f>
        <v>2434.0067992721088</v>
      </c>
      <c r="O38" s="15">
        <f>IF(OR(BTC[[#This Row],[UpperE]]&lt;O37,F37&gt;O37),BTC[[#This Row],[UpperE]],O37)</f>
        <v>4821.5432007278914</v>
      </c>
      <c r="P38" s="15">
        <f>IF(OR(BTC[[#This Row],[LowerE]]&gt;P37,F37&lt;P37),BTC[[#This Row],[LowerE]],P37)</f>
        <v>2664.1224682371712</v>
      </c>
      <c r="Q38" s="8">
        <f>IF(T37=O37,BTC[[#This Row],[Upper]],BTC[[#This Row],[Lower]])</f>
        <v>4821.5432007278914</v>
      </c>
      <c r="R38" s="22">
        <f>IF(BTC[[#This Row],[SuperTrend]]=BTC[[#This Row],[Upper]],BTC[[#This Row],[Upper]],NA())</f>
        <v>4821.5432007278914</v>
      </c>
      <c r="S38" s="22" t="e">
        <f>IF(BTC[[#This Row],[SuperTrend]]=BTC[[#This Row],[Lower]],BTC[[#This Row],[Lower]],NA())</f>
        <v>#N/A</v>
      </c>
      <c r="T38" s="22">
        <f>IF(BTC[[#This Row],[close]]&lt;=BTC[[#This Row],[STpot]],BTC[[#This Row],[Upper]],BTC[[#This Row],[Lower]])</f>
        <v>4821.5432007278914</v>
      </c>
    </row>
    <row r="39" spans="1:20" x14ac:dyDescent="0.25">
      <c r="A39" s="5">
        <v>38</v>
      </c>
      <c r="B39" s="2">
        <v>43000</v>
      </c>
      <c r="C39" s="1">
        <v>3595.88</v>
      </c>
      <c r="D39" s="1">
        <v>3817.19</v>
      </c>
      <c r="E39" s="1">
        <v>3542.91</v>
      </c>
      <c r="F39" s="1">
        <v>3780</v>
      </c>
      <c r="G39" s="1">
        <f>BTC[[#This Row],[high]]-BTC[[#This Row],[low]]</f>
        <v>274.2800000000002</v>
      </c>
      <c r="H39" s="1">
        <f>ABS(BTC[[#This Row],[high]]-F38)</f>
        <v>221.32000000000016</v>
      </c>
      <c r="I39" s="1">
        <f>ABS(BTC[[#This Row],[low]]-F38)</f>
        <v>52.960000000000036</v>
      </c>
      <c r="J39" s="15">
        <f>MAX(BTC[[#This Row],[H-L]:[|L-pC|]])</f>
        <v>274.2800000000002</v>
      </c>
      <c r="K39" s="8">
        <f>(K38*9+BTC[[#This Row],[TR]])/10</f>
        <v>385.55846021836737</v>
      </c>
      <c r="L39" s="12">
        <f>(BTC[[#This Row],[high]]+BTC[[#This Row],[low]])/2</f>
        <v>3680.05</v>
      </c>
      <c r="M39" s="15">
        <f>BTC[[#This Row],[MidPrice]]+Multiplier*BTC[[#This Row],[ATR]]</f>
        <v>4836.7253806551025</v>
      </c>
      <c r="N39" s="15">
        <f>BTC[[#This Row],[MidPrice]]-Multiplier*BTC[[#This Row],[ATR]]</f>
        <v>2523.3746193448978</v>
      </c>
      <c r="O39" s="15">
        <f>IF(OR(BTC[[#This Row],[UpperE]]&lt;O38,F38&gt;O38),BTC[[#This Row],[UpperE]],O38)</f>
        <v>4821.5432007278914</v>
      </c>
      <c r="P39" s="15">
        <f>IF(OR(BTC[[#This Row],[LowerE]]&gt;P38,F38&lt;P38),BTC[[#This Row],[LowerE]],P38)</f>
        <v>2664.1224682371712</v>
      </c>
      <c r="Q39" s="8">
        <f>IF(T38=O38,BTC[[#This Row],[Upper]],BTC[[#This Row],[Lower]])</f>
        <v>4821.5432007278914</v>
      </c>
      <c r="R39" s="22">
        <f>IF(BTC[[#This Row],[SuperTrend]]=BTC[[#This Row],[Upper]],BTC[[#This Row],[Upper]],NA())</f>
        <v>4821.5432007278914</v>
      </c>
      <c r="S39" s="22" t="e">
        <f>IF(BTC[[#This Row],[SuperTrend]]=BTC[[#This Row],[Lower]],BTC[[#This Row],[Lower]],NA())</f>
        <v>#N/A</v>
      </c>
      <c r="T39" s="22">
        <f>IF(BTC[[#This Row],[close]]&lt;=BTC[[#This Row],[STpot]],BTC[[#This Row],[Upper]],BTC[[#This Row],[Lower]])</f>
        <v>4821.5432007278914</v>
      </c>
    </row>
    <row r="40" spans="1:20" x14ac:dyDescent="0.25">
      <c r="A40" s="5">
        <v>39</v>
      </c>
      <c r="B40" s="2">
        <v>43001</v>
      </c>
      <c r="C40" s="1">
        <v>3779.54</v>
      </c>
      <c r="D40" s="1">
        <v>3789.99</v>
      </c>
      <c r="E40" s="1">
        <v>3622.76</v>
      </c>
      <c r="F40" s="1">
        <v>3660.02</v>
      </c>
      <c r="G40" s="1">
        <f>BTC[[#This Row],[high]]-BTC[[#This Row],[low]]</f>
        <v>167.22999999999956</v>
      </c>
      <c r="H40" s="1">
        <f>ABS(BTC[[#This Row],[high]]-F39)</f>
        <v>9.9899999999997817</v>
      </c>
      <c r="I40" s="1">
        <f>ABS(BTC[[#This Row],[low]]-F39)</f>
        <v>157.23999999999978</v>
      </c>
      <c r="J40" s="15">
        <f>MAX(BTC[[#This Row],[H-L]:[|L-pC|]])</f>
        <v>167.22999999999956</v>
      </c>
      <c r="K40" s="8">
        <f>(K39*9+BTC[[#This Row],[TR]])/10</f>
        <v>363.72561419653056</v>
      </c>
      <c r="L40" s="12">
        <f>(BTC[[#This Row],[high]]+BTC[[#This Row],[low]])/2</f>
        <v>3706.375</v>
      </c>
      <c r="M40" s="15">
        <f>BTC[[#This Row],[MidPrice]]+Multiplier*BTC[[#This Row],[ATR]]</f>
        <v>4797.5518425895916</v>
      </c>
      <c r="N40" s="15">
        <f>BTC[[#This Row],[MidPrice]]-Multiplier*BTC[[#This Row],[ATR]]</f>
        <v>2615.1981574104084</v>
      </c>
      <c r="O40" s="15">
        <f>IF(OR(BTC[[#This Row],[UpperE]]&lt;O39,F39&gt;O39),BTC[[#This Row],[UpperE]],O39)</f>
        <v>4797.5518425895916</v>
      </c>
      <c r="P40" s="15">
        <f>IF(OR(BTC[[#This Row],[LowerE]]&gt;P39,F39&lt;P39),BTC[[#This Row],[LowerE]],P39)</f>
        <v>2664.1224682371712</v>
      </c>
      <c r="Q40" s="8">
        <f>IF(T39=O39,BTC[[#This Row],[Upper]],BTC[[#This Row],[Lower]])</f>
        <v>4797.5518425895916</v>
      </c>
      <c r="R40" s="22">
        <f>IF(BTC[[#This Row],[SuperTrend]]=BTC[[#This Row],[Upper]],BTC[[#This Row],[Upper]],NA())</f>
        <v>4797.5518425895916</v>
      </c>
      <c r="S40" s="22" t="e">
        <f>IF(BTC[[#This Row],[SuperTrend]]=BTC[[#This Row],[Lower]],BTC[[#This Row],[Lower]],NA())</f>
        <v>#N/A</v>
      </c>
      <c r="T40" s="22">
        <f>IF(BTC[[#This Row],[close]]&lt;=BTC[[#This Row],[STpot]],BTC[[#This Row],[Upper]],BTC[[#This Row],[Lower]])</f>
        <v>4797.5518425895916</v>
      </c>
    </row>
    <row r="41" spans="1:20" x14ac:dyDescent="0.25">
      <c r="A41" s="5">
        <v>40</v>
      </c>
      <c r="B41" s="2">
        <v>43002</v>
      </c>
      <c r="C41" s="1">
        <v>3660.02</v>
      </c>
      <c r="D41" s="1">
        <v>3979.87</v>
      </c>
      <c r="E41" s="1">
        <v>3653.69</v>
      </c>
      <c r="F41" s="1">
        <v>3920.75</v>
      </c>
      <c r="G41" s="1">
        <f>BTC[[#This Row],[high]]-BTC[[#This Row],[low]]</f>
        <v>326.17999999999984</v>
      </c>
      <c r="H41" s="1">
        <f>ABS(BTC[[#This Row],[high]]-F40)</f>
        <v>319.84999999999991</v>
      </c>
      <c r="I41" s="1">
        <f>ABS(BTC[[#This Row],[low]]-F40)</f>
        <v>6.3299999999999272</v>
      </c>
      <c r="J41" s="15">
        <f>MAX(BTC[[#This Row],[H-L]:[|L-pC|]])</f>
        <v>326.17999999999984</v>
      </c>
      <c r="K41" s="8">
        <f>(K40*9+BTC[[#This Row],[TR]])/10</f>
        <v>359.97105277687746</v>
      </c>
      <c r="L41" s="12">
        <f>(BTC[[#This Row],[high]]+BTC[[#This Row],[low]])/2</f>
        <v>3816.7799999999997</v>
      </c>
      <c r="M41" s="15">
        <f>BTC[[#This Row],[MidPrice]]+Multiplier*BTC[[#This Row],[ATR]]</f>
        <v>4896.6931583306323</v>
      </c>
      <c r="N41" s="15">
        <f>BTC[[#This Row],[MidPrice]]-Multiplier*BTC[[#This Row],[ATR]]</f>
        <v>2736.8668416693672</v>
      </c>
      <c r="O41" s="15">
        <f>IF(OR(BTC[[#This Row],[UpperE]]&lt;O40,F40&gt;O40),BTC[[#This Row],[UpperE]],O40)</f>
        <v>4797.5518425895916</v>
      </c>
      <c r="P41" s="15">
        <f>IF(OR(BTC[[#This Row],[LowerE]]&gt;P40,F40&lt;P40),BTC[[#This Row],[LowerE]],P40)</f>
        <v>2736.8668416693672</v>
      </c>
      <c r="Q41" s="8">
        <f>IF(T40=O40,BTC[[#This Row],[Upper]],BTC[[#This Row],[Lower]])</f>
        <v>4797.5518425895916</v>
      </c>
      <c r="R41" s="22">
        <f>IF(BTC[[#This Row],[SuperTrend]]=BTC[[#This Row],[Upper]],BTC[[#This Row],[Upper]],NA())</f>
        <v>4797.5518425895916</v>
      </c>
      <c r="S41" s="22" t="e">
        <f>IF(BTC[[#This Row],[SuperTrend]]=BTC[[#This Row],[Lower]],BTC[[#This Row],[Lower]],NA())</f>
        <v>#N/A</v>
      </c>
      <c r="T41" s="22">
        <f>IF(BTC[[#This Row],[close]]&lt;=BTC[[#This Row],[STpot]],BTC[[#This Row],[Upper]],BTC[[#This Row],[Lower]])</f>
        <v>4797.5518425895916</v>
      </c>
    </row>
    <row r="42" spans="1:20" x14ac:dyDescent="0.25">
      <c r="A42" s="5">
        <v>41</v>
      </c>
      <c r="B42" s="2">
        <v>43003</v>
      </c>
      <c r="C42" s="1">
        <v>3928</v>
      </c>
      <c r="D42" s="1">
        <v>3976.99</v>
      </c>
      <c r="E42" s="1">
        <v>3850.05</v>
      </c>
      <c r="F42" s="1">
        <v>3882.35</v>
      </c>
      <c r="G42" s="1">
        <f>BTC[[#This Row],[high]]-BTC[[#This Row],[low]]</f>
        <v>126.9399999999996</v>
      </c>
      <c r="H42" s="1">
        <f>ABS(BTC[[#This Row],[high]]-F41)</f>
        <v>56.239999999999782</v>
      </c>
      <c r="I42" s="1">
        <f>ABS(BTC[[#This Row],[low]]-F41)</f>
        <v>70.699999999999818</v>
      </c>
      <c r="J42" s="15">
        <f>MAX(BTC[[#This Row],[H-L]:[|L-pC|]])</f>
        <v>126.9399999999996</v>
      </c>
      <c r="K42" s="8">
        <f>(K41*9+BTC[[#This Row],[TR]])/10</f>
        <v>336.66794749918967</v>
      </c>
      <c r="L42" s="12">
        <f>(BTC[[#This Row],[high]]+BTC[[#This Row],[low]])/2</f>
        <v>3913.52</v>
      </c>
      <c r="M42" s="15">
        <f>BTC[[#This Row],[MidPrice]]+Multiplier*BTC[[#This Row],[ATR]]</f>
        <v>4923.5238424975687</v>
      </c>
      <c r="N42" s="15">
        <f>BTC[[#This Row],[MidPrice]]-Multiplier*BTC[[#This Row],[ATR]]</f>
        <v>2903.5161575024313</v>
      </c>
      <c r="O42" s="15">
        <f>IF(OR(BTC[[#This Row],[UpperE]]&lt;O41,F41&gt;O41),BTC[[#This Row],[UpperE]],O41)</f>
        <v>4797.5518425895916</v>
      </c>
      <c r="P42" s="15">
        <f>IF(OR(BTC[[#This Row],[LowerE]]&gt;P41,F41&lt;P41),BTC[[#This Row],[LowerE]],P41)</f>
        <v>2903.5161575024313</v>
      </c>
      <c r="Q42" s="8">
        <f>IF(T41=O41,BTC[[#This Row],[Upper]],BTC[[#This Row],[Lower]])</f>
        <v>4797.5518425895916</v>
      </c>
      <c r="R42" s="22">
        <f>IF(BTC[[#This Row],[SuperTrend]]=BTC[[#This Row],[Upper]],BTC[[#This Row],[Upper]],NA())</f>
        <v>4797.5518425895916</v>
      </c>
      <c r="S42" s="22" t="e">
        <f>IF(BTC[[#This Row],[SuperTrend]]=BTC[[#This Row],[Lower]],BTC[[#This Row],[Lower]],NA())</f>
        <v>#N/A</v>
      </c>
      <c r="T42" s="22">
        <f>IF(BTC[[#This Row],[close]]&lt;=BTC[[#This Row],[STpot]],BTC[[#This Row],[Upper]],BTC[[#This Row],[Lower]])</f>
        <v>4797.5518425895916</v>
      </c>
    </row>
    <row r="43" spans="1:20" x14ac:dyDescent="0.25">
      <c r="A43" s="5">
        <v>42</v>
      </c>
      <c r="B43" s="2">
        <v>43004</v>
      </c>
      <c r="C43" s="1">
        <v>3882.36</v>
      </c>
      <c r="D43" s="1">
        <v>4249.9399999999996</v>
      </c>
      <c r="E43" s="1">
        <v>3872.81</v>
      </c>
      <c r="F43" s="1">
        <v>4193</v>
      </c>
      <c r="G43" s="1">
        <f>BTC[[#This Row],[high]]-BTC[[#This Row],[low]]</f>
        <v>377.12999999999965</v>
      </c>
      <c r="H43" s="1">
        <f>ABS(BTC[[#This Row],[high]]-F42)</f>
        <v>367.58999999999969</v>
      </c>
      <c r="I43" s="1">
        <f>ABS(BTC[[#This Row],[low]]-F42)</f>
        <v>9.5399999999999636</v>
      </c>
      <c r="J43" s="15">
        <f>MAX(BTC[[#This Row],[H-L]:[|L-pC|]])</f>
        <v>377.12999999999965</v>
      </c>
      <c r="K43" s="8">
        <f>(K42*9+BTC[[#This Row],[TR]])/10</f>
        <v>340.71415274927068</v>
      </c>
      <c r="L43" s="12">
        <f>(BTC[[#This Row],[high]]+BTC[[#This Row],[low]])/2</f>
        <v>4061.375</v>
      </c>
      <c r="M43" s="15">
        <f>BTC[[#This Row],[MidPrice]]+Multiplier*BTC[[#This Row],[ATR]]</f>
        <v>5083.5174582478121</v>
      </c>
      <c r="N43" s="15">
        <f>BTC[[#This Row],[MidPrice]]-Multiplier*BTC[[#This Row],[ATR]]</f>
        <v>3039.2325417521879</v>
      </c>
      <c r="O43" s="15">
        <f>IF(OR(BTC[[#This Row],[UpperE]]&lt;O42,F42&gt;O42),BTC[[#This Row],[UpperE]],O42)</f>
        <v>4797.5518425895916</v>
      </c>
      <c r="P43" s="15">
        <f>IF(OR(BTC[[#This Row],[LowerE]]&gt;P42,F42&lt;P42),BTC[[#This Row],[LowerE]],P42)</f>
        <v>3039.2325417521879</v>
      </c>
      <c r="Q43" s="8">
        <f>IF(T42=O42,BTC[[#This Row],[Upper]],BTC[[#This Row],[Lower]])</f>
        <v>4797.5518425895916</v>
      </c>
      <c r="R43" s="22">
        <f>IF(BTC[[#This Row],[SuperTrend]]=BTC[[#This Row],[Upper]],BTC[[#This Row],[Upper]],NA())</f>
        <v>4797.5518425895916</v>
      </c>
      <c r="S43" s="22" t="e">
        <f>IF(BTC[[#This Row],[SuperTrend]]=BTC[[#This Row],[Lower]],BTC[[#This Row],[Lower]],NA())</f>
        <v>#N/A</v>
      </c>
      <c r="T43" s="22">
        <f>IF(BTC[[#This Row],[close]]&lt;=BTC[[#This Row],[STpot]],BTC[[#This Row],[Upper]],BTC[[#This Row],[Lower]])</f>
        <v>4797.5518425895916</v>
      </c>
    </row>
    <row r="44" spans="1:20" x14ac:dyDescent="0.25">
      <c r="A44" s="5">
        <v>43</v>
      </c>
      <c r="B44" s="2">
        <v>43005</v>
      </c>
      <c r="C44" s="1">
        <v>4192.1099999999997</v>
      </c>
      <c r="D44" s="1">
        <v>4300</v>
      </c>
      <c r="E44" s="1">
        <v>4101</v>
      </c>
      <c r="F44" s="1">
        <v>4174.5</v>
      </c>
      <c r="G44" s="1">
        <f>BTC[[#This Row],[high]]-BTC[[#This Row],[low]]</f>
        <v>199</v>
      </c>
      <c r="H44" s="1">
        <f>ABS(BTC[[#This Row],[high]]-F43)</f>
        <v>107</v>
      </c>
      <c r="I44" s="1">
        <f>ABS(BTC[[#This Row],[low]]-F43)</f>
        <v>92</v>
      </c>
      <c r="J44" s="15">
        <f>MAX(BTC[[#This Row],[H-L]:[|L-pC|]])</f>
        <v>199</v>
      </c>
      <c r="K44" s="8">
        <f>(K43*9+BTC[[#This Row],[TR]])/10</f>
        <v>326.54273747434365</v>
      </c>
      <c r="L44" s="12">
        <f>(BTC[[#This Row],[high]]+BTC[[#This Row],[low]])/2</f>
        <v>4200.5</v>
      </c>
      <c r="M44" s="15">
        <f>BTC[[#This Row],[MidPrice]]+Multiplier*BTC[[#This Row],[ATR]]</f>
        <v>5180.1282124230311</v>
      </c>
      <c r="N44" s="15">
        <f>BTC[[#This Row],[MidPrice]]-Multiplier*BTC[[#This Row],[ATR]]</f>
        <v>3220.8717875769689</v>
      </c>
      <c r="O44" s="15">
        <f>IF(OR(BTC[[#This Row],[UpperE]]&lt;O43,F43&gt;O43),BTC[[#This Row],[UpperE]],O43)</f>
        <v>4797.5518425895916</v>
      </c>
      <c r="P44" s="15">
        <f>IF(OR(BTC[[#This Row],[LowerE]]&gt;P43,F43&lt;P43),BTC[[#This Row],[LowerE]],P43)</f>
        <v>3220.8717875769689</v>
      </c>
      <c r="Q44" s="8">
        <f>IF(T43=O43,BTC[[#This Row],[Upper]],BTC[[#This Row],[Lower]])</f>
        <v>4797.5518425895916</v>
      </c>
      <c r="R44" s="22">
        <f>IF(BTC[[#This Row],[SuperTrend]]=BTC[[#This Row],[Upper]],BTC[[#This Row],[Upper]],NA())</f>
        <v>4797.5518425895916</v>
      </c>
      <c r="S44" s="22" t="e">
        <f>IF(BTC[[#This Row],[SuperTrend]]=BTC[[#This Row],[Lower]],BTC[[#This Row],[Lower]],NA())</f>
        <v>#N/A</v>
      </c>
      <c r="T44" s="22">
        <f>IF(BTC[[#This Row],[close]]&lt;=BTC[[#This Row],[STpot]],BTC[[#This Row],[Upper]],BTC[[#This Row],[Lower]])</f>
        <v>4797.5518425895916</v>
      </c>
    </row>
    <row r="45" spans="1:20" x14ac:dyDescent="0.25">
      <c r="A45" s="5">
        <v>44</v>
      </c>
      <c r="B45" s="2">
        <v>43006</v>
      </c>
      <c r="C45" s="1">
        <v>4178.9799999999996</v>
      </c>
      <c r="D45" s="1">
        <v>4263.8599999999997</v>
      </c>
      <c r="E45" s="1">
        <v>3952.01</v>
      </c>
      <c r="F45" s="1">
        <v>4174.6899999999996</v>
      </c>
      <c r="G45" s="1">
        <f>BTC[[#This Row],[high]]-BTC[[#This Row],[low]]</f>
        <v>311.84999999999945</v>
      </c>
      <c r="H45" s="1">
        <f>ABS(BTC[[#This Row],[high]]-F44)</f>
        <v>89.359999999999673</v>
      </c>
      <c r="I45" s="1">
        <f>ABS(BTC[[#This Row],[low]]-F44)</f>
        <v>222.48999999999978</v>
      </c>
      <c r="J45" s="15">
        <f>MAX(BTC[[#This Row],[H-L]:[|L-pC|]])</f>
        <v>311.84999999999945</v>
      </c>
      <c r="K45" s="8">
        <f>(K44*9+BTC[[#This Row],[TR]])/10</f>
        <v>325.07346372690921</v>
      </c>
      <c r="L45" s="12">
        <f>(BTC[[#This Row],[high]]+BTC[[#This Row],[low]])/2</f>
        <v>4107.9349999999995</v>
      </c>
      <c r="M45" s="15">
        <f>BTC[[#This Row],[MidPrice]]+Multiplier*BTC[[#This Row],[ATR]]</f>
        <v>5083.1553911807268</v>
      </c>
      <c r="N45" s="15">
        <f>BTC[[#This Row],[MidPrice]]-Multiplier*BTC[[#This Row],[ATR]]</f>
        <v>3132.7146088192721</v>
      </c>
      <c r="O45" s="15">
        <f>IF(OR(BTC[[#This Row],[UpperE]]&lt;O44,F44&gt;O44),BTC[[#This Row],[UpperE]],O44)</f>
        <v>4797.5518425895916</v>
      </c>
      <c r="P45" s="15">
        <f>IF(OR(BTC[[#This Row],[LowerE]]&gt;P44,F44&lt;P44),BTC[[#This Row],[LowerE]],P44)</f>
        <v>3220.8717875769689</v>
      </c>
      <c r="Q45" s="8">
        <f>IF(T44=O44,BTC[[#This Row],[Upper]],BTC[[#This Row],[Lower]])</f>
        <v>4797.5518425895916</v>
      </c>
      <c r="R45" s="22">
        <f>IF(BTC[[#This Row],[SuperTrend]]=BTC[[#This Row],[Upper]],BTC[[#This Row],[Upper]],NA())</f>
        <v>4797.5518425895916</v>
      </c>
      <c r="S45" s="22" t="e">
        <f>IF(BTC[[#This Row],[SuperTrend]]=BTC[[#This Row],[Lower]],BTC[[#This Row],[Lower]],NA())</f>
        <v>#N/A</v>
      </c>
      <c r="T45" s="22">
        <f>IF(BTC[[#This Row],[close]]&lt;=BTC[[#This Row],[STpot]],BTC[[#This Row],[Upper]],BTC[[#This Row],[Lower]])</f>
        <v>4797.5518425895916</v>
      </c>
    </row>
    <row r="46" spans="1:20" x14ac:dyDescent="0.25">
      <c r="A46" s="5">
        <v>45</v>
      </c>
      <c r="B46" s="2">
        <v>43007</v>
      </c>
      <c r="C46" s="1">
        <v>4175</v>
      </c>
      <c r="D46" s="1">
        <v>4380</v>
      </c>
      <c r="E46" s="1">
        <v>4138.1000000000004</v>
      </c>
      <c r="F46" s="1">
        <v>4378.51</v>
      </c>
      <c r="G46" s="1">
        <f>BTC[[#This Row],[high]]-BTC[[#This Row],[low]]</f>
        <v>241.89999999999964</v>
      </c>
      <c r="H46" s="1">
        <f>ABS(BTC[[#This Row],[high]]-F45)</f>
        <v>205.3100000000004</v>
      </c>
      <c r="I46" s="1">
        <f>ABS(BTC[[#This Row],[low]]-F45)</f>
        <v>36.589999999999236</v>
      </c>
      <c r="J46" s="15">
        <f>MAX(BTC[[#This Row],[H-L]:[|L-pC|]])</f>
        <v>241.89999999999964</v>
      </c>
      <c r="K46" s="8">
        <f>(K45*9+BTC[[#This Row],[TR]])/10</f>
        <v>316.75611735421825</v>
      </c>
      <c r="L46" s="12">
        <f>(BTC[[#This Row],[high]]+BTC[[#This Row],[low]])/2</f>
        <v>4259.05</v>
      </c>
      <c r="M46" s="15">
        <f>BTC[[#This Row],[MidPrice]]+Multiplier*BTC[[#This Row],[ATR]]</f>
        <v>5209.3183520626553</v>
      </c>
      <c r="N46" s="15">
        <f>BTC[[#This Row],[MidPrice]]-Multiplier*BTC[[#This Row],[ATR]]</f>
        <v>3308.7816479373455</v>
      </c>
      <c r="O46" s="15">
        <f>IF(OR(BTC[[#This Row],[UpperE]]&lt;O45,F45&gt;O45),BTC[[#This Row],[UpperE]],O45)</f>
        <v>4797.5518425895916</v>
      </c>
      <c r="P46" s="15">
        <f>IF(OR(BTC[[#This Row],[LowerE]]&gt;P45,F45&lt;P45),BTC[[#This Row],[LowerE]],P45)</f>
        <v>3308.7816479373455</v>
      </c>
      <c r="Q46" s="8">
        <f>IF(T45=O45,BTC[[#This Row],[Upper]],BTC[[#This Row],[Lower]])</f>
        <v>4797.5518425895916</v>
      </c>
      <c r="R46" s="22">
        <f>IF(BTC[[#This Row],[SuperTrend]]=BTC[[#This Row],[Upper]],BTC[[#This Row],[Upper]],NA())</f>
        <v>4797.5518425895916</v>
      </c>
      <c r="S46" s="22" t="e">
        <f>IF(BTC[[#This Row],[SuperTrend]]=BTC[[#This Row],[Lower]],BTC[[#This Row],[Lower]],NA())</f>
        <v>#N/A</v>
      </c>
      <c r="T46" s="22">
        <f>IF(BTC[[#This Row],[close]]&lt;=BTC[[#This Row],[STpot]],BTC[[#This Row],[Upper]],BTC[[#This Row],[Lower]])</f>
        <v>4797.5518425895916</v>
      </c>
    </row>
    <row r="47" spans="1:20" x14ac:dyDescent="0.25">
      <c r="A47" s="5">
        <v>46</v>
      </c>
      <c r="B47" s="2">
        <v>43008</v>
      </c>
      <c r="C47" s="1">
        <v>4378.49</v>
      </c>
      <c r="D47" s="1">
        <v>4406.5200000000004</v>
      </c>
      <c r="E47" s="1">
        <v>4240.04</v>
      </c>
      <c r="F47" s="1">
        <v>4378.4799999999996</v>
      </c>
      <c r="G47" s="1">
        <f>BTC[[#This Row],[high]]-BTC[[#This Row],[low]]</f>
        <v>166.48000000000047</v>
      </c>
      <c r="H47" s="1">
        <f>ABS(BTC[[#This Row],[high]]-F46)</f>
        <v>28.010000000000218</v>
      </c>
      <c r="I47" s="1">
        <f>ABS(BTC[[#This Row],[low]]-F46)</f>
        <v>138.47000000000025</v>
      </c>
      <c r="J47" s="15">
        <f>MAX(BTC[[#This Row],[H-L]:[|L-pC|]])</f>
        <v>166.48000000000047</v>
      </c>
      <c r="K47" s="8">
        <f>(K46*9+BTC[[#This Row],[TR]])/10</f>
        <v>301.72850561879648</v>
      </c>
      <c r="L47" s="12">
        <f>(BTC[[#This Row],[high]]+BTC[[#This Row],[low]])/2</f>
        <v>4323.2800000000007</v>
      </c>
      <c r="M47" s="15">
        <f>BTC[[#This Row],[MidPrice]]+Multiplier*BTC[[#This Row],[ATR]]</f>
        <v>5228.4655168563904</v>
      </c>
      <c r="N47" s="15">
        <f>BTC[[#This Row],[MidPrice]]-Multiplier*BTC[[#This Row],[ATR]]</f>
        <v>3418.0944831436113</v>
      </c>
      <c r="O47" s="15">
        <f>IF(OR(BTC[[#This Row],[UpperE]]&lt;O46,F46&gt;O46),BTC[[#This Row],[UpperE]],O46)</f>
        <v>4797.5518425895916</v>
      </c>
      <c r="P47" s="15">
        <f>IF(OR(BTC[[#This Row],[LowerE]]&gt;P46,F46&lt;P46),BTC[[#This Row],[LowerE]],P46)</f>
        <v>3418.0944831436113</v>
      </c>
      <c r="Q47" s="8">
        <f>IF(T46=O46,BTC[[#This Row],[Upper]],BTC[[#This Row],[Lower]])</f>
        <v>4797.5518425895916</v>
      </c>
      <c r="R47" s="22">
        <f>IF(BTC[[#This Row],[SuperTrend]]=BTC[[#This Row],[Upper]],BTC[[#This Row],[Upper]],NA())</f>
        <v>4797.5518425895916</v>
      </c>
      <c r="S47" s="22" t="e">
        <f>IF(BTC[[#This Row],[SuperTrend]]=BTC[[#This Row],[Lower]],BTC[[#This Row],[Lower]],NA())</f>
        <v>#N/A</v>
      </c>
      <c r="T47" s="22">
        <f>IF(BTC[[#This Row],[close]]&lt;=BTC[[#This Row],[STpot]],BTC[[#This Row],[Upper]],BTC[[#This Row],[Lower]])</f>
        <v>4797.5518425895916</v>
      </c>
    </row>
    <row r="48" spans="1:20" x14ac:dyDescent="0.25">
      <c r="A48" s="5">
        <v>47</v>
      </c>
      <c r="B48" s="2">
        <v>43009</v>
      </c>
      <c r="C48" s="1">
        <v>4400</v>
      </c>
      <c r="D48" s="1">
        <v>4561.63</v>
      </c>
      <c r="E48" s="1">
        <v>4360</v>
      </c>
      <c r="F48" s="1">
        <v>4380</v>
      </c>
      <c r="G48" s="1">
        <f>BTC[[#This Row],[high]]-BTC[[#This Row],[low]]</f>
        <v>201.63000000000011</v>
      </c>
      <c r="H48" s="1">
        <f>ABS(BTC[[#This Row],[high]]-F47)</f>
        <v>183.15000000000055</v>
      </c>
      <c r="I48" s="1">
        <f>ABS(BTC[[#This Row],[low]]-F47)</f>
        <v>18.479999999999563</v>
      </c>
      <c r="J48" s="15">
        <f>MAX(BTC[[#This Row],[H-L]:[|L-pC|]])</f>
        <v>201.63000000000011</v>
      </c>
      <c r="K48" s="8">
        <f>(K47*9+BTC[[#This Row],[TR]])/10</f>
        <v>291.71865505691687</v>
      </c>
      <c r="L48" s="12">
        <f>(BTC[[#This Row],[high]]+BTC[[#This Row],[low]])/2</f>
        <v>4460.8150000000005</v>
      </c>
      <c r="M48" s="15">
        <f>BTC[[#This Row],[MidPrice]]+Multiplier*BTC[[#This Row],[ATR]]</f>
        <v>5335.9709651707508</v>
      </c>
      <c r="N48" s="15">
        <f>BTC[[#This Row],[MidPrice]]-Multiplier*BTC[[#This Row],[ATR]]</f>
        <v>3585.6590348292498</v>
      </c>
      <c r="O48" s="15">
        <f>IF(OR(BTC[[#This Row],[UpperE]]&lt;O47,F47&gt;O47),BTC[[#This Row],[UpperE]],O47)</f>
        <v>4797.5518425895916</v>
      </c>
      <c r="P48" s="15">
        <f>IF(OR(BTC[[#This Row],[LowerE]]&gt;P47,F47&lt;P47),BTC[[#This Row],[LowerE]],P47)</f>
        <v>3585.6590348292498</v>
      </c>
      <c r="Q48" s="8">
        <f>IF(T47=O47,BTC[[#This Row],[Upper]],BTC[[#This Row],[Lower]])</f>
        <v>4797.5518425895916</v>
      </c>
      <c r="R48" s="22">
        <f>IF(BTC[[#This Row],[SuperTrend]]=BTC[[#This Row],[Upper]],BTC[[#This Row],[Upper]],NA())</f>
        <v>4797.5518425895916</v>
      </c>
      <c r="S48" s="22" t="e">
        <f>IF(BTC[[#This Row],[SuperTrend]]=BTC[[#This Row],[Lower]],BTC[[#This Row],[Lower]],NA())</f>
        <v>#N/A</v>
      </c>
      <c r="T48" s="22">
        <f>IF(BTC[[#This Row],[close]]&lt;=BTC[[#This Row],[STpot]],BTC[[#This Row],[Upper]],BTC[[#This Row],[Lower]])</f>
        <v>4797.5518425895916</v>
      </c>
    </row>
    <row r="49" spans="1:20" x14ac:dyDescent="0.25">
      <c r="A49" s="5">
        <v>48</v>
      </c>
      <c r="B49" s="2">
        <v>43010</v>
      </c>
      <c r="C49" s="1">
        <v>4380</v>
      </c>
      <c r="D49" s="1">
        <v>4467.33</v>
      </c>
      <c r="E49" s="1">
        <v>4180.8</v>
      </c>
      <c r="F49" s="1">
        <v>4310</v>
      </c>
      <c r="G49" s="1">
        <f>BTC[[#This Row],[high]]-BTC[[#This Row],[low]]</f>
        <v>286.52999999999975</v>
      </c>
      <c r="H49" s="1">
        <f>ABS(BTC[[#This Row],[high]]-F48)</f>
        <v>87.329999999999927</v>
      </c>
      <c r="I49" s="1">
        <f>ABS(BTC[[#This Row],[low]]-F48)</f>
        <v>199.19999999999982</v>
      </c>
      <c r="J49" s="15">
        <f>MAX(BTC[[#This Row],[H-L]:[|L-pC|]])</f>
        <v>286.52999999999975</v>
      </c>
      <c r="K49" s="8">
        <f>(K48*9+BTC[[#This Row],[TR]])/10</f>
        <v>291.19978955122514</v>
      </c>
      <c r="L49" s="12">
        <f>(BTC[[#This Row],[high]]+BTC[[#This Row],[low]])/2</f>
        <v>4324.0650000000005</v>
      </c>
      <c r="M49" s="15">
        <f>BTC[[#This Row],[MidPrice]]+Multiplier*BTC[[#This Row],[ATR]]</f>
        <v>5197.6643686536754</v>
      </c>
      <c r="N49" s="15">
        <f>BTC[[#This Row],[MidPrice]]-Multiplier*BTC[[#This Row],[ATR]]</f>
        <v>3450.4656313463252</v>
      </c>
      <c r="O49" s="15">
        <f>IF(OR(BTC[[#This Row],[UpperE]]&lt;O48,F48&gt;O48),BTC[[#This Row],[UpperE]],O48)</f>
        <v>4797.5518425895916</v>
      </c>
      <c r="P49" s="15">
        <f>IF(OR(BTC[[#This Row],[LowerE]]&gt;P48,F48&lt;P48),BTC[[#This Row],[LowerE]],P48)</f>
        <v>3585.6590348292498</v>
      </c>
      <c r="Q49" s="8">
        <f>IF(T48=O48,BTC[[#This Row],[Upper]],BTC[[#This Row],[Lower]])</f>
        <v>4797.5518425895916</v>
      </c>
      <c r="R49" s="22">
        <f>IF(BTC[[#This Row],[SuperTrend]]=BTC[[#This Row],[Upper]],BTC[[#This Row],[Upper]],NA())</f>
        <v>4797.5518425895916</v>
      </c>
      <c r="S49" s="22" t="e">
        <f>IF(BTC[[#This Row],[SuperTrend]]=BTC[[#This Row],[Lower]],BTC[[#This Row],[Lower]],NA())</f>
        <v>#N/A</v>
      </c>
      <c r="T49" s="22">
        <f>IF(BTC[[#This Row],[close]]&lt;=BTC[[#This Row],[STpot]],BTC[[#This Row],[Upper]],BTC[[#This Row],[Lower]])</f>
        <v>4797.5518425895916</v>
      </c>
    </row>
    <row r="50" spans="1:20" x14ac:dyDescent="0.25">
      <c r="A50" s="5">
        <v>49</v>
      </c>
      <c r="B50" s="2">
        <v>43011</v>
      </c>
      <c r="C50" s="1">
        <v>4314.8999999999996</v>
      </c>
      <c r="D50" s="1">
        <v>4373</v>
      </c>
      <c r="E50" s="1">
        <v>4142</v>
      </c>
      <c r="F50" s="1">
        <v>4208.59</v>
      </c>
      <c r="G50" s="1">
        <f>BTC[[#This Row],[high]]-BTC[[#This Row],[low]]</f>
        <v>231</v>
      </c>
      <c r="H50" s="1">
        <f>ABS(BTC[[#This Row],[high]]-F49)</f>
        <v>63</v>
      </c>
      <c r="I50" s="1">
        <f>ABS(BTC[[#This Row],[low]]-F49)</f>
        <v>168</v>
      </c>
      <c r="J50" s="15">
        <f>MAX(BTC[[#This Row],[H-L]:[|L-pC|]])</f>
        <v>231</v>
      </c>
      <c r="K50" s="8">
        <f>(K49*9+BTC[[#This Row],[TR]])/10</f>
        <v>285.17981059610258</v>
      </c>
      <c r="L50" s="12">
        <f>(BTC[[#This Row],[high]]+BTC[[#This Row],[low]])/2</f>
        <v>4257.5</v>
      </c>
      <c r="M50" s="15">
        <f>BTC[[#This Row],[MidPrice]]+Multiplier*BTC[[#This Row],[ATR]]</f>
        <v>5113.0394317883074</v>
      </c>
      <c r="N50" s="15">
        <f>BTC[[#This Row],[MidPrice]]-Multiplier*BTC[[#This Row],[ATR]]</f>
        <v>3401.9605682116921</v>
      </c>
      <c r="O50" s="15">
        <f>IF(OR(BTC[[#This Row],[UpperE]]&lt;O49,F49&gt;O49),BTC[[#This Row],[UpperE]],O49)</f>
        <v>4797.5518425895916</v>
      </c>
      <c r="P50" s="15">
        <f>IF(OR(BTC[[#This Row],[LowerE]]&gt;P49,F49&lt;P49),BTC[[#This Row],[LowerE]],P49)</f>
        <v>3585.6590348292498</v>
      </c>
      <c r="Q50" s="8">
        <f>IF(T49=O49,BTC[[#This Row],[Upper]],BTC[[#This Row],[Lower]])</f>
        <v>4797.5518425895916</v>
      </c>
      <c r="R50" s="22">
        <f>IF(BTC[[#This Row],[SuperTrend]]=BTC[[#This Row],[Upper]],BTC[[#This Row],[Upper]],NA())</f>
        <v>4797.5518425895916</v>
      </c>
      <c r="S50" s="22" t="e">
        <f>IF(BTC[[#This Row],[SuperTrend]]=BTC[[#This Row],[Lower]],BTC[[#This Row],[Lower]],NA())</f>
        <v>#N/A</v>
      </c>
      <c r="T50" s="22">
        <f>IF(BTC[[#This Row],[close]]&lt;=BTC[[#This Row],[STpot]],BTC[[#This Row],[Upper]],BTC[[#This Row],[Lower]])</f>
        <v>4797.5518425895916</v>
      </c>
    </row>
    <row r="51" spans="1:20" x14ac:dyDescent="0.25">
      <c r="A51" s="5">
        <v>50</v>
      </c>
      <c r="B51" s="2">
        <v>43012</v>
      </c>
      <c r="C51" s="1">
        <v>4208.59</v>
      </c>
      <c r="D51" s="1">
        <v>4355</v>
      </c>
      <c r="E51" s="1">
        <v>4110</v>
      </c>
      <c r="F51" s="1">
        <v>4292.43</v>
      </c>
      <c r="G51" s="1">
        <f>BTC[[#This Row],[high]]-BTC[[#This Row],[low]]</f>
        <v>245</v>
      </c>
      <c r="H51" s="1">
        <f>ABS(BTC[[#This Row],[high]]-F50)</f>
        <v>146.40999999999985</v>
      </c>
      <c r="I51" s="1">
        <f>ABS(BTC[[#This Row],[low]]-F50)</f>
        <v>98.590000000000146</v>
      </c>
      <c r="J51" s="15">
        <f>MAX(BTC[[#This Row],[H-L]:[|L-pC|]])</f>
        <v>245</v>
      </c>
      <c r="K51" s="8">
        <f>(K50*9+BTC[[#This Row],[TR]])/10</f>
        <v>281.16182953649229</v>
      </c>
      <c r="L51" s="12">
        <f>(BTC[[#This Row],[high]]+BTC[[#This Row],[low]])/2</f>
        <v>4232.5</v>
      </c>
      <c r="M51" s="15">
        <f>BTC[[#This Row],[MidPrice]]+Multiplier*BTC[[#This Row],[ATR]]</f>
        <v>5075.9854886094772</v>
      </c>
      <c r="N51" s="15">
        <f>BTC[[#This Row],[MidPrice]]-Multiplier*BTC[[#This Row],[ATR]]</f>
        <v>3389.0145113905232</v>
      </c>
      <c r="O51" s="15">
        <f>IF(OR(BTC[[#This Row],[UpperE]]&lt;O50,F50&gt;O50),BTC[[#This Row],[UpperE]],O50)</f>
        <v>4797.5518425895916</v>
      </c>
      <c r="P51" s="15">
        <f>IF(OR(BTC[[#This Row],[LowerE]]&gt;P50,F50&lt;P50),BTC[[#This Row],[LowerE]],P50)</f>
        <v>3585.6590348292498</v>
      </c>
      <c r="Q51" s="8">
        <f>IF(T50=O50,BTC[[#This Row],[Upper]],BTC[[#This Row],[Lower]])</f>
        <v>4797.5518425895916</v>
      </c>
      <c r="R51" s="22">
        <f>IF(BTC[[#This Row],[SuperTrend]]=BTC[[#This Row],[Upper]],BTC[[#This Row],[Upper]],NA())</f>
        <v>4797.5518425895916</v>
      </c>
      <c r="S51" s="22" t="e">
        <f>IF(BTC[[#This Row],[SuperTrend]]=BTC[[#This Row],[Lower]],BTC[[#This Row],[Lower]],NA())</f>
        <v>#N/A</v>
      </c>
      <c r="T51" s="22">
        <f>IF(BTC[[#This Row],[close]]&lt;=BTC[[#This Row],[STpot]],BTC[[#This Row],[Upper]],BTC[[#This Row],[Lower]])</f>
        <v>4797.5518425895916</v>
      </c>
    </row>
    <row r="52" spans="1:20" x14ac:dyDescent="0.25">
      <c r="A52" s="5">
        <v>51</v>
      </c>
      <c r="B52" s="2">
        <v>43013</v>
      </c>
      <c r="C52" s="1">
        <v>4318.99</v>
      </c>
      <c r="D52" s="1">
        <v>4417</v>
      </c>
      <c r="E52" s="1">
        <v>4292</v>
      </c>
      <c r="F52" s="1">
        <v>4369</v>
      </c>
      <c r="G52" s="1">
        <f>BTC[[#This Row],[high]]-BTC[[#This Row],[low]]</f>
        <v>125</v>
      </c>
      <c r="H52" s="1">
        <f>ABS(BTC[[#This Row],[high]]-F51)</f>
        <v>124.56999999999971</v>
      </c>
      <c r="I52" s="1">
        <f>ABS(BTC[[#This Row],[low]]-F51)</f>
        <v>0.43000000000029104</v>
      </c>
      <c r="J52" s="15">
        <f>MAX(BTC[[#This Row],[H-L]:[|L-pC|]])</f>
        <v>125</v>
      </c>
      <c r="K52" s="8">
        <f>(K51*9+BTC[[#This Row],[TR]])/10</f>
        <v>265.54564658284306</v>
      </c>
      <c r="L52" s="12">
        <f>(BTC[[#This Row],[high]]+BTC[[#This Row],[low]])/2</f>
        <v>4354.5</v>
      </c>
      <c r="M52" s="15">
        <f>BTC[[#This Row],[MidPrice]]+Multiplier*BTC[[#This Row],[ATR]]</f>
        <v>5151.1369397485287</v>
      </c>
      <c r="N52" s="15">
        <f>BTC[[#This Row],[MidPrice]]-Multiplier*BTC[[#This Row],[ATR]]</f>
        <v>3557.8630602514709</v>
      </c>
      <c r="O52" s="15">
        <f>IF(OR(BTC[[#This Row],[UpperE]]&lt;O51,F51&gt;O51),BTC[[#This Row],[UpperE]],O51)</f>
        <v>4797.5518425895916</v>
      </c>
      <c r="P52" s="15">
        <f>IF(OR(BTC[[#This Row],[LowerE]]&gt;P51,F51&lt;P51),BTC[[#This Row],[LowerE]],P51)</f>
        <v>3585.6590348292498</v>
      </c>
      <c r="Q52" s="8">
        <f>IF(T51=O51,BTC[[#This Row],[Upper]],BTC[[#This Row],[Lower]])</f>
        <v>4797.5518425895916</v>
      </c>
      <c r="R52" s="22">
        <f>IF(BTC[[#This Row],[SuperTrend]]=BTC[[#This Row],[Upper]],BTC[[#This Row],[Upper]],NA())</f>
        <v>4797.5518425895916</v>
      </c>
      <c r="S52" s="22" t="e">
        <f>IF(BTC[[#This Row],[SuperTrend]]=BTC[[#This Row],[Lower]],BTC[[#This Row],[Lower]],NA())</f>
        <v>#N/A</v>
      </c>
      <c r="T52" s="22">
        <f>IF(BTC[[#This Row],[close]]&lt;=BTC[[#This Row],[STpot]],BTC[[#This Row],[Upper]],BTC[[#This Row],[Lower]])</f>
        <v>4797.5518425895916</v>
      </c>
    </row>
    <row r="53" spans="1:20" x14ac:dyDescent="0.25">
      <c r="A53" s="5">
        <v>52</v>
      </c>
      <c r="B53" s="2">
        <v>43014</v>
      </c>
      <c r="C53" s="1">
        <v>4369</v>
      </c>
      <c r="D53" s="1">
        <v>4479.5</v>
      </c>
      <c r="E53" s="1">
        <v>4312.5600000000004</v>
      </c>
      <c r="F53" s="1">
        <v>4423</v>
      </c>
      <c r="G53" s="1">
        <f>BTC[[#This Row],[high]]-BTC[[#This Row],[low]]</f>
        <v>166.9399999999996</v>
      </c>
      <c r="H53" s="1">
        <f>ABS(BTC[[#This Row],[high]]-F52)</f>
        <v>110.5</v>
      </c>
      <c r="I53" s="1">
        <f>ABS(BTC[[#This Row],[low]]-F52)</f>
        <v>56.4399999999996</v>
      </c>
      <c r="J53" s="15">
        <f>MAX(BTC[[#This Row],[H-L]:[|L-pC|]])</f>
        <v>166.9399999999996</v>
      </c>
      <c r="K53" s="8">
        <f>(K52*9+BTC[[#This Row],[TR]])/10</f>
        <v>255.68508192455869</v>
      </c>
      <c r="L53" s="12">
        <f>(BTC[[#This Row],[high]]+BTC[[#This Row],[low]])/2</f>
        <v>4396.0300000000007</v>
      </c>
      <c r="M53" s="15">
        <f>BTC[[#This Row],[MidPrice]]+Multiplier*BTC[[#This Row],[ATR]]</f>
        <v>5163.0852457736764</v>
      </c>
      <c r="N53" s="15">
        <f>BTC[[#This Row],[MidPrice]]-Multiplier*BTC[[#This Row],[ATR]]</f>
        <v>3628.9747542263249</v>
      </c>
      <c r="O53" s="15">
        <f>IF(OR(BTC[[#This Row],[UpperE]]&lt;O52,F52&gt;O52),BTC[[#This Row],[UpperE]],O52)</f>
        <v>4797.5518425895916</v>
      </c>
      <c r="P53" s="15">
        <f>IF(OR(BTC[[#This Row],[LowerE]]&gt;P52,F52&lt;P52),BTC[[#This Row],[LowerE]],P52)</f>
        <v>3628.9747542263249</v>
      </c>
      <c r="Q53" s="8">
        <f>IF(T52=O52,BTC[[#This Row],[Upper]],BTC[[#This Row],[Lower]])</f>
        <v>4797.5518425895916</v>
      </c>
      <c r="R53" s="22">
        <f>IF(BTC[[#This Row],[SuperTrend]]=BTC[[#This Row],[Upper]],BTC[[#This Row],[Upper]],NA())</f>
        <v>4797.5518425895916</v>
      </c>
      <c r="S53" s="22" t="e">
        <f>IF(BTC[[#This Row],[SuperTrend]]=BTC[[#This Row],[Lower]],BTC[[#This Row],[Lower]],NA())</f>
        <v>#N/A</v>
      </c>
      <c r="T53" s="22">
        <f>IF(BTC[[#This Row],[close]]&lt;=BTC[[#This Row],[STpot]],BTC[[#This Row],[Upper]],BTC[[#This Row],[Lower]])</f>
        <v>4797.5518425895916</v>
      </c>
    </row>
    <row r="54" spans="1:20" x14ac:dyDescent="0.25">
      <c r="A54" s="5">
        <v>53</v>
      </c>
      <c r="B54" s="2">
        <v>43015</v>
      </c>
      <c r="C54" s="1">
        <v>4425</v>
      </c>
      <c r="D54" s="1">
        <v>4658</v>
      </c>
      <c r="E54" s="1">
        <v>4425</v>
      </c>
      <c r="F54" s="1">
        <v>4640</v>
      </c>
      <c r="G54" s="1">
        <f>BTC[[#This Row],[high]]-BTC[[#This Row],[low]]</f>
        <v>233</v>
      </c>
      <c r="H54" s="1">
        <f>ABS(BTC[[#This Row],[high]]-F53)</f>
        <v>235</v>
      </c>
      <c r="I54" s="1">
        <f>ABS(BTC[[#This Row],[low]]-F53)</f>
        <v>2</v>
      </c>
      <c r="J54" s="15">
        <f>MAX(BTC[[#This Row],[H-L]:[|L-pC|]])</f>
        <v>235</v>
      </c>
      <c r="K54" s="8">
        <f>(K53*9+BTC[[#This Row],[TR]])/10</f>
        <v>253.61657373210284</v>
      </c>
      <c r="L54" s="12">
        <f>(BTC[[#This Row],[high]]+BTC[[#This Row],[low]])/2</f>
        <v>4541.5</v>
      </c>
      <c r="M54" s="15">
        <f>BTC[[#This Row],[MidPrice]]+Multiplier*BTC[[#This Row],[ATR]]</f>
        <v>5302.3497211963086</v>
      </c>
      <c r="N54" s="15">
        <f>BTC[[#This Row],[MidPrice]]-Multiplier*BTC[[#This Row],[ATR]]</f>
        <v>3780.6502788036914</v>
      </c>
      <c r="O54" s="15">
        <f>IF(OR(BTC[[#This Row],[UpperE]]&lt;O53,F53&gt;O53),BTC[[#This Row],[UpperE]],O53)</f>
        <v>4797.5518425895916</v>
      </c>
      <c r="P54" s="15">
        <f>IF(OR(BTC[[#This Row],[LowerE]]&gt;P53,F53&lt;P53),BTC[[#This Row],[LowerE]],P53)</f>
        <v>3780.6502788036914</v>
      </c>
      <c r="Q54" s="8">
        <f>IF(T53=O53,BTC[[#This Row],[Upper]],BTC[[#This Row],[Lower]])</f>
        <v>4797.5518425895916</v>
      </c>
      <c r="R54" s="22">
        <f>IF(BTC[[#This Row],[SuperTrend]]=BTC[[#This Row],[Upper]],BTC[[#This Row],[Upper]],NA())</f>
        <v>4797.5518425895916</v>
      </c>
      <c r="S54" s="22" t="e">
        <f>IF(BTC[[#This Row],[SuperTrend]]=BTC[[#This Row],[Lower]],BTC[[#This Row],[Lower]],NA())</f>
        <v>#N/A</v>
      </c>
      <c r="T54" s="22">
        <f>IF(BTC[[#This Row],[close]]&lt;=BTC[[#This Row],[STpot]],BTC[[#This Row],[Upper]],BTC[[#This Row],[Lower]])</f>
        <v>4797.5518425895916</v>
      </c>
    </row>
    <row r="55" spans="1:20" x14ac:dyDescent="0.25">
      <c r="A55" s="5">
        <v>54</v>
      </c>
      <c r="B55" s="2">
        <v>43016</v>
      </c>
      <c r="C55" s="1">
        <v>4640</v>
      </c>
      <c r="D55" s="1">
        <v>4889.9799999999996</v>
      </c>
      <c r="E55" s="1">
        <v>4550</v>
      </c>
      <c r="F55" s="1">
        <v>4786.95</v>
      </c>
      <c r="G55" s="1">
        <f>BTC[[#This Row],[high]]-BTC[[#This Row],[low]]</f>
        <v>339.97999999999956</v>
      </c>
      <c r="H55" s="1">
        <f>ABS(BTC[[#This Row],[high]]-F54)</f>
        <v>249.97999999999956</v>
      </c>
      <c r="I55" s="1">
        <f>ABS(BTC[[#This Row],[low]]-F54)</f>
        <v>90</v>
      </c>
      <c r="J55" s="15">
        <f>MAX(BTC[[#This Row],[H-L]:[|L-pC|]])</f>
        <v>339.97999999999956</v>
      </c>
      <c r="K55" s="8">
        <f>(K54*9+BTC[[#This Row],[TR]])/10</f>
        <v>262.25291635889255</v>
      </c>
      <c r="L55" s="12">
        <f>(BTC[[#This Row],[high]]+BTC[[#This Row],[low]])/2</f>
        <v>4719.99</v>
      </c>
      <c r="M55" s="15">
        <f>BTC[[#This Row],[MidPrice]]+Multiplier*BTC[[#This Row],[ATR]]</f>
        <v>5506.7487490766771</v>
      </c>
      <c r="N55" s="15">
        <f>BTC[[#This Row],[MidPrice]]-Multiplier*BTC[[#This Row],[ATR]]</f>
        <v>3933.231250923322</v>
      </c>
      <c r="O55" s="15">
        <f>IF(OR(BTC[[#This Row],[UpperE]]&lt;O54,F54&gt;O54),BTC[[#This Row],[UpperE]],O54)</f>
        <v>4797.5518425895916</v>
      </c>
      <c r="P55" s="15">
        <f>IF(OR(BTC[[#This Row],[LowerE]]&gt;P54,F54&lt;P54),BTC[[#This Row],[LowerE]],P54)</f>
        <v>3933.231250923322</v>
      </c>
      <c r="Q55" s="8">
        <f>IF(T54=O54,BTC[[#This Row],[Upper]],BTC[[#This Row],[Lower]])</f>
        <v>4797.5518425895916</v>
      </c>
      <c r="R55" s="22">
        <f>IF(BTC[[#This Row],[SuperTrend]]=BTC[[#This Row],[Upper]],BTC[[#This Row],[Upper]],NA())</f>
        <v>4797.5518425895916</v>
      </c>
      <c r="S55" s="22" t="e">
        <f>IF(BTC[[#This Row],[SuperTrend]]=BTC[[#This Row],[Lower]],BTC[[#This Row],[Lower]],NA())</f>
        <v>#N/A</v>
      </c>
      <c r="T55" s="22">
        <f>IF(BTC[[#This Row],[close]]&lt;=BTC[[#This Row],[STpot]],BTC[[#This Row],[Upper]],BTC[[#This Row],[Lower]])</f>
        <v>4797.5518425895916</v>
      </c>
    </row>
    <row r="56" spans="1:20" x14ac:dyDescent="0.25">
      <c r="A56" s="5">
        <v>55</v>
      </c>
      <c r="B56" s="2">
        <v>43017</v>
      </c>
      <c r="C56" s="1">
        <v>4786.95</v>
      </c>
      <c r="D56" s="1">
        <v>4960</v>
      </c>
      <c r="E56" s="1">
        <v>4680.59</v>
      </c>
      <c r="F56" s="1">
        <v>4783.0600000000004</v>
      </c>
      <c r="G56" s="1">
        <f>BTC[[#This Row],[high]]-BTC[[#This Row],[low]]</f>
        <v>279.40999999999985</v>
      </c>
      <c r="H56" s="1">
        <f>ABS(BTC[[#This Row],[high]]-F55)</f>
        <v>173.05000000000018</v>
      </c>
      <c r="I56" s="1">
        <f>ABS(BTC[[#This Row],[low]]-F55)</f>
        <v>106.35999999999967</v>
      </c>
      <c r="J56" s="15">
        <f>MAX(BTC[[#This Row],[H-L]:[|L-pC|]])</f>
        <v>279.40999999999985</v>
      </c>
      <c r="K56" s="8">
        <f>(K55*9+BTC[[#This Row],[TR]])/10</f>
        <v>263.96862472300324</v>
      </c>
      <c r="L56" s="12">
        <f>(BTC[[#This Row],[high]]+BTC[[#This Row],[low]])/2</f>
        <v>4820.2950000000001</v>
      </c>
      <c r="M56" s="15">
        <f>BTC[[#This Row],[MidPrice]]+Multiplier*BTC[[#This Row],[ATR]]</f>
        <v>5612.2008741690097</v>
      </c>
      <c r="N56" s="15">
        <f>BTC[[#This Row],[MidPrice]]-Multiplier*BTC[[#This Row],[ATR]]</f>
        <v>4028.3891258309905</v>
      </c>
      <c r="O56" s="15">
        <f>IF(OR(BTC[[#This Row],[UpperE]]&lt;O55,F55&gt;O55),BTC[[#This Row],[UpperE]],O55)</f>
        <v>4797.5518425895916</v>
      </c>
      <c r="P56" s="15">
        <f>IF(OR(BTC[[#This Row],[LowerE]]&gt;P55,F55&lt;P55),BTC[[#This Row],[LowerE]],P55)</f>
        <v>4028.3891258309905</v>
      </c>
      <c r="Q56" s="8">
        <f>IF(T55=O55,BTC[[#This Row],[Upper]],BTC[[#This Row],[Lower]])</f>
        <v>4797.5518425895916</v>
      </c>
      <c r="R56" s="22">
        <f>IF(BTC[[#This Row],[SuperTrend]]=BTC[[#This Row],[Upper]],BTC[[#This Row],[Upper]],NA())</f>
        <v>4797.5518425895916</v>
      </c>
      <c r="S56" s="22" t="e">
        <f>IF(BTC[[#This Row],[SuperTrend]]=BTC[[#This Row],[Lower]],BTC[[#This Row],[Lower]],NA())</f>
        <v>#N/A</v>
      </c>
      <c r="T56" s="22">
        <f>IF(BTC[[#This Row],[close]]&lt;=BTC[[#This Row],[STpot]],BTC[[#This Row],[Upper]],BTC[[#This Row],[Lower]])</f>
        <v>4797.5518425895916</v>
      </c>
    </row>
    <row r="57" spans="1:20" x14ac:dyDescent="0.25">
      <c r="A57" s="5">
        <v>56</v>
      </c>
      <c r="B57" s="2">
        <v>43018</v>
      </c>
      <c r="C57" s="1">
        <v>4783.0600000000004</v>
      </c>
      <c r="D57" s="1">
        <v>4881.6099999999997</v>
      </c>
      <c r="E57" s="1">
        <v>4710</v>
      </c>
      <c r="F57" s="1">
        <v>4821.43</v>
      </c>
      <c r="G57" s="1">
        <f>BTC[[#This Row],[high]]-BTC[[#This Row],[low]]</f>
        <v>171.60999999999967</v>
      </c>
      <c r="H57" s="1">
        <f>ABS(BTC[[#This Row],[high]]-F56)</f>
        <v>98.549999999999272</v>
      </c>
      <c r="I57" s="1">
        <f>ABS(BTC[[#This Row],[low]]-F56)</f>
        <v>73.0600000000004</v>
      </c>
      <c r="J57" s="15">
        <f>MAX(BTC[[#This Row],[H-L]:[|L-pC|]])</f>
        <v>171.60999999999967</v>
      </c>
      <c r="K57" s="8">
        <f>(K56*9+BTC[[#This Row],[TR]])/10</f>
        <v>254.7327622507029</v>
      </c>
      <c r="L57" s="12">
        <f>(BTC[[#This Row],[high]]+BTC[[#This Row],[low]])/2</f>
        <v>4795.8050000000003</v>
      </c>
      <c r="M57" s="15">
        <f>BTC[[#This Row],[MidPrice]]+Multiplier*BTC[[#This Row],[ATR]]</f>
        <v>5560.0032867521095</v>
      </c>
      <c r="N57" s="15">
        <f>BTC[[#This Row],[MidPrice]]-Multiplier*BTC[[#This Row],[ATR]]</f>
        <v>4031.6067132478915</v>
      </c>
      <c r="O57" s="15">
        <f>IF(OR(BTC[[#This Row],[UpperE]]&lt;O56,F56&gt;O56),BTC[[#This Row],[UpperE]],O56)</f>
        <v>4797.5518425895916</v>
      </c>
      <c r="P57" s="15">
        <f>IF(OR(BTC[[#This Row],[LowerE]]&gt;P56,F56&lt;P56),BTC[[#This Row],[LowerE]],P56)</f>
        <v>4031.6067132478915</v>
      </c>
      <c r="Q57" s="8">
        <f>IF(T56=O56,BTC[[#This Row],[Upper]],BTC[[#This Row],[Lower]])</f>
        <v>4797.5518425895916</v>
      </c>
      <c r="R57" s="22" t="e">
        <f>IF(BTC[[#This Row],[SuperTrend]]=BTC[[#This Row],[Upper]],BTC[[#This Row],[Upper]],NA())</f>
        <v>#N/A</v>
      </c>
      <c r="S57" s="22">
        <f>IF(BTC[[#This Row],[SuperTrend]]=BTC[[#This Row],[Lower]],BTC[[#This Row],[Lower]],NA())</f>
        <v>4031.6067132478915</v>
      </c>
      <c r="T57" s="22">
        <f>IF(BTC[[#This Row],[close]]&lt;=BTC[[#This Row],[STpot]],BTC[[#This Row],[Upper]],BTC[[#This Row],[Lower]])</f>
        <v>4031.6067132478915</v>
      </c>
    </row>
    <row r="58" spans="1:20" x14ac:dyDescent="0.25">
      <c r="A58" s="5">
        <v>57</v>
      </c>
      <c r="B58" s="2">
        <v>43019</v>
      </c>
      <c r="C58" s="1">
        <v>4821.43</v>
      </c>
      <c r="D58" s="1">
        <v>5439.99</v>
      </c>
      <c r="E58" s="1">
        <v>4810.16</v>
      </c>
      <c r="F58" s="1">
        <v>5430</v>
      </c>
      <c r="G58" s="1">
        <f>BTC[[#This Row],[high]]-BTC[[#This Row],[low]]</f>
        <v>629.82999999999993</v>
      </c>
      <c r="H58" s="1">
        <f>ABS(BTC[[#This Row],[high]]-F57)</f>
        <v>618.55999999999949</v>
      </c>
      <c r="I58" s="1">
        <f>ABS(BTC[[#This Row],[low]]-F57)</f>
        <v>11.270000000000437</v>
      </c>
      <c r="J58" s="15">
        <f>MAX(BTC[[#This Row],[H-L]:[|L-pC|]])</f>
        <v>629.82999999999993</v>
      </c>
      <c r="K58" s="8">
        <f>(K57*9+BTC[[#This Row],[TR]])/10</f>
        <v>292.24248602563262</v>
      </c>
      <c r="L58" s="12">
        <f>(BTC[[#This Row],[high]]+BTC[[#This Row],[low]])/2</f>
        <v>5125.0749999999998</v>
      </c>
      <c r="M58" s="15">
        <f>BTC[[#This Row],[MidPrice]]+Multiplier*BTC[[#This Row],[ATR]]</f>
        <v>6001.8024580768979</v>
      </c>
      <c r="N58" s="15">
        <f>BTC[[#This Row],[MidPrice]]-Multiplier*BTC[[#This Row],[ATR]]</f>
        <v>4248.3475419231017</v>
      </c>
      <c r="O58" s="15">
        <f>IF(OR(BTC[[#This Row],[UpperE]]&lt;O57,F57&gt;O57),BTC[[#This Row],[UpperE]],O57)</f>
        <v>6001.8024580768979</v>
      </c>
      <c r="P58" s="15">
        <f>IF(OR(BTC[[#This Row],[LowerE]]&gt;P57,F57&lt;P57),BTC[[#This Row],[LowerE]],P57)</f>
        <v>4248.3475419231017</v>
      </c>
      <c r="Q58" s="8">
        <f>IF(T57=O57,BTC[[#This Row],[Upper]],BTC[[#This Row],[Lower]])</f>
        <v>4248.3475419231017</v>
      </c>
      <c r="R58" s="22" t="e">
        <f>IF(BTC[[#This Row],[SuperTrend]]=BTC[[#This Row],[Upper]],BTC[[#This Row],[Upper]],NA())</f>
        <v>#N/A</v>
      </c>
      <c r="S58" s="22">
        <f>IF(BTC[[#This Row],[SuperTrend]]=BTC[[#This Row],[Lower]],BTC[[#This Row],[Lower]],NA())</f>
        <v>4248.3475419231017</v>
      </c>
      <c r="T58" s="22">
        <f>IF(BTC[[#This Row],[close]]&lt;=BTC[[#This Row],[STpot]],BTC[[#This Row],[Upper]],BTC[[#This Row],[Lower]])</f>
        <v>4248.3475419231017</v>
      </c>
    </row>
    <row r="59" spans="1:20" x14ac:dyDescent="0.25">
      <c r="A59" s="5">
        <v>58</v>
      </c>
      <c r="B59" s="2">
        <v>43020</v>
      </c>
      <c r="C59" s="1">
        <v>5439.99</v>
      </c>
      <c r="D59" s="1">
        <v>5846.17</v>
      </c>
      <c r="E59" s="1">
        <v>5379.84</v>
      </c>
      <c r="F59" s="1">
        <v>5649.98</v>
      </c>
      <c r="G59" s="1">
        <f>BTC[[#This Row],[high]]-BTC[[#This Row],[low]]</f>
        <v>466.32999999999993</v>
      </c>
      <c r="H59" s="1">
        <f>ABS(BTC[[#This Row],[high]]-F58)</f>
        <v>416.17000000000007</v>
      </c>
      <c r="I59" s="1">
        <f>ABS(BTC[[#This Row],[low]]-F58)</f>
        <v>50.159999999999854</v>
      </c>
      <c r="J59" s="15">
        <f>MAX(BTC[[#This Row],[H-L]:[|L-pC|]])</f>
        <v>466.32999999999993</v>
      </c>
      <c r="K59" s="8">
        <f>(K58*9+BTC[[#This Row],[TR]])/10</f>
        <v>309.65123742306935</v>
      </c>
      <c r="L59" s="12">
        <f>(BTC[[#This Row],[high]]+BTC[[#This Row],[low]])/2</f>
        <v>5613.0050000000001</v>
      </c>
      <c r="M59" s="15">
        <f>BTC[[#This Row],[MidPrice]]+Multiplier*BTC[[#This Row],[ATR]]</f>
        <v>6541.9587122692083</v>
      </c>
      <c r="N59" s="15">
        <f>BTC[[#This Row],[MidPrice]]-Multiplier*BTC[[#This Row],[ATR]]</f>
        <v>4684.051287730792</v>
      </c>
      <c r="O59" s="15">
        <f>IF(OR(BTC[[#This Row],[UpperE]]&lt;O58,F58&gt;O58),BTC[[#This Row],[UpperE]],O58)</f>
        <v>6001.8024580768979</v>
      </c>
      <c r="P59" s="15">
        <f>IF(OR(BTC[[#This Row],[LowerE]]&gt;P58,F58&lt;P58),BTC[[#This Row],[LowerE]],P58)</f>
        <v>4684.051287730792</v>
      </c>
      <c r="Q59" s="8">
        <f>IF(T58=O58,BTC[[#This Row],[Upper]],BTC[[#This Row],[Lower]])</f>
        <v>4684.051287730792</v>
      </c>
      <c r="R59" s="22" t="e">
        <f>IF(BTC[[#This Row],[SuperTrend]]=BTC[[#This Row],[Upper]],BTC[[#This Row],[Upper]],NA())</f>
        <v>#N/A</v>
      </c>
      <c r="S59" s="22">
        <f>IF(BTC[[#This Row],[SuperTrend]]=BTC[[#This Row],[Lower]],BTC[[#This Row],[Lower]],NA())</f>
        <v>4684.051287730792</v>
      </c>
      <c r="T59" s="22">
        <f>IF(BTC[[#This Row],[close]]&lt;=BTC[[#This Row],[STpot]],BTC[[#This Row],[Upper]],BTC[[#This Row],[Lower]])</f>
        <v>4684.051287730792</v>
      </c>
    </row>
    <row r="60" spans="1:20" x14ac:dyDescent="0.25">
      <c r="A60" s="5">
        <v>59</v>
      </c>
      <c r="B60" s="2">
        <v>43021</v>
      </c>
      <c r="C60" s="1">
        <v>5650</v>
      </c>
      <c r="D60" s="1">
        <v>5900</v>
      </c>
      <c r="E60" s="1">
        <v>5580.01</v>
      </c>
      <c r="F60" s="1">
        <v>5869.99</v>
      </c>
      <c r="G60" s="1">
        <f>BTC[[#This Row],[high]]-BTC[[#This Row],[low]]</f>
        <v>319.98999999999978</v>
      </c>
      <c r="H60" s="1">
        <f>ABS(BTC[[#This Row],[high]]-F59)</f>
        <v>250.02000000000044</v>
      </c>
      <c r="I60" s="1">
        <f>ABS(BTC[[#This Row],[low]]-F59)</f>
        <v>69.969999999999345</v>
      </c>
      <c r="J60" s="15">
        <f>MAX(BTC[[#This Row],[H-L]:[|L-pC|]])</f>
        <v>319.98999999999978</v>
      </c>
      <c r="K60" s="8">
        <f>(K59*9+BTC[[#This Row],[TR]])/10</f>
        <v>310.68511368076236</v>
      </c>
      <c r="L60" s="12">
        <f>(BTC[[#This Row],[high]]+BTC[[#This Row],[low]])/2</f>
        <v>5740.0050000000001</v>
      </c>
      <c r="M60" s="15">
        <f>BTC[[#This Row],[MidPrice]]+Multiplier*BTC[[#This Row],[ATR]]</f>
        <v>6672.0603410422873</v>
      </c>
      <c r="N60" s="15">
        <f>BTC[[#This Row],[MidPrice]]-Multiplier*BTC[[#This Row],[ATR]]</f>
        <v>4807.9496589577129</v>
      </c>
      <c r="O60" s="15">
        <f>IF(OR(BTC[[#This Row],[UpperE]]&lt;O59,F59&gt;O59),BTC[[#This Row],[UpperE]],O59)</f>
        <v>6001.8024580768979</v>
      </c>
      <c r="P60" s="15">
        <f>IF(OR(BTC[[#This Row],[LowerE]]&gt;P59,F59&lt;P59),BTC[[#This Row],[LowerE]],P59)</f>
        <v>4807.9496589577129</v>
      </c>
      <c r="Q60" s="8">
        <f>IF(T59=O59,BTC[[#This Row],[Upper]],BTC[[#This Row],[Lower]])</f>
        <v>4807.9496589577129</v>
      </c>
      <c r="R60" s="22" t="e">
        <f>IF(BTC[[#This Row],[SuperTrend]]=BTC[[#This Row],[Upper]],BTC[[#This Row],[Upper]],NA())</f>
        <v>#N/A</v>
      </c>
      <c r="S60" s="22">
        <f>IF(BTC[[#This Row],[SuperTrend]]=BTC[[#This Row],[Lower]],BTC[[#This Row],[Lower]],NA())</f>
        <v>4807.9496589577129</v>
      </c>
      <c r="T60" s="22">
        <f>IF(BTC[[#This Row],[close]]&lt;=BTC[[#This Row],[STpot]],BTC[[#This Row],[Upper]],BTC[[#This Row],[Lower]])</f>
        <v>4807.9496589577129</v>
      </c>
    </row>
    <row r="61" spans="1:20" x14ac:dyDescent="0.25">
      <c r="A61" s="5">
        <v>60</v>
      </c>
      <c r="B61" s="2">
        <v>43022</v>
      </c>
      <c r="C61" s="1">
        <v>5855.03</v>
      </c>
      <c r="D61" s="1">
        <v>5922.3</v>
      </c>
      <c r="E61" s="1">
        <v>5400.01</v>
      </c>
      <c r="F61" s="1">
        <v>5709.99</v>
      </c>
      <c r="G61" s="1">
        <f>BTC[[#This Row],[high]]-BTC[[#This Row],[low]]</f>
        <v>522.29</v>
      </c>
      <c r="H61" s="1">
        <f>ABS(BTC[[#This Row],[high]]-F60)</f>
        <v>52.3100000000004</v>
      </c>
      <c r="I61" s="1">
        <f>ABS(BTC[[#This Row],[low]]-F60)</f>
        <v>469.97999999999956</v>
      </c>
      <c r="J61" s="15">
        <f>MAX(BTC[[#This Row],[H-L]:[|L-pC|]])</f>
        <v>522.29</v>
      </c>
      <c r="K61" s="8">
        <f>(K60*9+BTC[[#This Row],[TR]])/10</f>
        <v>331.84560231268608</v>
      </c>
      <c r="L61" s="12">
        <f>(BTC[[#This Row],[high]]+BTC[[#This Row],[low]])/2</f>
        <v>5661.1550000000007</v>
      </c>
      <c r="M61" s="15">
        <f>BTC[[#This Row],[MidPrice]]+Multiplier*BTC[[#This Row],[ATR]]</f>
        <v>6656.691806938059</v>
      </c>
      <c r="N61" s="15">
        <f>BTC[[#This Row],[MidPrice]]-Multiplier*BTC[[#This Row],[ATR]]</f>
        <v>4665.6181930619423</v>
      </c>
      <c r="O61" s="15">
        <f>IF(OR(BTC[[#This Row],[UpperE]]&lt;O60,F60&gt;O60),BTC[[#This Row],[UpperE]],O60)</f>
        <v>6001.8024580768979</v>
      </c>
      <c r="P61" s="15">
        <f>IF(OR(BTC[[#This Row],[LowerE]]&gt;P60,F60&lt;P60),BTC[[#This Row],[LowerE]],P60)</f>
        <v>4807.9496589577129</v>
      </c>
      <c r="Q61" s="8">
        <f>IF(T60=O60,BTC[[#This Row],[Upper]],BTC[[#This Row],[Lower]])</f>
        <v>4807.9496589577129</v>
      </c>
      <c r="R61" s="22" t="e">
        <f>IF(BTC[[#This Row],[SuperTrend]]=BTC[[#This Row],[Upper]],BTC[[#This Row],[Upper]],NA())</f>
        <v>#N/A</v>
      </c>
      <c r="S61" s="22">
        <f>IF(BTC[[#This Row],[SuperTrend]]=BTC[[#This Row],[Lower]],BTC[[#This Row],[Lower]],NA())</f>
        <v>4807.9496589577129</v>
      </c>
      <c r="T61" s="22">
        <f>IF(BTC[[#This Row],[close]]&lt;=BTC[[#This Row],[STpot]],BTC[[#This Row],[Upper]],BTC[[#This Row],[Lower]])</f>
        <v>4807.9496589577129</v>
      </c>
    </row>
    <row r="62" spans="1:20" x14ac:dyDescent="0.25">
      <c r="A62" s="5">
        <v>61</v>
      </c>
      <c r="B62" s="2">
        <v>43023</v>
      </c>
      <c r="C62" s="1">
        <v>5710</v>
      </c>
      <c r="D62" s="1">
        <v>5788.91</v>
      </c>
      <c r="E62" s="1">
        <v>5585.19</v>
      </c>
      <c r="F62" s="1">
        <v>5760.02</v>
      </c>
      <c r="G62" s="1">
        <f>BTC[[#This Row],[high]]-BTC[[#This Row],[low]]</f>
        <v>203.72000000000025</v>
      </c>
      <c r="H62" s="1">
        <f>ABS(BTC[[#This Row],[high]]-F61)</f>
        <v>78.920000000000073</v>
      </c>
      <c r="I62" s="1">
        <f>ABS(BTC[[#This Row],[low]]-F61)</f>
        <v>124.80000000000018</v>
      </c>
      <c r="J62" s="15">
        <f>MAX(BTC[[#This Row],[H-L]:[|L-pC|]])</f>
        <v>203.72000000000025</v>
      </c>
      <c r="K62" s="8">
        <f>(K61*9+BTC[[#This Row],[TR]])/10</f>
        <v>319.03304208141748</v>
      </c>
      <c r="L62" s="12">
        <f>(BTC[[#This Row],[high]]+BTC[[#This Row],[low]])/2</f>
        <v>5687.0499999999993</v>
      </c>
      <c r="M62" s="15">
        <f>BTC[[#This Row],[MidPrice]]+Multiplier*BTC[[#This Row],[ATR]]</f>
        <v>6644.1491262442514</v>
      </c>
      <c r="N62" s="15">
        <f>BTC[[#This Row],[MidPrice]]-Multiplier*BTC[[#This Row],[ATR]]</f>
        <v>4729.9508737557471</v>
      </c>
      <c r="O62" s="15">
        <f>IF(OR(BTC[[#This Row],[UpperE]]&lt;O61,F61&gt;O61),BTC[[#This Row],[UpperE]],O61)</f>
        <v>6001.8024580768979</v>
      </c>
      <c r="P62" s="15">
        <f>IF(OR(BTC[[#This Row],[LowerE]]&gt;P61,F61&lt;P61),BTC[[#This Row],[LowerE]],P61)</f>
        <v>4807.9496589577129</v>
      </c>
      <c r="Q62" s="8">
        <f>IF(T61=O61,BTC[[#This Row],[Upper]],BTC[[#This Row],[Lower]])</f>
        <v>4807.9496589577129</v>
      </c>
      <c r="R62" s="22" t="e">
        <f>IF(BTC[[#This Row],[SuperTrend]]=BTC[[#This Row],[Upper]],BTC[[#This Row],[Upper]],NA())</f>
        <v>#N/A</v>
      </c>
      <c r="S62" s="22">
        <f>IF(BTC[[#This Row],[SuperTrend]]=BTC[[#This Row],[Lower]],BTC[[#This Row],[Lower]],NA())</f>
        <v>4807.9496589577129</v>
      </c>
      <c r="T62" s="22">
        <f>IF(BTC[[#This Row],[close]]&lt;=BTC[[#This Row],[STpot]],BTC[[#This Row],[Upper]],BTC[[#This Row],[Lower]])</f>
        <v>4807.9496589577129</v>
      </c>
    </row>
    <row r="63" spans="1:20" x14ac:dyDescent="0.25">
      <c r="A63" s="5">
        <v>62</v>
      </c>
      <c r="B63" s="2">
        <v>43024</v>
      </c>
      <c r="C63" s="1">
        <v>5760</v>
      </c>
      <c r="D63" s="1">
        <v>5774.98</v>
      </c>
      <c r="E63" s="1">
        <v>5508.63</v>
      </c>
      <c r="F63" s="1">
        <v>5595</v>
      </c>
      <c r="G63" s="1">
        <f>BTC[[#This Row],[high]]-BTC[[#This Row],[low]]</f>
        <v>266.34999999999945</v>
      </c>
      <c r="H63" s="1">
        <f>ABS(BTC[[#This Row],[high]]-F62)</f>
        <v>14.959999999999127</v>
      </c>
      <c r="I63" s="1">
        <f>ABS(BTC[[#This Row],[low]]-F62)</f>
        <v>251.39000000000033</v>
      </c>
      <c r="J63" s="15">
        <f>MAX(BTC[[#This Row],[H-L]:[|L-pC|]])</f>
        <v>266.34999999999945</v>
      </c>
      <c r="K63" s="8">
        <f>(K62*9+BTC[[#This Row],[TR]])/10</f>
        <v>313.76473787327569</v>
      </c>
      <c r="L63" s="12">
        <f>(BTC[[#This Row],[high]]+BTC[[#This Row],[low]])/2</f>
        <v>5641.8050000000003</v>
      </c>
      <c r="M63" s="15">
        <f>BTC[[#This Row],[MidPrice]]+Multiplier*BTC[[#This Row],[ATR]]</f>
        <v>6583.0992136198274</v>
      </c>
      <c r="N63" s="15">
        <f>BTC[[#This Row],[MidPrice]]-Multiplier*BTC[[#This Row],[ATR]]</f>
        <v>4700.5107863801732</v>
      </c>
      <c r="O63" s="15">
        <f>IF(OR(BTC[[#This Row],[UpperE]]&lt;O62,F62&gt;O62),BTC[[#This Row],[UpperE]],O62)</f>
        <v>6001.8024580768979</v>
      </c>
      <c r="P63" s="15">
        <f>IF(OR(BTC[[#This Row],[LowerE]]&gt;P62,F62&lt;P62),BTC[[#This Row],[LowerE]],P62)</f>
        <v>4807.9496589577129</v>
      </c>
      <c r="Q63" s="8">
        <f>IF(T62=O62,BTC[[#This Row],[Upper]],BTC[[#This Row],[Lower]])</f>
        <v>4807.9496589577129</v>
      </c>
      <c r="R63" s="22" t="e">
        <f>IF(BTC[[#This Row],[SuperTrend]]=BTC[[#This Row],[Upper]],BTC[[#This Row],[Upper]],NA())</f>
        <v>#N/A</v>
      </c>
      <c r="S63" s="22">
        <f>IF(BTC[[#This Row],[SuperTrend]]=BTC[[#This Row],[Lower]],BTC[[#This Row],[Lower]],NA())</f>
        <v>4807.9496589577129</v>
      </c>
      <c r="T63" s="22">
        <f>IF(BTC[[#This Row],[close]]&lt;=BTC[[#This Row],[STpot]],BTC[[#This Row],[Upper]],BTC[[#This Row],[Lower]])</f>
        <v>4807.9496589577129</v>
      </c>
    </row>
    <row r="64" spans="1:20" x14ac:dyDescent="0.25">
      <c r="A64" s="5">
        <v>63</v>
      </c>
      <c r="B64" s="2">
        <v>43025</v>
      </c>
      <c r="C64" s="1">
        <v>5595</v>
      </c>
      <c r="D64" s="1">
        <v>5596</v>
      </c>
      <c r="E64" s="1">
        <v>5037.95</v>
      </c>
      <c r="F64" s="1">
        <v>5512.06</v>
      </c>
      <c r="G64" s="1">
        <f>BTC[[#This Row],[high]]-BTC[[#This Row],[low]]</f>
        <v>558.05000000000018</v>
      </c>
      <c r="H64" s="1">
        <f>ABS(BTC[[#This Row],[high]]-F63)</f>
        <v>1</v>
      </c>
      <c r="I64" s="1">
        <f>ABS(BTC[[#This Row],[low]]-F63)</f>
        <v>557.05000000000018</v>
      </c>
      <c r="J64" s="15">
        <f>MAX(BTC[[#This Row],[H-L]:[|L-pC|]])</f>
        <v>558.05000000000018</v>
      </c>
      <c r="K64" s="8">
        <f>(K63*9+BTC[[#This Row],[TR]])/10</f>
        <v>338.19326408594816</v>
      </c>
      <c r="L64" s="12">
        <f>(BTC[[#This Row],[high]]+BTC[[#This Row],[low]])/2</f>
        <v>5316.9750000000004</v>
      </c>
      <c r="M64" s="15">
        <f>BTC[[#This Row],[MidPrice]]+Multiplier*BTC[[#This Row],[ATR]]</f>
        <v>6331.5547922578444</v>
      </c>
      <c r="N64" s="15">
        <f>BTC[[#This Row],[MidPrice]]-Multiplier*BTC[[#This Row],[ATR]]</f>
        <v>4302.3952077421563</v>
      </c>
      <c r="O64" s="15">
        <f>IF(OR(BTC[[#This Row],[UpperE]]&lt;O63,F63&gt;O63),BTC[[#This Row],[UpperE]],O63)</f>
        <v>6001.8024580768979</v>
      </c>
      <c r="P64" s="15">
        <f>IF(OR(BTC[[#This Row],[LowerE]]&gt;P63,F63&lt;P63),BTC[[#This Row],[LowerE]],P63)</f>
        <v>4807.9496589577129</v>
      </c>
      <c r="Q64" s="8">
        <f>IF(T63=O63,BTC[[#This Row],[Upper]],BTC[[#This Row],[Lower]])</f>
        <v>4807.9496589577129</v>
      </c>
      <c r="R64" s="22" t="e">
        <f>IF(BTC[[#This Row],[SuperTrend]]=BTC[[#This Row],[Upper]],BTC[[#This Row],[Upper]],NA())</f>
        <v>#N/A</v>
      </c>
      <c r="S64" s="22">
        <f>IF(BTC[[#This Row],[SuperTrend]]=BTC[[#This Row],[Lower]],BTC[[#This Row],[Lower]],NA())</f>
        <v>4807.9496589577129</v>
      </c>
      <c r="T64" s="22">
        <f>IF(BTC[[#This Row],[close]]&lt;=BTC[[#This Row],[STpot]],BTC[[#This Row],[Upper]],BTC[[#This Row],[Lower]])</f>
        <v>4807.9496589577129</v>
      </c>
    </row>
    <row r="65" spans="1:20" x14ac:dyDescent="0.25">
      <c r="A65" s="5">
        <v>64</v>
      </c>
      <c r="B65" s="2">
        <v>43026</v>
      </c>
      <c r="C65" s="1">
        <v>5513</v>
      </c>
      <c r="D65" s="1">
        <v>5710</v>
      </c>
      <c r="E65" s="1">
        <v>5490.26</v>
      </c>
      <c r="F65" s="1">
        <v>5683.9</v>
      </c>
      <c r="G65" s="1">
        <f>BTC[[#This Row],[high]]-BTC[[#This Row],[low]]</f>
        <v>219.73999999999978</v>
      </c>
      <c r="H65" s="1">
        <f>ABS(BTC[[#This Row],[high]]-F64)</f>
        <v>197.9399999999996</v>
      </c>
      <c r="I65" s="1">
        <f>ABS(BTC[[#This Row],[low]]-F64)</f>
        <v>21.800000000000182</v>
      </c>
      <c r="J65" s="15">
        <f>MAX(BTC[[#This Row],[H-L]:[|L-pC|]])</f>
        <v>219.73999999999978</v>
      </c>
      <c r="K65" s="8">
        <f>(K64*9+BTC[[#This Row],[TR]])/10</f>
        <v>326.34793767735334</v>
      </c>
      <c r="L65" s="12">
        <f>(BTC[[#This Row],[high]]+BTC[[#This Row],[low]])/2</f>
        <v>5600.13</v>
      </c>
      <c r="M65" s="15">
        <f>BTC[[#This Row],[MidPrice]]+Multiplier*BTC[[#This Row],[ATR]]</f>
        <v>6579.17381303206</v>
      </c>
      <c r="N65" s="15">
        <f>BTC[[#This Row],[MidPrice]]-Multiplier*BTC[[#This Row],[ATR]]</f>
        <v>4621.0861869679402</v>
      </c>
      <c r="O65" s="15">
        <f>IF(OR(BTC[[#This Row],[UpperE]]&lt;O64,F64&gt;O64),BTC[[#This Row],[UpperE]],O64)</f>
        <v>6001.8024580768979</v>
      </c>
      <c r="P65" s="15">
        <f>IF(OR(BTC[[#This Row],[LowerE]]&gt;P64,F64&lt;P64),BTC[[#This Row],[LowerE]],P64)</f>
        <v>4807.9496589577129</v>
      </c>
      <c r="Q65" s="8">
        <f>IF(T64=O64,BTC[[#This Row],[Upper]],BTC[[#This Row],[Lower]])</f>
        <v>4807.9496589577129</v>
      </c>
      <c r="R65" s="22" t="e">
        <f>IF(BTC[[#This Row],[SuperTrend]]=BTC[[#This Row],[Upper]],BTC[[#This Row],[Upper]],NA())</f>
        <v>#N/A</v>
      </c>
      <c r="S65" s="22">
        <f>IF(BTC[[#This Row],[SuperTrend]]=BTC[[#This Row],[Lower]],BTC[[#This Row],[Lower]],NA())</f>
        <v>4807.9496589577129</v>
      </c>
      <c r="T65" s="22">
        <f>IF(BTC[[#This Row],[close]]&lt;=BTC[[#This Row],[STpot]],BTC[[#This Row],[Upper]],BTC[[#This Row],[Lower]])</f>
        <v>4807.9496589577129</v>
      </c>
    </row>
    <row r="66" spans="1:20" x14ac:dyDescent="0.25">
      <c r="A66" s="5">
        <v>65</v>
      </c>
      <c r="B66" s="2">
        <v>43027</v>
      </c>
      <c r="C66" s="1">
        <v>5683.31</v>
      </c>
      <c r="D66" s="1">
        <v>6110</v>
      </c>
      <c r="E66" s="1">
        <v>5600</v>
      </c>
      <c r="F66" s="1">
        <v>6010.01</v>
      </c>
      <c r="G66" s="1">
        <f>BTC[[#This Row],[high]]-BTC[[#This Row],[low]]</f>
        <v>510</v>
      </c>
      <c r="H66" s="1">
        <f>ABS(BTC[[#This Row],[high]]-F65)</f>
        <v>426.10000000000036</v>
      </c>
      <c r="I66" s="1">
        <f>ABS(BTC[[#This Row],[low]]-F65)</f>
        <v>83.899999999999636</v>
      </c>
      <c r="J66" s="15">
        <f>MAX(BTC[[#This Row],[H-L]:[|L-pC|]])</f>
        <v>510</v>
      </c>
      <c r="K66" s="8">
        <f>(K65*9+BTC[[#This Row],[TR]])/10</f>
        <v>344.713143909618</v>
      </c>
      <c r="L66" s="12">
        <f>(BTC[[#This Row],[high]]+BTC[[#This Row],[low]])/2</f>
        <v>5855</v>
      </c>
      <c r="M66" s="15">
        <f>BTC[[#This Row],[MidPrice]]+Multiplier*BTC[[#This Row],[ATR]]</f>
        <v>6889.1394317288541</v>
      </c>
      <c r="N66" s="15">
        <f>BTC[[#This Row],[MidPrice]]-Multiplier*BTC[[#This Row],[ATR]]</f>
        <v>4820.8605682711459</v>
      </c>
      <c r="O66" s="15">
        <f>IF(OR(BTC[[#This Row],[UpperE]]&lt;O65,F65&gt;O65),BTC[[#This Row],[UpperE]],O65)</f>
        <v>6001.8024580768979</v>
      </c>
      <c r="P66" s="15">
        <f>IF(OR(BTC[[#This Row],[LowerE]]&gt;P65,F65&lt;P65),BTC[[#This Row],[LowerE]],P65)</f>
        <v>4820.8605682711459</v>
      </c>
      <c r="Q66" s="8">
        <f>IF(T65=O65,BTC[[#This Row],[Upper]],BTC[[#This Row],[Lower]])</f>
        <v>4820.8605682711459</v>
      </c>
      <c r="R66" s="22" t="e">
        <f>IF(BTC[[#This Row],[SuperTrend]]=BTC[[#This Row],[Upper]],BTC[[#This Row],[Upper]],NA())</f>
        <v>#N/A</v>
      </c>
      <c r="S66" s="22">
        <f>IF(BTC[[#This Row],[SuperTrend]]=BTC[[#This Row],[Lower]],BTC[[#This Row],[Lower]],NA())</f>
        <v>4820.8605682711459</v>
      </c>
      <c r="T66" s="22">
        <f>IF(BTC[[#This Row],[close]]&lt;=BTC[[#This Row],[STpot]],BTC[[#This Row],[Upper]],BTC[[#This Row],[Lower]])</f>
        <v>4820.8605682711459</v>
      </c>
    </row>
    <row r="67" spans="1:20" x14ac:dyDescent="0.25">
      <c r="A67" s="5">
        <v>66</v>
      </c>
      <c r="B67" s="2">
        <v>43028</v>
      </c>
      <c r="C67" s="1">
        <v>6013.72</v>
      </c>
      <c r="D67" s="1">
        <v>6171</v>
      </c>
      <c r="E67" s="1">
        <v>5850.03</v>
      </c>
      <c r="F67" s="1">
        <v>6024.97</v>
      </c>
      <c r="G67" s="1">
        <f>BTC[[#This Row],[high]]-BTC[[#This Row],[low]]</f>
        <v>320.97000000000025</v>
      </c>
      <c r="H67" s="1">
        <f>ABS(BTC[[#This Row],[high]]-F66)</f>
        <v>160.98999999999978</v>
      </c>
      <c r="I67" s="1">
        <f>ABS(BTC[[#This Row],[low]]-F66)</f>
        <v>159.98000000000047</v>
      </c>
      <c r="J67" s="15">
        <f>MAX(BTC[[#This Row],[H-L]:[|L-pC|]])</f>
        <v>320.97000000000025</v>
      </c>
      <c r="K67" s="8">
        <f>(K66*9+BTC[[#This Row],[TR]])/10</f>
        <v>342.33882951865621</v>
      </c>
      <c r="L67" s="12">
        <f>(BTC[[#This Row],[high]]+BTC[[#This Row],[low]])/2</f>
        <v>6010.5149999999994</v>
      </c>
      <c r="M67" s="15">
        <f>BTC[[#This Row],[MidPrice]]+Multiplier*BTC[[#This Row],[ATR]]</f>
        <v>7037.5314885559683</v>
      </c>
      <c r="N67" s="15">
        <f>BTC[[#This Row],[MidPrice]]-Multiplier*BTC[[#This Row],[ATR]]</f>
        <v>4983.4985114440306</v>
      </c>
      <c r="O67" s="15">
        <f>IF(OR(BTC[[#This Row],[UpperE]]&lt;O66,F66&gt;O66),BTC[[#This Row],[UpperE]],O66)</f>
        <v>7037.5314885559683</v>
      </c>
      <c r="P67" s="15">
        <f>IF(OR(BTC[[#This Row],[LowerE]]&gt;P66,F66&lt;P66),BTC[[#This Row],[LowerE]],P66)</f>
        <v>4983.4985114440306</v>
      </c>
      <c r="Q67" s="8">
        <f>IF(T66=O66,BTC[[#This Row],[Upper]],BTC[[#This Row],[Lower]])</f>
        <v>4983.4985114440306</v>
      </c>
      <c r="R67" s="22" t="e">
        <f>IF(BTC[[#This Row],[SuperTrend]]=BTC[[#This Row],[Upper]],BTC[[#This Row],[Upper]],NA())</f>
        <v>#N/A</v>
      </c>
      <c r="S67" s="22">
        <f>IF(BTC[[#This Row],[SuperTrend]]=BTC[[#This Row],[Lower]],BTC[[#This Row],[Lower]],NA())</f>
        <v>4983.4985114440306</v>
      </c>
      <c r="T67" s="22">
        <f>IF(BTC[[#This Row],[close]]&lt;=BTC[[#This Row],[STpot]],BTC[[#This Row],[Upper]],BTC[[#This Row],[Lower]])</f>
        <v>4983.4985114440306</v>
      </c>
    </row>
    <row r="68" spans="1:20" x14ac:dyDescent="0.25">
      <c r="A68" s="5">
        <v>67</v>
      </c>
      <c r="B68" s="2">
        <v>43029</v>
      </c>
      <c r="C68" s="1">
        <v>6003.27</v>
      </c>
      <c r="D68" s="1">
        <v>6060</v>
      </c>
      <c r="E68" s="1">
        <v>5720.03</v>
      </c>
      <c r="F68" s="1">
        <v>5950.02</v>
      </c>
      <c r="G68" s="1">
        <f>BTC[[#This Row],[high]]-BTC[[#This Row],[low]]</f>
        <v>339.97000000000025</v>
      </c>
      <c r="H68" s="1">
        <f>ABS(BTC[[#This Row],[high]]-F67)</f>
        <v>35.029999999999745</v>
      </c>
      <c r="I68" s="1">
        <f>ABS(BTC[[#This Row],[low]]-F67)</f>
        <v>304.94000000000051</v>
      </c>
      <c r="J68" s="15">
        <f>MAX(BTC[[#This Row],[H-L]:[|L-pC|]])</f>
        <v>339.97000000000025</v>
      </c>
      <c r="K68" s="8">
        <f>(K67*9+BTC[[#This Row],[TR]])/10</f>
        <v>342.10194656679062</v>
      </c>
      <c r="L68" s="12">
        <f>(BTC[[#This Row],[high]]+BTC[[#This Row],[low]])/2</f>
        <v>5890.0149999999994</v>
      </c>
      <c r="M68" s="15">
        <f>BTC[[#This Row],[MidPrice]]+Multiplier*BTC[[#This Row],[ATR]]</f>
        <v>6916.3208397003709</v>
      </c>
      <c r="N68" s="15">
        <f>BTC[[#This Row],[MidPrice]]-Multiplier*BTC[[#This Row],[ATR]]</f>
        <v>4863.7091602996279</v>
      </c>
      <c r="O68" s="15">
        <f>IF(OR(BTC[[#This Row],[UpperE]]&lt;O67,F67&gt;O67),BTC[[#This Row],[UpperE]],O67)</f>
        <v>6916.3208397003709</v>
      </c>
      <c r="P68" s="15">
        <f>IF(OR(BTC[[#This Row],[LowerE]]&gt;P67,F67&lt;P67),BTC[[#This Row],[LowerE]],P67)</f>
        <v>4983.4985114440306</v>
      </c>
      <c r="Q68" s="8">
        <f>IF(T67=O67,BTC[[#This Row],[Upper]],BTC[[#This Row],[Lower]])</f>
        <v>4983.4985114440306</v>
      </c>
      <c r="R68" s="22" t="e">
        <f>IF(BTC[[#This Row],[SuperTrend]]=BTC[[#This Row],[Upper]],BTC[[#This Row],[Upper]],NA())</f>
        <v>#N/A</v>
      </c>
      <c r="S68" s="22">
        <f>IF(BTC[[#This Row],[SuperTrend]]=BTC[[#This Row],[Lower]],BTC[[#This Row],[Lower]],NA())</f>
        <v>4983.4985114440306</v>
      </c>
      <c r="T68" s="22">
        <f>IF(BTC[[#This Row],[close]]&lt;=BTC[[#This Row],[STpot]],BTC[[#This Row],[Upper]],BTC[[#This Row],[Lower]])</f>
        <v>4983.4985114440306</v>
      </c>
    </row>
    <row r="69" spans="1:20" x14ac:dyDescent="0.25">
      <c r="A69" s="5">
        <v>68</v>
      </c>
      <c r="B69" s="2">
        <v>43030</v>
      </c>
      <c r="C69" s="1">
        <v>5975</v>
      </c>
      <c r="D69" s="1">
        <v>6080</v>
      </c>
      <c r="E69" s="1">
        <v>5621.03</v>
      </c>
      <c r="F69" s="1">
        <v>5915.93</v>
      </c>
      <c r="G69" s="1">
        <f>BTC[[#This Row],[high]]-BTC[[#This Row],[low]]</f>
        <v>458.97000000000025</v>
      </c>
      <c r="H69" s="1">
        <f>ABS(BTC[[#This Row],[high]]-F68)</f>
        <v>129.97999999999956</v>
      </c>
      <c r="I69" s="1">
        <f>ABS(BTC[[#This Row],[low]]-F68)</f>
        <v>328.99000000000069</v>
      </c>
      <c r="J69" s="15">
        <f>MAX(BTC[[#This Row],[H-L]:[|L-pC|]])</f>
        <v>458.97000000000025</v>
      </c>
      <c r="K69" s="8">
        <f>(K68*9+BTC[[#This Row],[TR]])/10</f>
        <v>353.78875191011156</v>
      </c>
      <c r="L69" s="12">
        <f>(BTC[[#This Row],[high]]+BTC[[#This Row],[low]])/2</f>
        <v>5850.5149999999994</v>
      </c>
      <c r="M69" s="15">
        <f>BTC[[#This Row],[MidPrice]]+Multiplier*BTC[[#This Row],[ATR]]</f>
        <v>6911.8812557303336</v>
      </c>
      <c r="N69" s="15">
        <f>BTC[[#This Row],[MidPrice]]-Multiplier*BTC[[#This Row],[ATR]]</f>
        <v>4789.1487442696653</v>
      </c>
      <c r="O69" s="15">
        <f>IF(OR(BTC[[#This Row],[UpperE]]&lt;O68,F68&gt;O68),BTC[[#This Row],[UpperE]],O68)</f>
        <v>6911.8812557303336</v>
      </c>
      <c r="P69" s="15">
        <f>IF(OR(BTC[[#This Row],[LowerE]]&gt;P68,F68&lt;P68),BTC[[#This Row],[LowerE]],P68)</f>
        <v>4983.4985114440306</v>
      </c>
      <c r="Q69" s="8">
        <f>IF(T68=O68,BTC[[#This Row],[Upper]],BTC[[#This Row],[Lower]])</f>
        <v>4983.4985114440306</v>
      </c>
      <c r="R69" s="22" t="e">
        <f>IF(BTC[[#This Row],[SuperTrend]]=BTC[[#This Row],[Upper]],BTC[[#This Row],[Upper]],NA())</f>
        <v>#N/A</v>
      </c>
      <c r="S69" s="22">
        <f>IF(BTC[[#This Row],[SuperTrend]]=BTC[[#This Row],[Lower]],BTC[[#This Row],[Lower]],NA())</f>
        <v>4983.4985114440306</v>
      </c>
      <c r="T69" s="22">
        <f>IF(BTC[[#This Row],[close]]&lt;=BTC[[#This Row],[STpot]],BTC[[#This Row],[Upper]],BTC[[#This Row],[Lower]])</f>
        <v>4983.4985114440306</v>
      </c>
    </row>
    <row r="70" spans="1:20" x14ac:dyDescent="0.25">
      <c r="A70" s="5">
        <v>69</v>
      </c>
      <c r="B70" s="2">
        <v>43031</v>
      </c>
      <c r="C70" s="1">
        <v>5909.47</v>
      </c>
      <c r="D70" s="1">
        <v>5925</v>
      </c>
      <c r="E70" s="1">
        <v>5450</v>
      </c>
      <c r="F70" s="1">
        <v>5477.03</v>
      </c>
      <c r="G70" s="1">
        <f>BTC[[#This Row],[high]]-BTC[[#This Row],[low]]</f>
        <v>475</v>
      </c>
      <c r="H70" s="1">
        <f>ABS(BTC[[#This Row],[high]]-F69)</f>
        <v>9.069999999999709</v>
      </c>
      <c r="I70" s="1">
        <f>ABS(BTC[[#This Row],[low]]-F69)</f>
        <v>465.93000000000029</v>
      </c>
      <c r="J70" s="15">
        <f>MAX(BTC[[#This Row],[H-L]:[|L-pC|]])</f>
        <v>475</v>
      </c>
      <c r="K70" s="8">
        <f>(K69*9+BTC[[#This Row],[TR]])/10</f>
        <v>365.9098767191004</v>
      </c>
      <c r="L70" s="12">
        <f>(BTC[[#This Row],[high]]+BTC[[#This Row],[low]])/2</f>
        <v>5687.5</v>
      </c>
      <c r="M70" s="15">
        <f>BTC[[#This Row],[MidPrice]]+Multiplier*BTC[[#This Row],[ATR]]</f>
        <v>6785.2296301573015</v>
      </c>
      <c r="N70" s="15">
        <f>BTC[[#This Row],[MidPrice]]-Multiplier*BTC[[#This Row],[ATR]]</f>
        <v>4589.7703698426985</v>
      </c>
      <c r="O70" s="15">
        <f>IF(OR(BTC[[#This Row],[UpperE]]&lt;O69,F69&gt;O69),BTC[[#This Row],[UpperE]],O69)</f>
        <v>6785.2296301573015</v>
      </c>
      <c r="P70" s="15">
        <f>IF(OR(BTC[[#This Row],[LowerE]]&gt;P69,F69&lt;P69),BTC[[#This Row],[LowerE]],P69)</f>
        <v>4983.4985114440306</v>
      </c>
      <c r="Q70" s="8">
        <f>IF(T69=O69,BTC[[#This Row],[Upper]],BTC[[#This Row],[Lower]])</f>
        <v>4983.4985114440306</v>
      </c>
      <c r="R70" s="22" t="e">
        <f>IF(BTC[[#This Row],[SuperTrend]]=BTC[[#This Row],[Upper]],BTC[[#This Row],[Upper]],NA())</f>
        <v>#N/A</v>
      </c>
      <c r="S70" s="22">
        <f>IF(BTC[[#This Row],[SuperTrend]]=BTC[[#This Row],[Lower]],BTC[[#This Row],[Lower]],NA())</f>
        <v>4983.4985114440306</v>
      </c>
      <c r="T70" s="22">
        <f>IF(BTC[[#This Row],[close]]&lt;=BTC[[#This Row],[STpot]],BTC[[#This Row],[Upper]],BTC[[#This Row],[Lower]])</f>
        <v>4983.4985114440306</v>
      </c>
    </row>
    <row r="71" spans="1:20" x14ac:dyDescent="0.25">
      <c r="A71" s="5">
        <v>70</v>
      </c>
      <c r="B71" s="2">
        <v>43032</v>
      </c>
      <c r="C71" s="1">
        <v>5506.92</v>
      </c>
      <c r="D71" s="1">
        <v>5704.96</v>
      </c>
      <c r="E71" s="1">
        <v>5286.98</v>
      </c>
      <c r="F71" s="1">
        <v>5689.99</v>
      </c>
      <c r="G71" s="1">
        <f>BTC[[#This Row],[high]]-BTC[[#This Row],[low]]</f>
        <v>417.98000000000047</v>
      </c>
      <c r="H71" s="1">
        <f>ABS(BTC[[#This Row],[high]]-F70)</f>
        <v>227.93000000000029</v>
      </c>
      <c r="I71" s="1">
        <f>ABS(BTC[[#This Row],[low]]-F70)</f>
        <v>190.05000000000018</v>
      </c>
      <c r="J71" s="15">
        <f>MAX(BTC[[#This Row],[H-L]:[|L-pC|]])</f>
        <v>417.98000000000047</v>
      </c>
      <c r="K71" s="8">
        <f>(K70*9+BTC[[#This Row],[TR]])/10</f>
        <v>371.1168890471904</v>
      </c>
      <c r="L71" s="12">
        <f>(BTC[[#This Row],[high]]+BTC[[#This Row],[low]])/2</f>
        <v>5495.9699999999993</v>
      </c>
      <c r="M71" s="15">
        <f>BTC[[#This Row],[MidPrice]]+Multiplier*BTC[[#This Row],[ATR]]</f>
        <v>6609.3206671415701</v>
      </c>
      <c r="N71" s="15">
        <f>BTC[[#This Row],[MidPrice]]-Multiplier*BTC[[#This Row],[ATR]]</f>
        <v>4382.6193328584286</v>
      </c>
      <c r="O71" s="15">
        <f>IF(OR(BTC[[#This Row],[UpperE]]&lt;O70,F70&gt;O70),BTC[[#This Row],[UpperE]],O70)</f>
        <v>6609.3206671415701</v>
      </c>
      <c r="P71" s="15">
        <f>IF(OR(BTC[[#This Row],[LowerE]]&gt;P70,F70&lt;P70),BTC[[#This Row],[LowerE]],P70)</f>
        <v>4983.4985114440306</v>
      </c>
      <c r="Q71" s="8">
        <f>IF(T70=O70,BTC[[#This Row],[Upper]],BTC[[#This Row],[Lower]])</f>
        <v>4983.4985114440306</v>
      </c>
      <c r="R71" s="22" t="e">
        <f>IF(BTC[[#This Row],[SuperTrend]]=BTC[[#This Row],[Upper]],BTC[[#This Row],[Upper]],NA())</f>
        <v>#N/A</v>
      </c>
      <c r="S71" s="22">
        <f>IF(BTC[[#This Row],[SuperTrend]]=BTC[[#This Row],[Lower]],BTC[[#This Row],[Lower]],NA())</f>
        <v>4983.4985114440306</v>
      </c>
      <c r="T71" s="22">
        <f>IF(BTC[[#This Row],[close]]&lt;=BTC[[#This Row],[STpot]],BTC[[#This Row],[Upper]],BTC[[#This Row],[Lower]])</f>
        <v>4983.4985114440306</v>
      </c>
    </row>
    <row r="72" spans="1:20" x14ac:dyDescent="0.25">
      <c r="A72" s="5">
        <v>71</v>
      </c>
      <c r="B72" s="2">
        <v>43033</v>
      </c>
      <c r="C72" s="1">
        <v>5670.1</v>
      </c>
      <c r="D72" s="1">
        <v>5939.99</v>
      </c>
      <c r="E72" s="1">
        <v>5650</v>
      </c>
      <c r="F72" s="1">
        <v>5861.77</v>
      </c>
      <c r="G72" s="1">
        <f>BTC[[#This Row],[high]]-BTC[[#This Row],[low]]</f>
        <v>289.98999999999978</v>
      </c>
      <c r="H72" s="1">
        <f>ABS(BTC[[#This Row],[high]]-F71)</f>
        <v>250</v>
      </c>
      <c r="I72" s="1">
        <f>ABS(BTC[[#This Row],[low]]-F71)</f>
        <v>39.989999999999782</v>
      </c>
      <c r="J72" s="15">
        <f>MAX(BTC[[#This Row],[H-L]:[|L-pC|]])</f>
        <v>289.98999999999978</v>
      </c>
      <c r="K72" s="8">
        <f>(K71*9+BTC[[#This Row],[TR]])/10</f>
        <v>363.00420014247135</v>
      </c>
      <c r="L72" s="12">
        <f>(BTC[[#This Row],[high]]+BTC[[#This Row],[low]])/2</f>
        <v>5794.9949999999999</v>
      </c>
      <c r="M72" s="15">
        <f>BTC[[#This Row],[MidPrice]]+Multiplier*BTC[[#This Row],[ATR]]</f>
        <v>6884.0076004274142</v>
      </c>
      <c r="N72" s="15">
        <f>BTC[[#This Row],[MidPrice]]-Multiplier*BTC[[#This Row],[ATR]]</f>
        <v>4705.9823995725856</v>
      </c>
      <c r="O72" s="15">
        <f>IF(OR(BTC[[#This Row],[UpperE]]&lt;O71,F71&gt;O71),BTC[[#This Row],[UpperE]],O71)</f>
        <v>6609.3206671415701</v>
      </c>
      <c r="P72" s="15">
        <f>IF(OR(BTC[[#This Row],[LowerE]]&gt;P71,F71&lt;P71),BTC[[#This Row],[LowerE]],P71)</f>
        <v>4983.4985114440306</v>
      </c>
      <c r="Q72" s="8">
        <f>IF(T71=O71,BTC[[#This Row],[Upper]],BTC[[#This Row],[Lower]])</f>
        <v>4983.4985114440306</v>
      </c>
      <c r="R72" s="22" t="e">
        <f>IF(BTC[[#This Row],[SuperTrend]]=BTC[[#This Row],[Upper]],BTC[[#This Row],[Upper]],NA())</f>
        <v>#N/A</v>
      </c>
      <c r="S72" s="22">
        <f>IF(BTC[[#This Row],[SuperTrend]]=BTC[[#This Row],[Lower]],BTC[[#This Row],[Lower]],NA())</f>
        <v>4983.4985114440306</v>
      </c>
      <c r="T72" s="22">
        <f>IF(BTC[[#This Row],[close]]&lt;=BTC[[#This Row],[STpot]],BTC[[#This Row],[Upper]],BTC[[#This Row],[Lower]])</f>
        <v>4983.4985114440306</v>
      </c>
    </row>
    <row r="73" spans="1:20" x14ac:dyDescent="0.25">
      <c r="A73" s="5">
        <v>72</v>
      </c>
      <c r="B73" s="2">
        <v>43034</v>
      </c>
      <c r="C73" s="1">
        <v>5861.77</v>
      </c>
      <c r="D73" s="1">
        <v>5980</v>
      </c>
      <c r="E73" s="1">
        <v>5649.24</v>
      </c>
      <c r="F73" s="1">
        <v>5768.83</v>
      </c>
      <c r="G73" s="1">
        <f>BTC[[#This Row],[high]]-BTC[[#This Row],[low]]</f>
        <v>330.76000000000022</v>
      </c>
      <c r="H73" s="1">
        <f>ABS(BTC[[#This Row],[high]]-F72)</f>
        <v>118.22999999999956</v>
      </c>
      <c r="I73" s="1">
        <f>ABS(BTC[[#This Row],[low]]-F72)</f>
        <v>212.53000000000065</v>
      </c>
      <c r="J73" s="15">
        <f>MAX(BTC[[#This Row],[H-L]:[|L-pC|]])</f>
        <v>330.76000000000022</v>
      </c>
      <c r="K73" s="8">
        <f>(K72*9+BTC[[#This Row],[TR]])/10</f>
        <v>359.77978012822422</v>
      </c>
      <c r="L73" s="12">
        <f>(BTC[[#This Row],[high]]+BTC[[#This Row],[low]])/2</f>
        <v>5814.62</v>
      </c>
      <c r="M73" s="15">
        <f>BTC[[#This Row],[MidPrice]]+Multiplier*BTC[[#This Row],[ATR]]</f>
        <v>6893.959340384672</v>
      </c>
      <c r="N73" s="15">
        <f>BTC[[#This Row],[MidPrice]]-Multiplier*BTC[[#This Row],[ATR]]</f>
        <v>4735.2806596153277</v>
      </c>
      <c r="O73" s="15">
        <f>IF(OR(BTC[[#This Row],[UpperE]]&lt;O72,F72&gt;O72),BTC[[#This Row],[UpperE]],O72)</f>
        <v>6609.3206671415701</v>
      </c>
      <c r="P73" s="15">
        <f>IF(OR(BTC[[#This Row],[LowerE]]&gt;P72,F72&lt;P72),BTC[[#This Row],[LowerE]],P72)</f>
        <v>4983.4985114440306</v>
      </c>
      <c r="Q73" s="8">
        <f>IF(T72=O72,BTC[[#This Row],[Upper]],BTC[[#This Row],[Lower]])</f>
        <v>4983.4985114440306</v>
      </c>
      <c r="R73" s="22" t="e">
        <f>IF(BTC[[#This Row],[SuperTrend]]=BTC[[#This Row],[Upper]],BTC[[#This Row],[Upper]],NA())</f>
        <v>#N/A</v>
      </c>
      <c r="S73" s="22">
        <f>IF(BTC[[#This Row],[SuperTrend]]=BTC[[#This Row],[Lower]],BTC[[#This Row],[Lower]],NA())</f>
        <v>4983.4985114440306</v>
      </c>
      <c r="T73" s="22">
        <f>IF(BTC[[#This Row],[close]]&lt;=BTC[[#This Row],[STpot]],BTC[[#This Row],[Upper]],BTC[[#This Row],[Lower]])</f>
        <v>4983.4985114440306</v>
      </c>
    </row>
    <row r="74" spans="1:20" x14ac:dyDescent="0.25">
      <c r="A74" s="5">
        <v>73</v>
      </c>
      <c r="B74" s="2">
        <v>43035</v>
      </c>
      <c r="C74" s="1">
        <v>5768.79</v>
      </c>
      <c r="D74" s="1">
        <v>5850.02</v>
      </c>
      <c r="E74" s="1">
        <v>5630.03</v>
      </c>
      <c r="F74" s="1">
        <v>5719.64</v>
      </c>
      <c r="G74" s="1">
        <f>BTC[[#This Row],[high]]-BTC[[#This Row],[low]]</f>
        <v>219.99000000000069</v>
      </c>
      <c r="H74" s="1">
        <f>ABS(BTC[[#This Row],[high]]-F73)</f>
        <v>81.190000000000509</v>
      </c>
      <c r="I74" s="1">
        <f>ABS(BTC[[#This Row],[low]]-F73)</f>
        <v>138.80000000000018</v>
      </c>
      <c r="J74" s="15">
        <f>MAX(BTC[[#This Row],[H-L]:[|L-pC|]])</f>
        <v>219.99000000000069</v>
      </c>
      <c r="K74" s="8">
        <f>(K73*9+BTC[[#This Row],[TR]])/10</f>
        <v>345.80080211540184</v>
      </c>
      <c r="L74" s="12">
        <f>(BTC[[#This Row],[high]]+BTC[[#This Row],[low]])/2</f>
        <v>5740.0249999999996</v>
      </c>
      <c r="M74" s="15">
        <f>BTC[[#This Row],[MidPrice]]+Multiplier*BTC[[#This Row],[ATR]]</f>
        <v>6777.4274063462053</v>
      </c>
      <c r="N74" s="15">
        <f>BTC[[#This Row],[MidPrice]]-Multiplier*BTC[[#This Row],[ATR]]</f>
        <v>4702.622593653794</v>
      </c>
      <c r="O74" s="15">
        <f>IF(OR(BTC[[#This Row],[UpperE]]&lt;O73,F73&gt;O73),BTC[[#This Row],[UpperE]],O73)</f>
        <v>6609.3206671415701</v>
      </c>
      <c r="P74" s="15">
        <f>IF(OR(BTC[[#This Row],[LowerE]]&gt;P73,F73&lt;P73),BTC[[#This Row],[LowerE]],P73)</f>
        <v>4983.4985114440306</v>
      </c>
      <c r="Q74" s="8">
        <f>IF(T73=O73,BTC[[#This Row],[Upper]],BTC[[#This Row],[Lower]])</f>
        <v>4983.4985114440306</v>
      </c>
      <c r="R74" s="22" t="e">
        <f>IF(BTC[[#This Row],[SuperTrend]]=BTC[[#This Row],[Upper]],BTC[[#This Row],[Upper]],NA())</f>
        <v>#N/A</v>
      </c>
      <c r="S74" s="22">
        <f>IF(BTC[[#This Row],[SuperTrend]]=BTC[[#This Row],[Lower]],BTC[[#This Row],[Lower]],NA())</f>
        <v>4983.4985114440306</v>
      </c>
      <c r="T74" s="22">
        <f>IF(BTC[[#This Row],[close]]&lt;=BTC[[#This Row],[STpot]],BTC[[#This Row],[Upper]],BTC[[#This Row],[Lower]])</f>
        <v>4983.4985114440306</v>
      </c>
    </row>
    <row r="75" spans="1:20" x14ac:dyDescent="0.25">
      <c r="A75" s="5">
        <v>74</v>
      </c>
      <c r="B75" s="2">
        <v>43036</v>
      </c>
      <c r="C75" s="1">
        <v>5709.98</v>
      </c>
      <c r="D75" s="1">
        <v>6189.88</v>
      </c>
      <c r="E75" s="1">
        <v>5648.01</v>
      </c>
      <c r="F75" s="1">
        <v>6169.98</v>
      </c>
      <c r="G75" s="1">
        <f>BTC[[#This Row],[high]]-BTC[[#This Row],[low]]</f>
        <v>541.86999999999989</v>
      </c>
      <c r="H75" s="1">
        <f>ABS(BTC[[#This Row],[high]]-F74)</f>
        <v>470.23999999999978</v>
      </c>
      <c r="I75" s="1">
        <f>ABS(BTC[[#This Row],[low]]-F74)</f>
        <v>71.630000000000109</v>
      </c>
      <c r="J75" s="15">
        <f>MAX(BTC[[#This Row],[H-L]:[|L-pC|]])</f>
        <v>541.86999999999989</v>
      </c>
      <c r="K75" s="8">
        <f>(K74*9+BTC[[#This Row],[TR]])/10</f>
        <v>365.40772190386167</v>
      </c>
      <c r="L75" s="12">
        <f>(BTC[[#This Row],[high]]+BTC[[#This Row],[low]])/2</f>
        <v>5918.9449999999997</v>
      </c>
      <c r="M75" s="15">
        <f>BTC[[#This Row],[MidPrice]]+Multiplier*BTC[[#This Row],[ATR]]</f>
        <v>7015.1681657115842</v>
      </c>
      <c r="N75" s="15">
        <f>BTC[[#This Row],[MidPrice]]-Multiplier*BTC[[#This Row],[ATR]]</f>
        <v>4822.7218342884153</v>
      </c>
      <c r="O75" s="15">
        <f>IF(OR(BTC[[#This Row],[UpperE]]&lt;O74,F74&gt;O74),BTC[[#This Row],[UpperE]],O74)</f>
        <v>6609.3206671415701</v>
      </c>
      <c r="P75" s="15">
        <f>IF(OR(BTC[[#This Row],[LowerE]]&gt;P74,F74&lt;P74),BTC[[#This Row],[LowerE]],P74)</f>
        <v>4983.4985114440306</v>
      </c>
      <c r="Q75" s="8">
        <f>IF(T74=O74,BTC[[#This Row],[Upper]],BTC[[#This Row],[Lower]])</f>
        <v>4983.4985114440306</v>
      </c>
      <c r="R75" s="22" t="e">
        <f>IF(BTC[[#This Row],[SuperTrend]]=BTC[[#This Row],[Upper]],BTC[[#This Row],[Upper]],NA())</f>
        <v>#N/A</v>
      </c>
      <c r="S75" s="22">
        <f>IF(BTC[[#This Row],[SuperTrend]]=BTC[[#This Row],[Lower]],BTC[[#This Row],[Lower]],NA())</f>
        <v>4983.4985114440306</v>
      </c>
      <c r="T75" s="22">
        <f>IF(BTC[[#This Row],[close]]&lt;=BTC[[#This Row],[STpot]],BTC[[#This Row],[Upper]],BTC[[#This Row],[Lower]])</f>
        <v>4983.4985114440306</v>
      </c>
    </row>
    <row r="76" spans="1:20" x14ac:dyDescent="0.25">
      <c r="A76" s="5">
        <v>75</v>
      </c>
      <c r="B76" s="2">
        <v>43037</v>
      </c>
      <c r="C76" s="1">
        <v>6133.01</v>
      </c>
      <c r="D76" s="1">
        <v>6248.68</v>
      </c>
      <c r="E76" s="1">
        <v>6030</v>
      </c>
      <c r="F76" s="1">
        <v>6120.5</v>
      </c>
      <c r="G76" s="1">
        <f>BTC[[#This Row],[high]]-BTC[[#This Row],[low]]</f>
        <v>218.68000000000029</v>
      </c>
      <c r="H76" s="1">
        <f>ABS(BTC[[#This Row],[high]]-F75)</f>
        <v>78.700000000000728</v>
      </c>
      <c r="I76" s="1">
        <f>ABS(BTC[[#This Row],[low]]-F75)</f>
        <v>139.97999999999956</v>
      </c>
      <c r="J76" s="15">
        <f>MAX(BTC[[#This Row],[H-L]:[|L-pC|]])</f>
        <v>218.68000000000029</v>
      </c>
      <c r="K76" s="8">
        <f>(K75*9+BTC[[#This Row],[TR]])/10</f>
        <v>350.73494971347554</v>
      </c>
      <c r="L76" s="12">
        <f>(BTC[[#This Row],[high]]+BTC[[#This Row],[low]])/2</f>
        <v>6139.34</v>
      </c>
      <c r="M76" s="15">
        <f>BTC[[#This Row],[MidPrice]]+Multiplier*BTC[[#This Row],[ATR]]</f>
        <v>7191.5448491404268</v>
      </c>
      <c r="N76" s="15">
        <f>BTC[[#This Row],[MidPrice]]-Multiplier*BTC[[#This Row],[ATR]]</f>
        <v>5087.1351508595735</v>
      </c>
      <c r="O76" s="15">
        <f>IF(OR(BTC[[#This Row],[UpperE]]&lt;O75,F75&gt;O75),BTC[[#This Row],[UpperE]],O75)</f>
        <v>6609.3206671415701</v>
      </c>
      <c r="P76" s="15">
        <f>IF(OR(BTC[[#This Row],[LowerE]]&gt;P75,F75&lt;P75),BTC[[#This Row],[LowerE]],P75)</f>
        <v>5087.1351508595735</v>
      </c>
      <c r="Q76" s="8">
        <f>IF(T75=O75,BTC[[#This Row],[Upper]],BTC[[#This Row],[Lower]])</f>
        <v>5087.1351508595735</v>
      </c>
      <c r="R76" s="22" t="e">
        <f>IF(BTC[[#This Row],[SuperTrend]]=BTC[[#This Row],[Upper]],BTC[[#This Row],[Upper]],NA())</f>
        <v>#N/A</v>
      </c>
      <c r="S76" s="22">
        <f>IF(BTC[[#This Row],[SuperTrend]]=BTC[[#This Row],[Lower]],BTC[[#This Row],[Lower]],NA())</f>
        <v>5087.1351508595735</v>
      </c>
      <c r="T76" s="22">
        <f>IF(BTC[[#This Row],[close]]&lt;=BTC[[#This Row],[STpot]],BTC[[#This Row],[Upper]],BTC[[#This Row],[Lower]])</f>
        <v>5087.1351508595735</v>
      </c>
    </row>
    <row r="77" spans="1:20" x14ac:dyDescent="0.25">
      <c r="A77" s="5">
        <v>76</v>
      </c>
      <c r="B77" s="2">
        <v>43038</v>
      </c>
      <c r="C77" s="1">
        <v>6120.52</v>
      </c>
      <c r="D77" s="1">
        <v>6498.01</v>
      </c>
      <c r="E77" s="1">
        <v>6100</v>
      </c>
      <c r="F77" s="1">
        <v>6463</v>
      </c>
      <c r="G77" s="1">
        <f>BTC[[#This Row],[high]]-BTC[[#This Row],[low]]</f>
        <v>398.01000000000022</v>
      </c>
      <c r="H77" s="1">
        <f>ABS(BTC[[#This Row],[high]]-F76)</f>
        <v>377.51000000000022</v>
      </c>
      <c r="I77" s="1">
        <f>ABS(BTC[[#This Row],[low]]-F76)</f>
        <v>20.5</v>
      </c>
      <c r="J77" s="15">
        <f>MAX(BTC[[#This Row],[H-L]:[|L-pC|]])</f>
        <v>398.01000000000022</v>
      </c>
      <c r="K77" s="8">
        <f>(K76*9+BTC[[#This Row],[TR]])/10</f>
        <v>355.46245474212799</v>
      </c>
      <c r="L77" s="12">
        <f>(BTC[[#This Row],[high]]+BTC[[#This Row],[low]])/2</f>
        <v>6299.0050000000001</v>
      </c>
      <c r="M77" s="15">
        <f>BTC[[#This Row],[MidPrice]]+Multiplier*BTC[[#This Row],[ATR]]</f>
        <v>7365.3923642263835</v>
      </c>
      <c r="N77" s="15">
        <f>BTC[[#This Row],[MidPrice]]-Multiplier*BTC[[#This Row],[ATR]]</f>
        <v>5232.6176357736167</v>
      </c>
      <c r="O77" s="15">
        <f>IF(OR(BTC[[#This Row],[UpperE]]&lt;O76,F76&gt;O76),BTC[[#This Row],[UpperE]],O76)</f>
        <v>6609.3206671415701</v>
      </c>
      <c r="P77" s="15">
        <f>IF(OR(BTC[[#This Row],[LowerE]]&gt;P76,F76&lt;P76),BTC[[#This Row],[LowerE]],P76)</f>
        <v>5232.6176357736167</v>
      </c>
      <c r="Q77" s="8">
        <f>IF(T76=O76,BTC[[#This Row],[Upper]],BTC[[#This Row],[Lower]])</f>
        <v>5232.6176357736167</v>
      </c>
      <c r="R77" s="22" t="e">
        <f>IF(BTC[[#This Row],[SuperTrend]]=BTC[[#This Row],[Upper]],BTC[[#This Row],[Upper]],NA())</f>
        <v>#N/A</v>
      </c>
      <c r="S77" s="22">
        <f>IF(BTC[[#This Row],[SuperTrend]]=BTC[[#This Row],[Lower]],BTC[[#This Row],[Lower]],NA())</f>
        <v>5232.6176357736167</v>
      </c>
      <c r="T77" s="22">
        <f>IF(BTC[[#This Row],[close]]&lt;=BTC[[#This Row],[STpot]],BTC[[#This Row],[Upper]],BTC[[#This Row],[Lower]])</f>
        <v>5232.6176357736167</v>
      </c>
    </row>
    <row r="78" spans="1:20" x14ac:dyDescent="0.25">
      <c r="A78" s="5">
        <v>77</v>
      </c>
      <c r="B78" s="2">
        <v>43039</v>
      </c>
      <c r="C78" s="1">
        <v>6463</v>
      </c>
      <c r="D78" s="1">
        <v>6774.67</v>
      </c>
      <c r="E78" s="1">
        <v>6338.02</v>
      </c>
      <c r="F78" s="1">
        <v>6753.98</v>
      </c>
      <c r="G78" s="1">
        <f>BTC[[#This Row],[high]]-BTC[[#This Row],[low]]</f>
        <v>436.64999999999964</v>
      </c>
      <c r="H78" s="1">
        <f>ABS(BTC[[#This Row],[high]]-F77)</f>
        <v>311.67000000000007</v>
      </c>
      <c r="I78" s="1">
        <f>ABS(BTC[[#This Row],[low]]-F77)</f>
        <v>124.97999999999956</v>
      </c>
      <c r="J78" s="15">
        <f>MAX(BTC[[#This Row],[H-L]:[|L-pC|]])</f>
        <v>436.64999999999964</v>
      </c>
      <c r="K78" s="8">
        <f>(K77*9+BTC[[#This Row],[TR]])/10</f>
        <v>363.58120926791514</v>
      </c>
      <c r="L78" s="12">
        <f>(BTC[[#This Row],[high]]+BTC[[#This Row],[low]])/2</f>
        <v>6556.3450000000003</v>
      </c>
      <c r="M78" s="15">
        <f>BTC[[#This Row],[MidPrice]]+Multiplier*BTC[[#This Row],[ATR]]</f>
        <v>7647.0886278037451</v>
      </c>
      <c r="N78" s="15">
        <f>BTC[[#This Row],[MidPrice]]-Multiplier*BTC[[#This Row],[ATR]]</f>
        <v>5465.6013721962554</v>
      </c>
      <c r="O78" s="15">
        <f>IF(OR(BTC[[#This Row],[UpperE]]&lt;O77,F77&gt;O77),BTC[[#This Row],[UpperE]],O77)</f>
        <v>6609.3206671415701</v>
      </c>
      <c r="P78" s="15">
        <f>IF(OR(BTC[[#This Row],[LowerE]]&gt;P77,F77&lt;P77),BTC[[#This Row],[LowerE]],P77)</f>
        <v>5465.6013721962554</v>
      </c>
      <c r="Q78" s="8">
        <f>IF(T77=O77,BTC[[#This Row],[Upper]],BTC[[#This Row],[Lower]])</f>
        <v>5465.6013721962554</v>
      </c>
      <c r="R78" s="22" t="e">
        <f>IF(BTC[[#This Row],[SuperTrend]]=BTC[[#This Row],[Upper]],BTC[[#This Row],[Upper]],NA())</f>
        <v>#N/A</v>
      </c>
      <c r="S78" s="22">
        <f>IF(BTC[[#This Row],[SuperTrend]]=BTC[[#This Row],[Lower]],BTC[[#This Row],[Lower]],NA())</f>
        <v>5465.6013721962554</v>
      </c>
      <c r="T78" s="22">
        <f>IF(BTC[[#This Row],[close]]&lt;=BTC[[#This Row],[STpot]],BTC[[#This Row],[Upper]],BTC[[#This Row],[Lower]])</f>
        <v>5465.6013721962554</v>
      </c>
    </row>
    <row r="79" spans="1:20" x14ac:dyDescent="0.25">
      <c r="A79" s="5">
        <v>78</v>
      </c>
      <c r="B79" s="2">
        <v>43040</v>
      </c>
      <c r="C79" s="1">
        <v>6753.98</v>
      </c>
      <c r="D79" s="1">
        <v>7300</v>
      </c>
      <c r="E79" s="1">
        <v>6685.1</v>
      </c>
      <c r="F79" s="1">
        <v>7019.98</v>
      </c>
      <c r="G79" s="1">
        <f>BTC[[#This Row],[high]]-BTC[[#This Row],[low]]</f>
        <v>614.89999999999964</v>
      </c>
      <c r="H79" s="1">
        <f>ABS(BTC[[#This Row],[high]]-F78)</f>
        <v>546.02000000000044</v>
      </c>
      <c r="I79" s="1">
        <f>ABS(BTC[[#This Row],[low]]-F78)</f>
        <v>68.8799999999992</v>
      </c>
      <c r="J79" s="15">
        <f>MAX(BTC[[#This Row],[H-L]:[|L-pC|]])</f>
        <v>614.89999999999964</v>
      </c>
      <c r="K79" s="8">
        <f>(K78*9+BTC[[#This Row],[TR]])/10</f>
        <v>388.71308834112358</v>
      </c>
      <c r="L79" s="12">
        <f>(BTC[[#This Row],[high]]+BTC[[#This Row],[low]])/2</f>
        <v>6992.55</v>
      </c>
      <c r="M79" s="15">
        <f>BTC[[#This Row],[MidPrice]]+Multiplier*BTC[[#This Row],[ATR]]</f>
        <v>8158.6892650233713</v>
      </c>
      <c r="N79" s="15">
        <f>BTC[[#This Row],[MidPrice]]-Multiplier*BTC[[#This Row],[ATR]]</f>
        <v>5826.4107349766291</v>
      </c>
      <c r="O79" s="15">
        <f>IF(OR(BTC[[#This Row],[UpperE]]&lt;O78,F78&gt;O78),BTC[[#This Row],[UpperE]],O78)</f>
        <v>8158.6892650233713</v>
      </c>
      <c r="P79" s="15">
        <f>IF(OR(BTC[[#This Row],[LowerE]]&gt;P78,F78&lt;P78),BTC[[#This Row],[LowerE]],P78)</f>
        <v>5826.4107349766291</v>
      </c>
      <c r="Q79" s="8">
        <f>IF(T78=O78,BTC[[#This Row],[Upper]],BTC[[#This Row],[Lower]])</f>
        <v>5826.4107349766291</v>
      </c>
      <c r="R79" s="22" t="e">
        <f>IF(BTC[[#This Row],[SuperTrend]]=BTC[[#This Row],[Upper]],BTC[[#This Row],[Upper]],NA())</f>
        <v>#N/A</v>
      </c>
      <c r="S79" s="22">
        <f>IF(BTC[[#This Row],[SuperTrend]]=BTC[[#This Row],[Lower]],BTC[[#This Row],[Lower]],NA())</f>
        <v>5826.4107349766291</v>
      </c>
      <c r="T79" s="22">
        <f>IF(BTC[[#This Row],[close]]&lt;=BTC[[#This Row],[STpot]],BTC[[#This Row],[Upper]],BTC[[#This Row],[Lower]])</f>
        <v>5826.4107349766291</v>
      </c>
    </row>
    <row r="80" spans="1:20" x14ac:dyDescent="0.25">
      <c r="A80" s="5">
        <v>79</v>
      </c>
      <c r="B80" s="2">
        <v>43041</v>
      </c>
      <c r="C80" s="1">
        <v>7010.31</v>
      </c>
      <c r="D80" s="1">
        <v>7346.34</v>
      </c>
      <c r="E80" s="1">
        <v>6923</v>
      </c>
      <c r="F80" s="1">
        <v>7115.04</v>
      </c>
      <c r="G80" s="1">
        <f>BTC[[#This Row],[high]]-BTC[[#This Row],[low]]</f>
        <v>423.34000000000015</v>
      </c>
      <c r="H80" s="1">
        <f>ABS(BTC[[#This Row],[high]]-F79)</f>
        <v>326.36000000000058</v>
      </c>
      <c r="I80" s="1">
        <f>ABS(BTC[[#This Row],[low]]-F79)</f>
        <v>96.979999999999563</v>
      </c>
      <c r="J80" s="15">
        <f>MAX(BTC[[#This Row],[H-L]:[|L-pC|]])</f>
        <v>423.34000000000015</v>
      </c>
      <c r="K80" s="8">
        <f>(K79*9+BTC[[#This Row],[TR]])/10</f>
        <v>392.17577950701127</v>
      </c>
      <c r="L80" s="12">
        <f>(BTC[[#This Row],[high]]+BTC[[#This Row],[low]])/2</f>
        <v>7134.67</v>
      </c>
      <c r="M80" s="15">
        <f>BTC[[#This Row],[MidPrice]]+Multiplier*BTC[[#This Row],[ATR]]</f>
        <v>8311.1973385210331</v>
      </c>
      <c r="N80" s="15">
        <f>BTC[[#This Row],[MidPrice]]-Multiplier*BTC[[#This Row],[ATR]]</f>
        <v>5958.1426614789661</v>
      </c>
      <c r="O80" s="15">
        <f>IF(OR(BTC[[#This Row],[UpperE]]&lt;O79,F79&gt;O79),BTC[[#This Row],[UpperE]],O79)</f>
        <v>8158.6892650233713</v>
      </c>
      <c r="P80" s="15">
        <f>IF(OR(BTC[[#This Row],[LowerE]]&gt;P79,F79&lt;P79),BTC[[#This Row],[LowerE]],P79)</f>
        <v>5958.1426614789661</v>
      </c>
      <c r="Q80" s="8">
        <f>IF(T79=O79,BTC[[#This Row],[Upper]],BTC[[#This Row],[Lower]])</f>
        <v>5958.1426614789661</v>
      </c>
      <c r="R80" s="22" t="e">
        <f>IF(BTC[[#This Row],[SuperTrend]]=BTC[[#This Row],[Upper]],BTC[[#This Row],[Upper]],NA())</f>
        <v>#N/A</v>
      </c>
      <c r="S80" s="22">
        <f>IF(BTC[[#This Row],[SuperTrend]]=BTC[[#This Row],[Lower]],BTC[[#This Row],[Lower]],NA())</f>
        <v>5958.1426614789661</v>
      </c>
      <c r="T80" s="22">
        <f>IF(BTC[[#This Row],[close]]&lt;=BTC[[#This Row],[STpot]],BTC[[#This Row],[Upper]],BTC[[#This Row],[Lower]])</f>
        <v>5958.1426614789661</v>
      </c>
    </row>
    <row r="81" spans="1:20" x14ac:dyDescent="0.25">
      <c r="A81" s="5">
        <v>80</v>
      </c>
      <c r="B81" s="2">
        <v>43042</v>
      </c>
      <c r="C81" s="1">
        <v>7115.02</v>
      </c>
      <c r="D81" s="1">
        <v>7480.99</v>
      </c>
      <c r="E81" s="1">
        <v>6901</v>
      </c>
      <c r="F81" s="1">
        <v>7357.09</v>
      </c>
      <c r="G81" s="1">
        <f>BTC[[#This Row],[high]]-BTC[[#This Row],[low]]</f>
        <v>579.98999999999978</v>
      </c>
      <c r="H81" s="1">
        <f>ABS(BTC[[#This Row],[high]]-F80)</f>
        <v>365.94999999999982</v>
      </c>
      <c r="I81" s="1">
        <f>ABS(BTC[[#This Row],[low]]-F80)</f>
        <v>214.03999999999996</v>
      </c>
      <c r="J81" s="15">
        <f>MAX(BTC[[#This Row],[H-L]:[|L-pC|]])</f>
        <v>579.98999999999978</v>
      </c>
      <c r="K81" s="8">
        <f>(K80*9+BTC[[#This Row],[TR]])/10</f>
        <v>410.95720155631005</v>
      </c>
      <c r="L81" s="12">
        <f>(BTC[[#This Row],[high]]+BTC[[#This Row],[low]])/2</f>
        <v>7190.9949999999999</v>
      </c>
      <c r="M81" s="15">
        <f>BTC[[#This Row],[MidPrice]]+Multiplier*BTC[[#This Row],[ATR]]</f>
        <v>8423.8666046689304</v>
      </c>
      <c r="N81" s="15">
        <f>BTC[[#This Row],[MidPrice]]-Multiplier*BTC[[#This Row],[ATR]]</f>
        <v>5958.1233953310693</v>
      </c>
      <c r="O81" s="15">
        <f>IF(OR(BTC[[#This Row],[UpperE]]&lt;O80,F80&gt;O80),BTC[[#This Row],[UpperE]],O80)</f>
        <v>8158.6892650233713</v>
      </c>
      <c r="P81" s="15">
        <f>IF(OR(BTC[[#This Row],[LowerE]]&gt;P80,F80&lt;P80),BTC[[#This Row],[LowerE]],P80)</f>
        <v>5958.1426614789661</v>
      </c>
      <c r="Q81" s="8">
        <f>IF(T80=O80,BTC[[#This Row],[Upper]],BTC[[#This Row],[Lower]])</f>
        <v>5958.1426614789661</v>
      </c>
      <c r="R81" s="22" t="e">
        <f>IF(BTC[[#This Row],[SuperTrend]]=BTC[[#This Row],[Upper]],BTC[[#This Row],[Upper]],NA())</f>
        <v>#N/A</v>
      </c>
      <c r="S81" s="22">
        <f>IF(BTC[[#This Row],[SuperTrend]]=BTC[[#This Row],[Lower]],BTC[[#This Row],[Lower]],NA())</f>
        <v>5958.1426614789661</v>
      </c>
      <c r="T81" s="22">
        <f>IF(BTC[[#This Row],[close]]&lt;=BTC[[#This Row],[STpot]],BTC[[#This Row],[Upper]],BTC[[#This Row],[Lower]])</f>
        <v>5958.1426614789661</v>
      </c>
    </row>
    <row r="82" spans="1:20" x14ac:dyDescent="0.25">
      <c r="A82" s="5">
        <v>81</v>
      </c>
      <c r="B82" s="2">
        <v>43043</v>
      </c>
      <c r="C82" s="1">
        <v>7357.27</v>
      </c>
      <c r="D82" s="1">
        <v>7590.25</v>
      </c>
      <c r="E82" s="1">
        <v>7279.02</v>
      </c>
      <c r="F82" s="1">
        <v>7345.01</v>
      </c>
      <c r="G82" s="1">
        <f>BTC[[#This Row],[high]]-BTC[[#This Row],[low]]</f>
        <v>311.22999999999956</v>
      </c>
      <c r="H82" s="1">
        <f>ABS(BTC[[#This Row],[high]]-F81)</f>
        <v>233.15999999999985</v>
      </c>
      <c r="I82" s="1">
        <f>ABS(BTC[[#This Row],[low]]-F81)</f>
        <v>78.069999999999709</v>
      </c>
      <c r="J82" s="15">
        <f>MAX(BTC[[#This Row],[H-L]:[|L-pC|]])</f>
        <v>311.22999999999956</v>
      </c>
      <c r="K82" s="8">
        <f>(K81*9+BTC[[#This Row],[TR]])/10</f>
        <v>400.98448140067899</v>
      </c>
      <c r="L82" s="12">
        <f>(BTC[[#This Row],[high]]+BTC[[#This Row],[low]])/2</f>
        <v>7434.6350000000002</v>
      </c>
      <c r="M82" s="15">
        <f>BTC[[#This Row],[MidPrice]]+Multiplier*BTC[[#This Row],[ATR]]</f>
        <v>8637.5884442020379</v>
      </c>
      <c r="N82" s="15">
        <f>BTC[[#This Row],[MidPrice]]-Multiplier*BTC[[#This Row],[ATR]]</f>
        <v>6231.6815557979635</v>
      </c>
      <c r="O82" s="15">
        <f>IF(OR(BTC[[#This Row],[UpperE]]&lt;O81,F81&gt;O81),BTC[[#This Row],[UpperE]],O81)</f>
        <v>8158.6892650233713</v>
      </c>
      <c r="P82" s="15">
        <f>IF(OR(BTC[[#This Row],[LowerE]]&gt;P81,F81&lt;P81),BTC[[#This Row],[LowerE]],P81)</f>
        <v>6231.6815557979635</v>
      </c>
      <c r="Q82" s="8">
        <f>IF(T81=O81,BTC[[#This Row],[Upper]],BTC[[#This Row],[Lower]])</f>
        <v>6231.6815557979635</v>
      </c>
      <c r="R82" s="22" t="e">
        <f>IF(BTC[[#This Row],[SuperTrend]]=BTC[[#This Row],[Upper]],BTC[[#This Row],[Upper]],NA())</f>
        <v>#N/A</v>
      </c>
      <c r="S82" s="22">
        <f>IF(BTC[[#This Row],[SuperTrend]]=BTC[[#This Row],[Lower]],BTC[[#This Row],[Lower]],NA())</f>
        <v>6231.6815557979635</v>
      </c>
      <c r="T82" s="22">
        <f>IF(BTC[[#This Row],[close]]&lt;=BTC[[#This Row],[STpot]],BTC[[#This Row],[Upper]],BTC[[#This Row],[Lower]])</f>
        <v>6231.6815557979635</v>
      </c>
    </row>
    <row r="83" spans="1:20" x14ac:dyDescent="0.25">
      <c r="A83" s="5">
        <v>82</v>
      </c>
      <c r="B83" s="2">
        <v>43044</v>
      </c>
      <c r="C83" s="1">
        <v>7345.1</v>
      </c>
      <c r="D83" s="1">
        <v>7401</v>
      </c>
      <c r="E83" s="1">
        <v>6906</v>
      </c>
      <c r="F83" s="1">
        <v>6960.12</v>
      </c>
      <c r="G83" s="1">
        <f>BTC[[#This Row],[high]]-BTC[[#This Row],[low]]</f>
        <v>495</v>
      </c>
      <c r="H83" s="1">
        <f>ABS(BTC[[#This Row],[high]]-F82)</f>
        <v>55.989999999999782</v>
      </c>
      <c r="I83" s="1">
        <f>ABS(BTC[[#This Row],[low]]-F82)</f>
        <v>439.01000000000022</v>
      </c>
      <c r="J83" s="15">
        <f>MAX(BTC[[#This Row],[H-L]:[|L-pC|]])</f>
        <v>495</v>
      </c>
      <c r="K83" s="8">
        <f>(K82*9+BTC[[#This Row],[TR]])/10</f>
        <v>410.3860332606111</v>
      </c>
      <c r="L83" s="12">
        <f>(BTC[[#This Row],[high]]+BTC[[#This Row],[low]])/2</f>
        <v>7153.5</v>
      </c>
      <c r="M83" s="15">
        <f>BTC[[#This Row],[MidPrice]]+Multiplier*BTC[[#This Row],[ATR]]</f>
        <v>8384.6580997818328</v>
      </c>
      <c r="N83" s="15">
        <f>BTC[[#This Row],[MidPrice]]-Multiplier*BTC[[#This Row],[ATR]]</f>
        <v>5922.3419002181672</v>
      </c>
      <c r="O83" s="15">
        <f>IF(OR(BTC[[#This Row],[UpperE]]&lt;O82,F82&gt;O82),BTC[[#This Row],[UpperE]],O82)</f>
        <v>8158.6892650233713</v>
      </c>
      <c r="P83" s="15">
        <f>IF(OR(BTC[[#This Row],[LowerE]]&gt;P82,F82&lt;P82),BTC[[#This Row],[LowerE]],P82)</f>
        <v>6231.6815557979635</v>
      </c>
      <c r="Q83" s="8">
        <f>IF(T82=O82,BTC[[#This Row],[Upper]],BTC[[#This Row],[Lower]])</f>
        <v>6231.6815557979635</v>
      </c>
      <c r="R83" s="22" t="e">
        <f>IF(BTC[[#This Row],[SuperTrend]]=BTC[[#This Row],[Upper]],BTC[[#This Row],[Upper]],NA())</f>
        <v>#N/A</v>
      </c>
      <c r="S83" s="22">
        <f>IF(BTC[[#This Row],[SuperTrend]]=BTC[[#This Row],[Lower]],BTC[[#This Row],[Lower]],NA())</f>
        <v>6231.6815557979635</v>
      </c>
      <c r="T83" s="22">
        <f>IF(BTC[[#This Row],[close]]&lt;=BTC[[#This Row],[STpot]],BTC[[#This Row],[Upper]],BTC[[#This Row],[Lower]])</f>
        <v>6231.6815557979635</v>
      </c>
    </row>
    <row r="84" spans="1:20" x14ac:dyDescent="0.25">
      <c r="A84" s="5">
        <v>83</v>
      </c>
      <c r="B84" s="2">
        <v>43045</v>
      </c>
      <c r="C84" s="1">
        <v>6981.72</v>
      </c>
      <c r="D84" s="1">
        <v>7198.49</v>
      </c>
      <c r="E84" s="1">
        <v>6901</v>
      </c>
      <c r="F84" s="1">
        <v>7064.04</v>
      </c>
      <c r="G84" s="1">
        <f>BTC[[#This Row],[high]]-BTC[[#This Row],[low]]</f>
        <v>297.48999999999978</v>
      </c>
      <c r="H84" s="1">
        <f>ABS(BTC[[#This Row],[high]]-F83)</f>
        <v>238.36999999999989</v>
      </c>
      <c r="I84" s="1">
        <f>ABS(BTC[[#This Row],[low]]-F83)</f>
        <v>59.119999999999891</v>
      </c>
      <c r="J84" s="15">
        <f>MAX(BTC[[#This Row],[H-L]:[|L-pC|]])</f>
        <v>297.48999999999978</v>
      </c>
      <c r="K84" s="8">
        <f>(K83*9+BTC[[#This Row],[TR]])/10</f>
        <v>399.09642993454997</v>
      </c>
      <c r="L84" s="12">
        <f>(BTC[[#This Row],[high]]+BTC[[#This Row],[low]])/2</f>
        <v>7049.7449999999999</v>
      </c>
      <c r="M84" s="15">
        <f>BTC[[#This Row],[MidPrice]]+Multiplier*BTC[[#This Row],[ATR]]</f>
        <v>8247.0342898036506</v>
      </c>
      <c r="N84" s="15">
        <f>BTC[[#This Row],[MidPrice]]-Multiplier*BTC[[#This Row],[ATR]]</f>
        <v>5852.4557101963501</v>
      </c>
      <c r="O84" s="15">
        <f>IF(OR(BTC[[#This Row],[UpperE]]&lt;O83,F83&gt;O83),BTC[[#This Row],[UpperE]],O83)</f>
        <v>8158.6892650233713</v>
      </c>
      <c r="P84" s="15">
        <f>IF(OR(BTC[[#This Row],[LowerE]]&gt;P83,F83&lt;P83),BTC[[#This Row],[LowerE]],P83)</f>
        <v>6231.6815557979635</v>
      </c>
      <c r="Q84" s="8">
        <f>IF(T83=O83,BTC[[#This Row],[Upper]],BTC[[#This Row],[Lower]])</f>
        <v>6231.6815557979635</v>
      </c>
      <c r="R84" s="22" t="e">
        <f>IF(BTC[[#This Row],[SuperTrend]]=BTC[[#This Row],[Upper]],BTC[[#This Row],[Upper]],NA())</f>
        <v>#N/A</v>
      </c>
      <c r="S84" s="22">
        <f>IF(BTC[[#This Row],[SuperTrend]]=BTC[[#This Row],[Lower]],BTC[[#This Row],[Lower]],NA())</f>
        <v>6231.6815557979635</v>
      </c>
      <c r="T84" s="22">
        <f>IF(BTC[[#This Row],[close]]&lt;=BTC[[#This Row],[STpot]],BTC[[#This Row],[Upper]],BTC[[#This Row],[Lower]])</f>
        <v>6231.6815557979635</v>
      </c>
    </row>
    <row r="85" spans="1:20" x14ac:dyDescent="0.25">
      <c r="A85" s="5">
        <v>84</v>
      </c>
      <c r="B85" s="2">
        <v>43046</v>
      </c>
      <c r="C85" s="1">
        <v>7070</v>
      </c>
      <c r="D85" s="1">
        <v>7770.02</v>
      </c>
      <c r="E85" s="1">
        <v>6651</v>
      </c>
      <c r="F85" s="1">
        <v>7303</v>
      </c>
      <c r="G85" s="1">
        <f>BTC[[#This Row],[high]]-BTC[[#This Row],[low]]</f>
        <v>1119.0200000000004</v>
      </c>
      <c r="H85" s="1">
        <f>ABS(BTC[[#This Row],[high]]-F84)</f>
        <v>705.98000000000047</v>
      </c>
      <c r="I85" s="1">
        <f>ABS(BTC[[#This Row],[low]]-F84)</f>
        <v>413.03999999999996</v>
      </c>
      <c r="J85" s="15">
        <f>MAX(BTC[[#This Row],[H-L]:[|L-pC|]])</f>
        <v>1119.0200000000004</v>
      </c>
      <c r="K85" s="8">
        <f>(K84*9+BTC[[#This Row],[TR]])/10</f>
        <v>471.08878694109501</v>
      </c>
      <c r="L85" s="12">
        <f>(BTC[[#This Row],[high]]+BTC[[#This Row],[low]])/2</f>
        <v>7210.51</v>
      </c>
      <c r="M85" s="15">
        <f>BTC[[#This Row],[MidPrice]]+Multiplier*BTC[[#This Row],[ATR]]</f>
        <v>8623.7763608232854</v>
      </c>
      <c r="N85" s="15">
        <f>BTC[[#This Row],[MidPrice]]-Multiplier*BTC[[#This Row],[ATR]]</f>
        <v>5797.2436391767151</v>
      </c>
      <c r="O85" s="15">
        <f>IF(OR(BTC[[#This Row],[UpperE]]&lt;O84,F84&gt;O84),BTC[[#This Row],[UpperE]],O84)</f>
        <v>8158.6892650233713</v>
      </c>
      <c r="P85" s="15">
        <f>IF(OR(BTC[[#This Row],[LowerE]]&gt;P84,F84&lt;P84),BTC[[#This Row],[LowerE]],P84)</f>
        <v>6231.6815557979635</v>
      </c>
      <c r="Q85" s="8">
        <f>IF(T84=O84,BTC[[#This Row],[Upper]],BTC[[#This Row],[Lower]])</f>
        <v>6231.6815557979635</v>
      </c>
      <c r="R85" s="22" t="e">
        <f>IF(BTC[[#This Row],[SuperTrend]]=BTC[[#This Row],[Upper]],BTC[[#This Row],[Upper]],NA())</f>
        <v>#N/A</v>
      </c>
      <c r="S85" s="22">
        <f>IF(BTC[[#This Row],[SuperTrend]]=BTC[[#This Row],[Lower]],BTC[[#This Row],[Lower]],NA())</f>
        <v>6231.6815557979635</v>
      </c>
      <c r="T85" s="22">
        <f>IF(BTC[[#This Row],[close]]&lt;=BTC[[#This Row],[STpot]],BTC[[#This Row],[Upper]],BTC[[#This Row],[Lower]])</f>
        <v>6231.6815557979635</v>
      </c>
    </row>
    <row r="86" spans="1:20" x14ac:dyDescent="0.25">
      <c r="A86" s="5">
        <v>85</v>
      </c>
      <c r="B86" s="2">
        <v>43047</v>
      </c>
      <c r="C86" s="1">
        <v>7303.01</v>
      </c>
      <c r="D86" s="1">
        <v>7392</v>
      </c>
      <c r="E86" s="1">
        <v>7015</v>
      </c>
      <c r="F86" s="1">
        <v>7079.99</v>
      </c>
      <c r="G86" s="1">
        <f>BTC[[#This Row],[high]]-BTC[[#This Row],[low]]</f>
        <v>377</v>
      </c>
      <c r="H86" s="1">
        <f>ABS(BTC[[#This Row],[high]]-F85)</f>
        <v>89</v>
      </c>
      <c r="I86" s="1">
        <f>ABS(BTC[[#This Row],[low]]-F85)</f>
        <v>288</v>
      </c>
      <c r="J86" s="15">
        <f>MAX(BTC[[#This Row],[H-L]:[|L-pC|]])</f>
        <v>377</v>
      </c>
      <c r="K86" s="8">
        <f>(K85*9+BTC[[#This Row],[TR]])/10</f>
        <v>461.67990824698552</v>
      </c>
      <c r="L86" s="12">
        <f>(BTC[[#This Row],[high]]+BTC[[#This Row],[low]])/2</f>
        <v>7203.5</v>
      </c>
      <c r="M86" s="15">
        <f>BTC[[#This Row],[MidPrice]]+Multiplier*BTC[[#This Row],[ATR]]</f>
        <v>8588.5397247409564</v>
      </c>
      <c r="N86" s="15">
        <f>BTC[[#This Row],[MidPrice]]-Multiplier*BTC[[#This Row],[ATR]]</f>
        <v>5818.4602752590436</v>
      </c>
      <c r="O86" s="15">
        <f>IF(OR(BTC[[#This Row],[UpperE]]&lt;O85,F85&gt;O85),BTC[[#This Row],[UpperE]],O85)</f>
        <v>8158.6892650233713</v>
      </c>
      <c r="P86" s="15">
        <f>IF(OR(BTC[[#This Row],[LowerE]]&gt;P85,F85&lt;P85),BTC[[#This Row],[LowerE]],P85)</f>
        <v>6231.6815557979635</v>
      </c>
      <c r="Q86" s="8">
        <f>IF(T85=O85,BTC[[#This Row],[Upper]],BTC[[#This Row],[Lower]])</f>
        <v>6231.6815557979635</v>
      </c>
      <c r="R86" s="22" t="e">
        <f>IF(BTC[[#This Row],[SuperTrend]]=BTC[[#This Row],[Upper]],BTC[[#This Row],[Upper]],NA())</f>
        <v>#N/A</v>
      </c>
      <c r="S86" s="22">
        <f>IF(BTC[[#This Row],[SuperTrend]]=BTC[[#This Row],[Lower]],BTC[[#This Row],[Lower]],NA())</f>
        <v>6231.6815557979635</v>
      </c>
      <c r="T86" s="22">
        <f>IF(BTC[[#This Row],[close]]&lt;=BTC[[#This Row],[STpot]],BTC[[#This Row],[Upper]],BTC[[#This Row],[Lower]])</f>
        <v>6231.6815557979635</v>
      </c>
    </row>
    <row r="87" spans="1:20" x14ac:dyDescent="0.25">
      <c r="A87" s="5">
        <v>86</v>
      </c>
      <c r="B87" s="2">
        <v>43048</v>
      </c>
      <c r="C87" s="1">
        <v>7079</v>
      </c>
      <c r="D87" s="1">
        <v>7279.91</v>
      </c>
      <c r="E87" s="1">
        <v>6255.01</v>
      </c>
      <c r="F87" s="1">
        <v>6506.98</v>
      </c>
      <c r="G87" s="1">
        <f>BTC[[#This Row],[high]]-BTC[[#This Row],[low]]</f>
        <v>1024.8999999999996</v>
      </c>
      <c r="H87" s="1">
        <f>ABS(BTC[[#This Row],[high]]-F86)</f>
        <v>199.92000000000007</v>
      </c>
      <c r="I87" s="1">
        <f>ABS(BTC[[#This Row],[low]]-F86)</f>
        <v>824.97999999999956</v>
      </c>
      <c r="J87" s="15">
        <f>MAX(BTC[[#This Row],[H-L]:[|L-pC|]])</f>
        <v>1024.8999999999996</v>
      </c>
      <c r="K87" s="8">
        <f>(K86*9+BTC[[#This Row],[TR]])/10</f>
        <v>518.00191742228685</v>
      </c>
      <c r="L87" s="12">
        <f>(BTC[[#This Row],[high]]+BTC[[#This Row],[low]])/2</f>
        <v>6767.46</v>
      </c>
      <c r="M87" s="15">
        <f>BTC[[#This Row],[MidPrice]]+Multiplier*BTC[[#This Row],[ATR]]</f>
        <v>8321.4657522668604</v>
      </c>
      <c r="N87" s="15">
        <f>BTC[[#This Row],[MidPrice]]-Multiplier*BTC[[#This Row],[ATR]]</f>
        <v>5213.4542477331397</v>
      </c>
      <c r="O87" s="15">
        <f>IF(OR(BTC[[#This Row],[UpperE]]&lt;O86,F86&gt;O86),BTC[[#This Row],[UpperE]],O86)</f>
        <v>8158.6892650233713</v>
      </c>
      <c r="P87" s="15">
        <f>IF(OR(BTC[[#This Row],[LowerE]]&gt;P86,F86&lt;P86),BTC[[#This Row],[LowerE]],P86)</f>
        <v>6231.6815557979635</v>
      </c>
      <c r="Q87" s="8">
        <f>IF(T86=O86,BTC[[#This Row],[Upper]],BTC[[#This Row],[Lower]])</f>
        <v>6231.6815557979635</v>
      </c>
      <c r="R87" s="22" t="e">
        <f>IF(BTC[[#This Row],[SuperTrend]]=BTC[[#This Row],[Upper]],BTC[[#This Row],[Upper]],NA())</f>
        <v>#N/A</v>
      </c>
      <c r="S87" s="22">
        <f>IF(BTC[[#This Row],[SuperTrend]]=BTC[[#This Row],[Lower]],BTC[[#This Row],[Lower]],NA())</f>
        <v>6231.6815557979635</v>
      </c>
      <c r="T87" s="22">
        <f>IF(BTC[[#This Row],[close]]&lt;=BTC[[#This Row],[STpot]],BTC[[#This Row],[Upper]],BTC[[#This Row],[Lower]])</f>
        <v>6231.6815557979635</v>
      </c>
    </row>
    <row r="88" spans="1:20" x14ac:dyDescent="0.25">
      <c r="A88" s="5">
        <v>87</v>
      </c>
      <c r="B88" s="2">
        <v>43049</v>
      </c>
      <c r="C88" s="1">
        <v>6503</v>
      </c>
      <c r="D88" s="1">
        <v>6797.98</v>
      </c>
      <c r="E88" s="1">
        <v>6100</v>
      </c>
      <c r="F88" s="1">
        <v>6245.05</v>
      </c>
      <c r="G88" s="1">
        <f>BTC[[#This Row],[high]]-BTC[[#This Row],[low]]</f>
        <v>697.97999999999956</v>
      </c>
      <c r="H88" s="1">
        <f>ABS(BTC[[#This Row],[high]]-F87)</f>
        <v>291</v>
      </c>
      <c r="I88" s="1">
        <f>ABS(BTC[[#This Row],[low]]-F87)</f>
        <v>406.97999999999956</v>
      </c>
      <c r="J88" s="15">
        <f>MAX(BTC[[#This Row],[H-L]:[|L-pC|]])</f>
        <v>697.97999999999956</v>
      </c>
      <c r="K88" s="8">
        <f>(K87*9+BTC[[#This Row],[TR]])/10</f>
        <v>535.99972568005819</v>
      </c>
      <c r="L88" s="12">
        <f>(BTC[[#This Row],[high]]+BTC[[#This Row],[low]])/2</f>
        <v>6448.99</v>
      </c>
      <c r="M88" s="15">
        <f>BTC[[#This Row],[MidPrice]]+Multiplier*BTC[[#This Row],[ATR]]</f>
        <v>8056.9891770401746</v>
      </c>
      <c r="N88" s="15">
        <f>BTC[[#This Row],[MidPrice]]-Multiplier*BTC[[#This Row],[ATR]]</f>
        <v>4840.990822959825</v>
      </c>
      <c r="O88" s="15">
        <f>IF(OR(BTC[[#This Row],[UpperE]]&lt;O87,F87&gt;O87),BTC[[#This Row],[UpperE]],O87)</f>
        <v>8056.9891770401746</v>
      </c>
      <c r="P88" s="15">
        <f>IF(OR(BTC[[#This Row],[LowerE]]&gt;P87,F87&lt;P87),BTC[[#This Row],[LowerE]],P87)</f>
        <v>6231.6815557979635</v>
      </c>
      <c r="Q88" s="8">
        <f>IF(T87=O87,BTC[[#This Row],[Upper]],BTC[[#This Row],[Lower]])</f>
        <v>6231.6815557979635</v>
      </c>
      <c r="R88" s="22" t="e">
        <f>IF(BTC[[#This Row],[SuperTrend]]=BTC[[#This Row],[Upper]],BTC[[#This Row],[Upper]],NA())</f>
        <v>#N/A</v>
      </c>
      <c r="S88" s="22">
        <f>IF(BTC[[#This Row],[SuperTrend]]=BTC[[#This Row],[Lower]],BTC[[#This Row],[Lower]],NA())</f>
        <v>6231.6815557979635</v>
      </c>
      <c r="T88" s="22">
        <f>IF(BTC[[#This Row],[close]]&lt;=BTC[[#This Row],[STpot]],BTC[[#This Row],[Upper]],BTC[[#This Row],[Lower]])</f>
        <v>6231.6815557979635</v>
      </c>
    </row>
    <row r="89" spans="1:20" x14ac:dyDescent="0.25">
      <c r="A89" s="5">
        <v>88</v>
      </c>
      <c r="B89" s="2">
        <v>43050</v>
      </c>
      <c r="C89" s="1">
        <v>6245.05</v>
      </c>
      <c r="D89" s="1">
        <v>6630</v>
      </c>
      <c r="E89" s="1">
        <v>5325.01</v>
      </c>
      <c r="F89" s="1">
        <v>5811.03</v>
      </c>
      <c r="G89" s="1">
        <f>BTC[[#This Row],[high]]-BTC[[#This Row],[low]]</f>
        <v>1304.9899999999998</v>
      </c>
      <c r="H89" s="1">
        <f>ABS(BTC[[#This Row],[high]]-F88)</f>
        <v>384.94999999999982</v>
      </c>
      <c r="I89" s="1">
        <f>ABS(BTC[[#This Row],[low]]-F88)</f>
        <v>920.04</v>
      </c>
      <c r="J89" s="15">
        <f>MAX(BTC[[#This Row],[H-L]:[|L-pC|]])</f>
        <v>1304.9899999999998</v>
      </c>
      <c r="K89" s="8">
        <f>(K88*9+BTC[[#This Row],[TR]])/10</f>
        <v>612.8987531120523</v>
      </c>
      <c r="L89" s="12">
        <f>(BTC[[#This Row],[high]]+BTC[[#This Row],[low]])/2</f>
        <v>5977.5050000000001</v>
      </c>
      <c r="M89" s="15">
        <f>BTC[[#This Row],[MidPrice]]+Multiplier*BTC[[#This Row],[ATR]]</f>
        <v>7816.2012593361569</v>
      </c>
      <c r="N89" s="15">
        <f>BTC[[#This Row],[MidPrice]]-Multiplier*BTC[[#This Row],[ATR]]</f>
        <v>4138.8087406638433</v>
      </c>
      <c r="O89" s="15">
        <f>IF(OR(BTC[[#This Row],[UpperE]]&lt;O88,F88&gt;O88),BTC[[#This Row],[UpperE]],O88)</f>
        <v>7816.2012593361569</v>
      </c>
      <c r="P89" s="15">
        <f>IF(OR(BTC[[#This Row],[LowerE]]&gt;P88,F88&lt;P88),BTC[[#This Row],[LowerE]],P88)</f>
        <v>6231.6815557979635</v>
      </c>
      <c r="Q89" s="8">
        <f>IF(T88=O88,BTC[[#This Row],[Upper]],BTC[[#This Row],[Lower]])</f>
        <v>6231.6815557979635</v>
      </c>
      <c r="R89" s="22">
        <f>IF(BTC[[#This Row],[SuperTrend]]=BTC[[#This Row],[Upper]],BTC[[#This Row],[Upper]],NA())</f>
        <v>7816.2012593361569</v>
      </c>
      <c r="S89" s="22" t="e">
        <f>IF(BTC[[#This Row],[SuperTrend]]=BTC[[#This Row],[Lower]],BTC[[#This Row],[Lower]],NA())</f>
        <v>#N/A</v>
      </c>
      <c r="T89" s="22">
        <f>IF(BTC[[#This Row],[close]]&lt;=BTC[[#This Row],[STpot]],BTC[[#This Row],[Upper]],BTC[[#This Row],[Lower]])</f>
        <v>7816.2012593361569</v>
      </c>
    </row>
    <row r="90" spans="1:20" x14ac:dyDescent="0.25">
      <c r="A90" s="5">
        <v>89</v>
      </c>
      <c r="B90" s="2">
        <v>43051</v>
      </c>
      <c r="C90" s="1">
        <v>5839.94</v>
      </c>
      <c r="D90" s="1">
        <v>6697.47</v>
      </c>
      <c r="E90" s="1">
        <v>5699.99</v>
      </c>
      <c r="F90" s="1">
        <v>6465.99</v>
      </c>
      <c r="G90" s="1">
        <f>BTC[[#This Row],[high]]-BTC[[#This Row],[low]]</f>
        <v>997.48000000000047</v>
      </c>
      <c r="H90" s="1">
        <f>ABS(BTC[[#This Row],[high]]-F89)</f>
        <v>886.44000000000051</v>
      </c>
      <c r="I90" s="1">
        <f>ABS(BTC[[#This Row],[low]]-F89)</f>
        <v>111.03999999999996</v>
      </c>
      <c r="J90" s="15">
        <f>MAX(BTC[[#This Row],[H-L]:[|L-pC|]])</f>
        <v>997.48000000000047</v>
      </c>
      <c r="K90" s="8">
        <f>(K89*9+BTC[[#This Row],[TR]])/10</f>
        <v>651.35687780084709</v>
      </c>
      <c r="L90" s="12">
        <f>(BTC[[#This Row],[high]]+BTC[[#This Row],[low]])/2</f>
        <v>6198.73</v>
      </c>
      <c r="M90" s="15">
        <f>BTC[[#This Row],[MidPrice]]+Multiplier*BTC[[#This Row],[ATR]]</f>
        <v>8152.8006334025413</v>
      </c>
      <c r="N90" s="15">
        <f>BTC[[#This Row],[MidPrice]]-Multiplier*BTC[[#This Row],[ATR]]</f>
        <v>4244.6593665974578</v>
      </c>
      <c r="O90" s="15">
        <f>IF(OR(BTC[[#This Row],[UpperE]]&lt;O89,F89&gt;O89),BTC[[#This Row],[UpperE]],O89)</f>
        <v>7816.2012593361569</v>
      </c>
      <c r="P90" s="15">
        <f>IF(OR(BTC[[#This Row],[LowerE]]&gt;P89,F89&lt;P89),BTC[[#This Row],[LowerE]],P89)</f>
        <v>4244.6593665974578</v>
      </c>
      <c r="Q90" s="8">
        <f>IF(T89=O89,BTC[[#This Row],[Upper]],BTC[[#This Row],[Lower]])</f>
        <v>7816.2012593361569</v>
      </c>
      <c r="R90" s="22">
        <f>IF(BTC[[#This Row],[SuperTrend]]=BTC[[#This Row],[Upper]],BTC[[#This Row],[Upper]],NA())</f>
        <v>7816.2012593361569</v>
      </c>
      <c r="S90" s="22" t="e">
        <f>IF(BTC[[#This Row],[SuperTrend]]=BTC[[#This Row],[Lower]],BTC[[#This Row],[Lower]],NA())</f>
        <v>#N/A</v>
      </c>
      <c r="T90" s="22">
        <f>IF(BTC[[#This Row],[close]]&lt;=BTC[[#This Row],[STpot]],BTC[[#This Row],[Upper]],BTC[[#This Row],[Lower]])</f>
        <v>7816.2012593361569</v>
      </c>
    </row>
    <row r="91" spans="1:20" x14ac:dyDescent="0.25">
      <c r="A91" s="5">
        <v>90</v>
      </c>
      <c r="B91" s="2">
        <v>43052</v>
      </c>
      <c r="C91" s="1">
        <v>6465.99</v>
      </c>
      <c r="D91" s="1">
        <v>6684.98</v>
      </c>
      <c r="E91" s="1">
        <v>6311.07</v>
      </c>
      <c r="F91" s="1">
        <v>6574.99</v>
      </c>
      <c r="G91" s="1">
        <f>BTC[[#This Row],[high]]-BTC[[#This Row],[low]]</f>
        <v>373.90999999999985</v>
      </c>
      <c r="H91" s="1">
        <f>ABS(BTC[[#This Row],[high]]-F90)</f>
        <v>218.98999999999978</v>
      </c>
      <c r="I91" s="1">
        <f>ABS(BTC[[#This Row],[low]]-F90)</f>
        <v>154.92000000000007</v>
      </c>
      <c r="J91" s="15">
        <f>MAX(BTC[[#This Row],[H-L]:[|L-pC|]])</f>
        <v>373.90999999999985</v>
      </c>
      <c r="K91" s="8">
        <f>(K90*9+BTC[[#This Row],[TR]])/10</f>
        <v>623.61219002076234</v>
      </c>
      <c r="L91" s="12">
        <f>(BTC[[#This Row],[high]]+BTC[[#This Row],[low]])/2</f>
        <v>6498.0249999999996</v>
      </c>
      <c r="M91" s="15">
        <f>BTC[[#This Row],[MidPrice]]+Multiplier*BTC[[#This Row],[ATR]]</f>
        <v>8368.8615700622868</v>
      </c>
      <c r="N91" s="15">
        <f>BTC[[#This Row],[MidPrice]]-Multiplier*BTC[[#This Row],[ATR]]</f>
        <v>4627.1884299377125</v>
      </c>
      <c r="O91" s="15">
        <f>IF(OR(BTC[[#This Row],[UpperE]]&lt;O90,F90&gt;O90),BTC[[#This Row],[UpperE]],O90)</f>
        <v>7816.2012593361569</v>
      </c>
      <c r="P91" s="15">
        <f>IF(OR(BTC[[#This Row],[LowerE]]&gt;P90,F90&lt;P90),BTC[[#This Row],[LowerE]],P90)</f>
        <v>4627.1884299377125</v>
      </c>
      <c r="Q91" s="8">
        <f>IF(T90=O90,BTC[[#This Row],[Upper]],BTC[[#This Row],[Lower]])</f>
        <v>7816.2012593361569</v>
      </c>
      <c r="R91" s="22">
        <f>IF(BTC[[#This Row],[SuperTrend]]=BTC[[#This Row],[Upper]],BTC[[#This Row],[Upper]],NA())</f>
        <v>7816.2012593361569</v>
      </c>
      <c r="S91" s="22" t="e">
        <f>IF(BTC[[#This Row],[SuperTrend]]=BTC[[#This Row],[Lower]],BTC[[#This Row],[Lower]],NA())</f>
        <v>#N/A</v>
      </c>
      <c r="T91" s="22">
        <f>IF(BTC[[#This Row],[close]]&lt;=BTC[[#This Row],[STpot]],BTC[[#This Row],[Upper]],BTC[[#This Row],[Lower]])</f>
        <v>7816.2012593361569</v>
      </c>
    </row>
    <row r="92" spans="1:20" x14ac:dyDescent="0.25">
      <c r="A92" s="5">
        <v>91</v>
      </c>
      <c r="B92" s="2">
        <v>43053</v>
      </c>
      <c r="C92" s="1">
        <v>6575.99</v>
      </c>
      <c r="D92" s="1">
        <v>7298</v>
      </c>
      <c r="E92" s="1">
        <v>6575.99</v>
      </c>
      <c r="F92" s="1">
        <v>7240.06</v>
      </c>
      <c r="G92" s="1">
        <f>BTC[[#This Row],[high]]-BTC[[#This Row],[low]]</f>
        <v>722.01000000000022</v>
      </c>
      <c r="H92" s="1">
        <f>ABS(BTC[[#This Row],[high]]-F91)</f>
        <v>723.01000000000022</v>
      </c>
      <c r="I92" s="1">
        <f>ABS(BTC[[#This Row],[low]]-F91)</f>
        <v>1</v>
      </c>
      <c r="J92" s="15">
        <f>MAX(BTC[[#This Row],[H-L]:[|L-pC|]])</f>
        <v>723.01000000000022</v>
      </c>
      <c r="K92" s="8">
        <f>(K91*9+BTC[[#This Row],[TR]])/10</f>
        <v>633.55197101868612</v>
      </c>
      <c r="L92" s="12">
        <f>(BTC[[#This Row],[high]]+BTC[[#This Row],[low]])/2</f>
        <v>6936.9949999999999</v>
      </c>
      <c r="M92" s="15">
        <f>BTC[[#This Row],[MidPrice]]+Multiplier*BTC[[#This Row],[ATR]]</f>
        <v>8837.6509130560589</v>
      </c>
      <c r="N92" s="15">
        <f>BTC[[#This Row],[MidPrice]]-Multiplier*BTC[[#This Row],[ATR]]</f>
        <v>5036.3390869439418</v>
      </c>
      <c r="O92" s="15">
        <f>IF(OR(BTC[[#This Row],[UpperE]]&lt;O91,F91&gt;O91),BTC[[#This Row],[UpperE]],O91)</f>
        <v>7816.2012593361569</v>
      </c>
      <c r="P92" s="15">
        <f>IF(OR(BTC[[#This Row],[LowerE]]&gt;P91,F91&lt;P91),BTC[[#This Row],[LowerE]],P91)</f>
        <v>5036.3390869439418</v>
      </c>
      <c r="Q92" s="8">
        <f>IF(T91=O91,BTC[[#This Row],[Upper]],BTC[[#This Row],[Lower]])</f>
        <v>7816.2012593361569</v>
      </c>
      <c r="R92" s="22">
        <f>IF(BTC[[#This Row],[SuperTrend]]=BTC[[#This Row],[Upper]],BTC[[#This Row],[Upper]],NA())</f>
        <v>7816.2012593361569</v>
      </c>
      <c r="S92" s="22" t="e">
        <f>IF(BTC[[#This Row],[SuperTrend]]=BTC[[#This Row],[Lower]],BTC[[#This Row],[Lower]],NA())</f>
        <v>#N/A</v>
      </c>
      <c r="T92" s="22">
        <f>IF(BTC[[#This Row],[close]]&lt;=BTC[[#This Row],[STpot]],BTC[[#This Row],[Upper]],BTC[[#This Row],[Lower]])</f>
        <v>7816.2012593361569</v>
      </c>
    </row>
    <row r="93" spans="1:20" x14ac:dyDescent="0.25">
      <c r="A93" s="5">
        <v>92</v>
      </c>
      <c r="B93" s="2">
        <v>43054</v>
      </c>
      <c r="C93" s="1">
        <v>7240.14</v>
      </c>
      <c r="D93" s="1">
        <v>7940</v>
      </c>
      <c r="E93" s="1">
        <v>7076</v>
      </c>
      <c r="F93" s="1">
        <v>7864.5</v>
      </c>
      <c r="G93" s="1">
        <f>BTC[[#This Row],[high]]-BTC[[#This Row],[low]]</f>
        <v>864</v>
      </c>
      <c r="H93" s="1">
        <f>ABS(BTC[[#This Row],[high]]-F92)</f>
        <v>699.9399999999996</v>
      </c>
      <c r="I93" s="1">
        <f>ABS(BTC[[#This Row],[low]]-F92)</f>
        <v>164.0600000000004</v>
      </c>
      <c r="J93" s="15">
        <f>MAX(BTC[[#This Row],[H-L]:[|L-pC|]])</f>
        <v>864</v>
      </c>
      <c r="K93" s="8">
        <f>(K92*9+BTC[[#This Row],[TR]])/10</f>
        <v>656.59677391681748</v>
      </c>
      <c r="L93" s="12">
        <f>(BTC[[#This Row],[high]]+BTC[[#This Row],[low]])/2</f>
        <v>7508</v>
      </c>
      <c r="M93" s="15">
        <f>BTC[[#This Row],[MidPrice]]+Multiplier*BTC[[#This Row],[ATR]]</f>
        <v>9477.7903217504518</v>
      </c>
      <c r="N93" s="15">
        <f>BTC[[#This Row],[MidPrice]]-Multiplier*BTC[[#This Row],[ATR]]</f>
        <v>5538.2096782495473</v>
      </c>
      <c r="O93" s="15">
        <f>IF(OR(BTC[[#This Row],[UpperE]]&lt;O92,F92&gt;O92),BTC[[#This Row],[UpperE]],O92)</f>
        <v>7816.2012593361569</v>
      </c>
      <c r="P93" s="15">
        <f>IF(OR(BTC[[#This Row],[LowerE]]&gt;P92,F92&lt;P92),BTC[[#This Row],[LowerE]],P92)</f>
        <v>5538.2096782495473</v>
      </c>
      <c r="Q93" s="8">
        <f>IF(T92=O92,BTC[[#This Row],[Upper]],BTC[[#This Row],[Lower]])</f>
        <v>7816.2012593361569</v>
      </c>
      <c r="R93" s="22" t="e">
        <f>IF(BTC[[#This Row],[SuperTrend]]=BTC[[#This Row],[Upper]],BTC[[#This Row],[Upper]],NA())</f>
        <v>#N/A</v>
      </c>
      <c r="S93" s="22">
        <f>IF(BTC[[#This Row],[SuperTrend]]=BTC[[#This Row],[Lower]],BTC[[#This Row],[Lower]],NA())</f>
        <v>5538.2096782495473</v>
      </c>
      <c r="T93" s="22">
        <f>IF(BTC[[#This Row],[close]]&lt;=BTC[[#This Row],[STpot]],BTC[[#This Row],[Upper]],BTC[[#This Row],[Lower]])</f>
        <v>5538.2096782495473</v>
      </c>
    </row>
    <row r="94" spans="1:20" x14ac:dyDescent="0.25">
      <c r="A94" s="5">
        <v>93</v>
      </c>
      <c r="B94" s="2">
        <v>43055</v>
      </c>
      <c r="C94" s="1">
        <v>7876.98</v>
      </c>
      <c r="D94" s="1">
        <v>7989</v>
      </c>
      <c r="E94" s="1">
        <v>7451</v>
      </c>
      <c r="F94" s="1">
        <v>7699.19</v>
      </c>
      <c r="G94" s="1">
        <f>BTC[[#This Row],[high]]-BTC[[#This Row],[low]]</f>
        <v>538</v>
      </c>
      <c r="H94" s="1">
        <f>ABS(BTC[[#This Row],[high]]-F93)</f>
        <v>124.5</v>
      </c>
      <c r="I94" s="1">
        <f>ABS(BTC[[#This Row],[low]]-F93)</f>
        <v>413.5</v>
      </c>
      <c r="J94" s="15">
        <f>MAX(BTC[[#This Row],[H-L]:[|L-pC|]])</f>
        <v>538</v>
      </c>
      <c r="K94" s="8">
        <f>(K93*9+BTC[[#This Row],[TR]])/10</f>
        <v>644.73709652513571</v>
      </c>
      <c r="L94" s="12">
        <f>(BTC[[#This Row],[high]]+BTC[[#This Row],[low]])/2</f>
        <v>7720</v>
      </c>
      <c r="M94" s="15">
        <f>BTC[[#This Row],[MidPrice]]+Multiplier*BTC[[#This Row],[ATR]]</f>
        <v>9654.2112895754071</v>
      </c>
      <c r="N94" s="15">
        <f>BTC[[#This Row],[MidPrice]]-Multiplier*BTC[[#This Row],[ATR]]</f>
        <v>5785.7887104245929</v>
      </c>
      <c r="O94" s="15">
        <f>IF(OR(BTC[[#This Row],[UpperE]]&lt;O93,F93&gt;O93),BTC[[#This Row],[UpperE]],O93)</f>
        <v>9654.2112895754071</v>
      </c>
      <c r="P94" s="15">
        <f>IF(OR(BTC[[#This Row],[LowerE]]&gt;P93,F93&lt;P93),BTC[[#This Row],[LowerE]],P93)</f>
        <v>5785.7887104245929</v>
      </c>
      <c r="Q94" s="8">
        <f>IF(T93=O93,BTC[[#This Row],[Upper]],BTC[[#This Row],[Lower]])</f>
        <v>5785.7887104245929</v>
      </c>
      <c r="R94" s="22" t="e">
        <f>IF(BTC[[#This Row],[SuperTrend]]=BTC[[#This Row],[Upper]],BTC[[#This Row],[Upper]],NA())</f>
        <v>#N/A</v>
      </c>
      <c r="S94" s="22">
        <f>IF(BTC[[#This Row],[SuperTrend]]=BTC[[#This Row],[Lower]],BTC[[#This Row],[Lower]],NA())</f>
        <v>5785.7887104245929</v>
      </c>
      <c r="T94" s="22">
        <f>IF(BTC[[#This Row],[close]]&lt;=BTC[[#This Row],[STpot]],BTC[[#This Row],[Upper]],BTC[[#This Row],[Lower]])</f>
        <v>5785.7887104245929</v>
      </c>
    </row>
    <row r="95" spans="1:20" x14ac:dyDescent="0.25">
      <c r="A95" s="5">
        <v>94</v>
      </c>
      <c r="B95" s="2">
        <v>43056</v>
      </c>
      <c r="C95" s="1">
        <v>7680.01</v>
      </c>
      <c r="D95" s="1">
        <v>7819.99</v>
      </c>
      <c r="E95" s="1">
        <v>7422</v>
      </c>
      <c r="F95" s="1">
        <v>7761.94</v>
      </c>
      <c r="G95" s="1">
        <f>BTC[[#This Row],[high]]-BTC[[#This Row],[low]]</f>
        <v>397.98999999999978</v>
      </c>
      <c r="H95" s="1">
        <f>ABS(BTC[[#This Row],[high]]-F94)</f>
        <v>120.80000000000018</v>
      </c>
      <c r="I95" s="1">
        <f>ABS(BTC[[#This Row],[low]]-F94)</f>
        <v>277.1899999999996</v>
      </c>
      <c r="J95" s="15">
        <f>MAX(BTC[[#This Row],[H-L]:[|L-pC|]])</f>
        <v>397.98999999999978</v>
      </c>
      <c r="K95" s="8">
        <f>(K94*9+BTC[[#This Row],[TR]])/10</f>
        <v>620.06238687262214</v>
      </c>
      <c r="L95" s="12">
        <f>(BTC[[#This Row],[high]]+BTC[[#This Row],[low]])/2</f>
        <v>7620.9949999999999</v>
      </c>
      <c r="M95" s="15">
        <f>BTC[[#This Row],[MidPrice]]+Multiplier*BTC[[#This Row],[ATR]]</f>
        <v>9481.1821606178673</v>
      </c>
      <c r="N95" s="15">
        <f>BTC[[#This Row],[MidPrice]]-Multiplier*BTC[[#This Row],[ATR]]</f>
        <v>5760.8078393821334</v>
      </c>
      <c r="O95" s="15">
        <f>IF(OR(BTC[[#This Row],[UpperE]]&lt;O94,F94&gt;O94),BTC[[#This Row],[UpperE]],O94)</f>
        <v>9481.1821606178673</v>
      </c>
      <c r="P95" s="15">
        <f>IF(OR(BTC[[#This Row],[LowerE]]&gt;P94,F94&lt;P94),BTC[[#This Row],[LowerE]],P94)</f>
        <v>5785.7887104245929</v>
      </c>
      <c r="Q95" s="8">
        <f>IF(T94=O94,BTC[[#This Row],[Upper]],BTC[[#This Row],[Lower]])</f>
        <v>5785.7887104245929</v>
      </c>
      <c r="R95" s="22" t="e">
        <f>IF(BTC[[#This Row],[SuperTrend]]=BTC[[#This Row],[Upper]],BTC[[#This Row],[Upper]],NA())</f>
        <v>#N/A</v>
      </c>
      <c r="S95" s="22">
        <f>IF(BTC[[#This Row],[SuperTrend]]=BTC[[#This Row],[Lower]],BTC[[#This Row],[Lower]],NA())</f>
        <v>5785.7887104245929</v>
      </c>
      <c r="T95" s="22">
        <f>IF(BTC[[#This Row],[close]]&lt;=BTC[[#This Row],[STpot]],BTC[[#This Row],[Upper]],BTC[[#This Row],[Lower]])</f>
        <v>5785.7887104245929</v>
      </c>
    </row>
    <row r="96" spans="1:20" x14ac:dyDescent="0.25">
      <c r="A96" s="5">
        <v>95</v>
      </c>
      <c r="B96" s="2">
        <v>43057</v>
      </c>
      <c r="C96" s="1">
        <v>7761.94</v>
      </c>
      <c r="D96" s="1">
        <v>8123.15</v>
      </c>
      <c r="E96" s="1">
        <v>7650.33</v>
      </c>
      <c r="F96" s="1">
        <v>8038</v>
      </c>
      <c r="G96" s="1">
        <f>BTC[[#This Row],[high]]-BTC[[#This Row],[low]]</f>
        <v>472.81999999999971</v>
      </c>
      <c r="H96" s="1">
        <f>ABS(BTC[[#This Row],[high]]-F95)</f>
        <v>361.21000000000004</v>
      </c>
      <c r="I96" s="1">
        <f>ABS(BTC[[#This Row],[low]]-F95)</f>
        <v>111.60999999999967</v>
      </c>
      <c r="J96" s="15">
        <f>MAX(BTC[[#This Row],[H-L]:[|L-pC|]])</f>
        <v>472.81999999999971</v>
      </c>
      <c r="K96" s="8">
        <f>(K95*9+BTC[[#This Row],[TR]])/10</f>
        <v>605.33814818535996</v>
      </c>
      <c r="L96" s="12">
        <f>(BTC[[#This Row],[high]]+BTC[[#This Row],[low]])/2</f>
        <v>7886.74</v>
      </c>
      <c r="M96" s="15">
        <f>BTC[[#This Row],[MidPrice]]+Multiplier*BTC[[#This Row],[ATR]]</f>
        <v>9702.7544445560798</v>
      </c>
      <c r="N96" s="15">
        <f>BTC[[#This Row],[MidPrice]]-Multiplier*BTC[[#This Row],[ATR]]</f>
        <v>6070.7255554439198</v>
      </c>
      <c r="O96" s="15">
        <f>IF(OR(BTC[[#This Row],[UpperE]]&lt;O95,F95&gt;O95),BTC[[#This Row],[UpperE]],O95)</f>
        <v>9481.1821606178673</v>
      </c>
      <c r="P96" s="15">
        <f>IF(OR(BTC[[#This Row],[LowerE]]&gt;P95,F95&lt;P95),BTC[[#This Row],[LowerE]],P95)</f>
        <v>6070.7255554439198</v>
      </c>
      <c r="Q96" s="8">
        <f>IF(T95=O95,BTC[[#This Row],[Upper]],BTC[[#This Row],[Lower]])</f>
        <v>6070.7255554439198</v>
      </c>
      <c r="R96" s="22" t="e">
        <f>IF(BTC[[#This Row],[SuperTrend]]=BTC[[#This Row],[Upper]],BTC[[#This Row],[Upper]],NA())</f>
        <v>#N/A</v>
      </c>
      <c r="S96" s="22">
        <f>IF(BTC[[#This Row],[SuperTrend]]=BTC[[#This Row],[Lower]],BTC[[#This Row],[Lower]],NA())</f>
        <v>6070.7255554439198</v>
      </c>
      <c r="T96" s="22">
        <f>IF(BTC[[#This Row],[close]]&lt;=BTC[[#This Row],[STpot]],BTC[[#This Row],[Upper]],BTC[[#This Row],[Lower]])</f>
        <v>6070.7255554439198</v>
      </c>
    </row>
    <row r="97" spans="1:20" x14ac:dyDescent="0.25">
      <c r="A97" s="5">
        <v>96</v>
      </c>
      <c r="B97" s="2">
        <v>43058</v>
      </c>
      <c r="C97" s="1">
        <v>8057.11</v>
      </c>
      <c r="D97" s="1">
        <v>8319.99</v>
      </c>
      <c r="E97" s="1">
        <v>7954</v>
      </c>
      <c r="F97" s="1">
        <v>8212</v>
      </c>
      <c r="G97" s="1">
        <f>BTC[[#This Row],[high]]-BTC[[#This Row],[low]]</f>
        <v>365.98999999999978</v>
      </c>
      <c r="H97" s="1">
        <f>ABS(BTC[[#This Row],[high]]-F96)</f>
        <v>281.98999999999978</v>
      </c>
      <c r="I97" s="1">
        <f>ABS(BTC[[#This Row],[low]]-F96)</f>
        <v>84</v>
      </c>
      <c r="J97" s="15">
        <f>MAX(BTC[[#This Row],[H-L]:[|L-pC|]])</f>
        <v>365.98999999999978</v>
      </c>
      <c r="K97" s="8">
        <f>(K96*9+BTC[[#This Row],[TR]])/10</f>
        <v>581.40333336682397</v>
      </c>
      <c r="L97" s="12">
        <f>(BTC[[#This Row],[high]]+BTC[[#This Row],[low]])/2</f>
        <v>8136.9949999999999</v>
      </c>
      <c r="M97" s="15">
        <f>BTC[[#This Row],[MidPrice]]+Multiplier*BTC[[#This Row],[ATR]]</f>
        <v>9881.2050001004718</v>
      </c>
      <c r="N97" s="15">
        <f>BTC[[#This Row],[MidPrice]]-Multiplier*BTC[[#This Row],[ATR]]</f>
        <v>6392.784999899528</v>
      </c>
      <c r="O97" s="15">
        <f>IF(OR(BTC[[#This Row],[UpperE]]&lt;O96,F96&gt;O96),BTC[[#This Row],[UpperE]],O96)</f>
        <v>9481.1821606178673</v>
      </c>
      <c r="P97" s="15">
        <f>IF(OR(BTC[[#This Row],[LowerE]]&gt;P96,F96&lt;P96),BTC[[#This Row],[LowerE]],P96)</f>
        <v>6392.784999899528</v>
      </c>
      <c r="Q97" s="8">
        <f>IF(T96=O96,BTC[[#This Row],[Upper]],BTC[[#This Row],[Lower]])</f>
        <v>6392.784999899528</v>
      </c>
      <c r="R97" s="22" t="e">
        <f>IF(BTC[[#This Row],[SuperTrend]]=BTC[[#This Row],[Upper]],BTC[[#This Row],[Upper]],NA())</f>
        <v>#N/A</v>
      </c>
      <c r="S97" s="22">
        <f>IF(BTC[[#This Row],[SuperTrend]]=BTC[[#This Row],[Lower]],BTC[[#This Row],[Lower]],NA())</f>
        <v>6392.784999899528</v>
      </c>
      <c r="T97" s="22">
        <f>IF(BTC[[#This Row],[close]]&lt;=BTC[[#This Row],[STpot]],BTC[[#This Row],[Upper]],BTC[[#This Row],[Lower]])</f>
        <v>6392.784999899528</v>
      </c>
    </row>
    <row r="98" spans="1:20" x14ac:dyDescent="0.25">
      <c r="A98" s="5">
        <v>97</v>
      </c>
      <c r="B98" s="2">
        <v>43059</v>
      </c>
      <c r="C98" s="1">
        <v>8212.49</v>
      </c>
      <c r="D98" s="1">
        <v>8400</v>
      </c>
      <c r="E98" s="1">
        <v>7801</v>
      </c>
      <c r="F98" s="1">
        <v>8119.51</v>
      </c>
      <c r="G98" s="1">
        <f>BTC[[#This Row],[high]]-BTC[[#This Row],[low]]</f>
        <v>599</v>
      </c>
      <c r="H98" s="1">
        <f>ABS(BTC[[#This Row],[high]]-F97)</f>
        <v>188</v>
      </c>
      <c r="I98" s="1">
        <f>ABS(BTC[[#This Row],[low]]-F97)</f>
        <v>411</v>
      </c>
      <c r="J98" s="15">
        <f>MAX(BTC[[#This Row],[H-L]:[|L-pC|]])</f>
        <v>599</v>
      </c>
      <c r="K98" s="8">
        <f>(K97*9+BTC[[#This Row],[TR]])/10</f>
        <v>583.16300003014157</v>
      </c>
      <c r="L98" s="12">
        <f>(BTC[[#This Row],[high]]+BTC[[#This Row],[low]])/2</f>
        <v>8100.5</v>
      </c>
      <c r="M98" s="15">
        <f>BTC[[#This Row],[MidPrice]]+Multiplier*BTC[[#This Row],[ATR]]</f>
        <v>9849.9890000904252</v>
      </c>
      <c r="N98" s="15">
        <f>BTC[[#This Row],[MidPrice]]-Multiplier*BTC[[#This Row],[ATR]]</f>
        <v>6351.0109999095748</v>
      </c>
      <c r="O98" s="15">
        <f>IF(OR(BTC[[#This Row],[UpperE]]&lt;O97,F97&gt;O97),BTC[[#This Row],[UpperE]],O97)</f>
        <v>9481.1821606178673</v>
      </c>
      <c r="P98" s="15">
        <f>IF(OR(BTC[[#This Row],[LowerE]]&gt;P97,F97&lt;P97),BTC[[#This Row],[LowerE]],P97)</f>
        <v>6392.784999899528</v>
      </c>
      <c r="Q98" s="8">
        <f>IF(T97=O97,BTC[[#This Row],[Upper]],BTC[[#This Row],[Lower]])</f>
        <v>6392.784999899528</v>
      </c>
      <c r="R98" s="22" t="e">
        <f>IF(BTC[[#This Row],[SuperTrend]]=BTC[[#This Row],[Upper]],BTC[[#This Row],[Upper]],NA())</f>
        <v>#N/A</v>
      </c>
      <c r="S98" s="22">
        <f>IF(BTC[[#This Row],[SuperTrend]]=BTC[[#This Row],[Lower]],BTC[[#This Row],[Lower]],NA())</f>
        <v>6392.784999899528</v>
      </c>
      <c r="T98" s="22">
        <f>IF(BTC[[#This Row],[close]]&lt;=BTC[[#This Row],[STpot]],BTC[[#This Row],[Upper]],BTC[[#This Row],[Lower]])</f>
        <v>6392.784999899528</v>
      </c>
    </row>
    <row r="99" spans="1:20" x14ac:dyDescent="0.25">
      <c r="A99" s="5">
        <v>98</v>
      </c>
      <c r="B99" s="2">
        <v>43060</v>
      </c>
      <c r="C99" s="1">
        <v>8091.09</v>
      </c>
      <c r="D99" s="1">
        <v>8322.68</v>
      </c>
      <c r="E99" s="1">
        <v>8091.09</v>
      </c>
      <c r="F99" s="1">
        <v>8205.92</v>
      </c>
      <c r="G99" s="1">
        <f>BTC[[#This Row],[high]]-BTC[[#This Row],[low]]</f>
        <v>231.59000000000015</v>
      </c>
      <c r="H99" s="1">
        <f>ABS(BTC[[#This Row],[high]]-F98)</f>
        <v>203.17000000000007</v>
      </c>
      <c r="I99" s="1">
        <f>ABS(BTC[[#This Row],[low]]-F98)</f>
        <v>28.420000000000073</v>
      </c>
      <c r="J99" s="15">
        <f>MAX(BTC[[#This Row],[H-L]:[|L-pC|]])</f>
        <v>231.59000000000015</v>
      </c>
      <c r="K99" s="8">
        <f>(K98*9+BTC[[#This Row],[TR]])/10</f>
        <v>548.00570002712743</v>
      </c>
      <c r="L99" s="12">
        <f>(BTC[[#This Row],[high]]+BTC[[#This Row],[low]])/2</f>
        <v>8206.8850000000002</v>
      </c>
      <c r="M99" s="15">
        <f>BTC[[#This Row],[MidPrice]]+Multiplier*BTC[[#This Row],[ATR]]</f>
        <v>9850.9021000813827</v>
      </c>
      <c r="N99" s="15">
        <f>BTC[[#This Row],[MidPrice]]-Multiplier*BTC[[#This Row],[ATR]]</f>
        <v>6562.8678999186177</v>
      </c>
      <c r="O99" s="15">
        <f>IF(OR(BTC[[#This Row],[UpperE]]&lt;O98,F98&gt;O98),BTC[[#This Row],[UpperE]],O98)</f>
        <v>9481.1821606178673</v>
      </c>
      <c r="P99" s="15">
        <f>IF(OR(BTC[[#This Row],[LowerE]]&gt;P98,F98&lt;P98),BTC[[#This Row],[LowerE]],P98)</f>
        <v>6562.8678999186177</v>
      </c>
      <c r="Q99" s="8">
        <f>IF(T98=O98,BTC[[#This Row],[Upper]],BTC[[#This Row],[Lower]])</f>
        <v>6562.8678999186177</v>
      </c>
      <c r="R99" s="22" t="e">
        <f>IF(BTC[[#This Row],[SuperTrend]]=BTC[[#This Row],[Upper]],BTC[[#This Row],[Upper]],NA())</f>
        <v>#N/A</v>
      </c>
      <c r="S99" s="22">
        <f>IF(BTC[[#This Row],[SuperTrend]]=BTC[[#This Row],[Lower]],BTC[[#This Row],[Lower]],NA())</f>
        <v>6562.8678999186177</v>
      </c>
      <c r="T99" s="22">
        <f>IF(BTC[[#This Row],[close]]&lt;=BTC[[#This Row],[STpot]],BTC[[#This Row],[Upper]],BTC[[#This Row],[Lower]])</f>
        <v>6562.8678999186177</v>
      </c>
    </row>
    <row r="100" spans="1:20" x14ac:dyDescent="0.25">
      <c r="A100" s="5">
        <v>99</v>
      </c>
      <c r="B100" s="2">
        <v>43061</v>
      </c>
      <c r="C100" s="1">
        <v>8233.0300000000007</v>
      </c>
      <c r="D100" s="1">
        <v>8260</v>
      </c>
      <c r="E100" s="1">
        <v>8000</v>
      </c>
      <c r="F100" s="1">
        <v>8019.99</v>
      </c>
      <c r="G100" s="1">
        <f>BTC[[#This Row],[high]]-BTC[[#This Row],[low]]</f>
        <v>260</v>
      </c>
      <c r="H100" s="1">
        <f>ABS(BTC[[#This Row],[high]]-F99)</f>
        <v>54.079999999999927</v>
      </c>
      <c r="I100" s="1">
        <f>ABS(BTC[[#This Row],[low]]-F99)</f>
        <v>205.92000000000007</v>
      </c>
      <c r="J100" s="15">
        <f>MAX(BTC[[#This Row],[H-L]:[|L-pC|]])</f>
        <v>260</v>
      </c>
      <c r="K100" s="8">
        <f>(K99*9+BTC[[#This Row],[TR]])/10</f>
        <v>519.20513002441464</v>
      </c>
      <c r="L100" s="12">
        <f>(BTC[[#This Row],[high]]+BTC[[#This Row],[low]])/2</f>
        <v>8130</v>
      </c>
      <c r="M100" s="15">
        <f>BTC[[#This Row],[MidPrice]]+Multiplier*BTC[[#This Row],[ATR]]</f>
        <v>9687.6153900732443</v>
      </c>
      <c r="N100" s="15">
        <f>BTC[[#This Row],[MidPrice]]-Multiplier*BTC[[#This Row],[ATR]]</f>
        <v>6572.3846099267557</v>
      </c>
      <c r="O100" s="15">
        <f>IF(OR(BTC[[#This Row],[UpperE]]&lt;O99,F99&gt;O99),BTC[[#This Row],[UpperE]],O99)</f>
        <v>9481.1821606178673</v>
      </c>
      <c r="P100" s="15">
        <f>IF(OR(BTC[[#This Row],[LowerE]]&gt;P99,F99&lt;P99),BTC[[#This Row],[LowerE]],P99)</f>
        <v>6572.3846099267557</v>
      </c>
      <c r="Q100" s="8">
        <f>IF(T99=O99,BTC[[#This Row],[Upper]],BTC[[#This Row],[Lower]])</f>
        <v>6572.3846099267557</v>
      </c>
      <c r="R100" s="22" t="e">
        <f>IF(BTC[[#This Row],[SuperTrend]]=BTC[[#This Row],[Upper]],BTC[[#This Row],[Upper]],NA())</f>
        <v>#N/A</v>
      </c>
      <c r="S100" s="22">
        <f>IF(BTC[[#This Row],[SuperTrend]]=BTC[[#This Row],[Lower]],BTC[[#This Row],[Lower]],NA())</f>
        <v>6572.3846099267557</v>
      </c>
      <c r="T100" s="22">
        <f>IF(BTC[[#This Row],[close]]&lt;=BTC[[#This Row],[STpot]],BTC[[#This Row],[Upper]],BTC[[#This Row],[Lower]])</f>
        <v>6572.3846099267557</v>
      </c>
    </row>
    <row r="101" spans="1:20" x14ac:dyDescent="0.25">
      <c r="A101" s="5">
        <v>100</v>
      </c>
      <c r="B101" s="2">
        <v>43062</v>
      </c>
      <c r="C101" s="1">
        <v>8019.97</v>
      </c>
      <c r="D101" s="1">
        <v>8369</v>
      </c>
      <c r="E101" s="1">
        <v>7850</v>
      </c>
      <c r="F101" s="1">
        <v>8138</v>
      </c>
      <c r="G101" s="1">
        <f>BTC[[#This Row],[high]]-BTC[[#This Row],[low]]</f>
        <v>519</v>
      </c>
      <c r="H101" s="1">
        <f>ABS(BTC[[#This Row],[high]]-F100)</f>
        <v>349.01000000000022</v>
      </c>
      <c r="I101" s="1">
        <f>ABS(BTC[[#This Row],[low]]-F100)</f>
        <v>169.98999999999978</v>
      </c>
      <c r="J101" s="15">
        <f>MAX(BTC[[#This Row],[H-L]:[|L-pC|]])</f>
        <v>519</v>
      </c>
      <c r="K101" s="8">
        <f>(K100*9+BTC[[#This Row],[TR]])/10</f>
        <v>519.18461702197317</v>
      </c>
      <c r="L101" s="12">
        <f>(BTC[[#This Row],[high]]+BTC[[#This Row],[low]])/2</f>
        <v>8109.5</v>
      </c>
      <c r="M101" s="15">
        <f>BTC[[#This Row],[MidPrice]]+Multiplier*BTC[[#This Row],[ATR]]</f>
        <v>9667.0538510659189</v>
      </c>
      <c r="N101" s="15">
        <f>BTC[[#This Row],[MidPrice]]-Multiplier*BTC[[#This Row],[ATR]]</f>
        <v>6551.9461489340811</v>
      </c>
      <c r="O101" s="15">
        <f>IF(OR(BTC[[#This Row],[UpperE]]&lt;O100,F100&gt;O100),BTC[[#This Row],[UpperE]],O100)</f>
        <v>9481.1821606178673</v>
      </c>
      <c r="P101" s="15">
        <f>IF(OR(BTC[[#This Row],[LowerE]]&gt;P100,F100&lt;P100),BTC[[#This Row],[LowerE]],P100)</f>
        <v>6572.3846099267557</v>
      </c>
      <c r="Q101" s="8">
        <f>IF(T100=O100,BTC[[#This Row],[Upper]],BTC[[#This Row],[Lower]])</f>
        <v>6572.3846099267557</v>
      </c>
      <c r="R101" s="22" t="e">
        <f>IF(BTC[[#This Row],[SuperTrend]]=BTC[[#This Row],[Upper]],BTC[[#This Row],[Upper]],NA())</f>
        <v>#N/A</v>
      </c>
      <c r="S101" s="22">
        <f>IF(BTC[[#This Row],[SuperTrend]]=BTC[[#This Row],[Lower]],BTC[[#This Row],[Lower]],NA())</f>
        <v>6572.3846099267557</v>
      </c>
      <c r="T101" s="22">
        <f>IF(BTC[[#This Row],[close]]&lt;=BTC[[#This Row],[STpot]],BTC[[#This Row],[Upper]],BTC[[#This Row],[Lower]])</f>
        <v>6572.3846099267557</v>
      </c>
    </row>
    <row r="102" spans="1:20" x14ac:dyDescent="0.25">
      <c r="A102" s="5">
        <v>101</v>
      </c>
      <c r="B102" s="2">
        <v>43063</v>
      </c>
      <c r="C102" s="1">
        <v>8138.99</v>
      </c>
      <c r="D102" s="1">
        <v>8734.7800000000007</v>
      </c>
      <c r="E102" s="1">
        <v>8090</v>
      </c>
      <c r="F102" s="1">
        <v>8700.01</v>
      </c>
      <c r="G102" s="1">
        <f>BTC[[#This Row],[high]]-BTC[[#This Row],[low]]</f>
        <v>644.78000000000065</v>
      </c>
      <c r="H102" s="1">
        <f>ABS(BTC[[#This Row],[high]]-F101)</f>
        <v>596.78000000000065</v>
      </c>
      <c r="I102" s="1">
        <f>ABS(BTC[[#This Row],[low]]-F101)</f>
        <v>48</v>
      </c>
      <c r="J102" s="15">
        <f>MAX(BTC[[#This Row],[H-L]:[|L-pC|]])</f>
        <v>644.78000000000065</v>
      </c>
      <c r="K102" s="8">
        <f>(K101*9+BTC[[#This Row],[TR]])/10</f>
        <v>531.74415531977593</v>
      </c>
      <c r="L102" s="12">
        <f>(BTC[[#This Row],[high]]+BTC[[#This Row],[low]])/2</f>
        <v>8412.39</v>
      </c>
      <c r="M102" s="15">
        <f>BTC[[#This Row],[MidPrice]]+Multiplier*BTC[[#This Row],[ATR]]</f>
        <v>10007.622465959328</v>
      </c>
      <c r="N102" s="15">
        <f>BTC[[#This Row],[MidPrice]]-Multiplier*BTC[[#This Row],[ATR]]</f>
        <v>6817.1575340406716</v>
      </c>
      <c r="O102" s="15">
        <f>IF(OR(BTC[[#This Row],[UpperE]]&lt;O101,F101&gt;O101),BTC[[#This Row],[UpperE]],O101)</f>
        <v>9481.1821606178673</v>
      </c>
      <c r="P102" s="15">
        <f>IF(OR(BTC[[#This Row],[LowerE]]&gt;P101,F101&lt;P101),BTC[[#This Row],[LowerE]],P101)</f>
        <v>6817.1575340406716</v>
      </c>
      <c r="Q102" s="8">
        <f>IF(T101=O101,BTC[[#This Row],[Upper]],BTC[[#This Row],[Lower]])</f>
        <v>6817.1575340406716</v>
      </c>
      <c r="R102" s="22" t="e">
        <f>IF(BTC[[#This Row],[SuperTrend]]=BTC[[#This Row],[Upper]],BTC[[#This Row],[Upper]],NA())</f>
        <v>#N/A</v>
      </c>
      <c r="S102" s="22">
        <f>IF(BTC[[#This Row],[SuperTrend]]=BTC[[#This Row],[Lower]],BTC[[#This Row],[Lower]],NA())</f>
        <v>6817.1575340406716</v>
      </c>
      <c r="T102" s="22">
        <f>IF(BTC[[#This Row],[close]]&lt;=BTC[[#This Row],[STpot]],BTC[[#This Row],[Upper]],BTC[[#This Row],[Lower]])</f>
        <v>6817.1575340406716</v>
      </c>
    </row>
    <row r="103" spans="1:20" x14ac:dyDescent="0.25">
      <c r="A103" s="5">
        <v>102</v>
      </c>
      <c r="B103" s="2">
        <v>43064</v>
      </c>
      <c r="C103" s="1">
        <v>8700.0400000000009</v>
      </c>
      <c r="D103" s="1">
        <v>9350</v>
      </c>
      <c r="E103" s="1">
        <v>8604.7199999999993</v>
      </c>
      <c r="F103" s="1">
        <v>9128.02</v>
      </c>
      <c r="G103" s="1">
        <f>BTC[[#This Row],[high]]-BTC[[#This Row],[low]]</f>
        <v>745.28000000000065</v>
      </c>
      <c r="H103" s="1">
        <f>ABS(BTC[[#This Row],[high]]-F102)</f>
        <v>649.98999999999978</v>
      </c>
      <c r="I103" s="1">
        <f>ABS(BTC[[#This Row],[low]]-F102)</f>
        <v>95.290000000000873</v>
      </c>
      <c r="J103" s="15">
        <f>MAX(BTC[[#This Row],[H-L]:[|L-pC|]])</f>
        <v>745.28000000000065</v>
      </c>
      <c r="K103" s="8">
        <f>(K102*9+BTC[[#This Row],[TR]])/10</f>
        <v>553.09773978779845</v>
      </c>
      <c r="L103" s="12">
        <f>(BTC[[#This Row],[high]]+BTC[[#This Row],[low]])/2</f>
        <v>8977.36</v>
      </c>
      <c r="M103" s="15">
        <f>BTC[[#This Row],[MidPrice]]+Multiplier*BTC[[#This Row],[ATR]]</f>
        <v>10636.653219363396</v>
      </c>
      <c r="N103" s="15">
        <f>BTC[[#This Row],[MidPrice]]-Multiplier*BTC[[#This Row],[ATR]]</f>
        <v>7318.0667806366055</v>
      </c>
      <c r="O103" s="15">
        <f>IF(OR(BTC[[#This Row],[UpperE]]&lt;O102,F102&gt;O102),BTC[[#This Row],[UpperE]],O102)</f>
        <v>9481.1821606178673</v>
      </c>
      <c r="P103" s="15">
        <f>IF(OR(BTC[[#This Row],[LowerE]]&gt;P102,F102&lt;P102),BTC[[#This Row],[LowerE]],P102)</f>
        <v>7318.0667806366055</v>
      </c>
      <c r="Q103" s="8">
        <f>IF(T102=O102,BTC[[#This Row],[Upper]],BTC[[#This Row],[Lower]])</f>
        <v>7318.0667806366055</v>
      </c>
      <c r="R103" s="22" t="e">
        <f>IF(BTC[[#This Row],[SuperTrend]]=BTC[[#This Row],[Upper]],BTC[[#This Row],[Upper]],NA())</f>
        <v>#N/A</v>
      </c>
      <c r="S103" s="22">
        <f>IF(BTC[[#This Row],[SuperTrend]]=BTC[[#This Row],[Lower]],BTC[[#This Row],[Lower]],NA())</f>
        <v>7318.0667806366055</v>
      </c>
      <c r="T103" s="22">
        <f>IF(BTC[[#This Row],[close]]&lt;=BTC[[#This Row],[STpot]],BTC[[#This Row],[Upper]],BTC[[#This Row],[Lower]])</f>
        <v>7318.0667806366055</v>
      </c>
    </row>
    <row r="104" spans="1:20" x14ac:dyDescent="0.25">
      <c r="A104" s="5">
        <v>103</v>
      </c>
      <c r="B104" s="2">
        <v>43065</v>
      </c>
      <c r="C104" s="1">
        <v>9128</v>
      </c>
      <c r="D104" s="1">
        <v>9654.2800000000007</v>
      </c>
      <c r="E104" s="1">
        <v>9112.0400000000009</v>
      </c>
      <c r="F104" s="1">
        <v>9650</v>
      </c>
      <c r="G104" s="1">
        <f>BTC[[#This Row],[high]]-BTC[[#This Row],[low]]</f>
        <v>542.23999999999978</v>
      </c>
      <c r="H104" s="1">
        <f>ABS(BTC[[#This Row],[high]]-F103)</f>
        <v>526.26000000000022</v>
      </c>
      <c r="I104" s="1">
        <f>ABS(BTC[[#This Row],[low]]-F103)</f>
        <v>15.979999999999563</v>
      </c>
      <c r="J104" s="15">
        <f>MAX(BTC[[#This Row],[H-L]:[|L-pC|]])</f>
        <v>542.23999999999978</v>
      </c>
      <c r="K104" s="8">
        <f>(K103*9+BTC[[#This Row],[TR]])/10</f>
        <v>552.01196580901865</v>
      </c>
      <c r="L104" s="12">
        <f>(BTC[[#This Row],[high]]+BTC[[#This Row],[low]])/2</f>
        <v>9383.16</v>
      </c>
      <c r="M104" s="15">
        <f>BTC[[#This Row],[MidPrice]]+Multiplier*BTC[[#This Row],[ATR]]</f>
        <v>11039.195897427056</v>
      </c>
      <c r="N104" s="15">
        <f>BTC[[#This Row],[MidPrice]]-Multiplier*BTC[[#This Row],[ATR]]</f>
        <v>7727.1241025729441</v>
      </c>
      <c r="O104" s="15">
        <f>IF(OR(BTC[[#This Row],[UpperE]]&lt;O103,F103&gt;O103),BTC[[#This Row],[UpperE]],O103)</f>
        <v>9481.1821606178673</v>
      </c>
      <c r="P104" s="15">
        <f>IF(OR(BTC[[#This Row],[LowerE]]&gt;P103,F103&lt;P103),BTC[[#This Row],[LowerE]],P103)</f>
        <v>7727.1241025729441</v>
      </c>
      <c r="Q104" s="8">
        <f>IF(T103=O103,BTC[[#This Row],[Upper]],BTC[[#This Row],[Lower]])</f>
        <v>7727.1241025729441</v>
      </c>
      <c r="R104" s="22" t="e">
        <f>IF(BTC[[#This Row],[SuperTrend]]=BTC[[#This Row],[Upper]],BTC[[#This Row],[Upper]],NA())</f>
        <v>#N/A</v>
      </c>
      <c r="S104" s="22">
        <f>IF(BTC[[#This Row],[SuperTrend]]=BTC[[#This Row],[Lower]],BTC[[#This Row],[Lower]],NA())</f>
        <v>7727.1241025729441</v>
      </c>
      <c r="T104" s="22">
        <f>IF(BTC[[#This Row],[close]]&lt;=BTC[[#This Row],[STpot]],BTC[[#This Row],[Upper]],BTC[[#This Row],[Lower]])</f>
        <v>7727.1241025729441</v>
      </c>
    </row>
    <row r="105" spans="1:20" x14ac:dyDescent="0.25">
      <c r="A105" s="5">
        <v>104</v>
      </c>
      <c r="B105" s="2">
        <v>43066</v>
      </c>
      <c r="C105" s="1">
        <v>9650</v>
      </c>
      <c r="D105" s="1">
        <v>9939</v>
      </c>
      <c r="E105" s="1">
        <v>9570.5</v>
      </c>
      <c r="F105" s="1">
        <v>9896.7999999999993</v>
      </c>
      <c r="G105" s="1">
        <f>BTC[[#This Row],[high]]-BTC[[#This Row],[low]]</f>
        <v>368.5</v>
      </c>
      <c r="H105" s="1">
        <f>ABS(BTC[[#This Row],[high]]-F104)</f>
        <v>289</v>
      </c>
      <c r="I105" s="1">
        <f>ABS(BTC[[#This Row],[low]]-F104)</f>
        <v>79.5</v>
      </c>
      <c r="J105" s="15">
        <f>MAX(BTC[[#This Row],[H-L]:[|L-pC|]])</f>
        <v>368.5</v>
      </c>
      <c r="K105" s="8">
        <f>(K104*9+BTC[[#This Row],[TR]])/10</f>
        <v>533.66076922811681</v>
      </c>
      <c r="L105" s="12">
        <f>(BTC[[#This Row],[high]]+BTC[[#This Row],[low]])/2</f>
        <v>9754.75</v>
      </c>
      <c r="M105" s="15">
        <f>BTC[[#This Row],[MidPrice]]+Multiplier*BTC[[#This Row],[ATR]]</f>
        <v>11355.73230768435</v>
      </c>
      <c r="N105" s="15">
        <f>BTC[[#This Row],[MidPrice]]-Multiplier*BTC[[#This Row],[ATR]]</f>
        <v>8153.7676923156496</v>
      </c>
      <c r="O105" s="15">
        <f>IF(OR(BTC[[#This Row],[UpperE]]&lt;O104,F104&gt;O104),BTC[[#This Row],[UpperE]],O104)</f>
        <v>11355.73230768435</v>
      </c>
      <c r="P105" s="15">
        <f>IF(OR(BTC[[#This Row],[LowerE]]&gt;P104,F104&lt;P104),BTC[[#This Row],[LowerE]],P104)</f>
        <v>8153.7676923156496</v>
      </c>
      <c r="Q105" s="8">
        <f>IF(T104=O104,BTC[[#This Row],[Upper]],BTC[[#This Row],[Lower]])</f>
        <v>8153.7676923156496</v>
      </c>
      <c r="R105" s="22" t="e">
        <f>IF(BTC[[#This Row],[SuperTrend]]=BTC[[#This Row],[Upper]],BTC[[#This Row],[Upper]],NA())</f>
        <v>#N/A</v>
      </c>
      <c r="S105" s="22">
        <f>IF(BTC[[#This Row],[SuperTrend]]=BTC[[#This Row],[Lower]],BTC[[#This Row],[Lower]],NA())</f>
        <v>8153.7676923156496</v>
      </c>
      <c r="T105" s="22">
        <f>IF(BTC[[#This Row],[close]]&lt;=BTC[[#This Row],[STpot]],BTC[[#This Row],[Upper]],BTC[[#This Row],[Lower]])</f>
        <v>8153.7676923156496</v>
      </c>
    </row>
    <row r="106" spans="1:20" x14ac:dyDescent="0.25">
      <c r="A106" s="5">
        <v>105</v>
      </c>
      <c r="B106" s="2">
        <v>43067</v>
      </c>
      <c r="C106" s="1">
        <v>9896.7900000000009</v>
      </c>
      <c r="D106" s="1">
        <v>11300.03</v>
      </c>
      <c r="E106" s="1">
        <v>8520</v>
      </c>
      <c r="F106" s="1">
        <v>9687.8799999999992</v>
      </c>
      <c r="G106" s="1">
        <f>BTC[[#This Row],[high]]-BTC[[#This Row],[low]]</f>
        <v>2780.0300000000007</v>
      </c>
      <c r="H106" s="1">
        <f>ABS(BTC[[#This Row],[high]]-F105)</f>
        <v>1403.2300000000014</v>
      </c>
      <c r="I106" s="1">
        <f>ABS(BTC[[#This Row],[low]]-F105)</f>
        <v>1376.7999999999993</v>
      </c>
      <c r="J106" s="15">
        <f>MAX(BTC[[#This Row],[H-L]:[|L-pC|]])</f>
        <v>2780.0300000000007</v>
      </c>
      <c r="K106" s="8">
        <f>(K105*9+BTC[[#This Row],[TR]])/10</f>
        <v>758.29769230530519</v>
      </c>
      <c r="L106" s="12">
        <f>(BTC[[#This Row],[high]]+BTC[[#This Row],[low]])/2</f>
        <v>9910.0149999999994</v>
      </c>
      <c r="M106" s="15">
        <f>BTC[[#This Row],[MidPrice]]+Multiplier*BTC[[#This Row],[ATR]]</f>
        <v>12184.908076915915</v>
      </c>
      <c r="N106" s="15">
        <f>BTC[[#This Row],[MidPrice]]-Multiplier*BTC[[#This Row],[ATR]]</f>
        <v>7635.1219230840834</v>
      </c>
      <c r="O106" s="15">
        <f>IF(OR(BTC[[#This Row],[UpperE]]&lt;O105,F105&gt;O105),BTC[[#This Row],[UpperE]],O105)</f>
        <v>11355.73230768435</v>
      </c>
      <c r="P106" s="15">
        <f>IF(OR(BTC[[#This Row],[LowerE]]&gt;P105,F105&lt;P105),BTC[[#This Row],[LowerE]],P105)</f>
        <v>8153.7676923156496</v>
      </c>
      <c r="Q106" s="8">
        <f>IF(T105=O105,BTC[[#This Row],[Upper]],BTC[[#This Row],[Lower]])</f>
        <v>8153.7676923156496</v>
      </c>
      <c r="R106" s="22" t="e">
        <f>IF(BTC[[#This Row],[SuperTrend]]=BTC[[#This Row],[Upper]],BTC[[#This Row],[Upper]],NA())</f>
        <v>#N/A</v>
      </c>
      <c r="S106" s="22">
        <f>IF(BTC[[#This Row],[SuperTrend]]=BTC[[#This Row],[Lower]],BTC[[#This Row],[Lower]],NA())</f>
        <v>8153.7676923156496</v>
      </c>
      <c r="T106" s="22">
        <f>IF(BTC[[#This Row],[close]]&lt;=BTC[[#This Row],[STpot]],BTC[[#This Row],[Upper]],BTC[[#This Row],[Lower]])</f>
        <v>8153.7676923156496</v>
      </c>
    </row>
    <row r="107" spans="1:20" x14ac:dyDescent="0.25">
      <c r="A107" s="5">
        <v>106</v>
      </c>
      <c r="B107" s="2">
        <v>43068</v>
      </c>
      <c r="C107" s="1">
        <v>9687.8799999999992</v>
      </c>
      <c r="D107" s="1">
        <v>10900</v>
      </c>
      <c r="E107" s="1">
        <v>8850.7999999999993</v>
      </c>
      <c r="F107" s="1">
        <v>9838.9599999999991</v>
      </c>
      <c r="G107" s="1">
        <f>BTC[[#This Row],[high]]-BTC[[#This Row],[low]]</f>
        <v>2049.2000000000007</v>
      </c>
      <c r="H107" s="1">
        <f>ABS(BTC[[#This Row],[high]]-F106)</f>
        <v>1212.1200000000008</v>
      </c>
      <c r="I107" s="1">
        <f>ABS(BTC[[#This Row],[low]]-F106)</f>
        <v>837.07999999999993</v>
      </c>
      <c r="J107" s="15">
        <f>MAX(BTC[[#This Row],[H-L]:[|L-pC|]])</f>
        <v>2049.2000000000007</v>
      </c>
      <c r="K107" s="8">
        <f>(K106*9+BTC[[#This Row],[TR]])/10</f>
        <v>887.38792307477468</v>
      </c>
      <c r="L107" s="12">
        <f>(BTC[[#This Row],[high]]+BTC[[#This Row],[low]])/2</f>
        <v>9875.4</v>
      </c>
      <c r="M107" s="15">
        <f>BTC[[#This Row],[MidPrice]]+Multiplier*BTC[[#This Row],[ATR]]</f>
        <v>12537.563769224324</v>
      </c>
      <c r="N107" s="15">
        <f>BTC[[#This Row],[MidPrice]]-Multiplier*BTC[[#This Row],[ATR]]</f>
        <v>7213.2362307756757</v>
      </c>
      <c r="O107" s="15">
        <f>IF(OR(BTC[[#This Row],[UpperE]]&lt;O106,F106&gt;O106),BTC[[#This Row],[UpperE]],O106)</f>
        <v>11355.73230768435</v>
      </c>
      <c r="P107" s="15">
        <f>IF(OR(BTC[[#This Row],[LowerE]]&gt;P106,F106&lt;P106),BTC[[#This Row],[LowerE]],P106)</f>
        <v>8153.7676923156496</v>
      </c>
      <c r="Q107" s="8">
        <f>IF(T106=O106,BTC[[#This Row],[Upper]],BTC[[#This Row],[Lower]])</f>
        <v>8153.7676923156496</v>
      </c>
      <c r="R107" s="22" t="e">
        <f>IF(BTC[[#This Row],[SuperTrend]]=BTC[[#This Row],[Upper]],BTC[[#This Row],[Upper]],NA())</f>
        <v>#N/A</v>
      </c>
      <c r="S107" s="22">
        <f>IF(BTC[[#This Row],[SuperTrend]]=BTC[[#This Row],[Lower]],BTC[[#This Row],[Lower]],NA())</f>
        <v>8153.7676923156496</v>
      </c>
      <c r="T107" s="22">
        <f>IF(BTC[[#This Row],[close]]&lt;=BTC[[#This Row],[STpot]],BTC[[#This Row],[Upper]],BTC[[#This Row],[Lower]])</f>
        <v>8153.7676923156496</v>
      </c>
    </row>
    <row r="108" spans="1:20" x14ac:dyDescent="0.25">
      <c r="A108" s="5">
        <v>107</v>
      </c>
      <c r="B108" s="2">
        <v>43069</v>
      </c>
      <c r="C108" s="1">
        <v>9837</v>
      </c>
      <c r="D108" s="1">
        <v>10898</v>
      </c>
      <c r="E108" s="1">
        <v>9380</v>
      </c>
      <c r="F108" s="1">
        <v>10782.99</v>
      </c>
      <c r="G108" s="1">
        <f>BTC[[#This Row],[high]]-BTC[[#This Row],[low]]</f>
        <v>1518</v>
      </c>
      <c r="H108" s="1">
        <f>ABS(BTC[[#This Row],[high]]-F107)</f>
        <v>1059.0400000000009</v>
      </c>
      <c r="I108" s="1">
        <f>ABS(BTC[[#This Row],[low]]-F107)</f>
        <v>458.95999999999913</v>
      </c>
      <c r="J108" s="15">
        <f>MAX(BTC[[#This Row],[H-L]:[|L-pC|]])</f>
        <v>1518</v>
      </c>
      <c r="K108" s="8">
        <f>(K107*9+BTC[[#This Row],[TR]])/10</f>
        <v>950.44913076729722</v>
      </c>
      <c r="L108" s="12">
        <f>(BTC[[#This Row],[high]]+BTC[[#This Row],[low]])/2</f>
        <v>10139</v>
      </c>
      <c r="M108" s="15">
        <f>BTC[[#This Row],[MidPrice]]+Multiplier*BTC[[#This Row],[ATR]]</f>
        <v>12990.347392301892</v>
      </c>
      <c r="N108" s="15">
        <f>BTC[[#This Row],[MidPrice]]-Multiplier*BTC[[#This Row],[ATR]]</f>
        <v>7287.6526076981081</v>
      </c>
      <c r="O108" s="15">
        <f>IF(OR(BTC[[#This Row],[UpperE]]&lt;O107,F107&gt;O107),BTC[[#This Row],[UpperE]],O107)</f>
        <v>11355.73230768435</v>
      </c>
      <c r="P108" s="15">
        <f>IF(OR(BTC[[#This Row],[LowerE]]&gt;P107,F107&lt;P107),BTC[[#This Row],[LowerE]],P107)</f>
        <v>8153.7676923156496</v>
      </c>
      <c r="Q108" s="8">
        <f>IF(T107=O107,BTC[[#This Row],[Upper]],BTC[[#This Row],[Lower]])</f>
        <v>8153.7676923156496</v>
      </c>
      <c r="R108" s="22" t="e">
        <f>IF(BTC[[#This Row],[SuperTrend]]=BTC[[#This Row],[Upper]],BTC[[#This Row],[Upper]],NA())</f>
        <v>#N/A</v>
      </c>
      <c r="S108" s="22">
        <f>IF(BTC[[#This Row],[SuperTrend]]=BTC[[#This Row],[Lower]],BTC[[#This Row],[Lower]],NA())</f>
        <v>8153.7676923156496</v>
      </c>
      <c r="T108" s="22">
        <f>IF(BTC[[#This Row],[close]]&lt;=BTC[[#This Row],[STpot]],BTC[[#This Row],[Upper]],BTC[[#This Row],[Lower]])</f>
        <v>8153.7676923156496</v>
      </c>
    </row>
    <row r="109" spans="1:20" x14ac:dyDescent="0.25">
      <c r="A109" s="5">
        <v>108</v>
      </c>
      <c r="B109" s="2">
        <v>43070</v>
      </c>
      <c r="C109" s="1">
        <v>10775.04</v>
      </c>
      <c r="D109" s="1">
        <v>11190</v>
      </c>
      <c r="E109" s="1">
        <v>10620</v>
      </c>
      <c r="F109" s="1">
        <v>10890.01</v>
      </c>
      <c r="G109" s="1">
        <f>BTC[[#This Row],[high]]-BTC[[#This Row],[low]]</f>
        <v>570</v>
      </c>
      <c r="H109" s="1">
        <f>ABS(BTC[[#This Row],[high]]-F108)</f>
        <v>407.01000000000022</v>
      </c>
      <c r="I109" s="1">
        <f>ABS(BTC[[#This Row],[low]]-F108)</f>
        <v>162.98999999999978</v>
      </c>
      <c r="J109" s="15">
        <f>MAX(BTC[[#This Row],[H-L]:[|L-pC|]])</f>
        <v>570</v>
      </c>
      <c r="K109" s="8">
        <f>(K108*9+BTC[[#This Row],[TR]])/10</f>
        <v>912.40421769056752</v>
      </c>
      <c r="L109" s="12">
        <f>(BTC[[#This Row],[high]]+BTC[[#This Row],[low]])/2</f>
        <v>10905</v>
      </c>
      <c r="M109" s="15">
        <f>BTC[[#This Row],[MidPrice]]+Multiplier*BTC[[#This Row],[ATR]]</f>
        <v>13642.212653071703</v>
      </c>
      <c r="N109" s="15">
        <f>BTC[[#This Row],[MidPrice]]-Multiplier*BTC[[#This Row],[ATR]]</f>
        <v>8167.7873469282977</v>
      </c>
      <c r="O109" s="15">
        <f>IF(OR(BTC[[#This Row],[UpperE]]&lt;O108,F108&gt;O108),BTC[[#This Row],[UpperE]],O108)</f>
        <v>11355.73230768435</v>
      </c>
      <c r="P109" s="15">
        <f>IF(OR(BTC[[#This Row],[LowerE]]&gt;P108,F108&lt;P108),BTC[[#This Row],[LowerE]],P108)</f>
        <v>8167.7873469282977</v>
      </c>
      <c r="Q109" s="8">
        <f>IF(T108=O108,BTC[[#This Row],[Upper]],BTC[[#This Row],[Lower]])</f>
        <v>8167.7873469282977</v>
      </c>
      <c r="R109" s="22" t="e">
        <f>IF(BTC[[#This Row],[SuperTrend]]=BTC[[#This Row],[Upper]],BTC[[#This Row],[Upper]],NA())</f>
        <v>#N/A</v>
      </c>
      <c r="S109" s="22">
        <f>IF(BTC[[#This Row],[SuperTrend]]=BTC[[#This Row],[Lower]],BTC[[#This Row],[Lower]],NA())</f>
        <v>8167.7873469282977</v>
      </c>
      <c r="T109" s="22">
        <f>IF(BTC[[#This Row],[close]]&lt;=BTC[[#This Row],[STpot]],BTC[[#This Row],[Upper]],BTC[[#This Row],[Lower]])</f>
        <v>8167.7873469282977</v>
      </c>
    </row>
    <row r="110" spans="1:20" x14ac:dyDescent="0.25">
      <c r="A110" s="5">
        <v>109</v>
      </c>
      <c r="B110" s="2">
        <v>43071</v>
      </c>
      <c r="C110" s="1">
        <v>10902.69</v>
      </c>
      <c r="D110" s="1">
        <v>11825</v>
      </c>
      <c r="E110" s="1">
        <v>10500</v>
      </c>
      <c r="F110" s="1">
        <v>11165.41</v>
      </c>
      <c r="G110" s="1">
        <f>BTC[[#This Row],[high]]-BTC[[#This Row],[low]]</f>
        <v>1325</v>
      </c>
      <c r="H110" s="1">
        <f>ABS(BTC[[#This Row],[high]]-F109)</f>
        <v>934.98999999999978</v>
      </c>
      <c r="I110" s="1">
        <f>ABS(BTC[[#This Row],[low]]-F109)</f>
        <v>390.01000000000022</v>
      </c>
      <c r="J110" s="15">
        <f>MAX(BTC[[#This Row],[H-L]:[|L-pC|]])</f>
        <v>1325</v>
      </c>
      <c r="K110" s="8">
        <f>(K109*9+BTC[[#This Row],[TR]])/10</f>
        <v>953.66379592151077</v>
      </c>
      <c r="L110" s="12">
        <f>(BTC[[#This Row],[high]]+BTC[[#This Row],[low]])/2</f>
        <v>11162.5</v>
      </c>
      <c r="M110" s="15">
        <f>BTC[[#This Row],[MidPrice]]+Multiplier*BTC[[#This Row],[ATR]]</f>
        <v>14023.491387764532</v>
      </c>
      <c r="N110" s="15">
        <f>BTC[[#This Row],[MidPrice]]-Multiplier*BTC[[#This Row],[ATR]]</f>
        <v>8301.5086122354678</v>
      </c>
      <c r="O110" s="15">
        <f>IF(OR(BTC[[#This Row],[UpperE]]&lt;O109,F109&gt;O109),BTC[[#This Row],[UpperE]],O109)</f>
        <v>11355.73230768435</v>
      </c>
      <c r="P110" s="15">
        <f>IF(OR(BTC[[#This Row],[LowerE]]&gt;P109,F109&lt;P109),BTC[[#This Row],[LowerE]],P109)</f>
        <v>8301.5086122354678</v>
      </c>
      <c r="Q110" s="8">
        <f>IF(T109=O109,BTC[[#This Row],[Upper]],BTC[[#This Row],[Lower]])</f>
        <v>8301.5086122354678</v>
      </c>
      <c r="R110" s="22" t="e">
        <f>IF(BTC[[#This Row],[SuperTrend]]=BTC[[#This Row],[Upper]],BTC[[#This Row],[Upper]],NA())</f>
        <v>#N/A</v>
      </c>
      <c r="S110" s="22">
        <f>IF(BTC[[#This Row],[SuperTrend]]=BTC[[#This Row],[Lower]],BTC[[#This Row],[Lower]],NA())</f>
        <v>8301.5086122354678</v>
      </c>
      <c r="T110" s="22">
        <f>IF(BTC[[#This Row],[close]]&lt;=BTC[[#This Row],[STpot]],BTC[[#This Row],[Upper]],BTC[[#This Row],[Lower]])</f>
        <v>8301.5086122354678</v>
      </c>
    </row>
    <row r="111" spans="1:20" x14ac:dyDescent="0.25">
      <c r="A111" s="5">
        <v>110</v>
      </c>
      <c r="B111" s="2">
        <v>43072</v>
      </c>
      <c r="C111" s="1">
        <v>11165.41</v>
      </c>
      <c r="D111" s="1">
        <v>11600</v>
      </c>
      <c r="E111" s="1">
        <v>10802</v>
      </c>
      <c r="F111" s="1">
        <v>11579</v>
      </c>
      <c r="G111" s="1">
        <f>BTC[[#This Row],[high]]-BTC[[#This Row],[low]]</f>
        <v>798</v>
      </c>
      <c r="H111" s="1">
        <f>ABS(BTC[[#This Row],[high]]-F110)</f>
        <v>434.59000000000015</v>
      </c>
      <c r="I111" s="1">
        <f>ABS(BTC[[#This Row],[low]]-F110)</f>
        <v>363.40999999999985</v>
      </c>
      <c r="J111" s="15">
        <f>MAX(BTC[[#This Row],[H-L]:[|L-pC|]])</f>
        <v>798</v>
      </c>
      <c r="K111" s="8">
        <f>(K110*9+BTC[[#This Row],[TR]])/10</f>
        <v>938.0974163293597</v>
      </c>
      <c r="L111" s="12">
        <f>(BTC[[#This Row],[high]]+BTC[[#This Row],[low]])/2</f>
        <v>11201</v>
      </c>
      <c r="M111" s="15">
        <f>BTC[[#This Row],[MidPrice]]+Multiplier*BTC[[#This Row],[ATR]]</f>
        <v>14015.29224898808</v>
      </c>
      <c r="N111" s="15">
        <f>BTC[[#This Row],[MidPrice]]-Multiplier*BTC[[#This Row],[ATR]]</f>
        <v>8386.7077510119198</v>
      </c>
      <c r="O111" s="15">
        <f>IF(OR(BTC[[#This Row],[UpperE]]&lt;O110,F110&gt;O110),BTC[[#This Row],[UpperE]],O110)</f>
        <v>11355.73230768435</v>
      </c>
      <c r="P111" s="15">
        <f>IF(OR(BTC[[#This Row],[LowerE]]&gt;P110,F110&lt;P110),BTC[[#This Row],[LowerE]],P110)</f>
        <v>8386.7077510119198</v>
      </c>
      <c r="Q111" s="8">
        <f>IF(T110=O110,BTC[[#This Row],[Upper]],BTC[[#This Row],[Lower]])</f>
        <v>8386.7077510119198</v>
      </c>
      <c r="R111" s="22" t="e">
        <f>IF(BTC[[#This Row],[SuperTrend]]=BTC[[#This Row],[Upper]],BTC[[#This Row],[Upper]],NA())</f>
        <v>#N/A</v>
      </c>
      <c r="S111" s="22">
        <f>IF(BTC[[#This Row],[SuperTrend]]=BTC[[#This Row],[Lower]],BTC[[#This Row],[Lower]],NA())</f>
        <v>8386.7077510119198</v>
      </c>
      <c r="T111" s="22">
        <f>IF(BTC[[#This Row],[close]]&lt;=BTC[[#This Row],[STpot]],BTC[[#This Row],[Upper]],BTC[[#This Row],[Lower]])</f>
        <v>8386.7077510119198</v>
      </c>
    </row>
    <row r="112" spans="1:20" x14ac:dyDescent="0.25">
      <c r="A112" s="5">
        <v>111</v>
      </c>
      <c r="B112" s="2">
        <v>43073</v>
      </c>
      <c r="C112" s="1">
        <v>11571.03</v>
      </c>
      <c r="D112" s="1">
        <v>11853</v>
      </c>
      <c r="E112" s="1">
        <v>11447.68</v>
      </c>
      <c r="F112" s="1">
        <v>11699.99</v>
      </c>
      <c r="G112" s="1">
        <f>BTC[[#This Row],[high]]-BTC[[#This Row],[low]]</f>
        <v>405.31999999999971</v>
      </c>
      <c r="H112" s="1">
        <f>ABS(BTC[[#This Row],[high]]-F111)</f>
        <v>274</v>
      </c>
      <c r="I112" s="1">
        <f>ABS(BTC[[#This Row],[low]]-F111)</f>
        <v>131.31999999999971</v>
      </c>
      <c r="J112" s="15">
        <f>MAX(BTC[[#This Row],[H-L]:[|L-pC|]])</f>
        <v>405.31999999999971</v>
      </c>
      <c r="K112" s="8">
        <f>(K111*9+BTC[[#This Row],[TR]])/10</f>
        <v>884.8196746964237</v>
      </c>
      <c r="L112" s="12">
        <f>(BTC[[#This Row],[high]]+BTC[[#This Row],[low]])/2</f>
        <v>11650.34</v>
      </c>
      <c r="M112" s="15">
        <f>BTC[[#This Row],[MidPrice]]+Multiplier*BTC[[#This Row],[ATR]]</f>
        <v>14304.799024089272</v>
      </c>
      <c r="N112" s="15">
        <f>BTC[[#This Row],[MidPrice]]-Multiplier*BTC[[#This Row],[ATR]]</f>
        <v>8995.880975910728</v>
      </c>
      <c r="O112" s="15">
        <f>IF(OR(BTC[[#This Row],[UpperE]]&lt;O111,F111&gt;O111),BTC[[#This Row],[UpperE]],O111)</f>
        <v>14304.799024089272</v>
      </c>
      <c r="P112" s="15">
        <f>IF(OR(BTC[[#This Row],[LowerE]]&gt;P111,F111&lt;P111),BTC[[#This Row],[LowerE]],P111)</f>
        <v>8995.880975910728</v>
      </c>
      <c r="Q112" s="8">
        <f>IF(T111=O111,BTC[[#This Row],[Upper]],BTC[[#This Row],[Lower]])</f>
        <v>8995.880975910728</v>
      </c>
      <c r="R112" s="22" t="e">
        <f>IF(BTC[[#This Row],[SuperTrend]]=BTC[[#This Row],[Upper]],BTC[[#This Row],[Upper]],NA())</f>
        <v>#N/A</v>
      </c>
      <c r="S112" s="22">
        <f>IF(BTC[[#This Row],[SuperTrend]]=BTC[[#This Row],[Lower]],BTC[[#This Row],[Lower]],NA())</f>
        <v>8995.880975910728</v>
      </c>
      <c r="T112" s="22">
        <f>IF(BTC[[#This Row],[close]]&lt;=BTC[[#This Row],[STpot]],BTC[[#This Row],[Upper]],BTC[[#This Row],[Lower]])</f>
        <v>8995.880975910728</v>
      </c>
    </row>
    <row r="113" spans="1:20" x14ac:dyDescent="0.25">
      <c r="A113" s="5">
        <v>112</v>
      </c>
      <c r="B113" s="2">
        <v>43074</v>
      </c>
      <c r="C113" s="1">
        <v>11699.99</v>
      </c>
      <c r="D113" s="1">
        <v>13615.23</v>
      </c>
      <c r="E113" s="1">
        <v>11665.58</v>
      </c>
      <c r="F113" s="1">
        <v>13550.05</v>
      </c>
      <c r="G113" s="1">
        <f>BTC[[#This Row],[high]]-BTC[[#This Row],[low]]</f>
        <v>1949.6499999999996</v>
      </c>
      <c r="H113" s="1">
        <f>ABS(BTC[[#This Row],[high]]-F112)</f>
        <v>1915.2399999999998</v>
      </c>
      <c r="I113" s="1">
        <f>ABS(BTC[[#This Row],[low]]-F112)</f>
        <v>34.409999999999854</v>
      </c>
      <c r="J113" s="15">
        <f>MAX(BTC[[#This Row],[H-L]:[|L-pC|]])</f>
        <v>1949.6499999999996</v>
      </c>
      <c r="K113" s="8">
        <f>(K112*9+BTC[[#This Row],[TR]])/10</f>
        <v>991.30270722678142</v>
      </c>
      <c r="L113" s="12">
        <f>(BTC[[#This Row],[high]]+BTC[[#This Row],[low]])/2</f>
        <v>12640.404999999999</v>
      </c>
      <c r="M113" s="15">
        <f>BTC[[#This Row],[MidPrice]]+Multiplier*BTC[[#This Row],[ATR]]</f>
        <v>15614.313121680343</v>
      </c>
      <c r="N113" s="15">
        <f>BTC[[#This Row],[MidPrice]]-Multiplier*BTC[[#This Row],[ATR]]</f>
        <v>9666.4968783196546</v>
      </c>
      <c r="O113" s="15">
        <f>IF(OR(BTC[[#This Row],[UpperE]]&lt;O112,F112&gt;O112),BTC[[#This Row],[UpperE]],O112)</f>
        <v>14304.799024089272</v>
      </c>
      <c r="P113" s="15">
        <f>IF(OR(BTC[[#This Row],[LowerE]]&gt;P112,F112&lt;P112),BTC[[#This Row],[LowerE]],P112)</f>
        <v>9666.4968783196546</v>
      </c>
      <c r="Q113" s="8">
        <f>IF(T112=O112,BTC[[#This Row],[Upper]],BTC[[#This Row],[Lower]])</f>
        <v>9666.4968783196546</v>
      </c>
      <c r="R113" s="22" t="e">
        <f>IF(BTC[[#This Row],[SuperTrend]]=BTC[[#This Row],[Upper]],BTC[[#This Row],[Upper]],NA())</f>
        <v>#N/A</v>
      </c>
      <c r="S113" s="22">
        <f>IF(BTC[[#This Row],[SuperTrend]]=BTC[[#This Row],[Lower]],BTC[[#This Row],[Lower]],NA())</f>
        <v>9666.4968783196546</v>
      </c>
      <c r="T113" s="22">
        <f>IF(BTC[[#This Row],[close]]&lt;=BTC[[#This Row],[STpot]],BTC[[#This Row],[Upper]],BTC[[#This Row],[Lower]])</f>
        <v>9666.4968783196546</v>
      </c>
    </row>
    <row r="114" spans="1:20" x14ac:dyDescent="0.25">
      <c r="A114" s="5">
        <v>113</v>
      </c>
      <c r="B114" s="2">
        <v>43075</v>
      </c>
      <c r="C114" s="1">
        <v>13541.01</v>
      </c>
      <c r="D114" s="1">
        <v>16649.96</v>
      </c>
      <c r="E114" s="1">
        <v>13050</v>
      </c>
      <c r="F114" s="1">
        <v>16599</v>
      </c>
      <c r="G114" s="1">
        <f>BTC[[#This Row],[high]]-BTC[[#This Row],[low]]</f>
        <v>3599.9599999999991</v>
      </c>
      <c r="H114" s="1">
        <f>ABS(BTC[[#This Row],[high]]-F113)</f>
        <v>3099.91</v>
      </c>
      <c r="I114" s="1">
        <f>ABS(BTC[[#This Row],[low]]-F113)</f>
        <v>500.04999999999927</v>
      </c>
      <c r="J114" s="15">
        <f>MAX(BTC[[#This Row],[H-L]:[|L-pC|]])</f>
        <v>3599.9599999999991</v>
      </c>
      <c r="K114" s="8">
        <f>(K113*9+BTC[[#This Row],[TR]])/10</f>
        <v>1252.1684365041033</v>
      </c>
      <c r="L114" s="12">
        <f>(BTC[[#This Row],[high]]+BTC[[#This Row],[low]])/2</f>
        <v>14849.98</v>
      </c>
      <c r="M114" s="15">
        <f>BTC[[#This Row],[MidPrice]]+Multiplier*BTC[[#This Row],[ATR]]</f>
        <v>18606.485309512311</v>
      </c>
      <c r="N114" s="15">
        <f>BTC[[#This Row],[MidPrice]]-Multiplier*BTC[[#This Row],[ATR]]</f>
        <v>11093.47469048769</v>
      </c>
      <c r="O114" s="15">
        <f>IF(OR(BTC[[#This Row],[UpperE]]&lt;O113,F113&gt;O113),BTC[[#This Row],[UpperE]],O113)</f>
        <v>14304.799024089272</v>
      </c>
      <c r="P114" s="15">
        <f>IF(OR(BTC[[#This Row],[LowerE]]&gt;P113,F113&lt;P113),BTC[[#This Row],[LowerE]],P113)</f>
        <v>11093.47469048769</v>
      </c>
      <c r="Q114" s="8">
        <f>IF(T113=O113,BTC[[#This Row],[Upper]],BTC[[#This Row],[Lower]])</f>
        <v>11093.47469048769</v>
      </c>
      <c r="R114" s="22" t="e">
        <f>IF(BTC[[#This Row],[SuperTrend]]=BTC[[#This Row],[Upper]],BTC[[#This Row],[Upper]],NA())</f>
        <v>#N/A</v>
      </c>
      <c r="S114" s="22">
        <f>IF(BTC[[#This Row],[SuperTrend]]=BTC[[#This Row],[Lower]],BTC[[#This Row],[Lower]],NA())</f>
        <v>11093.47469048769</v>
      </c>
      <c r="T114" s="22">
        <f>IF(BTC[[#This Row],[close]]&lt;=BTC[[#This Row],[STpot]],BTC[[#This Row],[Upper]],BTC[[#This Row],[Lower]])</f>
        <v>11093.47469048769</v>
      </c>
    </row>
    <row r="115" spans="1:20" x14ac:dyDescent="0.25">
      <c r="A115" s="5">
        <v>114</v>
      </c>
      <c r="B115" s="2">
        <v>43076</v>
      </c>
      <c r="C115" s="1">
        <v>16599</v>
      </c>
      <c r="D115" s="1">
        <v>17204.990000000002</v>
      </c>
      <c r="E115" s="1">
        <v>14015</v>
      </c>
      <c r="F115" s="1">
        <v>15880</v>
      </c>
      <c r="G115" s="1">
        <f>BTC[[#This Row],[high]]-BTC[[#This Row],[low]]</f>
        <v>3189.9900000000016</v>
      </c>
      <c r="H115" s="1">
        <f>ABS(BTC[[#This Row],[high]]-F114)</f>
        <v>605.9900000000016</v>
      </c>
      <c r="I115" s="1">
        <f>ABS(BTC[[#This Row],[low]]-F114)</f>
        <v>2584</v>
      </c>
      <c r="J115" s="15">
        <f>MAX(BTC[[#This Row],[H-L]:[|L-pC|]])</f>
        <v>3189.9900000000016</v>
      </c>
      <c r="K115" s="8">
        <f>(K114*9+BTC[[#This Row],[TR]])/10</f>
        <v>1445.9505928536933</v>
      </c>
      <c r="L115" s="12">
        <f>(BTC[[#This Row],[high]]+BTC[[#This Row],[low]])/2</f>
        <v>15609.995000000001</v>
      </c>
      <c r="M115" s="15">
        <f>BTC[[#This Row],[MidPrice]]+Multiplier*BTC[[#This Row],[ATR]]</f>
        <v>19947.846778561081</v>
      </c>
      <c r="N115" s="15">
        <f>BTC[[#This Row],[MidPrice]]-Multiplier*BTC[[#This Row],[ATR]]</f>
        <v>11272.143221438921</v>
      </c>
      <c r="O115" s="15">
        <f>IF(OR(BTC[[#This Row],[UpperE]]&lt;O114,F114&gt;O114),BTC[[#This Row],[UpperE]],O114)</f>
        <v>19947.846778561081</v>
      </c>
      <c r="P115" s="15">
        <f>IF(OR(BTC[[#This Row],[LowerE]]&gt;P114,F114&lt;P114),BTC[[#This Row],[LowerE]],P114)</f>
        <v>11272.143221438921</v>
      </c>
      <c r="Q115" s="8">
        <f>IF(T114=O114,BTC[[#This Row],[Upper]],BTC[[#This Row],[Lower]])</f>
        <v>11272.143221438921</v>
      </c>
      <c r="R115" s="22" t="e">
        <f>IF(BTC[[#This Row],[SuperTrend]]=BTC[[#This Row],[Upper]],BTC[[#This Row],[Upper]],NA())</f>
        <v>#N/A</v>
      </c>
      <c r="S115" s="22">
        <f>IF(BTC[[#This Row],[SuperTrend]]=BTC[[#This Row],[Lower]],BTC[[#This Row],[Lower]],NA())</f>
        <v>11272.143221438921</v>
      </c>
      <c r="T115" s="22">
        <f>IF(BTC[[#This Row],[close]]&lt;=BTC[[#This Row],[STpot]],BTC[[#This Row],[Upper]],BTC[[#This Row],[Lower]])</f>
        <v>11272.143221438921</v>
      </c>
    </row>
    <row r="116" spans="1:20" x14ac:dyDescent="0.25">
      <c r="A116" s="5">
        <v>115</v>
      </c>
      <c r="B116" s="2">
        <v>43077</v>
      </c>
      <c r="C116" s="1">
        <v>15880.01</v>
      </c>
      <c r="D116" s="1">
        <v>16269.3</v>
      </c>
      <c r="E116" s="1">
        <v>12535</v>
      </c>
      <c r="F116" s="1">
        <v>14656.07</v>
      </c>
      <c r="G116" s="1">
        <f>BTC[[#This Row],[high]]-BTC[[#This Row],[low]]</f>
        <v>3734.2999999999993</v>
      </c>
      <c r="H116" s="1">
        <f>ABS(BTC[[#This Row],[high]]-F115)</f>
        <v>389.29999999999927</v>
      </c>
      <c r="I116" s="1">
        <f>ABS(BTC[[#This Row],[low]]-F115)</f>
        <v>3345</v>
      </c>
      <c r="J116" s="15">
        <f>MAX(BTC[[#This Row],[H-L]:[|L-pC|]])</f>
        <v>3734.2999999999993</v>
      </c>
      <c r="K116" s="8">
        <f>(K115*9+BTC[[#This Row],[TR]])/10</f>
        <v>1674.7855335683239</v>
      </c>
      <c r="L116" s="12">
        <f>(BTC[[#This Row],[high]]+BTC[[#This Row],[low]])/2</f>
        <v>14402.15</v>
      </c>
      <c r="M116" s="15">
        <f>BTC[[#This Row],[MidPrice]]+Multiplier*BTC[[#This Row],[ATR]]</f>
        <v>19426.506600704972</v>
      </c>
      <c r="N116" s="15">
        <f>BTC[[#This Row],[MidPrice]]-Multiplier*BTC[[#This Row],[ATR]]</f>
        <v>9377.7933992950275</v>
      </c>
      <c r="O116" s="15">
        <f>IF(OR(BTC[[#This Row],[UpperE]]&lt;O115,F115&gt;O115),BTC[[#This Row],[UpperE]],O115)</f>
        <v>19426.506600704972</v>
      </c>
      <c r="P116" s="15">
        <f>IF(OR(BTC[[#This Row],[LowerE]]&gt;P115,F115&lt;P115),BTC[[#This Row],[LowerE]],P115)</f>
        <v>11272.143221438921</v>
      </c>
      <c r="Q116" s="8">
        <f>IF(T115=O115,BTC[[#This Row],[Upper]],BTC[[#This Row],[Lower]])</f>
        <v>11272.143221438921</v>
      </c>
      <c r="R116" s="22" t="e">
        <f>IF(BTC[[#This Row],[SuperTrend]]=BTC[[#This Row],[Upper]],BTC[[#This Row],[Upper]],NA())</f>
        <v>#N/A</v>
      </c>
      <c r="S116" s="22">
        <f>IF(BTC[[#This Row],[SuperTrend]]=BTC[[#This Row],[Lower]],BTC[[#This Row],[Lower]],NA())</f>
        <v>11272.143221438921</v>
      </c>
      <c r="T116" s="22">
        <f>IF(BTC[[#This Row],[close]]&lt;=BTC[[#This Row],[STpot]],BTC[[#This Row],[Upper]],BTC[[#This Row],[Lower]])</f>
        <v>11272.143221438921</v>
      </c>
    </row>
    <row r="117" spans="1:20" x14ac:dyDescent="0.25">
      <c r="A117" s="5">
        <v>116</v>
      </c>
      <c r="B117" s="2">
        <v>43078</v>
      </c>
      <c r="C117" s="1">
        <v>14664.01</v>
      </c>
      <c r="D117" s="1">
        <v>15720.12</v>
      </c>
      <c r="E117" s="1">
        <v>12368</v>
      </c>
      <c r="F117" s="1">
        <v>14899.98</v>
      </c>
      <c r="G117" s="1">
        <f>BTC[[#This Row],[high]]-BTC[[#This Row],[low]]</f>
        <v>3352.1200000000008</v>
      </c>
      <c r="H117" s="1">
        <f>ABS(BTC[[#This Row],[high]]-F116)</f>
        <v>1064.0500000000011</v>
      </c>
      <c r="I117" s="1">
        <f>ABS(BTC[[#This Row],[low]]-F116)</f>
        <v>2288.0699999999997</v>
      </c>
      <c r="J117" s="15">
        <f>MAX(BTC[[#This Row],[H-L]:[|L-pC|]])</f>
        <v>3352.1200000000008</v>
      </c>
      <c r="K117" s="8">
        <f>(K116*9+BTC[[#This Row],[TR]])/10</f>
        <v>1842.5189802114917</v>
      </c>
      <c r="L117" s="12">
        <f>(BTC[[#This Row],[high]]+BTC[[#This Row],[low]])/2</f>
        <v>14044.060000000001</v>
      </c>
      <c r="M117" s="15">
        <f>BTC[[#This Row],[MidPrice]]+Multiplier*BTC[[#This Row],[ATR]]</f>
        <v>19571.616940634478</v>
      </c>
      <c r="N117" s="15">
        <f>BTC[[#This Row],[MidPrice]]-Multiplier*BTC[[#This Row],[ATR]]</f>
        <v>8516.5030593655265</v>
      </c>
      <c r="O117" s="15">
        <f>IF(OR(BTC[[#This Row],[UpperE]]&lt;O116,F116&gt;O116),BTC[[#This Row],[UpperE]],O116)</f>
        <v>19426.506600704972</v>
      </c>
      <c r="P117" s="15">
        <f>IF(OR(BTC[[#This Row],[LowerE]]&gt;P116,F116&lt;P116),BTC[[#This Row],[LowerE]],P116)</f>
        <v>11272.143221438921</v>
      </c>
      <c r="Q117" s="8">
        <f>IF(T116=O116,BTC[[#This Row],[Upper]],BTC[[#This Row],[Lower]])</f>
        <v>11272.143221438921</v>
      </c>
      <c r="R117" s="22" t="e">
        <f>IF(BTC[[#This Row],[SuperTrend]]=BTC[[#This Row],[Upper]],BTC[[#This Row],[Upper]],NA())</f>
        <v>#N/A</v>
      </c>
      <c r="S117" s="22">
        <f>IF(BTC[[#This Row],[SuperTrend]]=BTC[[#This Row],[Lower]],BTC[[#This Row],[Lower]],NA())</f>
        <v>11272.143221438921</v>
      </c>
      <c r="T117" s="22">
        <f>IF(BTC[[#This Row],[close]]&lt;=BTC[[#This Row],[STpot]],BTC[[#This Row],[Upper]],BTC[[#This Row],[Lower]])</f>
        <v>11272.143221438921</v>
      </c>
    </row>
    <row r="118" spans="1:20" x14ac:dyDescent="0.25">
      <c r="A118" s="5">
        <v>117</v>
      </c>
      <c r="B118" s="2">
        <v>43079</v>
      </c>
      <c r="C118" s="1">
        <v>14946.26</v>
      </c>
      <c r="D118" s="1">
        <v>17470</v>
      </c>
      <c r="E118" s="1">
        <v>14901.08</v>
      </c>
      <c r="F118" s="1">
        <v>16587.97</v>
      </c>
      <c r="G118" s="1">
        <f>BTC[[#This Row],[high]]-BTC[[#This Row],[low]]</f>
        <v>2568.92</v>
      </c>
      <c r="H118" s="1">
        <f>ABS(BTC[[#This Row],[high]]-F117)</f>
        <v>2570.0200000000004</v>
      </c>
      <c r="I118" s="1">
        <f>ABS(BTC[[#This Row],[low]]-F117)</f>
        <v>1.1000000000003638</v>
      </c>
      <c r="J118" s="15">
        <f>MAX(BTC[[#This Row],[H-L]:[|L-pC|]])</f>
        <v>2570.0200000000004</v>
      </c>
      <c r="K118" s="8">
        <f>(K117*9+BTC[[#This Row],[TR]])/10</f>
        <v>1915.2690821903427</v>
      </c>
      <c r="L118" s="12">
        <f>(BTC[[#This Row],[high]]+BTC[[#This Row],[low]])/2</f>
        <v>16185.54</v>
      </c>
      <c r="M118" s="15">
        <f>BTC[[#This Row],[MidPrice]]+Multiplier*BTC[[#This Row],[ATR]]</f>
        <v>21931.347246571029</v>
      </c>
      <c r="N118" s="15">
        <f>BTC[[#This Row],[MidPrice]]-Multiplier*BTC[[#This Row],[ATR]]</f>
        <v>10439.732753428973</v>
      </c>
      <c r="O118" s="15">
        <f>IF(OR(BTC[[#This Row],[UpperE]]&lt;O117,F117&gt;O117),BTC[[#This Row],[UpperE]],O117)</f>
        <v>19426.506600704972</v>
      </c>
      <c r="P118" s="15">
        <f>IF(OR(BTC[[#This Row],[LowerE]]&gt;P117,F117&lt;P117),BTC[[#This Row],[LowerE]],P117)</f>
        <v>11272.143221438921</v>
      </c>
      <c r="Q118" s="8">
        <f>IF(T117=O117,BTC[[#This Row],[Upper]],BTC[[#This Row],[Lower]])</f>
        <v>11272.143221438921</v>
      </c>
      <c r="R118" s="22" t="e">
        <f>IF(BTC[[#This Row],[SuperTrend]]=BTC[[#This Row],[Upper]],BTC[[#This Row],[Upper]],NA())</f>
        <v>#N/A</v>
      </c>
      <c r="S118" s="22">
        <f>IF(BTC[[#This Row],[SuperTrend]]=BTC[[#This Row],[Lower]],BTC[[#This Row],[Lower]],NA())</f>
        <v>11272.143221438921</v>
      </c>
      <c r="T118" s="22">
        <f>IF(BTC[[#This Row],[close]]&lt;=BTC[[#This Row],[STpot]],BTC[[#This Row],[Upper]],BTC[[#This Row],[Lower]])</f>
        <v>11272.143221438921</v>
      </c>
    </row>
    <row r="119" spans="1:20" x14ac:dyDescent="0.25">
      <c r="A119" s="5">
        <v>118</v>
      </c>
      <c r="B119" s="2">
        <v>43080</v>
      </c>
      <c r="C119" s="1">
        <v>16587.97</v>
      </c>
      <c r="D119" s="1">
        <v>16976.45</v>
      </c>
      <c r="E119" s="1">
        <v>15875</v>
      </c>
      <c r="F119" s="1">
        <v>16349.99</v>
      </c>
      <c r="G119" s="1">
        <f>BTC[[#This Row],[high]]-BTC[[#This Row],[low]]</f>
        <v>1101.4500000000007</v>
      </c>
      <c r="H119" s="1">
        <f>ABS(BTC[[#This Row],[high]]-F118)</f>
        <v>388.47999999999956</v>
      </c>
      <c r="I119" s="1">
        <f>ABS(BTC[[#This Row],[low]]-F118)</f>
        <v>712.97000000000116</v>
      </c>
      <c r="J119" s="15">
        <f>MAX(BTC[[#This Row],[H-L]:[|L-pC|]])</f>
        <v>1101.4500000000007</v>
      </c>
      <c r="K119" s="8">
        <f>(K118*9+BTC[[#This Row],[TR]])/10</f>
        <v>1833.8871739713086</v>
      </c>
      <c r="L119" s="12">
        <f>(BTC[[#This Row],[high]]+BTC[[#This Row],[low]])/2</f>
        <v>16425.724999999999</v>
      </c>
      <c r="M119" s="15">
        <f>BTC[[#This Row],[MidPrice]]+Multiplier*BTC[[#This Row],[ATR]]</f>
        <v>21927.386521913926</v>
      </c>
      <c r="N119" s="15">
        <f>BTC[[#This Row],[MidPrice]]-Multiplier*BTC[[#This Row],[ATR]]</f>
        <v>10924.063478086073</v>
      </c>
      <c r="O119" s="15">
        <f>IF(OR(BTC[[#This Row],[UpperE]]&lt;O118,F118&gt;O118),BTC[[#This Row],[UpperE]],O118)</f>
        <v>19426.506600704972</v>
      </c>
      <c r="P119" s="15">
        <f>IF(OR(BTC[[#This Row],[LowerE]]&gt;P118,F118&lt;P118),BTC[[#This Row],[LowerE]],P118)</f>
        <v>11272.143221438921</v>
      </c>
      <c r="Q119" s="8">
        <f>IF(T118=O118,BTC[[#This Row],[Upper]],BTC[[#This Row],[Lower]])</f>
        <v>11272.143221438921</v>
      </c>
      <c r="R119" s="22" t="e">
        <f>IF(BTC[[#This Row],[SuperTrend]]=BTC[[#This Row],[Upper]],BTC[[#This Row],[Upper]],NA())</f>
        <v>#N/A</v>
      </c>
      <c r="S119" s="22">
        <f>IF(BTC[[#This Row],[SuperTrend]]=BTC[[#This Row],[Lower]],BTC[[#This Row],[Lower]],NA())</f>
        <v>11272.143221438921</v>
      </c>
      <c r="T119" s="22">
        <f>IF(BTC[[#This Row],[close]]&lt;=BTC[[#This Row],[STpot]],BTC[[#This Row],[Upper]],BTC[[#This Row],[Lower]])</f>
        <v>11272.143221438921</v>
      </c>
    </row>
    <row r="120" spans="1:20" x14ac:dyDescent="0.25">
      <c r="A120" s="5">
        <v>119</v>
      </c>
      <c r="B120" s="2">
        <v>43081</v>
      </c>
      <c r="C120" s="1">
        <v>16349.99</v>
      </c>
      <c r="D120" s="1">
        <v>16546</v>
      </c>
      <c r="E120" s="1">
        <v>14666.56</v>
      </c>
      <c r="F120" s="1">
        <v>16033.29</v>
      </c>
      <c r="G120" s="1">
        <f>BTC[[#This Row],[high]]-BTC[[#This Row],[low]]</f>
        <v>1879.4400000000005</v>
      </c>
      <c r="H120" s="1">
        <f>ABS(BTC[[#This Row],[high]]-F119)</f>
        <v>196.01000000000022</v>
      </c>
      <c r="I120" s="1">
        <f>ABS(BTC[[#This Row],[low]]-F119)</f>
        <v>1683.4300000000003</v>
      </c>
      <c r="J120" s="15">
        <f>MAX(BTC[[#This Row],[H-L]:[|L-pC|]])</f>
        <v>1879.4400000000005</v>
      </c>
      <c r="K120" s="8">
        <f>(K119*9+BTC[[#This Row],[TR]])/10</f>
        <v>1838.4424565741779</v>
      </c>
      <c r="L120" s="12">
        <f>(BTC[[#This Row],[high]]+BTC[[#This Row],[low]])/2</f>
        <v>15606.279999999999</v>
      </c>
      <c r="M120" s="15">
        <f>BTC[[#This Row],[MidPrice]]+Multiplier*BTC[[#This Row],[ATR]]</f>
        <v>21121.607369722533</v>
      </c>
      <c r="N120" s="15">
        <f>BTC[[#This Row],[MidPrice]]-Multiplier*BTC[[#This Row],[ATR]]</f>
        <v>10090.952630277465</v>
      </c>
      <c r="O120" s="15">
        <f>IF(OR(BTC[[#This Row],[UpperE]]&lt;O119,F119&gt;O119),BTC[[#This Row],[UpperE]],O119)</f>
        <v>19426.506600704972</v>
      </c>
      <c r="P120" s="15">
        <f>IF(OR(BTC[[#This Row],[LowerE]]&gt;P119,F119&lt;P119),BTC[[#This Row],[LowerE]],P119)</f>
        <v>11272.143221438921</v>
      </c>
      <c r="Q120" s="8">
        <f>IF(T119=O119,BTC[[#This Row],[Upper]],BTC[[#This Row],[Lower]])</f>
        <v>11272.143221438921</v>
      </c>
      <c r="R120" s="22" t="e">
        <f>IF(BTC[[#This Row],[SuperTrend]]=BTC[[#This Row],[Upper]],BTC[[#This Row],[Upper]],NA())</f>
        <v>#N/A</v>
      </c>
      <c r="S120" s="22">
        <f>IF(BTC[[#This Row],[SuperTrend]]=BTC[[#This Row],[Lower]],BTC[[#This Row],[Lower]],NA())</f>
        <v>11272.143221438921</v>
      </c>
      <c r="T120" s="22">
        <f>IF(BTC[[#This Row],[close]]&lt;=BTC[[#This Row],[STpot]],BTC[[#This Row],[Upper]],BTC[[#This Row],[Lower]])</f>
        <v>11272.143221438921</v>
      </c>
    </row>
    <row r="121" spans="1:20" x14ac:dyDescent="0.25">
      <c r="A121" s="5">
        <v>120</v>
      </c>
      <c r="B121" s="2">
        <v>43082</v>
      </c>
      <c r="C121" s="1">
        <v>16030.34</v>
      </c>
      <c r="D121" s="1">
        <v>16445</v>
      </c>
      <c r="E121" s="1">
        <v>15450</v>
      </c>
      <c r="F121" s="1">
        <v>16334.98</v>
      </c>
      <c r="G121" s="1">
        <f>BTC[[#This Row],[high]]-BTC[[#This Row],[low]]</f>
        <v>995</v>
      </c>
      <c r="H121" s="1">
        <f>ABS(BTC[[#This Row],[high]]-F120)</f>
        <v>411.70999999999913</v>
      </c>
      <c r="I121" s="1">
        <f>ABS(BTC[[#This Row],[low]]-F120)</f>
        <v>583.29000000000087</v>
      </c>
      <c r="J121" s="15">
        <f>MAX(BTC[[#This Row],[H-L]:[|L-pC|]])</f>
        <v>995</v>
      </c>
      <c r="K121" s="8">
        <f>(K120*9+BTC[[#This Row],[TR]])/10</f>
        <v>1754.0982109167603</v>
      </c>
      <c r="L121" s="12">
        <f>(BTC[[#This Row],[high]]+BTC[[#This Row],[low]])/2</f>
        <v>15947.5</v>
      </c>
      <c r="M121" s="15">
        <f>BTC[[#This Row],[MidPrice]]+Multiplier*BTC[[#This Row],[ATR]]</f>
        <v>21209.79463275028</v>
      </c>
      <c r="N121" s="15">
        <f>BTC[[#This Row],[MidPrice]]-Multiplier*BTC[[#This Row],[ATR]]</f>
        <v>10685.205367249719</v>
      </c>
      <c r="O121" s="15">
        <f>IF(OR(BTC[[#This Row],[UpperE]]&lt;O120,F120&gt;O120),BTC[[#This Row],[UpperE]],O120)</f>
        <v>19426.506600704972</v>
      </c>
      <c r="P121" s="15">
        <f>IF(OR(BTC[[#This Row],[LowerE]]&gt;P120,F120&lt;P120),BTC[[#This Row],[LowerE]],P120)</f>
        <v>11272.143221438921</v>
      </c>
      <c r="Q121" s="8">
        <f>IF(T120=O120,BTC[[#This Row],[Upper]],BTC[[#This Row],[Lower]])</f>
        <v>11272.143221438921</v>
      </c>
      <c r="R121" s="22" t="e">
        <f>IF(BTC[[#This Row],[SuperTrend]]=BTC[[#This Row],[Upper]],BTC[[#This Row],[Upper]],NA())</f>
        <v>#N/A</v>
      </c>
      <c r="S121" s="22">
        <f>IF(BTC[[#This Row],[SuperTrend]]=BTC[[#This Row],[Lower]],BTC[[#This Row],[Lower]],NA())</f>
        <v>11272.143221438921</v>
      </c>
      <c r="T121" s="22">
        <f>IF(BTC[[#This Row],[close]]&lt;=BTC[[#This Row],[STpot]],BTC[[#This Row],[Upper]],BTC[[#This Row],[Lower]])</f>
        <v>11272.143221438921</v>
      </c>
    </row>
    <row r="122" spans="1:20" x14ac:dyDescent="0.25">
      <c r="A122" s="5">
        <v>121</v>
      </c>
      <c r="B122" s="2">
        <v>43083</v>
      </c>
      <c r="C122" s="1">
        <v>16334.98</v>
      </c>
      <c r="D122" s="1">
        <v>17991</v>
      </c>
      <c r="E122" s="1">
        <v>16298.45</v>
      </c>
      <c r="F122" s="1">
        <v>17539.830000000002</v>
      </c>
      <c r="G122" s="1">
        <f>BTC[[#This Row],[high]]-BTC[[#This Row],[low]]</f>
        <v>1692.5499999999993</v>
      </c>
      <c r="H122" s="1">
        <f>ABS(BTC[[#This Row],[high]]-F121)</f>
        <v>1656.0200000000004</v>
      </c>
      <c r="I122" s="1">
        <f>ABS(BTC[[#This Row],[low]]-F121)</f>
        <v>36.529999999998836</v>
      </c>
      <c r="J122" s="15">
        <f>MAX(BTC[[#This Row],[H-L]:[|L-pC|]])</f>
        <v>1692.5499999999993</v>
      </c>
      <c r="K122" s="8">
        <f>(K121*9+BTC[[#This Row],[TR]])/10</f>
        <v>1747.9433898250841</v>
      </c>
      <c r="L122" s="12">
        <f>(BTC[[#This Row],[high]]+BTC[[#This Row],[low]])/2</f>
        <v>17144.724999999999</v>
      </c>
      <c r="M122" s="15">
        <f>BTC[[#This Row],[MidPrice]]+Multiplier*BTC[[#This Row],[ATR]]</f>
        <v>22388.55516947525</v>
      </c>
      <c r="N122" s="15">
        <f>BTC[[#This Row],[MidPrice]]-Multiplier*BTC[[#This Row],[ATR]]</f>
        <v>11900.894830524747</v>
      </c>
      <c r="O122" s="15">
        <f>IF(OR(BTC[[#This Row],[UpperE]]&lt;O121,F121&gt;O121),BTC[[#This Row],[UpperE]],O121)</f>
        <v>19426.506600704972</v>
      </c>
      <c r="P122" s="15">
        <f>IF(OR(BTC[[#This Row],[LowerE]]&gt;P121,F121&lt;P121),BTC[[#This Row],[LowerE]],P121)</f>
        <v>11900.894830524747</v>
      </c>
      <c r="Q122" s="8">
        <f>IF(T121=O121,BTC[[#This Row],[Upper]],BTC[[#This Row],[Lower]])</f>
        <v>11900.894830524747</v>
      </c>
      <c r="R122" s="22" t="e">
        <f>IF(BTC[[#This Row],[SuperTrend]]=BTC[[#This Row],[Upper]],BTC[[#This Row],[Upper]],NA())</f>
        <v>#N/A</v>
      </c>
      <c r="S122" s="22">
        <f>IF(BTC[[#This Row],[SuperTrend]]=BTC[[#This Row],[Lower]],BTC[[#This Row],[Lower]],NA())</f>
        <v>11900.894830524747</v>
      </c>
      <c r="T122" s="22">
        <f>IF(BTC[[#This Row],[close]]&lt;=BTC[[#This Row],[STpot]],BTC[[#This Row],[Upper]],BTC[[#This Row],[Lower]])</f>
        <v>11900.894830524747</v>
      </c>
    </row>
    <row r="123" spans="1:20" x14ac:dyDescent="0.25">
      <c r="A123" s="5">
        <v>122</v>
      </c>
      <c r="B123" s="2">
        <v>43084</v>
      </c>
      <c r="C123" s="1">
        <v>17516.810000000001</v>
      </c>
      <c r="D123" s="1">
        <v>19539</v>
      </c>
      <c r="E123" s="1">
        <v>17190.009999999998</v>
      </c>
      <c r="F123" s="1">
        <v>19102.66</v>
      </c>
      <c r="G123" s="1">
        <f>BTC[[#This Row],[high]]-BTC[[#This Row],[low]]</f>
        <v>2348.9900000000016</v>
      </c>
      <c r="H123" s="1">
        <f>ABS(BTC[[#This Row],[high]]-F122)</f>
        <v>1999.1699999999983</v>
      </c>
      <c r="I123" s="1">
        <f>ABS(BTC[[#This Row],[low]]-F122)</f>
        <v>349.82000000000335</v>
      </c>
      <c r="J123" s="15">
        <f>MAX(BTC[[#This Row],[H-L]:[|L-pC|]])</f>
        <v>2348.9900000000016</v>
      </c>
      <c r="K123" s="8">
        <f>(K122*9+BTC[[#This Row],[TR]])/10</f>
        <v>1808.048050842576</v>
      </c>
      <c r="L123" s="12">
        <f>(BTC[[#This Row],[high]]+BTC[[#This Row],[low]])/2</f>
        <v>18364.504999999997</v>
      </c>
      <c r="M123" s="15">
        <f>BTC[[#This Row],[MidPrice]]+Multiplier*BTC[[#This Row],[ATR]]</f>
        <v>23788.649152527723</v>
      </c>
      <c r="N123" s="15">
        <f>BTC[[#This Row],[MidPrice]]-Multiplier*BTC[[#This Row],[ATR]]</f>
        <v>12940.36084747227</v>
      </c>
      <c r="O123" s="15">
        <f>IF(OR(BTC[[#This Row],[UpperE]]&lt;O122,F122&gt;O122),BTC[[#This Row],[UpperE]],O122)</f>
        <v>19426.506600704972</v>
      </c>
      <c r="P123" s="15">
        <f>IF(OR(BTC[[#This Row],[LowerE]]&gt;P122,F122&lt;P122),BTC[[#This Row],[LowerE]],P122)</f>
        <v>12940.36084747227</v>
      </c>
      <c r="Q123" s="8">
        <f>IF(T122=O122,BTC[[#This Row],[Upper]],BTC[[#This Row],[Lower]])</f>
        <v>12940.36084747227</v>
      </c>
      <c r="R123" s="22" t="e">
        <f>IF(BTC[[#This Row],[SuperTrend]]=BTC[[#This Row],[Upper]],BTC[[#This Row],[Upper]],NA())</f>
        <v>#N/A</v>
      </c>
      <c r="S123" s="22">
        <f>IF(BTC[[#This Row],[SuperTrend]]=BTC[[#This Row],[Lower]],BTC[[#This Row],[Lower]],NA())</f>
        <v>12940.36084747227</v>
      </c>
      <c r="T123" s="22">
        <f>IF(BTC[[#This Row],[close]]&lt;=BTC[[#This Row],[STpot]],BTC[[#This Row],[Upper]],BTC[[#This Row],[Lower]])</f>
        <v>12940.36084747227</v>
      </c>
    </row>
    <row r="124" spans="1:20" x14ac:dyDescent="0.25">
      <c r="A124" s="5">
        <v>123</v>
      </c>
      <c r="B124" s="2">
        <v>43085</v>
      </c>
      <c r="C124" s="1">
        <v>19120.189999999999</v>
      </c>
      <c r="D124" s="1">
        <v>19798.68</v>
      </c>
      <c r="E124" s="1">
        <v>18510</v>
      </c>
      <c r="F124" s="1">
        <v>18860.02</v>
      </c>
      <c r="G124" s="1">
        <f>BTC[[#This Row],[high]]-BTC[[#This Row],[low]]</f>
        <v>1288.6800000000003</v>
      </c>
      <c r="H124" s="1">
        <f>ABS(BTC[[#This Row],[high]]-F123)</f>
        <v>696.02000000000044</v>
      </c>
      <c r="I124" s="1">
        <f>ABS(BTC[[#This Row],[low]]-F123)</f>
        <v>592.65999999999985</v>
      </c>
      <c r="J124" s="15">
        <f>MAX(BTC[[#This Row],[H-L]:[|L-pC|]])</f>
        <v>1288.6800000000003</v>
      </c>
      <c r="K124" s="8">
        <f>(K123*9+BTC[[#This Row],[TR]])/10</f>
        <v>1756.1112457583185</v>
      </c>
      <c r="L124" s="12">
        <f>(BTC[[#This Row],[high]]+BTC[[#This Row],[low]])/2</f>
        <v>19154.34</v>
      </c>
      <c r="M124" s="15">
        <f>BTC[[#This Row],[MidPrice]]+Multiplier*BTC[[#This Row],[ATR]]</f>
        <v>24422.673737274956</v>
      </c>
      <c r="N124" s="15">
        <f>BTC[[#This Row],[MidPrice]]-Multiplier*BTC[[#This Row],[ATR]]</f>
        <v>13886.006262725045</v>
      </c>
      <c r="O124" s="15">
        <f>IF(OR(BTC[[#This Row],[UpperE]]&lt;O123,F123&gt;O123),BTC[[#This Row],[UpperE]],O123)</f>
        <v>19426.506600704972</v>
      </c>
      <c r="P124" s="15">
        <f>IF(OR(BTC[[#This Row],[LowerE]]&gt;P123,F123&lt;P123),BTC[[#This Row],[LowerE]],P123)</f>
        <v>13886.006262725045</v>
      </c>
      <c r="Q124" s="8">
        <f>IF(T123=O123,BTC[[#This Row],[Upper]],BTC[[#This Row],[Lower]])</f>
        <v>13886.006262725045</v>
      </c>
      <c r="R124" s="22" t="e">
        <f>IF(BTC[[#This Row],[SuperTrend]]=BTC[[#This Row],[Upper]],BTC[[#This Row],[Upper]],NA())</f>
        <v>#N/A</v>
      </c>
      <c r="S124" s="22">
        <f>IF(BTC[[#This Row],[SuperTrend]]=BTC[[#This Row],[Lower]],BTC[[#This Row],[Lower]],NA())</f>
        <v>13886.006262725045</v>
      </c>
      <c r="T124" s="22">
        <f>IF(BTC[[#This Row],[close]]&lt;=BTC[[#This Row],[STpot]],BTC[[#This Row],[Upper]],BTC[[#This Row],[Lower]])</f>
        <v>13886.006262725045</v>
      </c>
    </row>
    <row r="125" spans="1:20" x14ac:dyDescent="0.25">
      <c r="A125" s="5">
        <v>124</v>
      </c>
      <c r="B125" s="2">
        <v>43086</v>
      </c>
      <c r="C125" s="1">
        <v>18860.04</v>
      </c>
      <c r="D125" s="1">
        <v>19300</v>
      </c>
      <c r="E125" s="1">
        <v>17029.98</v>
      </c>
      <c r="F125" s="1">
        <v>18856.25</v>
      </c>
      <c r="G125" s="1">
        <f>BTC[[#This Row],[high]]-BTC[[#This Row],[low]]</f>
        <v>2270.0200000000004</v>
      </c>
      <c r="H125" s="1">
        <f>ABS(BTC[[#This Row],[high]]-F124)</f>
        <v>439.97999999999956</v>
      </c>
      <c r="I125" s="1">
        <f>ABS(BTC[[#This Row],[low]]-F124)</f>
        <v>1830.0400000000009</v>
      </c>
      <c r="J125" s="15">
        <f>MAX(BTC[[#This Row],[H-L]:[|L-pC|]])</f>
        <v>2270.0200000000004</v>
      </c>
      <c r="K125" s="8">
        <f>(K124*9+BTC[[#This Row],[TR]])/10</f>
        <v>1807.5021211824867</v>
      </c>
      <c r="L125" s="12">
        <f>(BTC[[#This Row],[high]]+BTC[[#This Row],[low]])/2</f>
        <v>18164.989999999998</v>
      </c>
      <c r="M125" s="15">
        <f>BTC[[#This Row],[MidPrice]]+Multiplier*BTC[[#This Row],[ATR]]</f>
        <v>23587.496363547456</v>
      </c>
      <c r="N125" s="15">
        <f>BTC[[#This Row],[MidPrice]]-Multiplier*BTC[[#This Row],[ATR]]</f>
        <v>12742.483636452538</v>
      </c>
      <c r="O125" s="15">
        <f>IF(OR(BTC[[#This Row],[UpperE]]&lt;O124,F124&gt;O124),BTC[[#This Row],[UpperE]],O124)</f>
        <v>19426.506600704972</v>
      </c>
      <c r="P125" s="15">
        <f>IF(OR(BTC[[#This Row],[LowerE]]&gt;P124,F124&lt;P124),BTC[[#This Row],[LowerE]],P124)</f>
        <v>13886.006262725045</v>
      </c>
      <c r="Q125" s="8">
        <f>IF(T124=O124,BTC[[#This Row],[Upper]],BTC[[#This Row],[Lower]])</f>
        <v>13886.006262725045</v>
      </c>
      <c r="R125" s="22" t="e">
        <f>IF(BTC[[#This Row],[SuperTrend]]=BTC[[#This Row],[Upper]],BTC[[#This Row],[Upper]],NA())</f>
        <v>#N/A</v>
      </c>
      <c r="S125" s="22">
        <f>IF(BTC[[#This Row],[SuperTrend]]=BTC[[#This Row],[Lower]],BTC[[#This Row],[Lower]],NA())</f>
        <v>13886.006262725045</v>
      </c>
      <c r="T125" s="22">
        <f>IF(BTC[[#This Row],[close]]&lt;=BTC[[#This Row],[STpot]],BTC[[#This Row],[Upper]],BTC[[#This Row],[Lower]])</f>
        <v>13886.006262725045</v>
      </c>
    </row>
    <row r="126" spans="1:20" x14ac:dyDescent="0.25">
      <c r="A126" s="5">
        <v>125</v>
      </c>
      <c r="B126" s="2">
        <v>43087</v>
      </c>
      <c r="C126" s="1">
        <v>18856.25</v>
      </c>
      <c r="D126" s="1">
        <v>18950</v>
      </c>
      <c r="E126" s="1">
        <v>16300</v>
      </c>
      <c r="F126" s="1">
        <v>17295.2</v>
      </c>
      <c r="G126" s="1">
        <f>BTC[[#This Row],[high]]-BTC[[#This Row],[low]]</f>
        <v>2650</v>
      </c>
      <c r="H126" s="1">
        <f>ABS(BTC[[#This Row],[high]]-F125)</f>
        <v>93.75</v>
      </c>
      <c r="I126" s="1">
        <f>ABS(BTC[[#This Row],[low]]-F125)</f>
        <v>2556.25</v>
      </c>
      <c r="J126" s="15">
        <f>MAX(BTC[[#This Row],[H-L]:[|L-pC|]])</f>
        <v>2650</v>
      </c>
      <c r="K126" s="8">
        <f>(K125*9+BTC[[#This Row],[TR]])/10</f>
        <v>1891.7519090642381</v>
      </c>
      <c r="L126" s="12">
        <f>(BTC[[#This Row],[high]]+BTC[[#This Row],[low]])/2</f>
        <v>17625</v>
      </c>
      <c r="M126" s="15">
        <f>BTC[[#This Row],[MidPrice]]+Multiplier*BTC[[#This Row],[ATR]]</f>
        <v>23300.255727192714</v>
      </c>
      <c r="N126" s="15">
        <f>BTC[[#This Row],[MidPrice]]-Multiplier*BTC[[#This Row],[ATR]]</f>
        <v>11949.744272807286</v>
      </c>
      <c r="O126" s="15">
        <f>IF(OR(BTC[[#This Row],[UpperE]]&lt;O125,F125&gt;O125),BTC[[#This Row],[UpperE]],O125)</f>
        <v>19426.506600704972</v>
      </c>
      <c r="P126" s="15">
        <f>IF(OR(BTC[[#This Row],[LowerE]]&gt;P125,F125&lt;P125),BTC[[#This Row],[LowerE]],P125)</f>
        <v>13886.006262725045</v>
      </c>
      <c r="Q126" s="8">
        <f>IF(T125=O125,BTC[[#This Row],[Upper]],BTC[[#This Row],[Lower]])</f>
        <v>13886.006262725045</v>
      </c>
      <c r="R126" s="22" t="e">
        <f>IF(BTC[[#This Row],[SuperTrend]]=BTC[[#This Row],[Upper]],BTC[[#This Row],[Upper]],NA())</f>
        <v>#N/A</v>
      </c>
      <c r="S126" s="22">
        <f>IF(BTC[[#This Row],[SuperTrend]]=BTC[[#This Row],[Lower]],BTC[[#This Row],[Lower]],NA())</f>
        <v>13886.006262725045</v>
      </c>
      <c r="T126" s="22">
        <f>IF(BTC[[#This Row],[close]]&lt;=BTC[[#This Row],[STpot]],BTC[[#This Row],[Upper]],BTC[[#This Row],[Lower]])</f>
        <v>13886.006262725045</v>
      </c>
    </row>
    <row r="127" spans="1:20" x14ac:dyDescent="0.25">
      <c r="A127" s="5">
        <v>126</v>
      </c>
      <c r="B127" s="2">
        <v>43088</v>
      </c>
      <c r="C127" s="1">
        <v>17295.2</v>
      </c>
      <c r="D127" s="1">
        <v>17720.349999999999</v>
      </c>
      <c r="E127" s="1">
        <v>14777.66</v>
      </c>
      <c r="F127" s="1">
        <v>16488.98</v>
      </c>
      <c r="G127" s="1">
        <f>BTC[[#This Row],[high]]-BTC[[#This Row],[low]]</f>
        <v>2942.6899999999987</v>
      </c>
      <c r="H127" s="1">
        <f>ABS(BTC[[#This Row],[high]]-F126)</f>
        <v>425.14999999999782</v>
      </c>
      <c r="I127" s="1">
        <f>ABS(BTC[[#This Row],[low]]-F126)</f>
        <v>2517.5400000000009</v>
      </c>
      <c r="J127" s="15">
        <f>MAX(BTC[[#This Row],[H-L]:[|L-pC|]])</f>
        <v>2942.6899999999987</v>
      </c>
      <c r="K127" s="8">
        <f>(K126*9+BTC[[#This Row],[TR]])/10</f>
        <v>1996.8457181578142</v>
      </c>
      <c r="L127" s="12">
        <f>(BTC[[#This Row],[high]]+BTC[[#This Row],[low]])/2</f>
        <v>16249.004999999999</v>
      </c>
      <c r="M127" s="15">
        <f>BTC[[#This Row],[MidPrice]]+Multiplier*BTC[[#This Row],[ATR]]</f>
        <v>22239.542154473442</v>
      </c>
      <c r="N127" s="15">
        <f>BTC[[#This Row],[MidPrice]]-Multiplier*BTC[[#This Row],[ATR]]</f>
        <v>10258.467845526557</v>
      </c>
      <c r="O127" s="15">
        <f>IF(OR(BTC[[#This Row],[UpperE]]&lt;O126,F126&gt;O126),BTC[[#This Row],[UpperE]],O126)</f>
        <v>19426.506600704972</v>
      </c>
      <c r="P127" s="15">
        <f>IF(OR(BTC[[#This Row],[LowerE]]&gt;P126,F126&lt;P126),BTC[[#This Row],[LowerE]],P126)</f>
        <v>13886.006262725045</v>
      </c>
      <c r="Q127" s="8">
        <f>IF(T126=O126,BTC[[#This Row],[Upper]],BTC[[#This Row],[Lower]])</f>
        <v>13886.006262725045</v>
      </c>
      <c r="R127" s="22" t="e">
        <f>IF(BTC[[#This Row],[SuperTrend]]=BTC[[#This Row],[Upper]],BTC[[#This Row],[Upper]],NA())</f>
        <v>#N/A</v>
      </c>
      <c r="S127" s="22">
        <f>IF(BTC[[#This Row],[SuperTrend]]=BTC[[#This Row],[Lower]],BTC[[#This Row],[Lower]],NA())</f>
        <v>13886.006262725045</v>
      </c>
      <c r="T127" s="22">
        <f>IF(BTC[[#This Row],[close]]&lt;=BTC[[#This Row],[STpot]],BTC[[#This Row],[Upper]],BTC[[#This Row],[Lower]])</f>
        <v>13886.006262725045</v>
      </c>
    </row>
    <row r="128" spans="1:20" x14ac:dyDescent="0.25">
      <c r="A128" s="5">
        <v>127</v>
      </c>
      <c r="B128" s="2">
        <v>43089</v>
      </c>
      <c r="C128" s="1">
        <v>16480.52</v>
      </c>
      <c r="D128" s="1">
        <v>17309.5</v>
      </c>
      <c r="E128" s="1">
        <v>14022</v>
      </c>
      <c r="F128" s="1">
        <v>15492.64</v>
      </c>
      <c r="G128" s="1">
        <f>BTC[[#This Row],[high]]-BTC[[#This Row],[low]]</f>
        <v>3287.5</v>
      </c>
      <c r="H128" s="1">
        <f>ABS(BTC[[#This Row],[high]]-F127)</f>
        <v>820.52000000000044</v>
      </c>
      <c r="I128" s="1">
        <f>ABS(BTC[[#This Row],[low]]-F127)</f>
        <v>2466.9799999999996</v>
      </c>
      <c r="J128" s="15">
        <f>MAX(BTC[[#This Row],[H-L]:[|L-pC|]])</f>
        <v>3287.5</v>
      </c>
      <c r="K128" s="8">
        <f>(K127*9+BTC[[#This Row],[TR]])/10</f>
        <v>2125.9111463420327</v>
      </c>
      <c r="L128" s="12">
        <f>(BTC[[#This Row],[high]]+BTC[[#This Row],[low]])/2</f>
        <v>15665.75</v>
      </c>
      <c r="M128" s="15">
        <f>BTC[[#This Row],[MidPrice]]+Multiplier*BTC[[#This Row],[ATR]]</f>
        <v>22043.483439026098</v>
      </c>
      <c r="N128" s="15">
        <f>BTC[[#This Row],[MidPrice]]-Multiplier*BTC[[#This Row],[ATR]]</f>
        <v>9288.0165609739015</v>
      </c>
      <c r="O128" s="15">
        <f>IF(OR(BTC[[#This Row],[UpperE]]&lt;O127,F127&gt;O127),BTC[[#This Row],[UpperE]],O127)</f>
        <v>19426.506600704972</v>
      </c>
      <c r="P128" s="15">
        <f>IF(OR(BTC[[#This Row],[LowerE]]&gt;P127,F127&lt;P127),BTC[[#This Row],[LowerE]],P127)</f>
        <v>13886.006262725045</v>
      </c>
      <c r="Q128" s="8">
        <f>IF(T127=O127,BTC[[#This Row],[Upper]],BTC[[#This Row],[Lower]])</f>
        <v>13886.006262725045</v>
      </c>
      <c r="R128" s="22" t="e">
        <f>IF(BTC[[#This Row],[SuperTrend]]=BTC[[#This Row],[Upper]],BTC[[#This Row],[Upper]],NA())</f>
        <v>#N/A</v>
      </c>
      <c r="S128" s="22">
        <f>IF(BTC[[#This Row],[SuperTrend]]=BTC[[#This Row],[Lower]],BTC[[#This Row],[Lower]],NA())</f>
        <v>13886.006262725045</v>
      </c>
      <c r="T128" s="22">
        <f>IF(BTC[[#This Row],[close]]&lt;=BTC[[#This Row],[STpot]],BTC[[#This Row],[Upper]],BTC[[#This Row],[Lower]])</f>
        <v>13886.006262725045</v>
      </c>
    </row>
    <row r="129" spans="1:20" x14ac:dyDescent="0.25">
      <c r="A129" s="5">
        <v>128</v>
      </c>
      <c r="B129" s="2">
        <v>43090</v>
      </c>
      <c r="C129" s="1">
        <v>15514.03</v>
      </c>
      <c r="D129" s="1">
        <v>15699.34</v>
      </c>
      <c r="E129" s="1">
        <v>10961</v>
      </c>
      <c r="F129" s="1">
        <v>13326.61</v>
      </c>
      <c r="G129" s="1">
        <f>BTC[[#This Row],[high]]-BTC[[#This Row],[low]]</f>
        <v>4738.34</v>
      </c>
      <c r="H129" s="1">
        <f>ABS(BTC[[#This Row],[high]]-F128)</f>
        <v>206.70000000000073</v>
      </c>
      <c r="I129" s="1">
        <f>ABS(BTC[[#This Row],[low]]-F128)</f>
        <v>4531.6399999999994</v>
      </c>
      <c r="J129" s="15">
        <f>MAX(BTC[[#This Row],[H-L]:[|L-pC|]])</f>
        <v>4738.34</v>
      </c>
      <c r="K129" s="8">
        <f>(K128*9+BTC[[#This Row],[TR]])/10</f>
        <v>2387.1540317078297</v>
      </c>
      <c r="L129" s="12">
        <f>(BTC[[#This Row],[high]]+BTC[[#This Row],[low]])/2</f>
        <v>13330.17</v>
      </c>
      <c r="M129" s="15">
        <f>BTC[[#This Row],[MidPrice]]+Multiplier*BTC[[#This Row],[ATR]]</f>
        <v>20491.632095123488</v>
      </c>
      <c r="N129" s="15">
        <f>BTC[[#This Row],[MidPrice]]-Multiplier*BTC[[#This Row],[ATR]]</f>
        <v>6168.7079048765108</v>
      </c>
      <c r="O129" s="15">
        <f>IF(OR(BTC[[#This Row],[UpperE]]&lt;O128,F128&gt;O128),BTC[[#This Row],[UpperE]],O128)</f>
        <v>19426.506600704972</v>
      </c>
      <c r="P129" s="15">
        <f>IF(OR(BTC[[#This Row],[LowerE]]&gt;P128,F128&lt;P128),BTC[[#This Row],[LowerE]],P128)</f>
        <v>13886.006262725045</v>
      </c>
      <c r="Q129" s="8">
        <f>IF(T128=O128,BTC[[#This Row],[Upper]],BTC[[#This Row],[Lower]])</f>
        <v>13886.006262725045</v>
      </c>
      <c r="R129" s="22">
        <f>IF(BTC[[#This Row],[SuperTrend]]=BTC[[#This Row],[Upper]],BTC[[#This Row],[Upper]],NA())</f>
        <v>19426.506600704972</v>
      </c>
      <c r="S129" s="22" t="e">
        <f>IF(BTC[[#This Row],[SuperTrend]]=BTC[[#This Row],[Lower]],BTC[[#This Row],[Lower]],NA())</f>
        <v>#N/A</v>
      </c>
      <c r="T129" s="22">
        <f>IF(BTC[[#This Row],[close]]&lt;=BTC[[#This Row],[STpot]],BTC[[#This Row],[Upper]],BTC[[#This Row],[Lower]])</f>
        <v>19426.506600704972</v>
      </c>
    </row>
    <row r="130" spans="1:20" x14ac:dyDescent="0.25">
      <c r="A130" s="5">
        <v>129</v>
      </c>
      <c r="B130" s="2">
        <v>43091</v>
      </c>
      <c r="C130" s="1">
        <v>13326.61</v>
      </c>
      <c r="D130" s="1">
        <v>14950</v>
      </c>
      <c r="E130" s="1">
        <v>12978.18</v>
      </c>
      <c r="F130" s="1">
        <v>13300</v>
      </c>
      <c r="G130" s="1">
        <f>BTC[[#This Row],[high]]-BTC[[#This Row],[low]]</f>
        <v>1971.8199999999997</v>
      </c>
      <c r="H130" s="1">
        <f>ABS(BTC[[#This Row],[high]]-F129)</f>
        <v>1623.3899999999994</v>
      </c>
      <c r="I130" s="1">
        <f>ABS(BTC[[#This Row],[low]]-F129)</f>
        <v>348.43000000000029</v>
      </c>
      <c r="J130" s="15">
        <f>MAX(BTC[[#This Row],[H-L]:[|L-pC|]])</f>
        <v>1971.8199999999997</v>
      </c>
      <c r="K130" s="8">
        <f>(K129*9+BTC[[#This Row],[TR]])/10</f>
        <v>2345.6206285370467</v>
      </c>
      <c r="L130" s="12">
        <f>(BTC[[#This Row],[high]]+BTC[[#This Row],[low]])/2</f>
        <v>13964.09</v>
      </c>
      <c r="M130" s="15">
        <f>BTC[[#This Row],[MidPrice]]+Multiplier*BTC[[#This Row],[ATR]]</f>
        <v>21000.951885611139</v>
      </c>
      <c r="N130" s="15">
        <f>BTC[[#This Row],[MidPrice]]-Multiplier*BTC[[#This Row],[ATR]]</f>
        <v>6927.2281143888595</v>
      </c>
      <c r="O130" s="15">
        <f>IF(OR(BTC[[#This Row],[UpperE]]&lt;O129,F129&gt;O129),BTC[[#This Row],[UpperE]],O129)</f>
        <v>19426.506600704972</v>
      </c>
      <c r="P130" s="15">
        <f>IF(OR(BTC[[#This Row],[LowerE]]&gt;P129,F129&lt;P129),BTC[[#This Row],[LowerE]],P129)</f>
        <v>6927.2281143888595</v>
      </c>
      <c r="Q130" s="8">
        <f>IF(T129=O129,BTC[[#This Row],[Upper]],BTC[[#This Row],[Lower]])</f>
        <v>19426.506600704972</v>
      </c>
      <c r="R130" s="22">
        <f>IF(BTC[[#This Row],[SuperTrend]]=BTC[[#This Row],[Upper]],BTC[[#This Row],[Upper]],NA())</f>
        <v>19426.506600704972</v>
      </c>
      <c r="S130" s="22" t="e">
        <f>IF(BTC[[#This Row],[SuperTrend]]=BTC[[#This Row],[Lower]],BTC[[#This Row],[Lower]],NA())</f>
        <v>#N/A</v>
      </c>
      <c r="T130" s="22">
        <f>IF(BTC[[#This Row],[close]]&lt;=BTC[[#This Row],[STpot]],BTC[[#This Row],[Upper]],BTC[[#This Row],[Lower]])</f>
        <v>19426.506600704972</v>
      </c>
    </row>
    <row r="131" spans="1:20" x14ac:dyDescent="0.25">
      <c r="A131" s="5">
        <v>130</v>
      </c>
      <c r="B131" s="2">
        <v>43092</v>
      </c>
      <c r="C131" s="1">
        <v>13300</v>
      </c>
      <c r="D131" s="1">
        <v>13819.99</v>
      </c>
      <c r="E131" s="1">
        <v>11640</v>
      </c>
      <c r="F131" s="1">
        <v>13500</v>
      </c>
      <c r="G131" s="1">
        <f>BTC[[#This Row],[high]]-BTC[[#This Row],[low]]</f>
        <v>2179.9899999999998</v>
      </c>
      <c r="H131" s="1">
        <f>ABS(BTC[[#This Row],[high]]-F130)</f>
        <v>519.98999999999978</v>
      </c>
      <c r="I131" s="1">
        <f>ABS(BTC[[#This Row],[low]]-F130)</f>
        <v>1660</v>
      </c>
      <c r="J131" s="15">
        <f>MAX(BTC[[#This Row],[H-L]:[|L-pC|]])</f>
        <v>2179.9899999999998</v>
      </c>
      <c r="K131" s="8">
        <f>(K130*9+BTC[[#This Row],[TR]])/10</f>
        <v>2329.0575656833416</v>
      </c>
      <c r="L131" s="12">
        <f>(BTC[[#This Row],[high]]+BTC[[#This Row],[low]])/2</f>
        <v>12729.994999999999</v>
      </c>
      <c r="M131" s="15">
        <f>BTC[[#This Row],[MidPrice]]+Multiplier*BTC[[#This Row],[ATR]]</f>
        <v>19717.167697050023</v>
      </c>
      <c r="N131" s="15">
        <f>BTC[[#This Row],[MidPrice]]-Multiplier*BTC[[#This Row],[ATR]]</f>
        <v>5742.8223029499741</v>
      </c>
      <c r="O131" s="15">
        <f>IF(OR(BTC[[#This Row],[UpperE]]&lt;O130,F130&gt;O130),BTC[[#This Row],[UpperE]],O130)</f>
        <v>19426.506600704972</v>
      </c>
      <c r="P131" s="15">
        <f>IF(OR(BTC[[#This Row],[LowerE]]&gt;P130,F130&lt;P130),BTC[[#This Row],[LowerE]],P130)</f>
        <v>6927.2281143888595</v>
      </c>
      <c r="Q131" s="8">
        <f>IF(T130=O130,BTC[[#This Row],[Upper]],BTC[[#This Row],[Lower]])</f>
        <v>19426.506600704972</v>
      </c>
      <c r="R131" s="22">
        <f>IF(BTC[[#This Row],[SuperTrend]]=BTC[[#This Row],[Upper]],BTC[[#This Row],[Upper]],NA())</f>
        <v>19426.506600704972</v>
      </c>
      <c r="S131" s="22" t="e">
        <f>IF(BTC[[#This Row],[SuperTrend]]=BTC[[#This Row],[Lower]],BTC[[#This Row],[Lower]],NA())</f>
        <v>#N/A</v>
      </c>
      <c r="T131" s="22">
        <f>IF(BTC[[#This Row],[close]]&lt;=BTC[[#This Row],[STpot]],BTC[[#This Row],[Upper]],BTC[[#This Row],[Lower]])</f>
        <v>19426.506600704972</v>
      </c>
    </row>
    <row r="132" spans="1:20" x14ac:dyDescent="0.25">
      <c r="A132" s="5">
        <v>131</v>
      </c>
      <c r="B132" s="2">
        <v>43093</v>
      </c>
      <c r="C132" s="1">
        <v>13500</v>
      </c>
      <c r="D132" s="1">
        <v>14300</v>
      </c>
      <c r="E132" s="1">
        <v>12708</v>
      </c>
      <c r="F132" s="1">
        <v>13699.34</v>
      </c>
      <c r="G132" s="1">
        <f>BTC[[#This Row],[high]]-BTC[[#This Row],[low]]</f>
        <v>1592</v>
      </c>
      <c r="H132" s="1">
        <f>ABS(BTC[[#This Row],[high]]-F131)</f>
        <v>800</v>
      </c>
      <c r="I132" s="1">
        <f>ABS(BTC[[#This Row],[low]]-F131)</f>
        <v>792</v>
      </c>
      <c r="J132" s="15">
        <f>MAX(BTC[[#This Row],[H-L]:[|L-pC|]])</f>
        <v>1592</v>
      </c>
      <c r="K132" s="8">
        <f>(K131*9+BTC[[#This Row],[TR]])/10</f>
        <v>2255.3518091150077</v>
      </c>
      <c r="L132" s="12">
        <f>(BTC[[#This Row],[high]]+BTC[[#This Row],[low]])/2</f>
        <v>13504</v>
      </c>
      <c r="M132" s="15">
        <f>BTC[[#This Row],[MidPrice]]+Multiplier*BTC[[#This Row],[ATR]]</f>
        <v>20270.055427345025</v>
      </c>
      <c r="N132" s="15">
        <f>BTC[[#This Row],[MidPrice]]-Multiplier*BTC[[#This Row],[ATR]]</f>
        <v>6737.9445726549766</v>
      </c>
      <c r="O132" s="15">
        <f>IF(OR(BTC[[#This Row],[UpperE]]&lt;O131,F131&gt;O131),BTC[[#This Row],[UpperE]],O131)</f>
        <v>19426.506600704972</v>
      </c>
      <c r="P132" s="15">
        <f>IF(OR(BTC[[#This Row],[LowerE]]&gt;P131,F131&lt;P131),BTC[[#This Row],[LowerE]],P131)</f>
        <v>6927.2281143888595</v>
      </c>
      <c r="Q132" s="8">
        <f>IF(T131=O131,BTC[[#This Row],[Upper]],BTC[[#This Row],[Lower]])</f>
        <v>19426.506600704972</v>
      </c>
      <c r="R132" s="22">
        <f>IF(BTC[[#This Row],[SuperTrend]]=BTC[[#This Row],[Upper]],BTC[[#This Row],[Upper]],NA())</f>
        <v>19426.506600704972</v>
      </c>
      <c r="S132" s="22" t="e">
        <f>IF(BTC[[#This Row],[SuperTrend]]=BTC[[#This Row],[Lower]],BTC[[#This Row],[Lower]],NA())</f>
        <v>#N/A</v>
      </c>
      <c r="T132" s="22">
        <f>IF(BTC[[#This Row],[close]]&lt;=BTC[[#This Row],[STpot]],BTC[[#This Row],[Upper]],BTC[[#This Row],[Lower]])</f>
        <v>19426.506600704972</v>
      </c>
    </row>
    <row r="133" spans="1:20" x14ac:dyDescent="0.25">
      <c r="A133" s="5">
        <v>132</v>
      </c>
      <c r="B133" s="2">
        <v>43094</v>
      </c>
      <c r="C133" s="1">
        <v>13699.34</v>
      </c>
      <c r="D133" s="1">
        <v>16050</v>
      </c>
      <c r="E133" s="1">
        <v>13533</v>
      </c>
      <c r="F133" s="1">
        <v>15689.01</v>
      </c>
      <c r="G133" s="1">
        <f>BTC[[#This Row],[high]]-BTC[[#This Row],[low]]</f>
        <v>2517</v>
      </c>
      <c r="H133" s="1">
        <f>ABS(BTC[[#This Row],[high]]-F132)</f>
        <v>2350.66</v>
      </c>
      <c r="I133" s="1">
        <f>ABS(BTC[[#This Row],[low]]-F132)</f>
        <v>166.34000000000015</v>
      </c>
      <c r="J133" s="15">
        <f>MAX(BTC[[#This Row],[H-L]:[|L-pC|]])</f>
        <v>2517</v>
      </c>
      <c r="K133" s="8">
        <f>(K132*9+BTC[[#This Row],[TR]])/10</f>
        <v>2281.516628203507</v>
      </c>
      <c r="L133" s="12">
        <f>(BTC[[#This Row],[high]]+BTC[[#This Row],[low]])/2</f>
        <v>14791.5</v>
      </c>
      <c r="M133" s="15">
        <f>BTC[[#This Row],[MidPrice]]+Multiplier*BTC[[#This Row],[ATR]]</f>
        <v>21636.049884610522</v>
      </c>
      <c r="N133" s="15">
        <f>BTC[[#This Row],[MidPrice]]-Multiplier*BTC[[#This Row],[ATR]]</f>
        <v>7946.9501153894789</v>
      </c>
      <c r="O133" s="15">
        <f>IF(OR(BTC[[#This Row],[UpperE]]&lt;O132,F132&gt;O132),BTC[[#This Row],[UpperE]],O132)</f>
        <v>19426.506600704972</v>
      </c>
      <c r="P133" s="15">
        <f>IF(OR(BTC[[#This Row],[LowerE]]&gt;P132,F132&lt;P132),BTC[[#This Row],[LowerE]],P132)</f>
        <v>7946.9501153894789</v>
      </c>
      <c r="Q133" s="8">
        <f>IF(T132=O132,BTC[[#This Row],[Upper]],BTC[[#This Row],[Lower]])</f>
        <v>19426.506600704972</v>
      </c>
      <c r="R133" s="22">
        <f>IF(BTC[[#This Row],[SuperTrend]]=BTC[[#This Row],[Upper]],BTC[[#This Row],[Upper]],NA())</f>
        <v>19426.506600704972</v>
      </c>
      <c r="S133" s="22" t="e">
        <f>IF(BTC[[#This Row],[SuperTrend]]=BTC[[#This Row],[Lower]],BTC[[#This Row],[Lower]],NA())</f>
        <v>#N/A</v>
      </c>
      <c r="T133" s="22">
        <f>IF(BTC[[#This Row],[close]]&lt;=BTC[[#This Row],[STpot]],BTC[[#This Row],[Upper]],BTC[[#This Row],[Lower]])</f>
        <v>19426.506600704972</v>
      </c>
    </row>
    <row r="134" spans="1:20" x14ac:dyDescent="0.25">
      <c r="A134" s="5">
        <v>133</v>
      </c>
      <c r="B134" s="2">
        <v>43095</v>
      </c>
      <c r="C134" s="1">
        <v>15709.98</v>
      </c>
      <c r="D134" s="1">
        <v>16498.05</v>
      </c>
      <c r="E134" s="1">
        <v>14200.15</v>
      </c>
      <c r="F134" s="1">
        <v>15459.99</v>
      </c>
      <c r="G134" s="1">
        <f>BTC[[#This Row],[high]]-BTC[[#This Row],[low]]</f>
        <v>2297.8999999999996</v>
      </c>
      <c r="H134" s="1">
        <f>ABS(BTC[[#This Row],[high]]-F133)</f>
        <v>809.03999999999905</v>
      </c>
      <c r="I134" s="1">
        <f>ABS(BTC[[#This Row],[low]]-F133)</f>
        <v>1488.8600000000006</v>
      </c>
      <c r="J134" s="15">
        <f>MAX(BTC[[#This Row],[H-L]:[|L-pC|]])</f>
        <v>2297.8999999999996</v>
      </c>
      <c r="K134" s="8">
        <f>(K133*9+BTC[[#This Row],[TR]])/10</f>
        <v>2283.1549653831562</v>
      </c>
      <c r="L134" s="12">
        <f>(BTC[[#This Row],[high]]+BTC[[#This Row],[low]])/2</f>
        <v>15349.099999999999</v>
      </c>
      <c r="M134" s="15">
        <f>BTC[[#This Row],[MidPrice]]+Multiplier*BTC[[#This Row],[ATR]]</f>
        <v>22198.564896149466</v>
      </c>
      <c r="N134" s="15">
        <f>BTC[[#This Row],[MidPrice]]-Multiplier*BTC[[#This Row],[ATR]]</f>
        <v>8499.6351038505309</v>
      </c>
      <c r="O134" s="15">
        <f>IF(OR(BTC[[#This Row],[UpperE]]&lt;O133,F133&gt;O133),BTC[[#This Row],[UpperE]],O133)</f>
        <v>19426.506600704972</v>
      </c>
      <c r="P134" s="15">
        <f>IF(OR(BTC[[#This Row],[LowerE]]&gt;P133,F133&lt;P133),BTC[[#This Row],[LowerE]],P133)</f>
        <v>8499.6351038505309</v>
      </c>
      <c r="Q134" s="8">
        <f>IF(T133=O133,BTC[[#This Row],[Upper]],BTC[[#This Row],[Lower]])</f>
        <v>19426.506600704972</v>
      </c>
      <c r="R134" s="22">
        <f>IF(BTC[[#This Row],[SuperTrend]]=BTC[[#This Row],[Upper]],BTC[[#This Row],[Upper]],NA())</f>
        <v>19426.506600704972</v>
      </c>
      <c r="S134" s="22" t="e">
        <f>IF(BTC[[#This Row],[SuperTrend]]=BTC[[#This Row],[Lower]],BTC[[#This Row],[Lower]],NA())</f>
        <v>#N/A</v>
      </c>
      <c r="T134" s="22">
        <f>IF(BTC[[#This Row],[close]]&lt;=BTC[[#This Row],[STpot]],BTC[[#This Row],[Upper]],BTC[[#This Row],[Lower]])</f>
        <v>19426.506600704972</v>
      </c>
    </row>
    <row r="135" spans="1:20" x14ac:dyDescent="0.25">
      <c r="A135" s="5">
        <v>134</v>
      </c>
      <c r="B135" s="2">
        <v>43096</v>
      </c>
      <c r="C135" s="1">
        <v>15459.97</v>
      </c>
      <c r="D135" s="1">
        <v>15539.99</v>
      </c>
      <c r="E135" s="1">
        <v>13150</v>
      </c>
      <c r="F135" s="1">
        <v>14182.11</v>
      </c>
      <c r="G135" s="1">
        <f>BTC[[#This Row],[high]]-BTC[[#This Row],[low]]</f>
        <v>2389.9899999999998</v>
      </c>
      <c r="H135" s="1">
        <f>ABS(BTC[[#This Row],[high]]-F134)</f>
        <v>80</v>
      </c>
      <c r="I135" s="1">
        <f>ABS(BTC[[#This Row],[low]]-F134)</f>
        <v>2309.9899999999998</v>
      </c>
      <c r="J135" s="15">
        <f>MAX(BTC[[#This Row],[H-L]:[|L-pC|]])</f>
        <v>2389.9899999999998</v>
      </c>
      <c r="K135" s="8">
        <f>(K134*9+BTC[[#This Row],[TR]])/10</f>
        <v>2293.8384688448409</v>
      </c>
      <c r="L135" s="12">
        <f>(BTC[[#This Row],[high]]+BTC[[#This Row],[low]])/2</f>
        <v>14344.994999999999</v>
      </c>
      <c r="M135" s="15">
        <f>BTC[[#This Row],[MidPrice]]+Multiplier*BTC[[#This Row],[ATR]]</f>
        <v>21226.510406534522</v>
      </c>
      <c r="N135" s="15">
        <f>BTC[[#This Row],[MidPrice]]-Multiplier*BTC[[#This Row],[ATR]]</f>
        <v>7463.4795934654758</v>
      </c>
      <c r="O135" s="15">
        <f>IF(OR(BTC[[#This Row],[UpperE]]&lt;O134,F134&gt;O134),BTC[[#This Row],[UpperE]],O134)</f>
        <v>19426.506600704972</v>
      </c>
      <c r="P135" s="15">
        <f>IF(OR(BTC[[#This Row],[LowerE]]&gt;P134,F134&lt;P134),BTC[[#This Row],[LowerE]],P134)</f>
        <v>8499.6351038505309</v>
      </c>
      <c r="Q135" s="8">
        <f>IF(T134=O134,BTC[[#This Row],[Upper]],BTC[[#This Row],[Lower]])</f>
        <v>19426.506600704972</v>
      </c>
      <c r="R135" s="22">
        <f>IF(BTC[[#This Row],[SuperTrend]]=BTC[[#This Row],[Upper]],BTC[[#This Row],[Upper]],NA())</f>
        <v>19426.506600704972</v>
      </c>
      <c r="S135" s="22" t="e">
        <f>IF(BTC[[#This Row],[SuperTrend]]=BTC[[#This Row],[Lower]],BTC[[#This Row],[Lower]],NA())</f>
        <v>#N/A</v>
      </c>
      <c r="T135" s="22">
        <f>IF(BTC[[#This Row],[close]]&lt;=BTC[[#This Row],[STpot]],BTC[[#This Row],[Upper]],BTC[[#This Row],[Lower]])</f>
        <v>19426.506600704972</v>
      </c>
    </row>
    <row r="136" spans="1:20" x14ac:dyDescent="0.25">
      <c r="A136" s="5">
        <v>135</v>
      </c>
      <c r="B136" s="2">
        <v>43097</v>
      </c>
      <c r="C136" s="1">
        <v>14199.14</v>
      </c>
      <c r="D136" s="1">
        <v>14981</v>
      </c>
      <c r="E136" s="1">
        <v>13850</v>
      </c>
      <c r="F136" s="1">
        <v>14378.9</v>
      </c>
      <c r="G136" s="1">
        <f>BTC[[#This Row],[high]]-BTC[[#This Row],[low]]</f>
        <v>1131</v>
      </c>
      <c r="H136" s="1">
        <f>ABS(BTC[[#This Row],[high]]-F135)</f>
        <v>798.88999999999942</v>
      </c>
      <c r="I136" s="1">
        <f>ABS(BTC[[#This Row],[low]]-F135)</f>
        <v>332.11000000000058</v>
      </c>
      <c r="J136" s="15">
        <f>MAX(BTC[[#This Row],[H-L]:[|L-pC|]])</f>
        <v>1131</v>
      </c>
      <c r="K136" s="8">
        <f>(K135*9+BTC[[#This Row],[TR]])/10</f>
        <v>2177.5546219603571</v>
      </c>
      <c r="L136" s="12">
        <f>(BTC[[#This Row],[high]]+BTC[[#This Row],[low]])/2</f>
        <v>14415.5</v>
      </c>
      <c r="M136" s="15">
        <f>BTC[[#This Row],[MidPrice]]+Multiplier*BTC[[#This Row],[ATR]]</f>
        <v>20948.16386588107</v>
      </c>
      <c r="N136" s="15">
        <f>BTC[[#This Row],[MidPrice]]-Multiplier*BTC[[#This Row],[ATR]]</f>
        <v>7882.8361341189284</v>
      </c>
      <c r="O136" s="15">
        <f>IF(OR(BTC[[#This Row],[UpperE]]&lt;O135,F135&gt;O135),BTC[[#This Row],[UpperE]],O135)</f>
        <v>19426.506600704972</v>
      </c>
      <c r="P136" s="15">
        <f>IF(OR(BTC[[#This Row],[LowerE]]&gt;P135,F135&lt;P135),BTC[[#This Row],[LowerE]],P135)</f>
        <v>8499.6351038505309</v>
      </c>
      <c r="Q136" s="8">
        <f>IF(T135=O135,BTC[[#This Row],[Upper]],BTC[[#This Row],[Lower]])</f>
        <v>19426.506600704972</v>
      </c>
      <c r="R136" s="22">
        <f>IF(BTC[[#This Row],[SuperTrend]]=BTC[[#This Row],[Upper]],BTC[[#This Row],[Upper]],NA())</f>
        <v>19426.506600704972</v>
      </c>
      <c r="S136" s="22" t="e">
        <f>IF(BTC[[#This Row],[SuperTrend]]=BTC[[#This Row],[Lower]],BTC[[#This Row],[Lower]],NA())</f>
        <v>#N/A</v>
      </c>
      <c r="T136" s="22">
        <f>IF(BTC[[#This Row],[close]]&lt;=BTC[[#This Row],[STpot]],BTC[[#This Row],[Upper]],BTC[[#This Row],[Lower]])</f>
        <v>19426.506600704972</v>
      </c>
    </row>
    <row r="137" spans="1:20" x14ac:dyDescent="0.25">
      <c r="A137" s="5">
        <v>136</v>
      </c>
      <c r="B137" s="2">
        <v>43098</v>
      </c>
      <c r="C137" s="1">
        <v>14378.99</v>
      </c>
      <c r="D137" s="1">
        <v>14398.85</v>
      </c>
      <c r="E137" s="1">
        <v>11750</v>
      </c>
      <c r="F137" s="1">
        <v>12440.01</v>
      </c>
      <c r="G137" s="1">
        <f>BTC[[#This Row],[high]]-BTC[[#This Row],[low]]</f>
        <v>2648.8500000000004</v>
      </c>
      <c r="H137" s="1">
        <f>ABS(BTC[[#This Row],[high]]-F136)</f>
        <v>19.950000000000728</v>
      </c>
      <c r="I137" s="1">
        <f>ABS(BTC[[#This Row],[low]]-F136)</f>
        <v>2628.8999999999996</v>
      </c>
      <c r="J137" s="15">
        <f>MAX(BTC[[#This Row],[H-L]:[|L-pC|]])</f>
        <v>2648.8500000000004</v>
      </c>
      <c r="K137" s="8">
        <f>(K136*9+BTC[[#This Row],[TR]])/10</f>
        <v>2224.6841597643215</v>
      </c>
      <c r="L137" s="12">
        <f>(BTC[[#This Row],[high]]+BTC[[#This Row],[low]])/2</f>
        <v>13074.424999999999</v>
      </c>
      <c r="M137" s="15">
        <f>BTC[[#This Row],[MidPrice]]+Multiplier*BTC[[#This Row],[ATR]]</f>
        <v>19748.477479292964</v>
      </c>
      <c r="N137" s="15">
        <f>BTC[[#This Row],[MidPrice]]-Multiplier*BTC[[#This Row],[ATR]]</f>
        <v>6400.3725207070347</v>
      </c>
      <c r="O137" s="15">
        <f>IF(OR(BTC[[#This Row],[UpperE]]&lt;O136,F136&gt;O136),BTC[[#This Row],[UpperE]],O136)</f>
        <v>19426.506600704972</v>
      </c>
      <c r="P137" s="15">
        <f>IF(OR(BTC[[#This Row],[LowerE]]&gt;P136,F136&lt;P136),BTC[[#This Row],[LowerE]],P136)</f>
        <v>8499.6351038505309</v>
      </c>
      <c r="Q137" s="8">
        <f>IF(T136=O136,BTC[[#This Row],[Upper]],BTC[[#This Row],[Lower]])</f>
        <v>19426.506600704972</v>
      </c>
      <c r="R137" s="22">
        <f>IF(BTC[[#This Row],[SuperTrend]]=BTC[[#This Row],[Upper]],BTC[[#This Row],[Upper]],NA())</f>
        <v>19426.506600704972</v>
      </c>
      <c r="S137" s="22" t="e">
        <f>IF(BTC[[#This Row],[SuperTrend]]=BTC[[#This Row],[Lower]],BTC[[#This Row],[Lower]],NA())</f>
        <v>#N/A</v>
      </c>
      <c r="T137" s="22">
        <f>IF(BTC[[#This Row],[close]]&lt;=BTC[[#This Row],[STpot]],BTC[[#This Row],[Upper]],BTC[[#This Row],[Lower]])</f>
        <v>19426.506600704972</v>
      </c>
    </row>
    <row r="138" spans="1:20" x14ac:dyDescent="0.25">
      <c r="A138" s="5">
        <v>137</v>
      </c>
      <c r="B138" s="2">
        <v>43099</v>
      </c>
      <c r="C138" s="1">
        <v>12345.1</v>
      </c>
      <c r="D138" s="1">
        <v>14050.11</v>
      </c>
      <c r="E138" s="1">
        <v>12149.98</v>
      </c>
      <c r="F138" s="1">
        <v>13716.36</v>
      </c>
      <c r="G138" s="1">
        <f>BTC[[#This Row],[high]]-BTC[[#This Row],[low]]</f>
        <v>1900.130000000001</v>
      </c>
      <c r="H138" s="1">
        <f>ABS(BTC[[#This Row],[high]]-F137)</f>
        <v>1610.1000000000004</v>
      </c>
      <c r="I138" s="1">
        <f>ABS(BTC[[#This Row],[low]]-F137)</f>
        <v>290.03000000000065</v>
      </c>
      <c r="J138" s="15">
        <f>MAX(BTC[[#This Row],[H-L]:[|L-pC|]])</f>
        <v>1900.130000000001</v>
      </c>
      <c r="K138" s="8">
        <f>(K137*9+BTC[[#This Row],[TR]])/10</f>
        <v>2192.2287437878895</v>
      </c>
      <c r="L138" s="12">
        <f>(BTC[[#This Row],[high]]+BTC[[#This Row],[low]])/2</f>
        <v>13100.045</v>
      </c>
      <c r="M138" s="15">
        <f>BTC[[#This Row],[MidPrice]]+Multiplier*BTC[[#This Row],[ATR]]</f>
        <v>19676.731231363668</v>
      </c>
      <c r="N138" s="15">
        <f>BTC[[#This Row],[MidPrice]]-Multiplier*BTC[[#This Row],[ATR]]</f>
        <v>6523.3587686363317</v>
      </c>
      <c r="O138" s="15">
        <f>IF(OR(BTC[[#This Row],[UpperE]]&lt;O137,F137&gt;O137),BTC[[#This Row],[UpperE]],O137)</f>
        <v>19426.506600704972</v>
      </c>
      <c r="P138" s="15">
        <f>IF(OR(BTC[[#This Row],[LowerE]]&gt;P137,F137&lt;P137),BTC[[#This Row],[LowerE]],P137)</f>
        <v>8499.6351038505309</v>
      </c>
      <c r="Q138" s="8">
        <f>IF(T137=O137,BTC[[#This Row],[Upper]],BTC[[#This Row],[Lower]])</f>
        <v>19426.506600704972</v>
      </c>
      <c r="R138" s="22">
        <f>IF(BTC[[#This Row],[SuperTrend]]=BTC[[#This Row],[Upper]],BTC[[#This Row],[Upper]],NA())</f>
        <v>19426.506600704972</v>
      </c>
      <c r="S138" s="22" t="e">
        <f>IF(BTC[[#This Row],[SuperTrend]]=BTC[[#This Row],[Lower]],BTC[[#This Row],[Lower]],NA())</f>
        <v>#N/A</v>
      </c>
      <c r="T138" s="22">
        <f>IF(BTC[[#This Row],[close]]&lt;=BTC[[#This Row],[STpot]],BTC[[#This Row],[Upper]],BTC[[#This Row],[Lower]])</f>
        <v>19426.506600704972</v>
      </c>
    </row>
    <row r="139" spans="1:20" x14ac:dyDescent="0.25">
      <c r="A139" s="5">
        <v>138</v>
      </c>
      <c r="B139" s="2">
        <v>43100</v>
      </c>
      <c r="C139" s="1">
        <v>13715.65</v>
      </c>
      <c r="D139" s="1">
        <v>13818.55</v>
      </c>
      <c r="E139" s="1">
        <v>12750</v>
      </c>
      <c r="F139" s="1">
        <v>13380</v>
      </c>
      <c r="G139" s="1">
        <f>BTC[[#This Row],[high]]-BTC[[#This Row],[low]]</f>
        <v>1068.5499999999993</v>
      </c>
      <c r="H139" s="1">
        <f>ABS(BTC[[#This Row],[high]]-F138)</f>
        <v>102.18999999999869</v>
      </c>
      <c r="I139" s="1">
        <f>ABS(BTC[[#This Row],[low]]-F138)</f>
        <v>966.36000000000058</v>
      </c>
      <c r="J139" s="15">
        <f>MAX(BTC[[#This Row],[H-L]:[|L-pC|]])</f>
        <v>1068.5499999999993</v>
      </c>
      <c r="K139" s="8">
        <f>(K138*9+BTC[[#This Row],[TR]])/10</f>
        <v>2079.8608694091008</v>
      </c>
      <c r="L139" s="12">
        <f>(BTC[[#This Row],[high]]+BTC[[#This Row],[low]])/2</f>
        <v>13284.275</v>
      </c>
      <c r="M139" s="15">
        <f>BTC[[#This Row],[MidPrice]]+Multiplier*BTC[[#This Row],[ATR]]</f>
        <v>19523.857608227303</v>
      </c>
      <c r="N139" s="15">
        <f>BTC[[#This Row],[MidPrice]]-Multiplier*BTC[[#This Row],[ATR]]</f>
        <v>7044.6923917726972</v>
      </c>
      <c r="O139" s="15">
        <f>IF(OR(BTC[[#This Row],[UpperE]]&lt;O138,F138&gt;O138),BTC[[#This Row],[UpperE]],O138)</f>
        <v>19426.506600704972</v>
      </c>
      <c r="P139" s="15">
        <f>IF(OR(BTC[[#This Row],[LowerE]]&gt;P138,F138&lt;P138),BTC[[#This Row],[LowerE]],P138)</f>
        <v>8499.6351038505309</v>
      </c>
      <c r="Q139" s="8">
        <f>IF(T138=O138,BTC[[#This Row],[Upper]],BTC[[#This Row],[Lower]])</f>
        <v>19426.506600704972</v>
      </c>
      <c r="R139" s="22">
        <f>IF(BTC[[#This Row],[SuperTrend]]=BTC[[#This Row],[Upper]],BTC[[#This Row],[Upper]],NA())</f>
        <v>19426.506600704972</v>
      </c>
      <c r="S139" s="22" t="e">
        <f>IF(BTC[[#This Row],[SuperTrend]]=BTC[[#This Row],[Lower]],BTC[[#This Row],[Lower]],NA())</f>
        <v>#N/A</v>
      </c>
      <c r="T139" s="22">
        <f>IF(BTC[[#This Row],[close]]&lt;=BTC[[#This Row],[STpot]],BTC[[#This Row],[Upper]],BTC[[#This Row],[Lower]])</f>
        <v>19426.506600704972</v>
      </c>
    </row>
    <row r="140" spans="1:20" x14ac:dyDescent="0.25">
      <c r="A140" s="5">
        <v>139</v>
      </c>
      <c r="B140" s="2">
        <v>43101</v>
      </c>
      <c r="C140" s="1">
        <v>13382.16</v>
      </c>
      <c r="D140" s="1">
        <v>15473.49</v>
      </c>
      <c r="E140" s="1">
        <v>12890.02</v>
      </c>
      <c r="F140" s="1">
        <v>14675.11</v>
      </c>
      <c r="G140" s="1">
        <f>BTC[[#This Row],[high]]-BTC[[#This Row],[low]]</f>
        <v>2583.4699999999993</v>
      </c>
      <c r="H140" s="1">
        <f>ABS(BTC[[#This Row],[high]]-F139)</f>
        <v>2093.4899999999998</v>
      </c>
      <c r="I140" s="1">
        <f>ABS(BTC[[#This Row],[low]]-F139)</f>
        <v>489.97999999999956</v>
      </c>
      <c r="J140" s="15">
        <f>MAX(BTC[[#This Row],[H-L]:[|L-pC|]])</f>
        <v>2583.4699999999993</v>
      </c>
      <c r="K140" s="8">
        <f>(K139*9+BTC[[#This Row],[TR]])/10</f>
        <v>2130.2217824681911</v>
      </c>
      <c r="L140" s="12">
        <f>(BTC[[#This Row],[high]]+BTC[[#This Row],[low]])/2</f>
        <v>14181.755000000001</v>
      </c>
      <c r="M140" s="15">
        <f>BTC[[#This Row],[MidPrice]]+Multiplier*BTC[[#This Row],[ATR]]</f>
        <v>20572.420347404575</v>
      </c>
      <c r="N140" s="15">
        <f>BTC[[#This Row],[MidPrice]]-Multiplier*BTC[[#This Row],[ATR]]</f>
        <v>7791.0896525954277</v>
      </c>
      <c r="O140" s="15">
        <f>IF(OR(BTC[[#This Row],[UpperE]]&lt;O139,F139&gt;O139),BTC[[#This Row],[UpperE]],O139)</f>
        <v>19426.506600704972</v>
      </c>
      <c r="P140" s="15">
        <f>IF(OR(BTC[[#This Row],[LowerE]]&gt;P139,F139&lt;P139),BTC[[#This Row],[LowerE]],P139)</f>
        <v>8499.6351038505309</v>
      </c>
      <c r="Q140" s="8">
        <f>IF(T139=O139,BTC[[#This Row],[Upper]],BTC[[#This Row],[Lower]])</f>
        <v>19426.506600704972</v>
      </c>
      <c r="R140" s="22">
        <f>IF(BTC[[#This Row],[SuperTrend]]=BTC[[#This Row],[Upper]],BTC[[#This Row],[Upper]],NA())</f>
        <v>19426.506600704972</v>
      </c>
      <c r="S140" s="22" t="e">
        <f>IF(BTC[[#This Row],[SuperTrend]]=BTC[[#This Row],[Lower]],BTC[[#This Row],[Lower]],NA())</f>
        <v>#N/A</v>
      </c>
      <c r="T140" s="22">
        <f>IF(BTC[[#This Row],[close]]&lt;=BTC[[#This Row],[STpot]],BTC[[#This Row],[Upper]],BTC[[#This Row],[Lower]])</f>
        <v>19426.506600704972</v>
      </c>
    </row>
    <row r="141" spans="1:20" x14ac:dyDescent="0.25">
      <c r="A141" s="5">
        <v>140</v>
      </c>
      <c r="B141" s="2">
        <v>43102</v>
      </c>
      <c r="C141" s="1">
        <v>14690</v>
      </c>
      <c r="D141" s="1">
        <v>15307.56</v>
      </c>
      <c r="E141" s="1">
        <v>14150</v>
      </c>
      <c r="F141" s="1">
        <v>14919.51</v>
      </c>
      <c r="G141" s="1">
        <f>BTC[[#This Row],[high]]-BTC[[#This Row],[low]]</f>
        <v>1157.5599999999995</v>
      </c>
      <c r="H141" s="1">
        <f>ABS(BTC[[#This Row],[high]]-F140)</f>
        <v>632.44999999999891</v>
      </c>
      <c r="I141" s="1">
        <f>ABS(BTC[[#This Row],[low]]-F140)</f>
        <v>525.11000000000058</v>
      </c>
      <c r="J141" s="15">
        <f>MAX(BTC[[#This Row],[H-L]:[|L-pC|]])</f>
        <v>1157.5599999999995</v>
      </c>
      <c r="K141" s="8">
        <f>(K140*9+BTC[[#This Row],[TR]])/10</f>
        <v>2032.9556042213721</v>
      </c>
      <c r="L141" s="12">
        <f>(BTC[[#This Row],[high]]+BTC[[#This Row],[low]])/2</f>
        <v>14728.779999999999</v>
      </c>
      <c r="M141" s="15">
        <f>BTC[[#This Row],[MidPrice]]+Multiplier*BTC[[#This Row],[ATR]]</f>
        <v>20827.646812664116</v>
      </c>
      <c r="N141" s="15">
        <f>BTC[[#This Row],[MidPrice]]-Multiplier*BTC[[#This Row],[ATR]]</f>
        <v>8629.913187335882</v>
      </c>
      <c r="O141" s="15">
        <f>IF(OR(BTC[[#This Row],[UpperE]]&lt;O140,F140&gt;O140),BTC[[#This Row],[UpperE]],O140)</f>
        <v>19426.506600704972</v>
      </c>
      <c r="P141" s="15">
        <f>IF(OR(BTC[[#This Row],[LowerE]]&gt;P140,F140&lt;P140),BTC[[#This Row],[LowerE]],P140)</f>
        <v>8629.913187335882</v>
      </c>
      <c r="Q141" s="8">
        <f>IF(T140=O140,BTC[[#This Row],[Upper]],BTC[[#This Row],[Lower]])</f>
        <v>19426.506600704972</v>
      </c>
      <c r="R141" s="22">
        <f>IF(BTC[[#This Row],[SuperTrend]]=BTC[[#This Row],[Upper]],BTC[[#This Row],[Upper]],NA())</f>
        <v>19426.506600704972</v>
      </c>
      <c r="S141" s="22" t="e">
        <f>IF(BTC[[#This Row],[SuperTrend]]=BTC[[#This Row],[Lower]],BTC[[#This Row],[Lower]],NA())</f>
        <v>#N/A</v>
      </c>
      <c r="T141" s="22">
        <f>IF(BTC[[#This Row],[close]]&lt;=BTC[[#This Row],[STpot]],BTC[[#This Row],[Upper]],BTC[[#This Row],[Lower]])</f>
        <v>19426.506600704972</v>
      </c>
    </row>
    <row r="142" spans="1:20" x14ac:dyDescent="0.25">
      <c r="A142" s="5">
        <v>141</v>
      </c>
      <c r="B142" s="2">
        <v>43103</v>
      </c>
      <c r="C142" s="1">
        <v>14919.51</v>
      </c>
      <c r="D142" s="1">
        <v>15280</v>
      </c>
      <c r="E142" s="1">
        <v>13918.04</v>
      </c>
      <c r="F142" s="1">
        <v>15059.54</v>
      </c>
      <c r="G142" s="1">
        <f>BTC[[#This Row],[high]]-BTC[[#This Row],[low]]</f>
        <v>1361.9599999999991</v>
      </c>
      <c r="H142" s="1">
        <f>ABS(BTC[[#This Row],[high]]-F141)</f>
        <v>360.48999999999978</v>
      </c>
      <c r="I142" s="1">
        <f>ABS(BTC[[#This Row],[low]]-F141)</f>
        <v>1001.4699999999993</v>
      </c>
      <c r="J142" s="15">
        <f>MAX(BTC[[#This Row],[H-L]:[|L-pC|]])</f>
        <v>1361.9599999999991</v>
      </c>
      <c r="K142" s="8">
        <f>(K141*9+BTC[[#This Row],[TR]])/10</f>
        <v>1965.8560437992351</v>
      </c>
      <c r="L142" s="12">
        <f>(BTC[[#This Row],[high]]+BTC[[#This Row],[low]])/2</f>
        <v>14599.02</v>
      </c>
      <c r="M142" s="15">
        <f>BTC[[#This Row],[MidPrice]]+Multiplier*BTC[[#This Row],[ATR]]</f>
        <v>20496.588131397708</v>
      </c>
      <c r="N142" s="15">
        <f>BTC[[#This Row],[MidPrice]]-Multiplier*BTC[[#This Row],[ATR]]</f>
        <v>8701.4518686022948</v>
      </c>
      <c r="O142" s="15">
        <f>IF(OR(BTC[[#This Row],[UpperE]]&lt;O141,F141&gt;O141),BTC[[#This Row],[UpperE]],O141)</f>
        <v>19426.506600704972</v>
      </c>
      <c r="P142" s="15">
        <f>IF(OR(BTC[[#This Row],[LowerE]]&gt;P141,F141&lt;P141),BTC[[#This Row],[LowerE]],P141)</f>
        <v>8701.4518686022948</v>
      </c>
      <c r="Q142" s="8">
        <f>IF(T141=O141,BTC[[#This Row],[Upper]],BTC[[#This Row],[Lower]])</f>
        <v>19426.506600704972</v>
      </c>
      <c r="R142" s="22">
        <f>IF(BTC[[#This Row],[SuperTrend]]=BTC[[#This Row],[Upper]],BTC[[#This Row],[Upper]],NA())</f>
        <v>19426.506600704972</v>
      </c>
      <c r="S142" s="22" t="e">
        <f>IF(BTC[[#This Row],[SuperTrend]]=BTC[[#This Row],[Lower]],BTC[[#This Row],[Lower]],NA())</f>
        <v>#N/A</v>
      </c>
      <c r="T142" s="22">
        <f>IF(BTC[[#This Row],[close]]&lt;=BTC[[#This Row],[STpot]],BTC[[#This Row],[Upper]],BTC[[#This Row],[Lower]])</f>
        <v>19426.506600704972</v>
      </c>
    </row>
    <row r="143" spans="1:20" x14ac:dyDescent="0.25">
      <c r="A143" s="5">
        <v>142</v>
      </c>
      <c r="B143" s="2">
        <v>43104</v>
      </c>
      <c r="C143" s="1">
        <v>15059.56</v>
      </c>
      <c r="D143" s="1">
        <v>17176.240000000002</v>
      </c>
      <c r="E143" s="1">
        <v>14600</v>
      </c>
      <c r="F143" s="1">
        <v>16960.39</v>
      </c>
      <c r="G143" s="1">
        <f>BTC[[#This Row],[high]]-BTC[[#This Row],[low]]</f>
        <v>2576.2400000000016</v>
      </c>
      <c r="H143" s="1">
        <f>ABS(BTC[[#This Row],[high]]-F142)</f>
        <v>2116.7000000000007</v>
      </c>
      <c r="I143" s="1">
        <f>ABS(BTC[[#This Row],[low]]-F142)</f>
        <v>459.54000000000087</v>
      </c>
      <c r="J143" s="15">
        <f>MAX(BTC[[#This Row],[H-L]:[|L-pC|]])</f>
        <v>2576.2400000000016</v>
      </c>
      <c r="K143" s="8">
        <f>(K142*9+BTC[[#This Row],[TR]])/10</f>
        <v>2026.8944394193118</v>
      </c>
      <c r="L143" s="12">
        <f>(BTC[[#This Row],[high]]+BTC[[#This Row],[low]])/2</f>
        <v>15888.12</v>
      </c>
      <c r="M143" s="15">
        <f>BTC[[#This Row],[MidPrice]]+Multiplier*BTC[[#This Row],[ATR]]</f>
        <v>21968.803318257938</v>
      </c>
      <c r="N143" s="15">
        <f>BTC[[#This Row],[MidPrice]]-Multiplier*BTC[[#This Row],[ATR]]</f>
        <v>9807.436681742065</v>
      </c>
      <c r="O143" s="15">
        <f>IF(OR(BTC[[#This Row],[UpperE]]&lt;O142,F142&gt;O142),BTC[[#This Row],[UpperE]],O142)</f>
        <v>19426.506600704972</v>
      </c>
      <c r="P143" s="15">
        <f>IF(OR(BTC[[#This Row],[LowerE]]&gt;P142,F142&lt;P142),BTC[[#This Row],[LowerE]],P142)</f>
        <v>9807.436681742065</v>
      </c>
      <c r="Q143" s="8">
        <f>IF(T142=O142,BTC[[#This Row],[Upper]],BTC[[#This Row],[Lower]])</f>
        <v>19426.506600704972</v>
      </c>
      <c r="R143" s="22">
        <f>IF(BTC[[#This Row],[SuperTrend]]=BTC[[#This Row],[Upper]],BTC[[#This Row],[Upper]],NA())</f>
        <v>19426.506600704972</v>
      </c>
      <c r="S143" s="22" t="e">
        <f>IF(BTC[[#This Row],[SuperTrend]]=BTC[[#This Row],[Lower]],BTC[[#This Row],[Lower]],NA())</f>
        <v>#N/A</v>
      </c>
      <c r="T143" s="22">
        <f>IF(BTC[[#This Row],[close]]&lt;=BTC[[#This Row],[STpot]],BTC[[#This Row],[Upper]],BTC[[#This Row],[Lower]])</f>
        <v>19426.506600704972</v>
      </c>
    </row>
    <row r="144" spans="1:20" x14ac:dyDescent="0.25">
      <c r="A144" s="5">
        <v>143</v>
      </c>
      <c r="B144" s="2">
        <v>43105</v>
      </c>
      <c r="C144" s="1">
        <v>16960.39</v>
      </c>
      <c r="D144" s="1">
        <v>17143.13</v>
      </c>
      <c r="E144" s="1">
        <v>16011.21</v>
      </c>
      <c r="F144" s="1">
        <v>17069.79</v>
      </c>
      <c r="G144" s="1">
        <f>BTC[[#This Row],[high]]-BTC[[#This Row],[low]]</f>
        <v>1131.9200000000019</v>
      </c>
      <c r="H144" s="1">
        <f>ABS(BTC[[#This Row],[high]]-F143)</f>
        <v>182.7400000000016</v>
      </c>
      <c r="I144" s="1">
        <f>ABS(BTC[[#This Row],[low]]-F143)</f>
        <v>949.18000000000029</v>
      </c>
      <c r="J144" s="15">
        <f>MAX(BTC[[#This Row],[H-L]:[|L-pC|]])</f>
        <v>1131.9200000000019</v>
      </c>
      <c r="K144" s="8">
        <f>(K143*9+BTC[[#This Row],[TR]])/10</f>
        <v>1937.3969954773809</v>
      </c>
      <c r="L144" s="12">
        <f>(BTC[[#This Row],[high]]+BTC[[#This Row],[low]])/2</f>
        <v>16577.169999999998</v>
      </c>
      <c r="M144" s="15">
        <f>BTC[[#This Row],[MidPrice]]+Multiplier*BTC[[#This Row],[ATR]]</f>
        <v>22389.360986432141</v>
      </c>
      <c r="N144" s="15">
        <f>BTC[[#This Row],[MidPrice]]-Multiplier*BTC[[#This Row],[ATR]]</f>
        <v>10764.979013567856</v>
      </c>
      <c r="O144" s="15">
        <f>IF(OR(BTC[[#This Row],[UpperE]]&lt;O143,F143&gt;O143),BTC[[#This Row],[UpperE]],O143)</f>
        <v>19426.506600704972</v>
      </c>
      <c r="P144" s="15">
        <f>IF(OR(BTC[[#This Row],[LowerE]]&gt;P143,F143&lt;P143),BTC[[#This Row],[LowerE]],P143)</f>
        <v>10764.979013567856</v>
      </c>
      <c r="Q144" s="8">
        <f>IF(T143=O143,BTC[[#This Row],[Upper]],BTC[[#This Row],[Lower]])</f>
        <v>19426.506600704972</v>
      </c>
      <c r="R144" s="22">
        <f>IF(BTC[[#This Row],[SuperTrend]]=BTC[[#This Row],[Upper]],BTC[[#This Row],[Upper]],NA())</f>
        <v>19426.506600704972</v>
      </c>
      <c r="S144" s="22" t="e">
        <f>IF(BTC[[#This Row],[SuperTrend]]=BTC[[#This Row],[Lower]],BTC[[#This Row],[Lower]],NA())</f>
        <v>#N/A</v>
      </c>
      <c r="T144" s="22">
        <f>IF(BTC[[#This Row],[close]]&lt;=BTC[[#This Row],[STpot]],BTC[[#This Row],[Upper]],BTC[[#This Row],[Lower]])</f>
        <v>19426.506600704972</v>
      </c>
    </row>
    <row r="145" spans="1:20" x14ac:dyDescent="0.25">
      <c r="A145" s="5">
        <v>144</v>
      </c>
      <c r="B145" s="2">
        <v>43106</v>
      </c>
      <c r="C145" s="1">
        <v>17069.79</v>
      </c>
      <c r="D145" s="1">
        <v>17099.96</v>
      </c>
      <c r="E145" s="1">
        <v>15610</v>
      </c>
      <c r="F145" s="1">
        <v>16150.03</v>
      </c>
      <c r="G145" s="1">
        <f>BTC[[#This Row],[high]]-BTC[[#This Row],[low]]</f>
        <v>1489.9599999999991</v>
      </c>
      <c r="H145" s="1">
        <f>ABS(BTC[[#This Row],[high]]-F144)</f>
        <v>30.169999999998254</v>
      </c>
      <c r="I145" s="1">
        <f>ABS(BTC[[#This Row],[low]]-F144)</f>
        <v>1459.7900000000009</v>
      </c>
      <c r="J145" s="15">
        <f>MAX(BTC[[#This Row],[H-L]:[|L-pC|]])</f>
        <v>1489.9599999999991</v>
      </c>
      <c r="K145" s="8">
        <f>(K144*9+BTC[[#This Row],[TR]])/10</f>
        <v>1892.6532959296426</v>
      </c>
      <c r="L145" s="12">
        <f>(BTC[[#This Row],[high]]+BTC[[#This Row],[low]])/2</f>
        <v>16354.98</v>
      </c>
      <c r="M145" s="15">
        <f>BTC[[#This Row],[MidPrice]]+Multiplier*BTC[[#This Row],[ATR]]</f>
        <v>22032.939887788925</v>
      </c>
      <c r="N145" s="15">
        <f>BTC[[#This Row],[MidPrice]]-Multiplier*BTC[[#This Row],[ATR]]</f>
        <v>10677.020112211072</v>
      </c>
      <c r="O145" s="15">
        <f>IF(OR(BTC[[#This Row],[UpperE]]&lt;O144,F144&gt;O144),BTC[[#This Row],[UpperE]],O144)</f>
        <v>19426.506600704972</v>
      </c>
      <c r="P145" s="15">
        <f>IF(OR(BTC[[#This Row],[LowerE]]&gt;P144,F144&lt;P144),BTC[[#This Row],[LowerE]],P144)</f>
        <v>10764.979013567856</v>
      </c>
      <c r="Q145" s="8">
        <f>IF(T144=O144,BTC[[#This Row],[Upper]],BTC[[#This Row],[Lower]])</f>
        <v>19426.506600704972</v>
      </c>
      <c r="R145" s="22">
        <f>IF(BTC[[#This Row],[SuperTrend]]=BTC[[#This Row],[Upper]],BTC[[#This Row],[Upper]],NA())</f>
        <v>19426.506600704972</v>
      </c>
      <c r="S145" s="22" t="e">
        <f>IF(BTC[[#This Row],[SuperTrend]]=BTC[[#This Row],[Lower]],BTC[[#This Row],[Lower]],NA())</f>
        <v>#N/A</v>
      </c>
      <c r="T145" s="22">
        <f>IF(BTC[[#This Row],[close]]&lt;=BTC[[#This Row],[STpot]],BTC[[#This Row],[Upper]],BTC[[#This Row],[Lower]])</f>
        <v>19426.506600704972</v>
      </c>
    </row>
    <row r="146" spans="1:20" x14ac:dyDescent="0.25">
      <c r="A146" s="5">
        <v>145</v>
      </c>
      <c r="B146" s="2">
        <v>43107</v>
      </c>
      <c r="C146" s="1">
        <v>16218.85</v>
      </c>
      <c r="D146" s="1">
        <v>16322.3</v>
      </c>
      <c r="E146" s="1">
        <v>12812</v>
      </c>
      <c r="F146" s="1">
        <v>14902.54</v>
      </c>
      <c r="G146" s="1">
        <f>BTC[[#This Row],[high]]-BTC[[#This Row],[low]]</f>
        <v>3510.2999999999993</v>
      </c>
      <c r="H146" s="1">
        <f>ABS(BTC[[#This Row],[high]]-F145)</f>
        <v>172.26999999999862</v>
      </c>
      <c r="I146" s="1">
        <f>ABS(BTC[[#This Row],[low]]-F145)</f>
        <v>3338.0300000000007</v>
      </c>
      <c r="J146" s="15">
        <f>MAX(BTC[[#This Row],[H-L]:[|L-pC|]])</f>
        <v>3510.2999999999993</v>
      </c>
      <c r="K146" s="8">
        <f>(K145*9+BTC[[#This Row],[TR]])/10</f>
        <v>2054.4179663366785</v>
      </c>
      <c r="L146" s="12">
        <f>(BTC[[#This Row],[high]]+BTC[[#This Row],[low]])/2</f>
        <v>14567.15</v>
      </c>
      <c r="M146" s="15">
        <f>BTC[[#This Row],[MidPrice]]+Multiplier*BTC[[#This Row],[ATR]]</f>
        <v>20730.403899010034</v>
      </c>
      <c r="N146" s="15">
        <f>BTC[[#This Row],[MidPrice]]-Multiplier*BTC[[#This Row],[ATR]]</f>
        <v>8403.8961009899649</v>
      </c>
      <c r="O146" s="15">
        <f>IF(OR(BTC[[#This Row],[UpperE]]&lt;O145,F145&gt;O145),BTC[[#This Row],[UpperE]],O145)</f>
        <v>19426.506600704972</v>
      </c>
      <c r="P146" s="15">
        <f>IF(OR(BTC[[#This Row],[LowerE]]&gt;P145,F145&lt;P145),BTC[[#This Row],[LowerE]],P145)</f>
        <v>10764.979013567856</v>
      </c>
      <c r="Q146" s="8">
        <f>IF(T145=O145,BTC[[#This Row],[Upper]],BTC[[#This Row],[Lower]])</f>
        <v>19426.506600704972</v>
      </c>
      <c r="R146" s="22">
        <f>IF(BTC[[#This Row],[SuperTrend]]=BTC[[#This Row],[Upper]],BTC[[#This Row],[Upper]],NA())</f>
        <v>19426.506600704972</v>
      </c>
      <c r="S146" s="22" t="e">
        <f>IF(BTC[[#This Row],[SuperTrend]]=BTC[[#This Row],[Lower]],BTC[[#This Row],[Lower]],NA())</f>
        <v>#N/A</v>
      </c>
      <c r="T146" s="22">
        <f>IF(BTC[[#This Row],[close]]&lt;=BTC[[#This Row],[STpot]],BTC[[#This Row],[Upper]],BTC[[#This Row],[Lower]])</f>
        <v>19426.506600704972</v>
      </c>
    </row>
    <row r="147" spans="1:20" x14ac:dyDescent="0.25">
      <c r="A147" s="5">
        <v>146</v>
      </c>
      <c r="B147" s="2">
        <v>43108</v>
      </c>
      <c r="C147" s="1">
        <v>14902.54</v>
      </c>
      <c r="D147" s="1">
        <v>15500</v>
      </c>
      <c r="E147" s="1">
        <v>14011.05</v>
      </c>
      <c r="F147" s="1">
        <v>14400</v>
      </c>
      <c r="G147" s="1">
        <f>BTC[[#This Row],[high]]-BTC[[#This Row],[low]]</f>
        <v>1488.9500000000007</v>
      </c>
      <c r="H147" s="1">
        <f>ABS(BTC[[#This Row],[high]]-F146)</f>
        <v>597.45999999999913</v>
      </c>
      <c r="I147" s="1">
        <f>ABS(BTC[[#This Row],[low]]-F146)</f>
        <v>891.4900000000016</v>
      </c>
      <c r="J147" s="15">
        <f>MAX(BTC[[#This Row],[H-L]:[|L-pC|]])</f>
        <v>1488.9500000000007</v>
      </c>
      <c r="K147" s="8">
        <f>(K146*9+BTC[[#This Row],[TR]])/10</f>
        <v>1997.8711697030108</v>
      </c>
      <c r="L147" s="12">
        <f>(BTC[[#This Row],[high]]+BTC[[#This Row],[low]])/2</f>
        <v>14755.525</v>
      </c>
      <c r="M147" s="15">
        <f>BTC[[#This Row],[MidPrice]]+Multiplier*BTC[[#This Row],[ATR]]</f>
        <v>20749.138509109034</v>
      </c>
      <c r="N147" s="15">
        <f>BTC[[#This Row],[MidPrice]]-Multiplier*BTC[[#This Row],[ATR]]</f>
        <v>8761.9114908909669</v>
      </c>
      <c r="O147" s="15">
        <f>IF(OR(BTC[[#This Row],[UpperE]]&lt;O146,F146&gt;O146),BTC[[#This Row],[UpperE]],O146)</f>
        <v>19426.506600704972</v>
      </c>
      <c r="P147" s="15">
        <f>IF(OR(BTC[[#This Row],[LowerE]]&gt;P146,F146&lt;P146),BTC[[#This Row],[LowerE]],P146)</f>
        <v>10764.979013567856</v>
      </c>
      <c r="Q147" s="8">
        <f>IF(T146=O146,BTC[[#This Row],[Upper]],BTC[[#This Row],[Lower]])</f>
        <v>19426.506600704972</v>
      </c>
      <c r="R147" s="22">
        <f>IF(BTC[[#This Row],[SuperTrend]]=BTC[[#This Row],[Upper]],BTC[[#This Row],[Upper]],NA())</f>
        <v>19426.506600704972</v>
      </c>
      <c r="S147" s="22" t="e">
        <f>IF(BTC[[#This Row],[SuperTrend]]=BTC[[#This Row],[Lower]],BTC[[#This Row],[Lower]],NA())</f>
        <v>#N/A</v>
      </c>
      <c r="T147" s="22">
        <f>IF(BTC[[#This Row],[close]]&lt;=BTC[[#This Row],[STpot]],BTC[[#This Row],[Upper]],BTC[[#This Row],[Lower]])</f>
        <v>19426.506600704972</v>
      </c>
    </row>
    <row r="148" spans="1:20" x14ac:dyDescent="0.25">
      <c r="A148" s="5">
        <v>147</v>
      </c>
      <c r="B148" s="2">
        <v>43109</v>
      </c>
      <c r="C148" s="1">
        <v>14401</v>
      </c>
      <c r="D148" s="1">
        <v>14955.66</v>
      </c>
      <c r="E148" s="1">
        <v>13131.31</v>
      </c>
      <c r="F148" s="1">
        <v>14907.09</v>
      </c>
      <c r="G148" s="1">
        <f>BTC[[#This Row],[high]]-BTC[[#This Row],[low]]</f>
        <v>1824.3500000000004</v>
      </c>
      <c r="H148" s="1">
        <f>ABS(BTC[[#This Row],[high]]-F147)</f>
        <v>555.65999999999985</v>
      </c>
      <c r="I148" s="1">
        <f>ABS(BTC[[#This Row],[low]]-F147)</f>
        <v>1268.6900000000005</v>
      </c>
      <c r="J148" s="15">
        <f>MAX(BTC[[#This Row],[H-L]:[|L-pC|]])</f>
        <v>1824.3500000000004</v>
      </c>
      <c r="K148" s="8">
        <f>(K147*9+BTC[[#This Row],[TR]])/10</f>
        <v>1980.5190527327097</v>
      </c>
      <c r="L148" s="12">
        <f>(BTC[[#This Row],[high]]+BTC[[#This Row],[low]])/2</f>
        <v>14043.485000000001</v>
      </c>
      <c r="M148" s="15">
        <f>BTC[[#This Row],[MidPrice]]+Multiplier*BTC[[#This Row],[ATR]]</f>
        <v>19985.042158198128</v>
      </c>
      <c r="N148" s="15">
        <f>BTC[[#This Row],[MidPrice]]-Multiplier*BTC[[#This Row],[ATR]]</f>
        <v>8101.9278418018712</v>
      </c>
      <c r="O148" s="15">
        <f>IF(OR(BTC[[#This Row],[UpperE]]&lt;O147,F147&gt;O147),BTC[[#This Row],[UpperE]],O147)</f>
        <v>19426.506600704972</v>
      </c>
      <c r="P148" s="15">
        <f>IF(OR(BTC[[#This Row],[LowerE]]&gt;P147,F147&lt;P147),BTC[[#This Row],[LowerE]],P147)</f>
        <v>10764.979013567856</v>
      </c>
      <c r="Q148" s="8">
        <f>IF(T147=O147,BTC[[#This Row],[Upper]],BTC[[#This Row],[Lower]])</f>
        <v>19426.506600704972</v>
      </c>
      <c r="R148" s="22">
        <f>IF(BTC[[#This Row],[SuperTrend]]=BTC[[#This Row],[Upper]],BTC[[#This Row],[Upper]],NA())</f>
        <v>19426.506600704972</v>
      </c>
      <c r="S148" s="22" t="e">
        <f>IF(BTC[[#This Row],[SuperTrend]]=BTC[[#This Row],[Lower]],BTC[[#This Row],[Lower]],NA())</f>
        <v>#N/A</v>
      </c>
      <c r="T148" s="22">
        <f>IF(BTC[[#This Row],[close]]&lt;=BTC[[#This Row],[STpot]],BTC[[#This Row],[Upper]],BTC[[#This Row],[Lower]])</f>
        <v>19426.506600704972</v>
      </c>
    </row>
    <row r="149" spans="1:20" x14ac:dyDescent="0.25">
      <c r="A149" s="5">
        <v>148</v>
      </c>
      <c r="B149" s="2">
        <v>43110</v>
      </c>
      <c r="C149" s="1">
        <v>14940</v>
      </c>
      <c r="D149" s="1">
        <v>14968.68</v>
      </c>
      <c r="E149" s="1">
        <v>11400</v>
      </c>
      <c r="F149" s="1">
        <v>13238.78</v>
      </c>
      <c r="G149" s="1">
        <f>BTC[[#This Row],[high]]-BTC[[#This Row],[low]]</f>
        <v>3568.6800000000003</v>
      </c>
      <c r="H149" s="1">
        <f>ABS(BTC[[#This Row],[high]]-F148)</f>
        <v>61.590000000000146</v>
      </c>
      <c r="I149" s="1">
        <f>ABS(BTC[[#This Row],[low]]-F148)</f>
        <v>3507.09</v>
      </c>
      <c r="J149" s="15">
        <f>MAX(BTC[[#This Row],[H-L]:[|L-pC|]])</f>
        <v>3568.6800000000003</v>
      </c>
      <c r="K149" s="8">
        <f>(K148*9+BTC[[#This Row],[TR]])/10</f>
        <v>2139.3351474594388</v>
      </c>
      <c r="L149" s="12">
        <f>(BTC[[#This Row],[high]]+BTC[[#This Row],[low]])/2</f>
        <v>13184.34</v>
      </c>
      <c r="M149" s="15">
        <f>BTC[[#This Row],[MidPrice]]+Multiplier*BTC[[#This Row],[ATR]]</f>
        <v>19602.345442378319</v>
      </c>
      <c r="N149" s="15">
        <f>BTC[[#This Row],[MidPrice]]-Multiplier*BTC[[#This Row],[ATR]]</f>
        <v>6766.3345576216834</v>
      </c>
      <c r="O149" s="15">
        <f>IF(OR(BTC[[#This Row],[UpperE]]&lt;O148,F148&gt;O148),BTC[[#This Row],[UpperE]],O148)</f>
        <v>19426.506600704972</v>
      </c>
      <c r="P149" s="15">
        <f>IF(OR(BTC[[#This Row],[LowerE]]&gt;P148,F148&lt;P148),BTC[[#This Row],[LowerE]],P148)</f>
        <v>10764.979013567856</v>
      </c>
      <c r="Q149" s="8">
        <f>IF(T148=O148,BTC[[#This Row],[Upper]],BTC[[#This Row],[Lower]])</f>
        <v>19426.506600704972</v>
      </c>
      <c r="R149" s="22">
        <f>IF(BTC[[#This Row],[SuperTrend]]=BTC[[#This Row],[Upper]],BTC[[#This Row],[Upper]],NA())</f>
        <v>19426.506600704972</v>
      </c>
      <c r="S149" s="22" t="e">
        <f>IF(BTC[[#This Row],[SuperTrend]]=BTC[[#This Row],[Lower]],BTC[[#This Row],[Lower]],NA())</f>
        <v>#N/A</v>
      </c>
      <c r="T149" s="22">
        <f>IF(BTC[[#This Row],[close]]&lt;=BTC[[#This Row],[STpot]],BTC[[#This Row],[Upper]],BTC[[#This Row],[Lower]])</f>
        <v>19426.506600704972</v>
      </c>
    </row>
    <row r="150" spans="1:20" x14ac:dyDescent="0.25">
      <c r="A150" s="5">
        <v>149</v>
      </c>
      <c r="B150" s="2">
        <v>43111</v>
      </c>
      <c r="C150" s="1">
        <v>13238.76</v>
      </c>
      <c r="D150" s="1">
        <v>14109.78</v>
      </c>
      <c r="E150" s="1">
        <v>12500</v>
      </c>
      <c r="F150" s="1">
        <v>13740.01</v>
      </c>
      <c r="G150" s="1">
        <f>BTC[[#This Row],[high]]-BTC[[#This Row],[low]]</f>
        <v>1609.7800000000007</v>
      </c>
      <c r="H150" s="1">
        <f>ABS(BTC[[#This Row],[high]]-F149)</f>
        <v>871</v>
      </c>
      <c r="I150" s="1">
        <f>ABS(BTC[[#This Row],[low]]-F149)</f>
        <v>738.78000000000065</v>
      </c>
      <c r="J150" s="15">
        <f>MAX(BTC[[#This Row],[H-L]:[|L-pC|]])</f>
        <v>1609.7800000000007</v>
      </c>
      <c r="K150" s="8">
        <f>(K149*9+BTC[[#This Row],[TR]])/10</f>
        <v>2086.3796327134951</v>
      </c>
      <c r="L150" s="12">
        <f>(BTC[[#This Row],[high]]+BTC[[#This Row],[low]])/2</f>
        <v>13304.89</v>
      </c>
      <c r="M150" s="15">
        <f>BTC[[#This Row],[MidPrice]]+Multiplier*BTC[[#This Row],[ATR]]</f>
        <v>19564.028898140485</v>
      </c>
      <c r="N150" s="15">
        <f>BTC[[#This Row],[MidPrice]]-Multiplier*BTC[[#This Row],[ATR]]</f>
        <v>7045.7511018595142</v>
      </c>
      <c r="O150" s="15">
        <f>IF(OR(BTC[[#This Row],[UpperE]]&lt;O149,F149&gt;O149),BTC[[#This Row],[UpperE]],O149)</f>
        <v>19426.506600704972</v>
      </c>
      <c r="P150" s="15">
        <f>IF(OR(BTC[[#This Row],[LowerE]]&gt;P149,F149&lt;P149),BTC[[#This Row],[LowerE]],P149)</f>
        <v>10764.979013567856</v>
      </c>
      <c r="Q150" s="8">
        <f>IF(T149=O149,BTC[[#This Row],[Upper]],BTC[[#This Row],[Lower]])</f>
        <v>19426.506600704972</v>
      </c>
      <c r="R150" s="22">
        <f>IF(BTC[[#This Row],[SuperTrend]]=BTC[[#This Row],[Upper]],BTC[[#This Row],[Upper]],NA())</f>
        <v>19426.506600704972</v>
      </c>
      <c r="S150" s="22" t="e">
        <f>IF(BTC[[#This Row],[SuperTrend]]=BTC[[#This Row],[Lower]],BTC[[#This Row],[Lower]],NA())</f>
        <v>#N/A</v>
      </c>
      <c r="T150" s="22">
        <f>IF(BTC[[#This Row],[close]]&lt;=BTC[[#This Row],[STpot]],BTC[[#This Row],[Upper]],BTC[[#This Row],[Lower]])</f>
        <v>19426.506600704972</v>
      </c>
    </row>
    <row r="151" spans="1:20" x14ac:dyDescent="0.25">
      <c r="A151" s="5">
        <v>150</v>
      </c>
      <c r="B151" s="2">
        <v>43112</v>
      </c>
      <c r="C151" s="1">
        <v>13749.95</v>
      </c>
      <c r="D151" s="1">
        <v>14580</v>
      </c>
      <c r="E151" s="1">
        <v>13706.15</v>
      </c>
      <c r="F151" s="1">
        <v>14210</v>
      </c>
      <c r="G151" s="1">
        <f>BTC[[#This Row],[high]]-BTC[[#This Row],[low]]</f>
        <v>873.85000000000036</v>
      </c>
      <c r="H151" s="1">
        <f>ABS(BTC[[#This Row],[high]]-F150)</f>
        <v>839.98999999999978</v>
      </c>
      <c r="I151" s="1">
        <f>ABS(BTC[[#This Row],[low]]-F150)</f>
        <v>33.860000000000582</v>
      </c>
      <c r="J151" s="15">
        <f>MAX(BTC[[#This Row],[H-L]:[|L-pC|]])</f>
        <v>873.85000000000036</v>
      </c>
      <c r="K151" s="8">
        <f>(K150*9+BTC[[#This Row],[TR]])/10</f>
        <v>1965.1266694421458</v>
      </c>
      <c r="L151" s="12">
        <f>(BTC[[#This Row],[high]]+BTC[[#This Row],[low]])/2</f>
        <v>14143.075000000001</v>
      </c>
      <c r="M151" s="15">
        <f>BTC[[#This Row],[MidPrice]]+Multiplier*BTC[[#This Row],[ATR]]</f>
        <v>20038.45500832644</v>
      </c>
      <c r="N151" s="15">
        <f>BTC[[#This Row],[MidPrice]]-Multiplier*BTC[[#This Row],[ATR]]</f>
        <v>8247.694991673563</v>
      </c>
      <c r="O151" s="15">
        <f>IF(OR(BTC[[#This Row],[UpperE]]&lt;O150,F150&gt;O150),BTC[[#This Row],[UpperE]],O150)</f>
        <v>19426.506600704972</v>
      </c>
      <c r="P151" s="15">
        <f>IF(OR(BTC[[#This Row],[LowerE]]&gt;P150,F150&lt;P150),BTC[[#This Row],[LowerE]],P150)</f>
        <v>10764.979013567856</v>
      </c>
      <c r="Q151" s="8">
        <f>IF(T150=O150,BTC[[#This Row],[Upper]],BTC[[#This Row],[Lower]])</f>
        <v>19426.506600704972</v>
      </c>
      <c r="R151" s="22">
        <f>IF(BTC[[#This Row],[SuperTrend]]=BTC[[#This Row],[Upper]],BTC[[#This Row],[Upper]],NA())</f>
        <v>19426.506600704972</v>
      </c>
      <c r="S151" s="22" t="e">
        <f>IF(BTC[[#This Row],[SuperTrend]]=BTC[[#This Row],[Lower]],BTC[[#This Row],[Lower]],NA())</f>
        <v>#N/A</v>
      </c>
      <c r="T151" s="22">
        <f>IF(BTC[[#This Row],[close]]&lt;=BTC[[#This Row],[STpot]],BTC[[#This Row],[Upper]],BTC[[#This Row],[Lower]])</f>
        <v>19426.506600704972</v>
      </c>
    </row>
    <row r="152" spans="1:20" x14ac:dyDescent="0.25">
      <c r="A152" s="5">
        <v>151</v>
      </c>
      <c r="B152" s="2">
        <v>43113</v>
      </c>
      <c r="C152" s="1">
        <v>14210</v>
      </c>
      <c r="D152" s="1">
        <v>14339.5</v>
      </c>
      <c r="E152" s="1">
        <v>12569.2</v>
      </c>
      <c r="F152" s="1">
        <v>13474.99</v>
      </c>
      <c r="G152" s="1">
        <f>BTC[[#This Row],[high]]-BTC[[#This Row],[low]]</f>
        <v>1770.2999999999993</v>
      </c>
      <c r="H152" s="1">
        <f>ABS(BTC[[#This Row],[high]]-F151)</f>
        <v>129.5</v>
      </c>
      <c r="I152" s="1">
        <f>ABS(BTC[[#This Row],[low]]-F151)</f>
        <v>1640.7999999999993</v>
      </c>
      <c r="J152" s="15">
        <f>MAX(BTC[[#This Row],[H-L]:[|L-pC|]])</f>
        <v>1770.2999999999993</v>
      </c>
      <c r="K152" s="8">
        <f>(K151*9+BTC[[#This Row],[TR]])/10</f>
        <v>1945.6440024979311</v>
      </c>
      <c r="L152" s="12">
        <f>(BTC[[#This Row],[high]]+BTC[[#This Row],[low]])/2</f>
        <v>13454.35</v>
      </c>
      <c r="M152" s="15">
        <f>BTC[[#This Row],[MidPrice]]+Multiplier*BTC[[#This Row],[ATR]]</f>
        <v>19291.282007493792</v>
      </c>
      <c r="N152" s="15">
        <f>BTC[[#This Row],[MidPrice]]-Multiplier*BTC[[#This Row],[ATR]]</f>
        <v>7617.4179925062072</v>
      </c>
      <c r="O152" s="15">
        <f>IF(OR(BTC[[#This Row],[UpperE]]&lt;O151,F151&gt;O151),BTC[[#This Row],[UpperE]],O151)</f>
        <v>19291.282007493792</v>
      </c>
      <c r="P152" s="15">
        <f>IF(OR(BTC[[#This Row],[LowerE]]&gt;P151,F151&lt;P151),BTC[[#This Row],[LowerE]],P151)</f>
        <v>10764.979013567856</v>
      </c>
      <c r="Q152" s="8">
        <f>IF(T151=O151,BTC[[#This Row],[Upper]],BTC[[#This Row],[Lower]])</f>
        <v>19291.282007493792</v>
      </c>
      <c r="R152" s="22">
        <f>IF(BTC[[#This Row],[SuperTrend]]=BTC[[#This Row],[Upper]],BTC[[#This Row],[Upper]],NA())</f>
        <v>19291.282007493792</v>
      </c>
      <c r="S152" s="22" t="e">
        <f>IF(BTC[[#This Row],[SuperTrend]]=BTC[[#This Row],[Lower]],BTC[[#This Row],[Lower]],NA())</f>
        <v>#N/A</v>
      </c>
      <c r="T152" s="22">
        <f>IF(BTC[[#This Row],[close]]&lt;=BTC[[#This Row],[STpot]],BTC[[#This Row],[Upper]],BTC[[#This Row],[Lower]])</f>
        <v>19291.282007493792</v>
      </c>
    </row>
    <row r="153" spans="1:20" x14ac:dyDescent="0.25">
      <c r="A153" s="5">
        <v>152</v>
      </c>
      <c r="B153" s="2">
        <v>43114</v>
      </c>
      <c r="C153" s="1">
        <v>13477.98</v>
      </c>
      <c r="D153" s="1">
        <v>14249.99</v>
      </c>
      <c r="E153" s="1">
        <v>13147.79</v>
      </c>
      <c r="F153" s="1">
        <v>13539.93</v>
      </c>
      <c r="G153" s="1">
        <f>BTC[[#This Row],[high]]-BTC[[#This Row],[low]]</f>
        <v>1102.1999999999989</v>
      </c>
      <c r="H153" s="1">
        <f>ABS(BTC[[#This Row],[high]]-F152)</f>
        <v>775</v>
      </c>
      <c r="I153" s="1">
        <f>ABS(BTC[[#This Row],[low]]-F152)</f>
        <v>327.19999999999891</v>
      </c>
      <c r="J153" s="15">
        <f>MAX(BTC[[#This Row],[H-L]:[|L-pC|]])</f>
        <v>1102.1999999999989</v>
      </c>
      <c r="K153" s="8">
        <f>(K152*9+BTC[[#This Row],[TR]])/10</f>
        <v>1861.2996022481377</v>
      </c>
      <c r="L153" s="12">
        <f>(BTC[[#This Row],[high]]+BTC[[#This Row],[low]])/2</f>
        <v>13698.89</v>
      </c>
      <c r="M153" s="15">
        <f>BTC[[#This Row],[MidPrice]]+Multiplier*BTC[[#This Row],[ATR]]</f>
        <v>19282.788806744415</v>
      </c>
      <c r="N153" s="15">
        <f>BTC[[#This Row],[MidPrice]]-Multiplier*BTC[[#This Row],[ATR]]</f>
        <v>8114.991193255586</v>
      </c>
      <c r="O153" s="15">
        <f>IF(OR(BTC[[#This Row],[UpperE]]&lt;O152,F152&gt;O152),BTC[[#This Row],[UpperE]],O152)</f>
        <v>19282.788806744415</v>
      </c>
      <c r="P153" s="15">
        <f>IF(OR(BTC[[#This Row],[LowerE]]&gt;P152,F152&lt;P152),BTC[[#This Row],[LowerE]],P152)</f>
        <v>10764.979013567856</v>
      </c>
      <c r="Q153" s="8">
        <f>IF(T152=O152,BTC[[#This Row],[Upper]],BTC[[#This Row],[Lower]])</f>
        <v>19282.788806744415</v>
      </c>
      <c r="R153" s="22">
        <f>IF(BTC[[#This Row],[SuperTrend]]=BTC[[#This Row],[Upper]],BTC[[#This Row],[Upper]],NA())</f>
        <v>19282.788806744415</v>
      </c>
      <c r="S153" s="22" t="e">
        <f>IF(BTC[[#This Row],[SuperTrend]]=BTC[[#This Row],[Lower]],BTC[[#This Row],[Lower]],NA())</f>
        <v>#N/A</v>
      </c>
      <c r="T153" s="22">
        <f>IF(BTC[[#This Row],[close]]&lt;=BTC[[#This Row],[STpot]],BTC[[#This Row],[Upper]],BTC[[#This Row],[Lower]])</f>
        <v>19282.788806744415</v>
      </c>
    </row>
    <row r="154" spans="1:20" x14ac:dyDescent="0.25">
      <c r="A154" s="5">
        <v>153</v>
      </c>
      <c r="B154" s="2">
        <v>43115</v>
      </c>
      <c r="C154" s="1">
        <v>13500</v>
      </c>
      <c r="D154" s="1">
        <v>13542.93</v>
      </c>
      <c r="E154" s="1">
        <v>9035</v>
      </c>
      <c r="F154" s="1">
        <v>10900</v>
      </c>
      <c r="G154" s="1">
        <f>BTC[[#This Row],[high]]-BTC[[#This Row],[low]]</f>
        <v>4507.93</v>
      </c>
      <c r="H154" s="1">
        <f>ABS(BTC[[#This Row],[high]]-F153)</f>
        <v>3</v>
      </c>
      <c r="I154" s="1">
        <f>ABS(BTC[[#This Row],[low]]-F153)</f>
        <v>4504.93</v>
      </c>
      <c r="J154" s="15">
        <f>MAX(BTC[[#This Row],[H-L]:[|L-pC|]])</f>
        <v>4507.93</v>
      </c>
      <c r="K154" s="8">
        <f>(K153*9+BTC[[#This Row],[TR]])/10</f>
        <v>2125.962642023324</v>
      </c>
      <c r="L154" s="12">
        <f>(BTC[[#This Row],[high]]+BTC[[#This Row],[low]])/2</f>
        <v>11288.965</v>
      </c>
      <c r="M154" s="15">
        <f>BTC[[#This Row],[MidPrice]]+Multiplier*BTC[[#This Row],[ATR]]</f>
        <v>17666.852926069972</v>
      </c>
      <c r="N154" s="15">
        <f>BTC[[#This Row],[MidPrice]]-Multiplier*BTC[[#This Row],[ATR]]</f>
        <v>4911.0770739300278</v>
      </c>
      <c r="O154" s="15">
        <f>IF(OR(BTC[[#This Row],[UpperE]]&lt;O153,F153&gt;O153),BTC[[#This Row],[UpperE]],O153)</f>
        <v>17666.852926069972</v>
      </c>
      <c r="P154" s="15">
        <f>IF(OR(BTC[[#This Row],[LowerE]]&gt;P153,F153&lt;P153),BTC[[#This Row],[LowerE]],P153)</f>
        <v>10764.979013567856</v>
      </c>
      <c r="Q154" s="8">
        <f>IF(T153=O153,BTC[[#This Row],[Upper]],BTC[[#This Row],[Lower]])</f>
        <v>17666.852926069972</v>
      </c>
      <c r="R154" s="22">
        <f>IF(BTC[[#This Row],[SuperTrend]]=BTC[[#This Row],[Upper]],BTC[[#This Row],[Upper]],NA())</f>
        <v>17666.852926069972</v>
      </c>
      <c r="S154" s="22" t="e">
        <f>IF(BTC[[#This Row],[SuperTrend]]=BTC[[#This Row],[Lower]],BTC[[#This Row],[Lower]],NA())</f>
        <v>#N/A</v>
      </c>
      <c r="T154" s="22">
        <f>IF(BTC[[#This Row],[close]]&lt;=BTC[[#This Row],[STpot]],BTC[[#This Row],[Upper]],BTC[[#This Row],[Lower]])</f>
        <v>17666.852926069972</v>
      </c>
    </row>
    <row r="155" spans="1:20" x14ac:dyDescent="0.25">
      <c r="A155" s="5">
        <v>154</v>
      </c>
      <c r="B155" s="2">
        <v>43116</v>
      </c>
      <c r="C155" s="1">
        <v>10899.99</v>
      </c>
      <c r="D155" s="1">
        <v>11680.99</v>
      </c>
      <c r="E155" s="1">
        <v>9037.94</v>
      </c>
      <c r="F155" s="1">
        <v>10988.79</v>
      </c>
      <c r="G155" s="1">
        <f>BTC[[#This Row],[high]]-BTC[[#This Row],[low]]</f>
        <v>2643.0499999999993</v>
      </c>
      <c r="H155" s="1">
        <f>ABS(BTC[[#This Row],[high]]-F154)</f>
        <v>780.98999999999978</v>
      </c>
      <c r="I155" s="1">
        <f>ABS(BTC[[#This Row],[low]]-F154)</f>
        <v>1862.0599999999995</v>
      </c>
      <c r="J155" s="15">
        <f>MAX(BTC[[#This Row],[H-L]:[|L-pC|]])</f>
        <v>2643.0499999999993</v>
      </c>
      <c r="K155" s="8">
        <f>(K154*9+BTC[[#This Row],[TR]])/10</f>
        <v>2177.6713778209914</v>
      </c>
      <c r="L155" s="12">
        <f>(BTC[[#This Row],[high]]+BTC[[#This Row],[low]])/2</f>
        <v>10359.465</v>
      </c>
      <c r="M155" s="15">
        <f>BTC[[#This Row],[MidPrice]]+Multiplier*BTC[[#This Row],[ATR]]</f>
        <v>16892.479133462974</v>
      </c>
      <c r="N155" s="15">
        <f>BTC[[#This Row],[MidPrice]]-Multiplier*BTC[[#This Row],[ATR]]</f>
        <v>3826.4508665370258</v>
      </c>
      <c r="O155" s="15">
        <f>IF(OR(BTC[[#This Row],[UpperE]]&lt;O154,F154&gt;O154),BTC[[#This Row],[UpperE]],O154)</f>
        <v>16892.479133462974</v>
      </c>
      <c r="P155" s="15">
        <f>IF(OR(BTC[[#This Row],[LowerE]]&gt;P154,F154&lt;P154),BTC[[#This Row],[LowerE]],P154)</f>
        <v>10764.979013567856</v>
      </c>
      <c r="Q155" s="8">
        <f>IF(T154=O154,BTC[[#This Row],[Upper]],BTC[[#This Row],[Lower]])</f>
        <v>16892.479133462974</v>
      </c>
      <c r="R155" s="22">
        <f>IF(BTC[[#This Row],[SuperTrend]]=BTC[[#This Row],[Upper]],BTC[[#This Row],[Upper]],NA())</f>
        <v>16892.479133462974</v>
      </c>
      <c r="S155" s="22" t="e">
        <f>IF(BTC[[#This Row],[SuperTrend]]=BTC[[#This Row],[Lower]],BTC[[#This Row],[Lower]],NA())</f>
        <v>#N/A</v>
      </c>
      <c r="T155" s="22">
        <f>IF(BTC[[#This Row],[close]]&lt;=BTC[[#This Row],[STpot]],BTC[[#This Row],[Upper]],BTC[[#This Row],[Lower]])</f>
        <v>16892.479133462974</v>
      </c>
    </row>
    <row r="156" spans="1:20" x14ac:dyDescent="0.25">
      <c r="A156" s="5">
        <v>155</v>
      </c>
      <c r="B156" s="2">
        <v>43117</v>
      </c>
      <c r="C156" s="1">
        <v>10972.59</v>
      </c>
      <c r="D156" s="1">
        <v>11878.82</v>
      </c>
      <c r="E156" s="1">
        <v>10435.33</v>
      </c>
      <c r="F156" s="1">
        <v>10961.97</v>
      </c>
      <c r="G156" s="1">
        <f>BTC[[#This Row],[high]]-BTC[[#This Row],[low]]</f>
        <v>1443.4899999999998</v>
      </c>
      <c r="H156" s="1">
        <f>ABS(BTC[[#This Row],[high]]-F155)</f>
        <v>890.02999999999884</v>
      </c>
      <c r="I156" s="1">
        <f>ABS(BTC[[#This Row],[low]]-F155)</f>
        <v>553.46000000000095</v>
      </c>
      <c r="J156" s="15">
        <f>MAX(BTC[[#This Row],[H-L]:[|L-pC|]])</f>
        <v>1443.4899999999998</v>
      </c>
      <c r="K156" s="8">
        <f>(K155*9+BTC[[#This Row],[TR]])/10</f>
        <v>2104.2532400388927</v>
      </c>
      <c r="L156" s="12">
        <f>(BTC[[#This Row],[high]]+BTC[[#This Row],[low]])/2</f>
        <v>11157.075000000001</v>
      </c>
      <c r="M156" s="15">
        <f>BTC[[#This Row],[MidPrice]]+Multiplier*BTC[[#This Row],[ATR]]</f>
        <v>17469.83472011668</v>
      </c>
      <c r="N156" s="15">
        <f>BTC[[#This Row],[MidPrice]]-Multiplier*BTC[[#This Row],[ATR]]</f>
        <v>4844.3152798833225</v>
      </c>
      <c r="O156" s="15">
        <f>IF(OR(BTC[[#This Row],[UpperE]]&lt;O155,F155&gt;O155),BTC[[#This Row],[UpperE]],O155)</f>
        <v>16892.479133462974</v>
      </c>
      <c r="P156" s="15">
        <f>IF(OR(BTC[[#This Row],[LowerE]]&gt;P155,F155&lt;P155),BTC[[#This Row],[LowerE]],P155)</f>
        <v>10764.979013567856</v>
      </c>
      <c r="Q156" s="8">
        <f>IF(T155=O155,BTC[[#This Row],[Upper]],BTC[[#This Row],[Lower]])</f>
        <v>16892.479133462974</v>
      </c>
      <c r="R156" s="22">
        <f>IF(BTC[[#This Row],[SuperTrend]]=BTC[[#This Row],[Upper]],BTC[[#This Row],[Upper]],NA())</f>
        <v>16892.479133462974</v>
      </c>
      <c r="S156" s="22" t="e">
        <f>IF(BTC[[#This Row],[SuperTrend]]=BTC[[#This Row],[Lower]],BTC[[#This Row],[Lower]],NA())</f>
        <v>#N/A</v>
      </c>
      <c r="T156" s="22">
        <f>IF(BTC[[#This Row],[close]]&lt;=BTC[[#This Row],[STpot]],BTC[[#This Row],[Upper]],BTC[[#This Row],[Lower]])</f>
        <v>16892.479133462974</v>
      </c>
    </row>
    <row r="157" spans="1:20" x14ac:dyDescent="0.25">
      <c r="A157" s="5">
        <v>156</v>
      </c>
      <c r="B157" s="2">
        <v>43118</v>
      </c>
      <c r="C157" s="1">
        <v>10960</v>
      </c>
      <c r="D157" s="1">
        <v>11795</v>
      </c>
      <c r="E157" s="1">
        <v>10360</v>
      </c>
      <c r="F157" s="1">
        <v>11474.98</v>
      </c>
      <c r="G157" s="1">
        <f>BTC[[#This Row],[high]]-BTC[[#This Row],[low]]</f>
        <v>1435</v>
      </c>
      <c r="H157" s="1">
        <f>ABS(BTC[[#This Row],[high]]-F156)</f>
        <v>833.03000000000065</v>
      </c>
      <c r="I157" s="1">
        <f>ABS(BTC[[#This Row],[low]]-F156)</f>
        <v>601.96999999999935</v>
      </c>
      <c r="J157" s="15">
        <f>MAX(BTC[[#This Row],[H-L]:[|L-pC|]])</f>
        <v>1435</v>
      </c>
      <c r="K157" s="8">
        <f>(K156*9+BTC[[#This Row],[TR]])/10</f>
        <v>2037.3279160350035</v>
      </c>
      <c r="L157" s="12">
        <f>(BTC[[#This Row],[high]]+BTC[[#This Row],[low]])/2</f>
        <v>11077.5</v>
      </c>
      <c r="M157" s="15">
        <f>BTC[[#This Row],[MidPrice]]+Multiplier*BTC[[#This Row],[ATR]]</f>
        <v>17189.483748105013</v>
      </c>
      <c r="N157" s="15">
        <f>BTC[[#This Row],[MidPrice]]-Multiplier*BTC[[#This Row],[ATR]]</f>
        <v>4965.5162518949892</v>
      </c>
      <c r="O157" s="15">
        <f>IF(OR(BTC[[#This Row],[UpperE]]&lt;O156,F156&gt;O156),BTC[[#This Row],[UpperE]],O156)</f>
        <v>16892.479133462974</v>
      </c>
      <c r="P157" s="15">
        <f>IF(OR(BTC[[#This Row],[LowerE]]&gt;P156,F156&lt;P156),BTC[[#This Row],[LowerE]],P156)</f>
        <v>10764.979013567856</v>
      </c>
      <c r="Q157" s="8">
        <f>IF(T156=O156,BTC[[#This Row],[Upper]],BTC[[#This Row],[Lower]])</f>
        <v>16892.479133462974</v>
      </c>
      <c r="R157" s="22">
        <f>IF(BTC[[#This Row],[SuperTrend]]=BTC[[#This Row],[Upper]],BTC[[#This Row],[Upper]],NA())</f>
        <v>16892.479133462974</v>
      </c>
      <c r="S157" s="22" t="e">
        <f>IF(BTC[[#This Row],[SuperTrend]]=BTC[[#This Row],[Lower]],BTC[[#This Row],[Lower]],NA())</f>
        <v>#N/A</v>
      </c>
      <c r="T157" s="22">
        <f>IF(BTC[[#This Row],[close]]&lt;=BTC[[#This Row],[STpot]],BTC[[#This Row],[Upper]],BTC[[#This Row],[Lower]])</f>
        <v>16892.479133462974</v>
      </c>
    </row>
    <row r="158" spans="1:20" x14ac:dyDescent="0.25">
      <c r="A158" s="5">
        <v>157</v>
      </c>
      <c r="B158" s="2">
        <v>43119</v>
      </c>
      <c r="C158" s="1">
        <v>11474.98</v>
      </c>
      <c r="D158" s="1">
        <v>13099</v>
      </c>
      <c r="E158" s="1">
        <v>11412.45</v>
      </c>
      <c r="F158" s="1">
        <v>12799.94</v>
      </c>
      <c r="G158" s="1">
        <f>BTC[[#This Row],[high]]-BTC[[#This Row],[low]]</f>
        <v>1686.5499999999993</v>
      </c>
      <c r="H158" s="1">
        <f>ABS(BTC[[#This Row],[high]]-F157)</f>
        <v>1624.0200000000004</v>
      </c>
      <c r="I158" s="1">
        <f>ABS(BTC[[#This Row],[low]]-F157)</f>
        <v>62.529999999998836</v>
      </c>
      <c r="J158" s="15">
        <f>MAX(BTC[[#This Row],[H-L]:[|L-pC|]])</f>
        <v>1686.5499999999993</v>
      </c>
      <c r="K158" s="8">
        <f>(K157*9+BTC[[#This Row],[TR]])/10</f>
        <v>2002.2501244315031</v>
      </c>
      <c r="L158" s="12">
        <f>(BTC[[#This Row],[high]]+BTC[[#This Row],[low]])/2</f>
        <v>12255.725</v>
      </c>
      <c r="M158" s="15">
        <f>BTC[[#This Row],[MidPrice]]+Multiplier*BTC[[#This Row],[ATR]]</f>
        <v>18262.47537329451</v>
      </c>
      <c r="N158" s="15">
        <f>BTC[[#This Row],[MidPrice]]-Multiplier*BTC[[#This Row],[ATR]]</f>
        <v>6248.9746267054907</v>
      </c>
      <c r="O158" s="15">
        <f>IF(OR(BTC[[#This Row],[UpperE]]&lt;O157,F157&gt;O157),BTC[[#This Row],[UpperE]],O157)</f>
        <v>16892.479133462974</v>
      </c>
      <c r="P158" s="15">
        <f>IF(OR(BTC[[#This Row],[LowerE]]&gt;P157,F157&lt;P157),BTC[[#This Row],[LowerE]],P157)</f>
        <v>10764.979013567856</v>
      </c>
      <c r="Q158" s="8">
        <f>IF(T157=O157,BTC[[#This Row],[Upper]],BTC[[#This Row],[Lower]])</f>
        <v>16892.479133462974</v>
      </c>
      <c r="R158" s="22">
        <f>IF(BTC[[#This Row],[SuperTrend]]=BTC[[#This Row],[Upper]],BTC[[#This Row],[Upper]],NA())</f>
        <v>16892.479133462974</v>
      </c>
      <c r="S158" s="22" t="e">
        <f>IF(BTC[[#This Row],[SuperTrend]]=BTC[[#This Row],[Lower]],BTC[[#This Row],[Lower]],NA())</f>
        <v>#N/A</v>
      </c>
      <c r="T158" s="22">
        <f>IF(BTC[[#This Row],[close]]&lt;=BTC[[#This Row],[STpot]],BTC[[#This Row],[Upper]],BTC[[#This Row],[Lower]])</f>
        <v>16892.479133462974</v>
      </c>
    </row>
    <row r="159" spans="1:20" x14ac:dyDescent="0.25">
      <c r="A159" s="5">
        <v>158</v>
      </c>
      <c r="B159" s="2">
        <v>43120</v>
      </c>
      <c r="C159" s="1">
        <v>12799.8</v>
      </c>
      <c r="D159" s="1">
        <v>12799.8</v>
      </c>
      <c r="E159" s="1">
        <v>10965</v>
      </c>
      <c r="F159" s="1">
        <v>11530</v>
      </c>
      <c r="G159" s="1">
        <f>BTC[[#This Row],[high]]-BTC[[#This Row],[low]]</f>
        <v>1834.7999999999993</v>
      </c>
      <c r="H159" s="1">
        <f>ABS(BTC[[#This Row],[high]]-F158)</f>
        <v>0.14000000000123691</v>
      </c>
      <c r="I159" s="1">
        <f>ABS(BTC[[#This Row],[low]]-F158)</f>
        <v>1834.9400000000005</v>
      </c>
      <c r="J159" s="15">
        <f>MAX(BTC[[#This Row],[H-L]:[|L-pC|]])</f>
        <v>1834.9400000000005</v>
      </c>
      <c r="K159" s="8">
        <f>(K158*9+BTC[[#This Row],[TR]])/10</f>
        <v>1985.519111988353</v>
      </c>
      <c r="L159" s="12">
        <f>(BTC[[#This Row],[high]]+BTC[[#This Row],[low]])/2</f>
        <v>11882.4</v>
      </c>
      <c r="M159" s="15">
        <f>BTC[[#This Row],[MidPrice]]+Multiplier*BTC[[#This Row],[ATR]]</f>
        <v>17838.95733596506</v>
      </c>
      <c r="N159" s="15">
        <f>BTC[[#This Row],[MidPrice]]-Multiplier*BTC[[#This Row],[ATR]]</f>
        <v>5925.8426640349408</v>
      </c>
      <c r="O159" s="15">
        <f>IF(OR(BTC[[#This Row],[UpperE]]&lt;O158,F158&gt;O158),BTC[[#This Row],[UpperE]],O158)</f>
        <v>16892.479133462974</v>
      </c>
      <c r="P159" s="15">
        <f>IF(OR(BTC[[#This Row],[LowerE]]&gt;P158,F158&lt;P158),BTC[[#This Row],[LowerE]],P158)</f>
        <v>10764.979013567856</v>
      </c>
      <c r="Q159" s="8">
        <f>IF(T158=O158,BTC[[#This Row],[Upper]],BTC[[#This Row],[Lower]])</f>
        <v>16892.479133462974</v>
      </c>
      <c r="R159" s="22">
        <f>IF(BTC[[#This Row],[SuperTrend]]=BTC[[#This Row],[Upper]],BTC[[#This Row],[Upper]],NA())</f>
        <v>16892.479133462974</v>
      </c>
      <c r="S159" s="22" t="e">
        <f>IF(BTC[[#This Row],[SuperTrend]]=BTC[[#This Row],[Lower]],BTC[[#This Row],[Lower]],NA())</f>
        <v>#N/A</v>
      </c>
      <c r="T159" s="22">
        <f>IF(BTC[[#This Row],[close]]&lt;=BTC[[#This Row],[STpot]],BTC[[#This Row],[Upper]],BTC[[#This Row],[Lower]])</f>
        <v>16892.479133462974</v>
      </c>
    </row>
    <row r="160" spans="1:20" x14ac:dyDescent="0.25">
      <c r="A160" s="5">
        <v>159</v>
      </c>
      <c r="B160" s="2">
        <v>43121</v>
      </c>
      <c r="C160" s="1">
        <v>11530</v>
      </c>
      <c r="D160" s="1">
        <v>11926.35</v>
      </c>
      <c r="E160" s="1">
        <v>9900.24</v>
      </c>
      <c r="F160" s="1">
        <v>10760.05</v>
      </c>
      <c r="G160" s="1">
        <f>BTC[[#This Row],[high]]-BTC[[#This Row],[low]]</f>
        <v>2026.1100000000006</v>
      </c>
      <c r="H160" s="1">
        <f>ABS(BTC[[#This Row],[high]]-F159)</f>
        <v>396.35000000000036</v>
      </c>
      <c r="I160" s="1">
        <f>ABS(BTC[[#This Row],[low]]-F159)</f>
        <v>1629.7600000000002</v>
      </c>
      <c r="J160" s="15">
        <f>MAX(BTC[[#This Row],[H-L]:[|L-pC|]])</f>
        <v>2026.1100000000006</v>
      </c>
      <c r="K160" s="8">
        <f>(K159*9+BTC[[#This Row],[TR]])/10</f>
        <v>1989.5782007895177</v>
      </c>
      <c r="L160" s="12">
        <f>(BTC[[#This Row],[high]]+BTC[[#This Row],[low]])/2</f>
        <v>10913.295</v>
      </c>
      <c r="M160" s="15">
        <f>BTC[[#This Row],[MidPrice]]+Multiplier*BTC[[#This Row],[ATR]]</f>
        <v>16882.029602368551</v>
      </c>
      <c r="N160" s="15">
        <f>BTC[[#This Row],[MidPrice]]-Multiplier*BTC[[#This Row],[ATR]]</f>
        <v>4944.5603976314469</v>
      </c>
      <c r="O160" s="15">
        <f>IF(OR(BTC[[#This Row],[UpperE]]&lt;O159,F159&gt;O159),BTC[[#This Row],[UpperE]],O159)</f>
        <v>16882.029602368551</v>
      </c>
      <c r="P160" s="15">
        <f>IF(OR(BTC[[#This Row],[LowerE]]&gt;P159,F159&lt;P159),BTC[[#This Row],[LowerE]],P159)</f>
        <v>10764.979013567856</v>
      </c>
      <c r="Q160" s="8">
        <f>IF(T159=O159,BTC[[#This Row],[Upper]],BTC[[#This Row],[Lower]])</f>
        <v>16882.029602368551</v>
      </c>
      <c r="R160" s="22">
        <f>IF(BTC[[#This Row],[SuperTrend]]=BTC[[#This Row],[Upper]],BTC[[#This Row],[Upper]],NA())</f>
        <v>16882.029602368551</v>
      </c>
      <c r="S160" s="22" t="e">
        <f>IF(BTC[[#This Row],[SuperTrend]]=BTC[[#This Row],[Lower]],BTC[[#This Row],[Lower]],NA())</f>
        <v>#N/A</v>
      </c>
      <c r="T160" s="22">
        <f>IF(BTC[[#This Row],[close]]&lt;=BTC[[#This Row],[STpot]],BTC[[#This Row],[Upper]],BTC[[#This Row],[Lower]])</f>
        <v>16882.029602368551</v>
      </c>
    </row>
    <row r="161" spans="1:20" x14ac:dyDescent="0.25">
      <c r="A161" s="5">
        <v>160</v>
      </c>
      <c r="B161" s="2">
        <v>43122</v>
      </c>
      <c r="C161" s="1">
        <v>10760.05</v>
      </c>
      <c r="D161" s="1">
        <v>11399</v>
      </c>
      <c r="E161" s="1">
        <v>9905</v>
      </c>
      <c r="F161" s="1">
        <v>10799.18</v>
      </c>
      <c r="G161" s="1">
        <f>BTC[[#This Row],[high]]-BTC[[#This Row],[low]]</f>
        <v>1494</v>
      </c>
      <c r="H161" s="1">
        <f>ABS(BTC[[#This Row],[high]]-F160)</f>
        <v>638.95000000000073</v>
      </c>
      <c r="I161" s="1">
        <f>ABS(BTC[[#This Row],[low]]-F160)</f>
        <v>855.04999999999927</v>
      </c>
      <c r="J161" s="15">
        <f>MAX(BTC[[#This Row],[H-L]:[|L-pC|]])</f>
        <v>1494</v>
      </c>
      <c r="K161" s="8">
        <f>(K160*9+BTC[[#This Row],[TR]])/10</f>
        <v>1940.0203807105659</v>
      </c>
      <c r="L161" s="12">
        <f>(BTC[[#This Row],[high]]+BTC[[#This Row],[low]])/2</f>
        <v>10652</v>
      </c>
      <c r="M161" s="15">
        <f>BTC[[#This Row],[MidPrice]]+Multiplier*BTC[[#This Row],[ATR]]</f>
        <v>16472.061142131697</v>
      </c>
      <c r="N161" s="15">
        <f>BTC[[#This Row],[MidPrice]]-Multiplier*BTC[[#This Row],[ATR]]</f>
        <v>4831.9388578683029</v>
      </c>
      <c r="O161" s="15">
        <f>IF(OR(BTC[[#This Row],[UpperE]]&lt;O160,F160&gt;O160),BTC[[#This Row],[UpperE]],O160)</f>
        <v>16472.061142131697</v>
      </c>
      <c r="P161" s="15">
        <f>IF(OR(BTC[[#This Row],[LowerE]]&gt;P160,F160&lt;P160),BTC[[#This Row],[LowerE]],P160)</f>
        <v>4831.9388578683029</v>
      </c>
      <c r="Q161" s="8">
        <f>IF(T160=O160,BTC[[#This Row],[Upper]],BTC[[#This Row],[Lower]])</f>
        <v>16472.061142131697</v>
      </c>
      <c r="R161" s="22">
        <f>IF(BTC[[#This Row],[SuperTrend]]=BTC[[#This Row],[Upper]],BTC[[#This Row],[Upper]],NA())</f>
        <v>16472.061142131697</v>
      </c>
      <c r="S161" s="22" t="e">
        <f>IF(BTC[[#This Row],[SuperTrend]]=BTC[[#This Row],[Lower]],BTC[[#This Row],[Lower]],NA())</f>
        <v>#N/A</v>
      </c>
      <c r="T161" s="22">
        <f>IF(BTC[[#This Row],[close]]&lt;=BTC[[#This Row],[STpot]],BTC[[#This Row],[Upper]],BTC[[#This Row],[Lower]])</f>
        <v>16472.061142131697</v>
      </c>
    </row>
    <row r="162" spans="1:20" x14ac:dyDescent="0.25">
      <c r="A162" s="5">
        <v>161</v>
      </c>
      <c r="B162" s="2">
        <v>43123</v>
      </c>
      <c r="C162" s="1">
        <v>10799.14</v>
      </c>
      <c r="D162" s="1">
        <v>11570.48</v>
      </c>
      <c r="E162" s="1">
        <v>10500</v>
      </c>
      <c r="F162" s="1">
        <v>11349.99</v>
      </c>
      <c r="G162" s="1">
        <f>BTC[[#This Row],[high]]-BTC[[#This Row],[low]]</f>
        <v>1070.4799999999996</v>
      </c>
      <c r="H162" s="1">
        <f>ABS(BTC[[#This Row],[high]]-F161)</f>
        <v>771.29999999999927</v>
      </c>
      <c r="I162" s="1">
        <f>ABS(BTC[[#This Row],[low]]-F161)</f>
        <v>299.18000000000029</v>
      </c>
      <c r="J162" s="15">
        <f>MAX(BTC[[#This Row],[H-L]:[|L-pC|]])</f>
        <v>1070.4799999999996</v>
      </c>
      <c r="K162" s="8">
        <f>(K161*9+BTC[[#This Row],[TR]])/10</f>
        <v>1853.066342639509</v>
      </c>
      <c r="L162" s="12">
        <f>(BTC[[#This Row],[high]]+BTC[[#This Row],[low]])/2</f>
        <v>11035.24</v>
      </c>
      <c r="M162" s="15">
        <f>BTC[[#This Row],[MidPrice]]+Multiplier*BTC[[#This Row],[ATR]]</f>
        <v>16594.439027918525</v>
      </c>
      <c r="N162" s="15">
        <f>BTC[[#This Row],[MidPrice]]-Multiplier*BTC[[#This Row],[ATR]]</f>
        <v>5476.0409720814732</v>
      </c>
      <c r="O162" s="15">
        <f>IF(OR(BTC[[#This Row],[UpperE]]&lt;O161,F161&gt;O161),BTC[[#This Row],[UpperE]],O161)</f>
        <v>16472.061142131697</v>
      </c>
      <c r="P162" s="15">
        <f>IF(OR(BTC[[#This Row],[LowerE]]&gt;P161,F161&lt;P161),BTC[[#This Row],[LowerE]],P161)</f>
        <v>5476.0409720814732</v>
      </c>
      <c r="Q162" s="8">
        <f>IF(T161=O161,BTC[[#This Row],[Upper]],BTC[[#This Row],[Lower]])</f>
        <v>16472.061142131697</v>
      </c>
      <c r="R162" s="22">
        <f>IF(BTC[[#This Row],[SuperTrend]]=BTC[[#This Row],[Upper]],BTC[[#This Row],[Upper]],NA())</f>
        <v>16472.061142131697</v>
      </c>
      <c r="S162" s="22" t="e">
        <f>IF(BTC[[#This Row],[SuperTrend]]=BTC[[#This Row],[Lower]],BTC[[#This Row],[Lower]],NA())</f>
        <v>#N/A</v>
      </c>
      <c r="T162" s="22">
        <f>IF(BTC[[#This Row],[close]]&lt;=BTC[[#This Row],[STpot]],BTC[[#This Row],[Upper]],BTC[[#This Row],[Lower]])</f>
        <v>16472.061142131697</v>
      </c>
    </row>
    <row r="163" spans="1:20" x14ac:dyDescent="0.25">
      <c r="A163" s="5">
        <v>162</v>
      </c>
      <c r="B163" s="2">
        <v>43124</v>
      </c>
      <c r="C163" s="1">
        <v>11349.96</v>
      </c>
      <c r="D163" s="1">
        <v>11794.05</v>
      </c>
      <c r="E163" s="1">
        <v>10950.21</v>
      </c>
      <c r="F163" s="1">
        <v>11175.27</v>
      </c>
      <c r="G163" s="1">
        <f>BTC[[#This Row],[high]]-BTC[[#This Row],[low]]</f>
        <v>843.84000000000015</v>
      </c>
      <c r="H163" s="1">
        <f>ABS(BTC[[#This Row],[high]]-F162)</f>
        <v>444.05999999999949</v>
      </c>
      <c r="I163" s="1">
        <f>ABS(BTC[[#This Row],[low]]-F162)</f>
        <v>399.78000000000065</v>
      </c>
      <c r="J163" s="15">
        <f>MAX(BTC[[#This Row],[H-L]:[|L-pC|]])</f>
        <v>843.84000000000015</v>
      </c>
      <c r="K163" s="8">
        <f>(K162*9+BTC[[#This Row],[TR]])/10</f>
        <v>1752.1437083755579</v>
      </c>
      <c r="L163" s="12">
        <f>(BTC[[#This Row],[high]]+BTC[[#This Row],[low]])/2</f>
        <v>11372.13</v>
      </c>
      <c r="M163" s="15">
        <f>BTC[[#This Row],[MidPrice]]+Multiplier*BTC[[#This Row],[ATR]]</f>
        <v>16628.561125126675</v>
      </c>
      <c r="N163" s="15">
        <f>BTC[[#This Row],[MidPrice]]-Multiplier*BTC[[#This Row],[ATR]]</f>
        <v>6115.6988748733256</v>
      </c>
      <c r="O163" s="15">
        <f>IF(OR(BTC[[#This Row],[UpperE]]&lt;O162,F162&gt;O162),BTC[[#This Row],[UpperE]],O162)</f>
        <v>16472.061142131697</v>
      </c>
      <c r="P163" s="15">
        <f>IF(OR(BTC[[#This Row],[LowerE]]&gt;P162,F162&lt;P162),BTC[[#This Row],[LowerE]],P162)</f>
        <v>6115.6988748733256</v>
      </c>
      <c r="Q163" s="8">
        <f>IF(T162=O162,BTC[[#This Row],[Upper]],BTC[[#This Row],[Lower]])</f>
        <v>16472.061142131697</v>
      </c>
      <c r="R163" s="22">
        <f>IF(BTC[[#This Row],[SuperTrend]]=BTC[[#This Row],[Upper]],BTC[[#This Row],[Upper]],NA())</f>
        <v>16472.061142131697</v>
      </c>
      <c r="S163" s="22" t="e">
        <f>IF(BTC[[#This Row],[SuperTrend]]=BTC[[#This Row],[Lower]],BTC[[#This Row],[Lower]],NA())</f>
        <v>#N/A</v>
      </c>
      <c r="T163" s="22">
        <f>IF(BTC[[#This Row],[close]]&lt;=BTC[[#This Row],[STpot]],BTC[[#This Row],[Upper]],BTC[[#This Row],[Lower]])</f>
        <v>16472.061142131697</v>
      </c>
    </row>
    <row r="164" spans="1:20" x14ac:dyDescent="0.25">
      <c r="A164" s="5">
        <v>163</v>
      </c>
      <c r="B164" s="2">
        <v>43125</v>
      </c>
      <c r="C164" s="1">
        <v>11184.7</v>
      </c>
      <c r="D164" s="1">
        <v>11643</v>
      </c>
      <c r="E164" s="1">
        <v>10311.15</v>
      </c>
      <c r="F164" s="1">
        <v>11089</v>
      </c>
      <c r="G164" s="1">
        <f>BTC[[#This Row],[high]]-BTC[[#This Row],[low]]</f>
        <v>1331.8500000000004</v>
      </c>
      <c r="H164" s="1">
        <f>ABS(BTC[[#This Row],[high]]-F163)</f>
        <v>467.72999999999956</v>
      </c>
      <c r="I164" s="1">
        <f>ABS(BTC[[#This Row],[low]]-F163)</f>
        <v>864.1200000000008</v>
      </c>
      <c r="J164" s="15">
        <f>MAX(BTC[[#This Row],[H-L]:[|L-pC|]])</f>
        <v>1331.8500000000004</v>
      </c>
      <c r="K164" s="8">
        <f>(K163*9+BTC[[#This Row],[TR]])/10</f>
        <v>1710.1143375380022</v>
      </c>
      <c r="L164" s="12">
        <f>(BTC[[#This Row],[high]]+BTC[[#This Row],[low]])/2</f>
        <v>10977.075000000001</v>
      </c>
      <c r="M164" s="15">
        <f>BTC[[#This Row],[MidPrice]]+Multiplier*BTC[[#This Row],[ATR]]</f>
        <v>16107.418012614007</v>
      </c>
      <c r="N164" s="15">
        <f>BTC[[#This Row],[MidPrice]]-Multiplier*BTC[[#This Row],[ATR]]</f>
        <v>5846.7319873859942</v>
      </c>
      <c r="O164" s="15">
        <f>IF(OR(BTC[[#This Row],[UpperE]]&lt;O163,F163&gt;O163),BTC[[#This Row],[UpperE]],O163)</f>
        <v>16107.418012614007</v>
      </c>
      <c r="P164" s="15">
        <f>IF(OR(BTC[[#This Row],[LowerE]]&gt;P163,F163&lt;P163),BTC[[#This Row],[LowerE]],P163)</f>
        <v>6115.6988748733256</v>
      </c>
      <c r="Q164" s="8">
        <f>IF(T163=O163,BTC[[#This Row],[Upper]],BTC[[#This Row],[Lower]])</f>
        <v>16107.418012614007</v>
      </c>
      <c r="R164" s="22">
        <f>IF(BTC[[#This Row],[SuperTrend]]=BTC[[#This Row],[Upper]],BTC[[#This Row],[Upper]],NA())</f>
        <v>16107.418012614007</v>
      </c>
      <c r="S164" s="22" t="e">
        <f>IF(BTC[[#This Row],[SuperTrend]]=BTC[[#This Row],[Lower]],BTC[[#This Row],[Lower]],NA())</f>
        <v>#N/A</v>
      </c>
      <c r="T164" s="22">
        <f>IF(BTC[[#This Row],[close]]&lt;=BTC[[#This Row],[STpot]],BTC[[#This Row],[Upper]],BTC[[#This Row],[Lower]])</f>
        <v>16107.418012614007</v>
      </c>
    </row>
    <row r="165" spans="1:20" x14ac:dyDescent="0.25">
      <c r="A165" s="5">
        <v>164</v>
      </c>
      <c r="B165" s="2">
        <v>43126</v>
      </c>
      <c r="C165" s="1">
        <v>11089</v>
      </c>
      <c r="D165" s="1">
        <v>11650</v>
      </c>
      <c r="E165" s="1">
        <v>10842.69</v>
      </c>
      <c r="F165" s="1">
        <v>11491</v>
      </c>
      <c r="G165" s="1">
        <f>BTC[[#This Row],[high]]-BTC[[#This Row],[low]]</f>
        <v>807.30999999999949</v>
      </c>
      <c r="H165" s="1">
        <f>ABS(BTC[[#This Row],[high]]-F164)</f>
        <v>561</v>
      </c>
      <c r="I165" s="1">
        <f>ABS(BTC[[#This Row],[low]]-F164)</f>
        <v>246.30999999999949</v>
      </c>
      <c r="J165" s="15">
        <f>MAX(BTC[[#This Row],[H-L]:[|L-pC|]])</f>
        <v>807.30999999999949</v>
      </c>
      <c r="K165" s="8">
        <f>(K164*9+BTC[[#This Row],[TR]])/10</f>
        <v>1619.833903784202</v>
      </c>
      <c r="L165" s="12">
        <f>(BTC[[#This Row],[high]]+BTC[[#This Row],[low]])/2</f>
        <v>11246.345000000001</v>
      </c>
      <c r="M165" s="15">
        <f>BTC[[#This Row],[MidPrice]]+Multiplier*BTC[[#This Row],[ATR]]</f>
        <v>16105.846711352608</v>
      </c>
      <c r="N165" s="15">
        <f>BTC[[#This Row],[MidPrice]]-Multiplier*BTC[[#This Row],[ATR]]</f>
        <v>6386.8432886473947</v>
      </c>
      <c r="O165" s="15">
        <f>IF(OR(BTC[[#This Row],[UpperE]]&lt;O164,F164&gt;O164),BTC[[#This Row],[UpperE]],O164)</f>
        <v>16105.846711352608</v>
      </c>
      <c r="P165" s="15">
        <f>IF(OR(BTC[[#This Row],[LowerE]]&gt;P164,F164&lt;P164),BTC[[#This Row],[LowerE]],P164)</f>
        <v>6386.8432886473947</v>
      </c>
      <c r="Q165" s="8">
        <f>IF(T164=O164,BTC[[#This Row],[Upper]],BTC[[#This Row],[Lower]])</f>
        <v>16105.846711352608</v>
      </c>
      <c r="R165" s="22">
        <f>IF(BTC[[#This Row],[SuperTrend]]=BTC[[#This Row],[Upper]],BTC[[#This Row],[Upper]],NA())</f>
        <v>16105.846711352608</v>
      </c>
      <c r="S165" s="22" t="e">
        <f>IF(BTC[[#This Row],[SuperTrend]]=BTC[[#This Row],[Lower]],BTC[[#This Row],[Lower]],NA())</f>
        <v>#N/A</v>
      </c>
      <c r="T165" s="22">
        <f>IF(BTC[[#This Row],[close]]&lt;=BTC[[#This Row],[STpot]],BTC[[#This Row],[Upper]],BTC[[#This Row],[Lower]])</f>
        <v>16105.846711352608</v>
      </c>
    </row>
    <row r="166" spans="1:20" x14ac:dyDescent="0.25">
      <c r="A166" s="5">
        <v>165</v>
      </c>
      <c r="B166" s="2">
        <v>43127</v>
      </c>
      <c r="C166" s="1">
        <v>11499.98</v>
      </c>
      <c r="D166" s="1">
        <v>12244</v>
      </c>
      <c r="E166" s="1">
        <v>11408</v>
      </c>
      <c r="F166" s="1">
        <v>11879.95</v>
      </c>
      <c r="G166" s="1">
        <f>BTC[[#This Row],[high]]-BTC[[#This Row],[low]]</f>
        <v>836</v>
      </c>
      <c r="H166" s="1">
        <f>ABS(BTC[[#This Row],[high]]-F165)</f>
        <v>753</v>
      </c>
      <c r="I166" s="1">
        <f>ABS(BTC[[#This Row],[low]]-F165)</f>
        <v>83</v>
      </c>
      <c r="J166" s="15">
        <f>MAX(BTC[[#This Row],[H-L]:[|L-pC|]])</f>
        <v>836</v>
      </c>
      <c r="K166" s="8">
        <f>(K165*9+BTC[[#This Row],[TR]])/10</f>
        <v>1541.4505134057817</v>
      </c>
      <c r="L166" s="12">
        <f>(BTC[[#This Row],[high]]+BTC[[#This Row],[low]])/2</f>
        <v>11826</v>
      </c>
      <c r="M166" s="15">
        <f>BTC[[#This Row],[MidPrice]]+Multiplier*BTC[[#This Row],[ATR]]</f>
        <v>16450.351540217343</v>
      </c>
      <c r="N166" s="15">
        <f>BTC[[#This Row],[MidPrice]]-Multiplier*BTC[[#This Row],[ATR]]</f>
        <v>7201.6484597826548</v>
      </c>
      <c r="O166" s="15">
        <f>IF(OR(BTC[[#This Row],[UpperE]]&lt;O165,F165&gt;O165),BTC[[#This Row],[UpperE]],O165)</f>
        <v>16105.846711352608</v>
      </c>
      <c r="P166" s="15">
        <f>IF(OR(BTC[[#This Row],[LowerE]]&gt;P165,F165&lt;P165),BTC[[#This Row],[LowerE]],P165)</f>
        <v>7201.6484597826548</v>
      </c>
      <c r="Q166" s="8">
        <f>IF(T165=O165,BTC[[#This Row],[Upper]],BTC[[#This Row],[Lower]])</f>
        <v>16105.846711352608</v>
      </c>
      <c r="R166" s="22">
        <f>IF(BTC[[#This Row],[SuperTrend]]=BTC[[#This Row],[Upper]],BTC[[#This Row],[Upper]],NA())</f>
        <v>16105.846711352608</v>
      </c>
      <c r="S166" s="22" t="e">
        <f>IF(BTC[[#This Row],[SuperTrend]]=BTC[[#This Row],[Lower]],BTC[[#This Row],[Lower]],NA())</f>
        <v>#N/A</v>
      </c>
      <c r="T166" s="22">
        <f>IF(BTC[[#This Row],[close]]&lt;=BTC[[#This Row],[STpot]],BTC[[#This Row],[Upper]],BTC[[#This Row],[Lower]])</f>
        <v>16105.846711352608</v>
      </c>
    </row>
    <row r="167" spans="1:20" x14ac:dyDescent="0.25">
      <c r="A167" s="5">
        <v>166</v>
      </c>
      <c r="B167" s="2">
        <v>43128</v>
      </c>
      <c r="C167" s="1">
        <v>11879.95</v>
      </c>
      <c r="D167" s="1">
        <v>11975.02</v>
      </c>
      <c r="E167" s="1">
        <v>11139.55</v>
      </c>
      <c r="F167" s="1">
        <v>11251</v>
      </c>
      <c r="G167" s="1">
        <f>BTC[[#This Row],[high]]-BTC[[#This Row],[low]]</f>
        <v>835.47000000000116</v>
      </c>
      <c r="H167" s="1">
        <f>ABS(BTC[[#This Row],[high]]-F166)</f>
        <v>95.069999999999709</v>
      </c>
      <c r="I167" s="1">
        <f>ABS(BTC[[#This Row],[low]]-F166)</f>
        <v>740.40000000000146</v>
      </c>
      <c r="J167" s="15">
        <f>MAX(BTC[[#This Row],[H-L]:[|L-pC|]])</f>
        <v>835.47000000000116</v>
      </c>
      <c r="K167" s="8">
        <f>(K166*9+BTC[[#This Row],[TR]])/10</f>
        <v>1470.8524620652038</v>
      </c>
      <c r="L167" s="12">
        <f>(BTC[[#This Row],[high]]+BTC[[#This Row],[low]])/2</f>
        <v>11557.285</v>
      </c>
      <c r="M167" s="15">
        <f>BTC[[#This Row],[MidPrice]]+Multiplier*BTC[[#This Row],[ATR]]</f>
        <v>15969.842386195611</v>
      </c>
      <c r="N167" s="15">
        <f>BTC[[#This Row],[MidPrice]]-Multiplier*BTC[[#This Row],[ATR]]</f>
        <v>7144.727613804389</v>
      </c>
      <c r="O167" s="15">
        <f>IF(OR(BTC[[#This Row],[UpperE]]&lt;O166,F166&gt;O166),BTC[[#This Row],[UpperE]],O166)</f>
        <v>15969.842386195611</v>
      </c>
      <c r="P167" s="15">
        <f>IF(OR(BTC[[#This Row],[LowerE]]&gt;P166,F166&lt;P166),BTC[[#This Row],[LowerE]],P166)</f>
        <v>7201.6484597826548</v>
      </c>
      <c r="Q167" s="8">
        <f>IF(T166=O166,BTC[[#This Row],[Upper]],BTC[[#This Row],[Lower]])</f>
        <v>15969.842386195611</v>
      </c>
      <c r="R167" s="22">
        <f>IF(BTC[[#This Row],[SuperTrend]]=BTC[[#This Row],[Upper]],BTC[[#This Row],[Upper]],NA())</f>
        <v>15969.842386195611</v>
      </c>
      <c r="S167" s="22" t="e">
        <f>IF(BTC[[#This Row],[SuperTrend]]=BTC[[#This Row],[Lower]],BTC[[#This Row],[Lower]],NA())</f>
        <v>#N/A</v>
      </c>
      <c r="T167" s="22">
        <f>IF(BTC[[#This Row],[close]]&lt;=BTC[[#This Row],[STpot]],BTC[[#This Row],[Upper]],BTC[[#This Row],[Lower]])</f>
        <v>15969.842386195611</v>
      </c>
    </row>
    <row r="168" spans="1:20" x14ac:dyDescent="0.25">
      <c r="A168" s="5">
        <v>167</v>
      </c>
      <c r="B168" s="2">
        <v>43129</v>
      </c>
      <c r="C168" s="1">
        <v>11250.11</v>
      </c>
      <c r="D168" s="1">
        <v>11308.42</v>
      </c>
      <c r="E168" s="1">
        <v>9900</v>
      </c>
      <c r="F168" s="1">
        <v>10237.51</v>
      </c>
      <c r="G168" s="1">
        <f>BTC[[#This Row],[high]]-BTC[[#This Row],[low]]</f>
        <v>1408.42</v>
      </c>
      <c r="H168" s="1">
        <f>ABS(BTC[[#This Row],[high]]-F167)</f>
        <v>57.420000000000073</v>
      </c>
      <c r="I168" s="1">
        <f>ABS(BTC[[#This Row],[low]]-F167)</f>
        <v>1351</v>
      </c>
      <c r="J168" s="15">
        <f>MAX(BTC[[#This Row],[H-L]:[|L-pC|]])</f>
        <v>1408.42</v>
      </c>
      <c r="K168" s="8">
        <f>(K167*9+BTC[[#This Row],[TR]])/10</f>
        <v>1464.6092158586835</v>
      </c>
      <c r="L168" s="12">
        <f>(BTC[[#This Row],[high]]+BTC[[#This Row],[low]])/2</f>
        <v>10604.21</v>
      </c>
      <c r="M168" s="15">
        <f>BTC[[#This Row],[MidPrice]]+Multiplier*BTC[[#This Row],[ATR]]</f>
        <v>14998.037647576049</v>
      </c>
      <c r="N168" s="15">
        <f>BTC[[#This Row],[MidPrice]]-Multiplier*BTC[[#This Row],[ATR]]</f>
        <v>6210.3823524239488</v>
      </c>
      <c r="O168" s="15">
        <f>IF(OR(BTC[[#This Row],[UpperE]]&lt;O167,F167&gt;O167),BTC[[#This Row],[UpperE]],O167)</f>
        <v>14998.037647576049</v>
      </c>
      <c r="P168" s="15">
        <f>IF(OR(BTC[[#This Row],[LowerE]]&gt;P167,F167&lt;P167),BTC[[#This Row],[LowerE]],P167)</f>
        <v>7201.6484597826548</v>
      </c>
      <c r="Q168" s="8">
        <f>IF(T167=O167,BTC[[#This Row],[Upper]],BTC[[#This Row],[Lower]])</f>
        <v>14998.037647576049</v>
      </c>
      <c r="R168" s="22">
        <f>IF(BTC[[#This Row],[SuperTrend]]=BTC[[#This Row],[Upper]],BTC[[#This Row],[Upper]],NA())</f>
        <v>14998.037647576049</v>
      </c>
      <c r="S168" s="22" t="e">
        <f>IF(BTC[[#This Row],[SuperTrend]]=BTC[[#This Row],[Lower]],BTC[[#This Row],[Lower]],NA())</f>
        <v>#N/A</v>
      </c>
      <c r="T168" s="22">
        <f>IF(BTC[[#This Row],[close]]&lt;=BTC[[#This Row],[STpot]],BTC[[#This Row],[Upper]],BTC[[#This Row],[Lower]])</f>
        <v>14998.037647576049</v>
      </c>
    </row>
    <row r="169" spans="1:20" x14ac:dyDescent="0.25">
      <c r="A169" s="5">
        <v>168</v>
      </c>
      <c r="B169" s="2">
        <v>43130</v>
      </c>
      <c r="C169" s="1">
        <v>10230</v>
      </c>
      <c r="D169" s="1">
        <v>10425.85</v>
      </c>
      <c r="E169" s="1">
        <v>9700</v>
      </c>
      <c r="F169" s="1">
        <v>10285.1</v>
      </c>
      <c r="G169" s="1">
        <f>BTC[[#This Row],[high]]-BTC[[#This Row],[low]]</f>
        <v>725.85000000000036</v>
      </c>
      <c r="H169" s="1">
        <f>ABS(BTC[[#This Row],[high]]-F168)</f>
        <v>188.34000000000015</v>
      </c>
      <c r="I169" s="1">
        <f>ABS(BTC[[#This Row],[low]]-F168)</f>
        <v>537.51000000000022</v>
      </c>
      <c r="J169" s="15">
        <f>MAX(BTC[[#This Row],[H-L]:[|L-pC|]])</f>
        <v>725.85000000000036</v>
      </c>
      <c r="K169" s="8">
        <f>(K168*9+BTC[[#This Row],[TR]])/10</f>
        <v>1390.7332942728151</v>
      </c>
      <c r="L169" s="12">
        <f>(BTC[[#This Row],[high]]+BTC[[#This Row],[low]])/2</f>
        <v>10062.924999999999</v>
      </c>
      <c r="M169" s="15">
        <f>BTC[[#This Row],[MidPrice]]+Multiplier*BTC[[#This Row],[ATR]]</f>
        <v>14235.124882818443</v>
      </c>
      <c r="N169" s="15">
        <f>BTC[[#This Row],[MidPrice]]-Multiplier*BTC[[#This Row],[ATR]]</f>
        <v>5890.7251171815542</v>
      </c>
      <c r="O169" s="15">
        <f>IF(OR(BTC[[#This Row],[UpperE]]&lt;O168,F168&gt;O168),BTC[[#This Row],[UpperE]],O168)</f>
        <v>14235.124882818443</v>
      </c>
      <c r="P169" s="15">
        <f>IF(OR(BTC[[#This Row],[LowerE]]&gt;P168,F168&lt;P168),BTC[[#This Row],[LowerE]],P168)</f>
        <v>7201.6484597826548</v>
      </c>
      <c r="Q169" s="8">
        <f>IF(T168=O168,BTC[[#This Row],[Upper]],BTC[[#This Row],[Lower]])</f>
        <v>14235.124882818443</v>
      </c>
      <c r="R169" s="22">
        <f>IF(BTC[[#This Row],[SuperTrend]]=BTC[[#This Row],[Upper]],BTC[[#This Row],[Upper]],NA())</f>
        <v>14235.124882818443</v>
      </c>
      <c r="S169" s="22" t="e">
        <f>IF(BTC[[#This Row],[SuperTrend]]=BTC[[#This Row],[Lower]],BTC[[#This Row],[Lower]],NA())</f>
        <v>#N/A</v>
      </c>
      <c r="T169" s="22">
        <f>IF(BTC[[#This Row],[close]]&lt;=BTC[[#This Row],[STpot]],BTC[[#This Row],[Upper]],BTC[[#This Row],[Lower]])</f>
        <v>14235.124882818443</v>
      </c>
    </row>
    <row r="170" spans="1:20" x14ac:dyDescent="0.25">
      <c r="A170" s="5">
        <v>169</v>
      </c>
      <c r="B170" s="2">
        <v>43131</v>
      </c>
      <c r="C170" s="1">
        <v>10285.1</v>
      </c>
      <c r="D170" s="1">
        <v>10335</v>
      </c>
      <c r="E170" s="1">
        <v>8750.99</v>
      </c>
      <c r="F170" s="1">
        <v>9224.52</v>
      </c>
      <c r="G170" s="1">
        <f>BTC[[#This Row],[high]]-BTC[[#This Row],[low]]</f>
        <v>1584.0100000000002</v>
      </c>
      <c r="H170" s="1">
        <f>ABS(BTC[[#This Row],[high]]-F169)</f>
        <v>49.899999999999636</v>
      </c>
      <c r="I170" s="1">
        <f>ABS(BTC[[#This Row],[low]]-F169)</f>
        <v>1534.1100000000006</v>
      </c>
      <c r="J170" s="15">
        <f>MAX(BTC[[#This Row],[H-L]:[|L-pC|]])</f>
        <v>1584.0100000000002</v>
      </c>
      <c r="K170" s="8">
        <f>(K169*9+BTC[[#This Row],[TR]])/10</f>
        <v>1410.0609648455336</v>
      </c>
      <c r="L170" s="12">
        <f>(BTC[[#This Row],[high]]+BTC[[#This Row],[low]])/2</f>
        <v>9542.994999999999</v>
      </c>
      <c r="M170" s="15">
        <f>BTC[[#This Row],[MidPrice]]+Multiplier*BTC[[#This Row],[ATR]]</f>
        <v>13773.177894536599</v>
      </c>
      <c r="N170" s="15">
        <f>BTC[[#This Row],[MidPrice]]-Multiplier*BTC[[#This Row],[ATR]]</f>
        <v>5312.8121054633984</v>
      </c>
      <c r="O170" s="15">
        <f>IF(OR(BTC[[#This Row],[UpperE]]&lt;O169,F169&gt;O169),BTC[[#This Row],[UpperE]],O169)</f>
        <v>13773.177894536599</v>
      </c>
      <c r="P170" s="15">
        <f>IF(OR(BTC[[#This Row],[LowerE]]&gt;P169,F169&lt;P169),BTC[[#This Row],[LowerE]],P169)</f>
        <v>7201.6484597826548</v>
      </c>
      <c r="Q170" s="8">
        <f>IF(T169=O169,BTC[[#This Row],[Upper]],BTC[[#This Row],[Lower]])</f>
        <v>13773.177894536599</v>
      </c>
      <c r="R170" s="22">
        <f>IF(BTC[[#This Row],[SuperTrend]]=BTC[[#This Row],[Upper]],BTC[[#This Row],[Upper]],NA())</f>
        <v>13773.177894536599</v>
      </c>
      <c r="S170" s="22" t="e">
        <f>IF(BTC[[#This Row],[SuperTrend]]=BTC[[#This Row],[Lower]],BTC[[#This Row],[Lower]],NA())</f>
        <v>#N/A</v>
      </c>
      <c r="T170" s="22">
        <f>IF(BTC[[#This Row],[close]]&lt;=BTC[[#This Row],[STpot]],BTC[[#This Row],[Upper]],BTC[[#This Row],[Lower]])</f>
        <v>13773.177894536599</v>
      </c>
    </row>
    <row r="171" spans="1:20" x14ac:dyDescent="0.25">
      <c r="A171" s="5">
        <v>170</v>
      </c>
      <c r="B171" s="2">
        <v>43132</v>
      </c>
      <c r="C171" s="1">
        <v>9224.52</v>
      </c>
      <c r="D171" s="1">
        <v>9250</v>
      </c>
      <c r="E171" s="1">
        <v>8010.02</v>
      </c>
      <c r="F171" s="1">
        <v>8873.0300000000007</v>
      </c>
      <c r="G171" s="1">
        <f>BTC[[#This Row],[high]]-BTC[[#This Row],[low]]</f>
        <v>1239.9799999999996</v>
      </c>
      <c r="H171" s="1">
        <f>ABS(BTC[[#This Row],[high]]-F170)</f>
        <v>25.479999999999563</v>
      </c>
      <c r="I171" s="1">
        <f>ABS(BTC[[#This Row],[low]]-F170)</f>
        <v>1214.5</v>
      </c>
      <c r="J171" s="15">
        <f>MAX(BTC[[#This Row],[H-L]:[|L-pC|]])</f>
        <v>1239.9799999999996</v>
      </c>
      <c r="K171" s="8">
        <f>(K170*9+BTC[[#This Row],[TR]])/10</f>
        <v>1393.0528683609803</v>
      </c>
      <c r="L171" s="12">
        <f>(BTC[[#This Row],[high]]+BTC[[#This Row],[low]])/2</f>
        <v>8630.01</v>
      </c>
      <c r="M171" s="15">
        <f>BTC[[#This Row],[MidPrice]]+Multiplier*BTC[[#This Row],[ATR]]</f>
        <v>12809.168605082941</v>
      </c>
      <c r="N171" s="15">
        <f>BTC[[#This Row],[MidPrice]]-Multiplier*BTC[[#This Row],[ATR]]</f>
        <v>4450.8513949170592</v>
      </c>
      <c r="O171" s="15">
        <f>IF(OR(BTC[[#This Row],[UpperE]]&lt;O170,F170&gt;O170),BTC[[#This Row],[UpperE]],O170)</f>
        <v>12809.168605082941</v>
      </c>
      <c r="P171" s="15">
        <f>IF(OR(BTC[[#This Row],[LowerE]]&gt;P170,F170&lt;P170),BTC[[#This Row],[LowerE]],P170)</f>
        <v>7201.6484597826548</v>
      </c>
      <c r="Q171" s="8">
        <f>IF(T170=O170,BTC[[#This Row],[Upper]],BTC[[#This Row],[Lower]])</f>
        <v>12809.168605082941</v>
      </c>
      <c r="R171" s="22">
        <f>IF(BTC[[#This Row],[SuperTrend]]=BTC[[#This Row],[Upper]],BTC[[#This Row],[Upper]],NA())</f>
        <v>12809.168605082941</v>
      </c>
      <c r="S171" s="22" t="e">
        <f>IF(BTC[[#This Row],[SuperTrend]]=BTC[[#This Row],[Lower]],BTC[[#This Row],[Lower]],NA())</f>
        <v>#N/A</v>
      </c>
      <c r="T171" s="22">
        <f>IF(BTC[[#This Row],[close]]&lt;=BTC[[#This Row],[STpot]],BTC[[#This Row],[Upper]],BTC[[#This Row],[Lower]])</f>
        <v>12809.168605082941</v>
      </c>
    </row>
    <row r="172" spans="1:20" x14ac:dyDescent="0.25">
      <c r="A172" s="5">
        <v>171</v>
      </c>
      <c r="B172" s="2">
        <v>43133</v>
      </c>
      <c r="C172" s="1">
        <v>8873.0300000000007</v>
      </c>
      <c r="D172" s="1">
        <v>9473.01</v>
      </c>
      <c r="E172" s="1">
        <v>8229</v>
      </c>
      <c r="F172" s="1">
        <v>9199.9599999999991</v>
      </c>
      <c r="G172" s="1">
        <f>BTC[[#This Row],[high]]-BTC[[#This Row],[low]]</f>
        <v>1244.0100000000002</v>
      </c>
      <c r="H172" s="1">
        <f>ABS(BTC[[#This Row],[high]]-F171)</f>
        <v>599.97999999999956</v>
      </c>
      <c r="I172" s="1">
        <f>ABS(BTC[[#This Row],[low]]-F171)</f>
        <v>644.03000000000065</v>
      </c>
      <c r="J172" s="15">
        <f>MAX(BTC[[#This Row],[H-L]:[|L-pC|]])</f>
        <v>1244.0100000000002</v>
      </c>
      <c r="K172" s="8">
        <f>(K171*9+BTC[[#This Row],[TR]])/10</f>
        <v>1378.1485815248823</v>
      </c>
      <c r="L172" s="12">
        <f>(BTC[[#This Row],[high]]+BTC[[#This Row],[low]])/2</f>
        <v>8851.005000000001</v>
      </c>
      <c r="M172" s="15">
        <f>BTC[[#This Row],[MidPrice]]+Multiplier*BTC[[#This Row],[ATR]]</f>
        <v>12985.450744574648</v>
      </c>
      <c r="N172" s="15">
        <f>BTC[[#This Row],[MidPrice]]-Multiplier*BTC[[#This Row],[ATR]]</f>
        <v>4716.5592554253544</v>
      </c>
      <c r="O172" s="15">
        <f>IF(OR(BTC[[#This Row],[UpperE]]&lt;O171,F171&gt;O171),BTC[[#This Row],[UpperE]],O171)</f>
        <v>12809.168605082941</v>
      </c>
      <c r="P172" s="15">
        <f>IF(OR(BTC[[#This Row],[LowerE]]&gt;P171,F171&lt;P171),BTC[[#This Row],[LowerE]],P171)</f>
        <v>7201.6484597826548</v>
      </c>
      <c r="Q172" s="8">
        <f>IF(T171=O171,BTC[[#This Row],[Upper]],BTC[[#This Row],[Lower]])</f>
        <v>12809.168605082941</v>
      </c>
      <c r="R172" s="22">
        <f>IF(BTC[[#This Row],[SuperTrend]]=BTC[[#This Row],[Upper]],BTC[[#This Row],[Upper]],NA())</f>
        <v>12809.168605082941</v>
      </c>
      <c r="S172" s="22" t="e">
        <f>IF(BTC[[#This Row],[SuperTrend]]=BTC[[#This Row],[Lower]],BTC[[#This Row],[Lower]],NA())</f>
        <v>#N/A</v>
      </c>
      <c r="T172" s="22">
        <f>IF(BTC[[#This Row],[close]]&lt;=BTC[[#This Row],[STpot]],BTC[[#This Row],[Upper]],BTC[[#This Row],[Lower]])</f>
        <v>12809.168605082941</v>
      </c>
    </row>
    <row r="173" spans="1:20" x14ac:dyDescent="0.25">
      <c r="A173" s="5">
        <v>172</v>
      </c>
      <c r="B173" s="2">
        <v>43134</v>
      </c>
      <c r="C173" s="1">
        <v>9199.9599999999991</v>
      </c>
      <c r="D173" s="1">
        <v>9368</v>
      </c>
      <c r="E173" s="1">
        <v>7930</v>
      </c>
      <c r="F173" s="1">
        <v>8184.81</v>
      </c>
      <c r="G173" s="1">
        <f>BTC[[#This Row],[high]]-BTC[[#This Row],[low]]</f>
        <v>1438</v>
      </c>
      <c r="H173" s="1">
        <f>ABS(BTC[[#This Row],[high]]-F172)</f>
        <v>168.04000000000087</v>
      </c>
      <c r="I173" s="1">
        <f>ABS(BTC[[#This Row],[low]]-F172)</f>
        <v>1269.9599999999991</v>
      </c>
      <c r="J173" s="15">
        <f>MAX(BTC[[#This Row],[H-L]:[|L-pC|]])</f>
        <v>1438</v>
      </c>
      <c r="K173" s="8">
        <f>(K172*9+BTC[[#This Row],[TR]])/10</f>
        <v>1384.1337233723939</v>
      </c>
      <c r="L173" s="12">
        <f>(BTC[[#This Row],[high]]+BTC[[#This Row],[low]])/2</f>
        <v>8649</v>
      </c>
      <c r="M173" s="15">
        <f>BTC[[#This Row],[MidPrice]]+Multiplier*BTC[[#This Row],[ATR]]</f>
        <v>12801.401170117182</v>
      </c>
      <c r="N173" s="15">
        <f>BTC[[#This Row],[MidPrice]]-Multiplier*BTC[[#This Row],[ATR]]</f>
        <v>4496.5988298828179</v>
      </c>
      <c r="O173" s="15">
        <f>IF(OR(BTC[[#This Row],[UpperE]]&lt;O172,F172&gt;O172),BTC[[#This Row],[UpperE]],O172)</f>
        <v>12801.401170117182</v>
      </c>
      <c r="P173" s="15">
        <f>IF(OR(BTC[[#This Row],[LowerE]]&gt;P172,F172&lt;P172),BTC[[#This Row],[LowerE]],P172)</f>
        <v>7201.6484597826548</v>
      </c>
      <c r="Q173" s="8">
        <f>IF(T172=O172,BTC[[#This Row],[Upper]],BTC[[#This Row],[Lower]])</f>
        <v>12801.401170117182</v>
      </c>
      <c r="R173" s="22">
        <f>IF(BTC[[#This Row],[SuperTrend]]=BTC[[#This Row],[Upper]],BTC[[#This Row],[Upper]],NA())</f>
        <v>12801.401170117182</v>
      </c>
      <c r="S173" s="22" t="e">
        <f>IF(BTC[[#This Row],[SuperTrend]]=BTC[[#This Row],[Lower]],BTC[[#This Row],[Lower]],NA())</f>
        <v>#N/A</v>
      </c>
      <c r="T173" s="22">
        <f>IF(BTC[[#This Row],[close]]&lt;=BTC[[#This Row],[STpot]],BTC[[#This Row],[Upper]],BTC[[#This Row],[Lower]])</f>
        <v>12801.401170117182</v>
      </c>
    </row>
    <row r="174" spans="1:20" x14ac:dyDescent="0.25">
      <c r="A174" s="5">
        <v>173</v>
      </c>
      <c r="B174" s="2">
        <v>43135</v>
      </c>
      <c r="C174" s="1">
        <v>8179.99</v>
      </c>
      <c r="D174" s="1">
        <v>8382.7999999999993</v>
      </c>
      <c r="E174" s="1">
        <v>6625</v>
      </c>
      <c r="F174" s="1">
        <v>6939.99</v>
      </c>
      <c r="G174" s="1">
        <f>BTC[[#This Row],[high]]-BTC[[#This Row],[low]]</f>
        <v>1757.7999999999993</v>
      </c>
      <c r="H174" s="1">
        <f>ABS(BTC[[#This Row],[high]]-F173)</f>
        <v>197.98999999999887</v>
      </c>
      <c r="I174" s="1">
        <f>ABS(BTC[[#This Row],[low]]-F173)</f>
        <v>1559.8100000000004</v>
      </c>
      <c r="J174" s="15">
        <f>MAX(BTC[[#This Row],[H-L]:[|L-pC|]])</f>
        <v>1757.7999999999993</v>
      </c>
      <c r="K174" s="8">
        <f>(K173*9+BTC[[#This Row],[TR]])/10</f>
        <v>1421.5003510351544</v>
      </c>
      <c r="L174" s="12">
        <f>(BTC[[#This Row],[high]]+BTC[[#This Row],[low]])/2</f>
        <v>7503.9</v>
      </c>
      <c r="M174" s="15">
        <f>BTC[[#This Row],[MidPrice]]+Multiplier*BTC[[#This Row],[ATR]]</f>
        <v>11768.401053105463</v>
      </c>
      <c r="N174" s="15">
        <f>BTC[[#This Row],[MidPrice]]-Multiplier*BTC[[#This Row],[ATR]]</f>
        <v>3239.3989468945365</v>
      </c>
      <c r="O174" s="15">
        <f>IF(OR(BTC[[#This Row],[UpperE]]&lt;O173,F173&gt;O173),BTC[[#This Row],[UpperE]],O173)</f>
        <v>11768.401053105463</v>
      </c>
      <c r="P174" s="15">
        <f>IF(OR(BTC[[#This Row],[LowerE]]&gt;P173,F173&lt;P173),BTC[[#This Row],[LowerE]],P173)</f>
        <v>7201.6484597826548</v>
      </c>
      <c r="Q174" s="8">
        <f>IF(T173=O173,BTC[[#This Row],[Upper]],BTC[[#This Row],[Lower]])</f>
        <v>11768.401053105463</v>
      </c>
      <c r="R174" s="22">
        <f>IF(BTC[[#This Row],[SuperTrend]]=BTC[[#This Row],[Upper]],BTC[[#This Row],[Upper]],NA())</f>
        <v>11768.401053105463</v>
      </c>
      <c r="S174" s="22" t="e">
        <f>IF(BTC[[#This Row],[SuperTrend]]=BTC[[#This Row],[Lower]],BTC[[#This Row],[Lower]],NA())</f>
        <v>#N/A</v>
      </c>
      <c r="T174" s="22">
        <f>IF(BTC[[#This Row],[close]]&lt;=BTC[[#This Row],[STpot]],BTC[[#This Row],[Upper]],BTC[[#This Row],[Lower]])</f>
        <v>11768.401053105463</v>
      </c>
    </row>
    <row r="175" spans="1:20" x14ac:dyDescent="0.25">
      <c r="A175" s="5">
        <v>174</v>
      </c>
      <c r="B175" s="2">
        <v>43136</v>
      </c>
      <c r="C175" s="1">
        <v>6939.63</v>
      </c>
      <c r="D175" s="1">
        <v>7878</v>
      </c>
      <c r="E175" s="1">
        <v>6000.01</v>
      </c>
      <c r="F175" s="1">
        <v>7652.14</v>
      </c>
      <c r="G175" s="1">
        <f>BTC[[#This Row],[high]]-BTC[[#This Row],[low]]</f>
        <v>1877.9899999999998</v>
      </c>
      <c r="H175" s="1">
        <f>ABS(BTC[[#This Row],[high]]-F174)</f>
        <v>938.01000000000022</v>
      </c>
      <c r="I175" s="1">
        <f>ABS(BTC[[#This Row],[low]]-F174)</f>
        <v>939.97999999999956</v>
      </c>
      <c r="J175" s="15">
        <f>MAX(BTC[[#This Row],[H-L]:[|L-pC|]])</f>
        <v>1877.9899999999998</v>
      </c>
      <c r="K175" s="8">
        <f>(K174*9+BTC[[#This Row],[TR]])/10</f>
        <v>1467.149315931639</v>
      </c>
      <c r="L175" s="12">
        <f>(BTC[[#This Row],[high]]+BTC[[#This Row],[low]])/2</f>
        <v>6939.0050000000001</v>
      </c>
      <c r="M175" s="15">
        <f>BTC[[#This Row],[MidPrice]]+Multiplier*BTC[[#This Row],[ATR]]</f>
        <v>11340.452947794918</v>
      </c>
      <c r="N175" s="15">
        <f>BTC[[#This Row],[MidPrice]]-Multiplier*BTC[[#This Row],[ATR]]</f>
        <v>2537.557052205083</v>
      </c>
      <c r="O175" s="15">
        <f>IF(OR(BTC[[#This Row],[UpperE]]&lt;O174,F174&gt;O174),BTC[[#This Row],[UpperE]],O174)</f>
        <v>11340.452947794918</v>
      </c>
      <c r="P175" s="15">
        <f>IF(OR(BTC[[#This Row],[LowerE]]&gt;P174,F174&lt;P174),BTC[[#This Row],[LowerE]],P174)</f>
        <v>2537.557052205083</v>
      </c>
      <c r="Q175" s="8">
        <f>IF(T174=O174,BTC[[#This Row],[Upper]],BTC[[#This Row],[Lower]])</f>
        <v>11340.452947794918</v>
      </c>
      <c r="R175" s="22">
        <f>IF(BTC[[#This Row],[SuperTrend]]=BTC[[#This Row],[Upper]],BTC[[#This Row],[Upper]],NA())</f>
        <v>11340.452947794918</v>
      </c>
      <c r="S175" s="22" t="e">
        <f>IF(BTC[[#This Row],[SuperTrend]]=BTC[[#This Row],[Lower]],BTC[[#This Row],[Lower]],NA())</f>
        <v>#N/A</v>
      </c>
      <c r="T175" s="22">
        <f>IF(BTC[[#This Row],[close]]&lt;=BTC[[#This Row],[STpot]],BTC[[#This Row],[Upper]],BTC[[#This Row],[Lower]])</f>
        <v>11340.452947794918</v>
      </c>
    </row>
    <row r="176" spans="1:20" x14ac:dyDescent="0.25">
      <c r="A176" s="5">
        <v>175</v>
      </c>
      <c r="B176" s="2">
        <v>43137</v>
      </c>
      <c r="C176" s="1">
        <v>7655.02</v>
      </c>
      <c r="D176" s="1">
        <v>8476</v>
      </c>
      <c r="E176" s="1">
        <v>7150.01</v>
      </c>
      <c r="F176" s="1">
        <v>7599</v>
      </c>
      <c r="G176" s="1">
        <f>BTC[[#This Row],[high]]-BTC[[#This Row],[low]]</f>
        <v>1325.9899999999998</v>
      </c>
      <c r="H176" s="1">
        <f>ABS(BTC[[#This Row],[high]]-F175)</f>
        <v>823.85999999999967</v>
      </c>
      <c r="I176" s="1">
        <f>ABS(BTC[[#This Row],[low]]-F175)</f>
        <v>502.13000000000011</v>
      </c>
      <c r="J176" s="15">
        <f>MAX(BTC[[#This Row],[H-L]:[|L-pC|]])</f>
        <v>1325.9899999999998</v>
      </c>
      <c r="K176" s="8">
        <f>(K175*9+BTC[[#This Row],[TR]])/10</f>
        <v>1453.0333843384751</v>
      </c>
      <c r="L176" s="12">
        <f>(BTC[[#This Row],[high]]+BTC[[#This Row],[low]])/2</f>
        <v>7813.0050000000001</v>
      </c>
      <c r="M176" s="15">
        <f>BTC[[#This Row],[MidPrice]]+Multiplier*BTC[[#This Row],[ATR]]</f>
        <v>12172.105153015425</v>
      </c>
      <c r="N176" s="15">
        <f>BTC[[#This Row],[MidPrice]]-Multiplier*BTC[[#This Row],[ATR]]</f>
        <v>3453.9048469845748</v>
      </c>
      <c r="O176" s="15">
        <f>IF(OR(BTC[[#This Row],[UpperE]]&lt;O175,F175&gt;O175),BTC[[#This Row],[UpperE]],O175)</f>
        <v>11340.452947794918</v>
      </c>
      <c r="P176" s="15">
        <f>IF(OR(BTC[[#This Row],[LowerE]]&gt;P175,F175&lt;P175),BTC[[#This Row],[LowerE]],P175)</f>
        <v>3453.9048469845748</v>
      </c>
      <c r="Q176" s="8">
        <f>IF(T175=O175,BTC[[#This Row],[Upper]],BTC[[#This Row],[Lower]])</f>
        <v>11340.452947794918</v>
      </c>
      <c r="R176" s="22">
        <f>IF(BTC[[#This Row],[SuperTrend]]=BTC[[#This Row],[Upper]],BTC[[#This Row],[Upper]],NA())</f>
        <v>11340.452947794918</v>
      </c>
      <c r="S176" s="22" t="e">
        <f>IF(BTC[[#This Row],[SuperTrend]]=BTC[[#This Row],[Lower]],BTC[[#This Row],[Lower]],NA())</f>
        <v>#N/A</v>
      </c>
      <c r="T176" s="22">
        <f>IF(BTC[[#This Row],[close]]&lt;=BTC[[#This Row],[STpot]],BTC[[#This Row],[Upper]],BTC[[#This Row],[Lower]])</f>
        <v>11340.452947794918</v>
      </c>
    </row>
    <row r="177" spans="1:20" x14ac:dyDescent="0.25">
      <c r="A177" s="5">
        <v>176</v>
      </c>
      <c r="B177" s="2">
        <v>43138</v>
      </c>
      <c r="C177" s="1">
        <v>7599</v>
      </c>
      <c r="D177" s="1">
        <v>7844</v>
      </c>
      <c r="E177" s="1">
        <v>7572.09</v>
      </c>
      <c r="F177" s="1">
        <v>7784.02</v>
      </c>
      <c r="G177" s="1">
        <f>BTC[[#This Row],[high]]-BTC[[#This Row],[low]]</f>
        <v>271.90999999999985</v>
      </c>
      <c r="H177" s="1">
        <f>ABS(BTC[[#This Row],[high]]-F176)</f>
        <v>245</v>
      </c>
      <c r="I177" s="1">
        <f>ABS(BTC[[#This Row],[low]]-F176)</f>
        <v>26.909999999999854</v>
      </c>
      <c r="J177" s="15">
        <f>MAX(BTC[[#This Row],[H-L]:[|L-pC|]])</f>
        <v>271.90999999999985</v>
      </c>
      <c r="K177" s="8">
        <f>(K176*9+BTC[[#This Row],[TR]])/10</f>
        <v>1334.9210459046276</v>
      </c>
      <c r="L177" s="12">
        <f>(BTC[[#This Row],[high]]+BTC[[#This Row],[low]])/2</f>
        <v>7708.0450000000001</v>
      </c>
      <c r="M177" s="15">
        <f>BTC[[#This Row],[MidPrice]]+Multiplier*BTC[[#This Row],[ATR]]</f>
        <v>11712.808137713882</v>
      </c>
      <c r="N177" s="15">
        <f>BTC[[#This Row],[MidPrice]]-Multiplier*BTC[[#This Row],[ATR]]</f>
        <v>3703.2818622861173</v>
      </c>
      <c r="O177" s="15">
        <f>IF(OR(BTC[[#This Row],[UpperE]]&lt;O176,F176&gt;O176),BTC[[#This Row],[UpperE]],O176)</f>
        <v>11340.452947794918</v>
      </c>
      <c r="P177" s="15">
        <f>IF(OR(BTC[[#This Row],[LowerE]]&gt;P176,F176&lt;P176),BTC[[#This Row],[LowerE]],P176)</f>
        <v>3703.2818622861173</v>
      </c>
      <c r="Q177" s="8">
        <f>IF(T176=O176,BTC[[#This Row],[Upper]],BTC[[#This Row],[Lower]])</f>
        <v>11340.452947794918</v>
      </c>
      <c r="R177" s="22">
        <f>IF(BTC[[#This Row],[SuperTrend]]=BTC[[#This Row],[Upper]],BTC[[#This Row],[Upper]],NA())</f>
        <v>11340.452947794918</v>
      </c>
      <c r="S177" s="22" t="e">
        <f>IF(BTC[[#This Row],[SuperTrend]]=BTC[[#This Row],[Lower]],BTC[[#This Row],[Lower]],NA())</f>
        <v>#N/A</v>
      </c>
      <c r="T177" s="22">
        <f>IF(BTC[[#This Row],[close]]&lt;=BTC[[#This Row],[STpot]],BTC[[#This Row],[Upper]],BTC[[#This Row],[Lower]])</f>
        <v>11340.452947794918</v>
      </c>
    </row>
    <row r="178" spans="1:20" x14ac:dyDescent="0.25">
      <c r="A178" s="5">
        <v>177</v>
      </c>
      <c r="B178" s="2">
        <v>43139</v>
      </c>
      <c r="C178" s="1">
        <v>7789.9</v>
      </c>
      <c r="D178" s="1">
        <v>8738</v>
      </c>
      <c r="E178" s="1">
        <v>7789.9</v>
      </c>
      <c r="F178" s="1">
        <v>8683.92</v>
      </c>
      <c r="G178" s="1">
        <f>BTC[[#This Row],[high]]-BTC[[#This Row],[low]]</f>
        <v>948.10000000000036</v>
      </c>
      <c r="H178" s="1">
        <f>ABS(BTC[[#This Row],[high]]-F177)</f>
        <v>953.97999999999956</v>
      </c>
      <c r="I178" s="1">
        <f>ABS(BTC[[#This Row],[low]]-F177)</f>
        <v>5.8799999999991996</v>
      </c>
      <c r="J178" s="15">
        <f>MAX(BTC[[#This Row],[H-L]:[|L-pC|]])</f>
        <v>953.97999999999956</v>
      </c>
      <c r="K178" s="8">
        <f>(K177*9+BTC[[#This Row],[TR]])/10</f>
        <v>1296.8269413141647</v>
      </c>
      <c r="L178" s="12">
        <f>(BTC[[#This Row],[high]]+BTC[[#This Row],[low]])/2</f>
        <v>8263.9500000000007</v>
      </c>
      <c r="M178" s="15">
        <f>BTC[[#This Row],[MidPrice]]+Multiplier*BTC[[#This Row],[ATR]]</f>
        <v>12154.430823942495</v>
      </c>
      <c r="N178" s="15">
        <f>BTC[[#This Row],[MidPrice]]-Multiplier*BTC[[#This Row],[ATR]]</f>
        <v>4373.469176057506</v>
      </c>
      <c r="O178" s="15">
        <f>IF(OR(BTC[[#This Row],[UpperE]]&lt;O177,F177&gt;O177),BTC[[#This Row],[UpperE]],O177)</f>
        <v>11340.452947794918</v>
      </c>
      <c r="P178" s="15">
        <f>IF(OR(BTC[[#This Row],[LowerE]]&gt;P177,F177&lt;P177),BTC[[#This Row],[LowerE]],P177)</f>
        <v>4373.469176057506</v>
      </c>
      <c r="Q178" s="8">
        <f>IF(T177=O177,BTC[[#This Row],[Upper]],BTC[[#This Row],[Lower]])</f>
        <v>11340.452947794918</v>
      </c>
      <c r="R178" s="22">
        <f>IF(BTC[[#This Row],[SuperTrend]]=BTC[[#This Row],[Upper]],BTC[[#This Row],[Upper]],NA())</f>
        <v>11340.452947794918</v>
      </c>
      <c r="S178" s="22" t="e">
        <f>IF(BTC[[#This Row],[SuperTrend]]=BTC[[#This Row],[Lower]],BTC[[#This Row],[Lower]],NA())</f>
        <v>#N/A</v>
      </c>
      <c r="T178" s="22">
        <f>IF(BTC[[#This Row],[close]]&lt;=BTC[[#This Row],[STpot]],BTC[[#This Row],[Upper]],BTC[[#This Row],[Lower]])</f>
        <v>11340.452947794918</v>
      </c>
    </row>
    <row r="179" spans="1:20" x14ac:dyDescent="0.25">
      <c r="A179" s="5">
        <v>178</v>
      </c>
      <c r="B179" s="2">
        <v>43140</v>
      </c>
      <c r="C179" s="1">
        <v>8683.93</v>
      </c>
      <c r="D179" s="1">
        <v>9065.7800000000007</v>
      </c>
      <c r="E179" s="1">
        <v>8120</v>
      </c>
      <c r="F179" s="1">
        <v>8533.98</v>
      </c>
      <c r="G179" s="1">
        <f>BTC[[#This Row],[high]]-BTC[[#This Row],[low]]</f>
        <v>945.78000000000065</v>
      </c>
      <c r="H179" s="1">
        <f>ABS(BTC[[#This Row],[high]]-F178)</f>
        <v>381.86000000000058</v>
      </c>
      <c r="I179" s="1">
        <f>ABS(BTC[[#This Row],[low]]-F178)</f>
        <v>563.92000000000007</v>
      </c>
      <c r="J179" s="15">
        <f>MAX(BTC[[#This Row],[H-L]:[|L-pC|]])</f>
        <v>945.78000000000065</v>
      </c>
      <c r="K179" s="8">
        <f>(K178*9+BTC[[#This Row],[TR]])/10</f>
        <v>1261.7222471827483</v>
      </c>
      <c r="L179" s="12">
        <f>(BTC[[#This Row],[high]]+BTC[[#This Row],[low]])/2</f>
        <v>8592.89</v>
      </c>
      <c r="M179" s="15">
        <f>BTC[[#This Row],[MidPrice]]+Multiplier*BTC[[#This Row],[ATR]]</f>
        <v>12378.056741548244</v>
      </c>
      <c r="N179" s="15">
        <f>BTC[[#This Row],[MidPrice]]-Multiplier*BTC[[#This Row],[ATR]]</f>
        <v>4807.7232584517542</v>
      </c>
      <c r="O179" s="15">
        <f>IF(OR(BTC[[#This Row],[UpperE]]&lt;O178,F178&gt;O178),BTC[[#This Row],[UpperE]],O178)</f>
        <v>11340.452947794918</v>
      </c>
      <c r="P179" s="15">
        <f>IF(OR(BTC[[#This Row],[LowerE]]&gt;P178,F178&lt;P178),BTC[[#This Row],[LowerE]],P178)</f>
        <v>4807.7232584517542</v>
      </c>
      <c r="Q179" s="8">
        <f>IF(T178=O178,BTC[[#This Row],[Upper]],BTC[[#This Row],[Lower]])</f>
        <v>11340.452947794918</v>
      </c>
      <c r="R179" s="22">
        <f>IF(BTC[[#This Row],[SuperTrend]]=BTC[[#This Row],[Upper]],BTC[[#This Row],[Upper]],NA())</f>
        <v>11340.452947794918</v>
      </c>
      <c r="S179" s="22" t="e">
        <f>IF(BTC[[#This Row],[SuperTrend]]=BTC[[#This Row],[Lower]],BTC[[#This Row],[Lower]],NA())</f>
        <v>#N/A</v>
      </c>
      <c r="T179" s="22">
        <f>IF(BTC[[#This Row],[close]]&lt;=BTC[[#This Row],[STpot]],BTC[[#This Row],[Upper]],BTC[[#This Row],[Lower]])</f>
        <v>11340.452947794918</v>
      </c>
    </row>
    <row r="180" spans="1:20" x14ac:dyDescent="0.25">
      <c r="A180" s="5">
        <v>179</v>
      </c>
      <c r="B180" s="2">
        <v>43141</v>
      </c>
      <c r="C180" s="1">
        <v>8533.99</v>
      </c>
      <c r="D180" s="1">
        <v>8549</v>
      </c>
      <c r="E180" s="1">
        <v>7726.53</v>
      </c>
      <c r="F180" s="1">
        <v>8063.88</v>
      </c>
      <c r="G180" s="1">
        <f>BTC[[#This Row],[high]]-BTC[[#This Row],[low]]</f>
        <v>822.47000000000025</v>
      </c>
      <c r="H180" s="1">
        <f>ABS(BTC[[#This Row],[high]]-F179)</f>
        <v>15.020000000000437</v>
      </c>
      <c r="I180" s="1">
        <f>ABS(BTC[[#This Row],[low]]-F179)</f>
        <v>807.44999999999982</v>
      </c>
      <c r="J180" s="15">
        <f>MAX(BTC[[#This Row],[H-L]:[|L-pC|]])</f>
        <v>822.47000000000025</v>
      </c>
      <c r="K180" s="8">
        <f>(K179*9+BTC[[#This Row],[TR]])/10</f>
        <v>1217.7970224644735</v>
      </c>
      <c r="L180" s="12">
        <f>(BTC[[#This Row],[high]]+BTC[[#This Row],[low]])/2</f>
        <v>8137.7649999999994</v>
      </c>
      <c r="M180" s="15">
        <f>BTC[[#This Row],[MidPrice]]+Multiplier*BTC[[#This Row],[ATR]]</f>
        <v>11791.15606739342</v>
      </c>
      <c r="N180" s="15">
        <f>BTC[[#This Row],[MidPrice]]-Multiplier*BTC[[#This Row],[ATR]]</f>
        <v>4484.3739326065788</v>
      </c>
      <c r="O180" s="15">
        <f>IF(OR(BTC[[#This Row],[UpperE]]&lt;O179,F179&gt;O179),BTC[[#This Row],[UpperE]],O179)</f>
        <v>11340.452947794918</v>
      </c>
      <c r="P180" s="15">
        <f>IF(OR(BTC[[#This Row],[LowerE]]&gt;P179,F179&lt;P179),BTC[[#This Row],[LowerE]],P179)</f>
        <v>4807.7232584517542</v>
      </c>
      <c r="Q180" s="8">
        <f>IF(T179=O179,BTC[[#This Row],[Upper]],BTC[[#This Row],[Lower]])</f>
        <v>11340.452947794918</v>
      </c>
      <c r="R180" s="22">
        <f>IF(BTC[[#This Row],[SuperTrend]]=BTC[[#This Row],[Upper]],BTC[[#This Row],[Upper]],NA())</f>
        <v>11340.452947794918</v>
      </c>
      <c r="S180" s="22" t="e">
        <f>IF(BTC[[#This Row],[SuperTrend]]=BTC[[#This Row],[Lower]],BTC[[#This Row],[Lower]],NA())</f>
        <v>#N/A</v>
      </c>
      <c r="T180" s="22">
        <f>IF(BTC[[#This Row],[close]]&lt;=BTC[[#This Row],[STpot]],BTC[[#This Row],[Upper]],BTC[[#This Row],[Lower]])</f>
        <v>11340.452947794918</v>
      </c>
    </row>
    <row r="181" spans="1:20" x14ac:dyDescent="0.25">
      <c r="A181" s="5">
        <v>180</v>
      </c>
      <c r="B181" s="2">
        <v>43142</v>
      </c>
      <c r="C181" s="1">
        <v>8063.82</v>
      </c>
      <c r="D181" s="1">
        <v>8989</v>
      </c>
      <c r="E181" s="1">
        <v>8053</v>
      </c>
      <c r="F181" s="1">
        <v>8903</v>
      </c>
      <c r="G181" s="1">
        <f>BTC[[#This Row],[high]]-BTC[[#This Row],[low]]</f>
        <v>936</v>
      </c>
      <c r="H181" s="1">
        <f>ABS(BTC[[#This Row],[high]]-F180)</f>
        <v>925.11999999999989</v>
      </c>
      <c r="I181" s="1">
        <f>ABS(BTC[[#This Row],[low]]-F180)</f>
        <v>10.880000000000109</v>
      </c>
      <c r="J181" s="15">
        <f>MAX(BTC[[#This Row],[H-L]:[|L-pC|]])</f>
        <v>936</v>
      </c>
      <c r="K181" s="8">
        <f>(K180*9+BTC[[#This Row],[TR]])/10</f>
        <v>1189.6173202180262</v>
      </c>
      <c r="L181" s="12">
        <f>(BTC[[#This Row],[high]]+BTC[[#This Row],[low]])/2</f>
        <v>8521</v>
      </c>
      <c r="M181" s="15">
        <f>BTC[[#This Row],[MidPrice]]+Multiplier*BTC[[#This Row],[ATR]]</f>
        <v>12089.851960654079</v>
      </c>
      <c r="N181" s="15">
        <f>BTC[[#This Row],[MidPrice]]-Multiplier*BTC[[#This Row],[ATR]]</f>
        <v>4952.1480393459215</v>
      </c>
      <c r="O181" s="15">
        <f>IF(OR(BTC[[#This Row],[UpperE]]&lt;O180,F180&gt;O180),BTC[[#This Row],[UpperE]],O180)</f>
        <v>11340.452947794918</v>
      </c>
      <c r="P181" s="15">
        <f>IF(OR(BTC[[#This Row],[LowerE]]&gt;P180,F180&lt;P180),BTC[[#This Row],[LowerE]],P180)</f>
        <v>4952.1480393459215</v>
      </c>
      <c r="Q181" s="8">
        <f>IF(T180=O180,BTC[[#This Row],[Upper]],BTC[[#This Row],[Lower]])</f>
        <v>11340.452947794918</v>
      </c>
      <c r="R181" s="22">
        <f>IF(BTC[[#This Row],[SuperTrend]]=BTC[[#This Row],[Upper]],BTC[[#This Row],[Upper]],NA())</f>
        <v>11340.452947794918</v>
      </c>
      <c r="S181" s="22" t="e">
        <f>IF(BTC[[#This Row],[SuperTrend]]=BTC[[#This Row],[Lower]],BTC[[#This Row],[Lower]],NA())</f>
        <v>#N/A</v>
      </c>
      <c r="T181" s="22">
        <f>IF(BTC[[#This Row],[close]]&lt;=BTC[[#This Row],[STpot]],BTC[[#This Row],[Upper]],BTC[[#This Row],[Lower]])</f>
        <v>11340.452947794918</v>
      </c>
    </row>
    <row r="182" spans="1:20" x14ac:dyDescent="0.25">
      <c r="A182" s="5">
        <v>181</v>
      </c>
      <c r="B182" s="2">
        <v>43143</v>
      </c>
      <c r="C182" s="1">
        <v>8903</v>
      </c>
      <c r="D182" s="1">
        <v>8950</v>
      </c>
      <c r="E182" s="1">
        <v>8351</v>
      </c>
      <c r="F182" s="1">
        <v>8539.9</v>
      </c>
      <c r="G182" s="1">
        <f>BTC[[#This Row],[high]]-BTC[[#This Row],[low]]</f>
        <v>599</v>
      </c>
      <c r="H182" s="1">
        <f>ABS(BTC[[#This Row],[high]]-F181)</f>
        <v>47</v>
      </c>
      <c r="I182" s="1">
        <f>ABS(BTC[[#This Row],[low]]-F181)</f>
        <v>552</v>
      </c>
      <c r="J182" s="15">
        <f>MAX(BTC[[#This Row],[H-L]:[|L-pC|]])</f>
        <v>599</v>
      </c>
      <c r="K182" s="8">
        <f>(K181*9+BTC[[#This Row],[TR]])/10</f>
        <v>1130.5555881962234</v>
      </c>
      <c r="L182" s="12">
        <f>(BTC[[#This Row],[high]]+BTC[[#This Row],[low]])/2</f>
        <v>8650.5</v>
      </c>
      <c r="M182" s="15">
        <f>BTC[[#This Row],[MidPrice]]+Multiplier*BTC[[#This Row],[ATR]]</f>
        <v>12042.16676458867</v>
      </c>
      <c r="N182" s="15">
        <f>BTC[[#This Row],[MidPrice]]-Multiplier*BTC[[#This Row],[ATR]]</f>
        <v>5258.83323541133</v>
      </c>
      <c r="O182" s="15">
        <f>IF(OR(BTC[[#This Row],[UpperE]]&lt;O181,F181&gt;O181),BTC[[#This Row],[UpperE]],O181)</f>
        <v>11340.452947794918</v>
      </c>
      <c r="P182" s="15">
        <f>IF(OR(BTC[[#This Row],[LowerE]]&gt;P181,F181&lt;P181),BTC[[#This Row],[LowerE]],P181)</f>
        <v>5258.83323541133</v>
      </c>
      <c r="Q182" s="8">
        <f>IF(T181=O181,BTC[[#This Row],[Upper]],BTC[[#This Row],[Lower]])</f>
        <v>11340.452947794918</v>
      </c>
      <c r="R182" s="22">
        <f>IF(BTC[[#This Row],[SuperTrend]]=BTC[[#This Row],[Upper]],BTC[[#This Row],[Upper]],NA())</f>
        <v>11340.452947794918</v>
      </c>
      <c r="S182" s="22" t="e">
        <f>IF(BTC[[#This Row],[SuperTrend]]=BTC[[#This Row],[Lower]],BTC[[#This Row],[Lower]],NA())</f>
        <v>#N/A</v>
      </c>
      <c r="T182" s="22">
        <f>IF(BTC[[#This Row],[close]]&lt;=BTC[[#This Row],[STpot]],BTC[[#This Row],[Upper]],BTC[[#This Row],[Lower]])</f>
        <v>11340.452947794918</v>
      </c>
    </row>
    <row r="183" spans="1:20" x14ac:dyDescent="0.25">
      <c r="A183" s="5">
        <v>182</v>
      </c>
      <c r="B183" s="2">
        <v>43144</v>
      </c>
      <c r="C183" s="1">
        <v>8535.17</v>
      </c>
      <c r="D183" s="1">
        <v>9489.6</v>
      </c>
      <c r="E183" s="1">
        <v>8533</v>
      </c>
      <c r="F183" s="1">
        <v>9449.99</v>
      </c>
      <c r="G183" s="1">
        <f>BTC[[#This Row],[high]]-BTC[[#This Row],[low]]</f>
        <v>956.60000000000036</v>
      </c>
      <c r="H183" s="1">
        <f>ABS(BTC[[#This Row],[high]]-F182)</f>
        <v>949.70000000000073</v>
      </c>
      <c r="I183" s="1">
        <f>ABS(BTC[[#This Row],[low]]-F182)</f>
        <v>6.8999999999996362</v>
      </c>
      <c r="J183" s="15">
        <f>MAX(BTC[[#This Row],[H-L]:[|L-pC|]])</f>
        <v>956.60000000000036</v>
      </c>
      <c r="K183" s="8">
        <f>(K182*9+BTC[[#This Row],[TR]])/10</f>
        <v>1113.160029376601</v>
      </c>
      <c r="L183" s="12">
        <f>(BTC[[#This Row],[high]]+BTC[[#This Row],[low]])/2</f>
        <v>9011.2999999999993</v>
      </c>
      <c r="M183" s="15">
        <f>BTC[[#This Row],[MidPrice]]+Multiplier*BTC[[#This Row],[ATR]]</f>
        <v>12350.780088129803</v>
      </c>
      <c r="N183" s="15">
        <f>BTC[[#This Row],[MidPrice]]-Multiplier*BTC[[#This Row],[ATR]]</f>
        <v>5671.8199118701959</v>
      </c>
      <c r="O183" s="15">
        <f>IF(OR(BTC[[#This Row],[UpperE]]&lt;O182,F182&gt;O182),BTC[[#This Row],[UpperE]],O182)</f>
        <v>11340.452947794918</v>
      </c>
      <c r="P183" s="15">
        <f>IF(OR(BTC[[#This Row],[LowerE]]&gt;P182,F182&lt;P182),BTC[[#This Row],[LowerE]],P182)</f>
        <v>5671.8199118701959</v>
      </c>
      <c r="Q183" s="8">
        <f>IF(T182=O182,BTC[[#This Row],[Upper]],BTC[[#This Row],[Lower]])</f>
        <v>11340.452947794918</v>
      </c>
      <c r="R183" s="22">
        <f>IF(BTC[[#This Row],[SuperTrend]]=BTC[[#This Row],[Upper]],BTC[[#This Row],[Upper]],NA())</f>
        <v>11340.452947794918</v>
      </c>
      <c r="S183" s="22" t="e">
        <f>IF(BTC[[#This Row],[SuperTrend]]=BTC[[#This Row],[Lower]],BTC[[#This Row],[Lower]],NA())</f>
        <v>#N/A</v>
      </c>
      <c r="T183" s="22">
        <f>IF(BTC[[#This Row],[close]]&lt;=BTC[[#This Row],[STpot]],BTC[[#This Row],[Upper]],BTC[[#This Row],[Lower]])</f>
        <v>11340.452947794918</v>
      </c>
    </row>
    <row r="184" spans="1:20" x14ac:dyDescent="0.25">
      <c r="A184" s="5">
        <v>183</v>
      </c>
      <c r="B184" s="2">
        <v>43145</v>
      </c>
      <c r="C184" s="1">
        <v>9449.98</v>
      </c>
      <c r="D184" s="1">
        <v>10219.5</v>
      </c>
      <c r="E184" s="1">
        <v>9301.5</v>
      </c>
      <c r="F184" s="1">
        <v>10000.09</v>
      </c>
      <c r="G184" s="1">
        <f>BTC[[#This Row],[high]]-BTC[[#This Row],[low]]</f>
        <v>918</v>
      </c>
      <c r="H184" s="1">
        <f>ABS(BTC[[#This Row],[high]]-F183)</f>
        <v>769.51000000000022</v>
      </c>
      <c r="I184" s="1">
        <f>ABS(BTC[[#This Row],[low]]-F183)</f>
        <v>148.48999999999978</v>
      </c>
      <c r="J184" s="15">
        <f>MAX(BTC[[#This Row],[H-L]:[|L-pC|]])</f>
        <v>918</v>
      </c>
      <c r="K184" s="8">
        <f>(K183*9+BTC[[#This Row],[TR]])/10</f>
        <v>1093.6440264389407</v>
      </c>
      <c r="L184" s="12">
        <f>(BTC[[#This Row],[high]]+BTC[[#This Row],[low]])/2</f>
        <v>9760.5</v>
      </c>
      <c r="M184" s="15">
        <f>BTC[[#This Row],[MidPrice]]+Multiplier*BTC[[#This Row],[ATR]]</f>
        <v>13041.432079316823</v>
      </c>
      <c r="N184" s="15">
        <f>BTC[[#This Row],[MidPrice]]-Multiplier*BTC[[#This Row],[ATR]]</f>
        <v>6479.5679206831774</v>
      </c>
      <c r="O184" s="15">
        <f>IF(OR(BTC[[#This Row],[UpperE]]&lt;O183,F183&gt;O183),BTC[[#This Row],[UpperE]],O183)</f>
        <v>11340.452947794918</v>
      </c>
      <c r="P184" s="15">
        <f>IF(OR(BTC[[#This Row],[LowerE]]&gt;P183,F183&lt;P183),BTC[[#This Row],[LowerE]],P183)</f>
        <v>6479.5679206831774</v>
      </c>
      <c r="Q184" s="8">
        <f>IF(T183=O183,BTC[[#This Row],[Upper]],BTC[[#This Row],[Lower]])</f>
        <v>11340.452947794918</v>
      </c>
      <c r="R184" s="22">
        <f>IF(BTC[[#This Row],[SuperTrend]]=BTC[[#This Row],[Upper]],BTC[[#This Row],[Upper]],NA())</f>
        <v>11340.452947794918</v>
      </c>
      <c r="S184" s="22" t="e">
        <f>IF(BTC[[#This Row],[SuperTrend]]=BTC[[#This Row],[Lower]],BTC[[#This Row],[Lower]],NA())</f>
        <v>#N/A</v>
      </c>
      <c r="T184" s="22">
        <f>IF(BTC[[#This Row],[close]]&lt;=BTC[[#This Row],[STpot]],BTC[[#This Row],[Upper]],BTC[[#This Row],[Lower]])</f>
        <v>11340.452947794918</v>
      </c>
    </row>
    <row r="185" spans="1:20" x14ac:dyDescent="0.25">
      <c r="A185" s="5">
        <v>184</v>
      </c>
      <c r="B185" s="2">
        <v>43146</v>
      </c>
      <c r="C185" s="1">
        <v>10000.89</v>
      </c>
      <c r="D185" s="1">
        <v>10323.370000000001</v>
      </c>
      <c r="E185" s="1">
        <v>9666</v>
      </c>
      <c r="F185" s="1">
        <v>10159.98</v>
      </c>
      <c r="G185" s="1">
        <f>BTC[[#This Row],[high]]-BTC[[#This Row],[low]]</f>
        <v>657.3700000000008</v>
      </c>
      <c r="H185" s="1">
        <f>ABS(BTC[[#This Row],[high]]-F184)</f>
        <v>323.28000000000065</v>
      </c>
      <c r="I185" s="1">
        <f>ABS(BTC[[#This Row],[low]]-F184)</f>
        <v>334.09000000000015</v>
      </c>
      <c r="J185" s="15">
        <f>MAX(BTC[[#This Row],[H-L]:[|L-pC|]])</f>
        <v>657.3700000000008</v>
      </c>
      <c r="K185" s="8">
        <f>(K184*9+BTC[[#This Row],[TR]])/10</f>
        <v>1050.0166237950466</v>
      </c>
      <c r="L185" s="12">
        <f>(BTC[[#This Row],[high]]+BTC[[#This Row],[low]])/2</f>
        <v>9994.6850000000013</v>
      </c>
      <c r="M185" s="15">
        <f>BTC[[#This Row],[MidPrice]]+Multiplier*BTC[[#This Row],[ATR]]</f>
        <v>13144.734871385141</v>
      </c>
      <c r="N185" s="15">
        <f>BTC[[#This Row],[MidPrice]]-Multiplier*BTC[[#This Row],[ATR]]</f>
        <v>6844.635128614862</v>
      </c>
      <c r="O185" s="15">
        <f>IF(OR(BTC[[#This Row],[UpperE]]&lt;O184,F184&gt;O184),BTC[[#This Row],[UpperE]],O184)</f>
        <v>11340.452947794918</v>
      </c>
      <c r="P185" s="15">
        <f>IF(OR(BTC[[#This Row],[LowerE]]&gt;P184,F184&lt;P184),BTC[[#This Row],[LowerE]],P184)</f>
        <v>6844.635128614862</v>
      </c>
      <c r="Q185" s="8">
        <f>IF(T184=O184,BTC[[#This Row],[Upper]],BTC[[#This Row],[Lower]])</f>
        <v>11340.452947794918</v>
      </c>
      <c r="R185" s="22">
        <f>IF(BTC[[#This Row],[SuperTrend]]=BTC[[#This Row],[Upper]],BTC[[#This Row],[Upper]],NA())</f>
        <v>11340.452947794918</v>
      </c>
      <c r="S185" s="22" t="e">
        <f>IF(BTC[[#This Row],[SuperTrend]]=BTC[[#This Row],[Lower]],BTC[[#This Row],[Lower]],NA())</f>
        <v>#N/A</v>
      </c>
      <c r="T185" s="22">
        <f>IF(BTC[[#This Row],[close]]&lt;=BTC[[#This Row],[STpot]],BTC[[#This Row],[Upper]],BTC[[#This Row],[Lower]])</f>
        <v>11340.452947794918</v>
      </c>
    </row>
    <row r="186" spans="1:20" x14ac:dyDescent="0.25">
      <c r="A186" s="5">
        <v>185</v>
      </c>
      <c r="B186" s="2">
        <v>43147</v>
      </c>
      <c r="C186" s="1">
        <v>10156.07</v>
      </c>
      <c r="D186" s="1">
        <v>11075.07</v>
      </c>
      <c r="E186" s="1">
        <v>10050</v>
      </c>
      <c r="F186" s="1">
        <v>11039.55</v>
      </c>
      <c r="G186" s="1">
        <f>BTC[[#This Row],[high]]-BTC[[#This Row],[low]]</f>
        <v>1025.0699999999997</v>
      </c>
      <c r="H186" s="1">
        <f>ABS(BTC[[#This Row],[high]]-F185)</f>
        <v>915.09000000000015</v>
      </c>
      <c r="I186" s="1">
        <f>ABS(BTC[[#This Row],[low]]-F185)</f>
        <v>109.97999999999956</v>
      </c>
      <c r="J186" s="15">
        <f>MAX(BTC[[#This Row],[H-L]:[|L-pC|]])</f>
        <v>1025.0699999999997</v>
      </c>
      <c r="K186" s="8">
        <f>(K185*9+BTC[[#This Row],[TR]])/10</f>
        <v>1047.5219614155419</v>
      </c>
      <c r="L186" s="12">
        <f>(BTC[[#This Row],[high]]+BTC[[#This Row],[low]])/2</f>
        <v>10562.535</v>
      </c>
      <c r="M186" s="15">
        <f>BTC[[#This Row],[MidPrice]]+Multiplier*BTC[[#This Row],[ATR]]</f>
        <v>13705.100884246625</v>
      </c>
      <c r="N186" s="15">
        <f>BTC[[#This Row],[MidPrice]]-Multiplier*BTC[[#This Row],[ATR]]</f>
        <v>7419.9691157533744</v>
      </c>
      <c r="O186" s="15">
        <f>IF(OR(BTC[[#This Row],[UpperE]]&lt;O185,F185&gt;O185),BTC[[#This Row],[UpperE]],O185)</f>
        <v>11340.452947794918</v>
      </c>
      <c r="P186" s="15">
        <f>IF(OR(BTC[[#This Row],[LowerE]]&gt;P185,F185&lt;P185),BTC[[#This Row],[LowerE]],P185)</f>
        <v>7419.9691157533744</v>
      </c>
      <c r="Q186" s="8">
        <f>IF(T185=O185,BTC[[#This Row],[Upper]],BTC[[#This Row],[Lower]])</f>
        <v>11340.452947794918</v>
      </c>
      <c r="R186" s="22">
        <f>IF(BTC[[#This Row],[SuperTrend]]=BTC[[#This Row],[Upper]],BTC[[#This Row],[Upper]],NA())</f>
        <v>11340.452947794918</v>
      </c>
      <c r="S186" s="22" t="e">
        <f>IF(BTC[[#This Row],[SuperTrend]]=BTC[[#This Row],[Lower]],BTC[[#This Row],[Lower]],NA())</f>
        <v>#N/A</v>
      </c>
      <c r="T186" s="22">
        <f>IF(BTC[[#This Row],[close]]&lt;=BTC[[#This Row],[STpot]],BTC[[#This Row],[Upper]],BTC[[#This Row],[Lower]])</f>
        <v>11340.452947794918</v>
      </c>
    </row>
    <row r="187" spans="1:20" x14ac:dyDescent="0.25">
      <c r="A187" s="5">
        <v>186</v>
      </c>
      <c r="B187" s="2">
        <v>43148</v>
      </c>
      <c r="C187" s="1">
        <v>11039.55</v>
      </c>
      <c r="D187" s="1">
        <v>11274</v>
      </c>
      <c r="E187" s="1">
        <v>10080</v>
      </c>
      <c r="F187" s="1">
        <v>10383.43</v>
      </c>
      <c r="G187" s="1">
        <f>BTC[[#This Row],[high]]-BTC[[#This Row],[low]]</f>
        <v>1194</v>
      </c>
      <c r="H187" s="1">
        <f>ABS(BTC[[#This Row],[high]]-F186)</f>
        <v>234.45000000000073</v>
      </c>
      <c r="I187" s="1">
        <f>ABS(BTC[[#This Row],[low]]-F186)</f>
        <v>959.54999999999927</v>
      </c>
      <c r="J187" s="15">
        <f>MAX(BTC[[#This Row],[H-L]:[|L-pC|]])</f>
        <v>1194</v>
      </c>
      <c r="K187" s="8">
        <f>(K186*9+BTC[[#This Row],[TR]])/10</f>
        <v>1062.1697652739877</v>
      </c>
      <c r="L187" s="12">
        <f>(BTC[[#This Row],[high]]+BTC[[#This Row],[low]])/2</f>
        <v>10677</v>
      </c>
      <c r="M187" s="15">
        <f>BTC[[#This Row],[MidPrice]]+Multiplier*BTC[[#This Row],[ATR]]</f>
        <v>13863.509295821963</v>
      </c>
      <c r="N187" s="15">
        <f>BTC[[#This Row],[MidPrice]]-Multiplier*BTC[[#This Row],[ATR]]</f>
        <v>7490.490704178037</v>
      </c>
      <c r="O187" s="15">
        <f>IF(OR(BTC[[#This Row],[UpperE]]&lt;O186,F186&gt;O186),BTC[[#This Row],[UpperE]],O186)</f>
        <v>11340.452947794918</v>
      </c>
      <c r="P187" s="15">
        <f>IF(OR(BTC[[#This Row],[LowerE]]&gt;P186,F186&lt;P186),BTC[[#This Row],[LowerE]],P186)</f>
        <v>7490.490704178037</v>
      </c>
      <c r="Q187" s="8">
        <f>IF(T186=O186,BTC[[#This Row],[Upper]],BTC[[#This Row],[Lower]])</f>
        <v>11340.452947794918</v>
      </c>
      <c r="R187" s="22">
        <f>IF(BTC[[#This Row],[SuperTrend]]=BTC[[#This Row],[Upper]],BTC[[#This Row],[Upper]],NA())</f>
        <v>11340.452947794918</v>
      </c>
      <c r="S187" s="22" t="e">
        <f>IF(BTC[[#This Row],[SuperTrend]]=BTC[[#This Row],[Lower]],BTC[[#This Row],[Lower]],NA())</f>
        <v>#N/A</v>
      </c>
      <c r="T187" s="22">
        <f>IF(BTC[[#This Row],[close]]&lt;=BTC[[#This Row],[STpot]],BTC[[#This Row],[Upper]],BTC[[#This Row],[Lower]])</f>
        <v>11340.452947794918</v>
      </c>
    </row>
    <row r="188" spans="1:20" x14ac:dyDescent="0.25">
      <c r="A188" s="5">
        <v>187</v>
      </c>
      <c r="B188" s="2">
        <v>43149</v>
      </c>
      <c r="C188" s="1">
        <v>10375.01</v>
      </c>
      <c r="D188" s="1">
        <v>11250</v>
      </c>
      <c r="E188" s="1">
        <v>10270.33</v>
      </c>
      <c r="F188" s="1">
        <v>11153</v>
      </c>
      <c r="G188" s="1">
        <f>BTC[[#This Row],[high]]-BTC[[#This Row],[low]]</f>
        <v>979.67000000000007</v>
      </c>
      <c r="H188" s="1">
        <f>ABS(BTC[[#This Row],[high]]-F187)</f>
        <v>866.56999999999971</v>
      </c>
      <c r="I188" s="1">
        <f>ABS(BTC[[#This Row],[low]]-F187)</f>
        <v>113.10000000000036</v>
      </c>
      <c r="J188" s="15">
        <f>MAX(BTC[[#This Row],[H-L]:[|L-pC|]])</f>
        <v>979.67000000000007</v>
      </c>
      <c r="K188" s="8">
        <f>(K187*9+BTC[[#This Row],[TR]])/10</f>
        <v>1053.9197887465889</v>
      </c>
      <c r="L188" s="12">
        <f>(BTC[[#This Row],[high]]+BTC[[#This Row],[low]])/2</f>
        <v>10760.165000000001</v>
      </c>
      <c r="M188" s="15">
        <f>BTC[[#This Row],[MidPrice]]+Multiplier*BTC[[#This Row],[ATR]]</f>
        <v>13921.924366239768</v>
      </c>
      <c r="N188" s="15">
        <f>BTC[[#This Row],[MidPrice]]-Multiplier*BTC[[#This Row],[ATR]]</f>
        <v>7598.4056337602342</v>
      </c>
      <c r="O188" s="15">
        <f>IF(OR(BTC[[#This Row],[UpperE]]&lt;O187,F187&gt;O187),BTC[[#This Row],[UpperE]],O187)</f>
        <v>11340.452947794918</v>
      </c>
      <c r="P188" s="15">
        <f>IF(OR(BTC[[#This Row],[LowerE]]&gt;P187,F187&lt;P187),BTC[[#This Row],[LowerE]],P187)</f>
        <v>7598.4056337602342</v>
      </c>
      <c r="Q188" s="8">
        <f>IF(T187=O187,BTC[[#This Row],[Upper]],BTC[[#This Row],[Lower]])</f>
        <v>11340.452947794918</v>
      </c>
      <c r="R188" s="22">
        <f>IF(BTC[[#This Row],[SuperTrend]]=BTC[[#This Row],[Upper]],BTC[[#This Row],[Upper]],NA())</f>
        <v>11340.452947794918</v>
      </c>
      <c r="S188" s="22" t="e">
        <f>IF(BTC[[#This Row],[SuperTrend]]=BTC[[#This Row],[Lower]],BTC[[#This Row],[Lower]],NA())</f>
        <v>#N/A</v>
      </c>
      <c r="T188" s="22">
        <f>IF(BTC[[#This Row],[close]]&lt;=BTC[[#This Row],[STpot]],BTC[[#This Row],[Upper]],BTC[[#This Row],[Lower]])</f>
        <v>11340.452947794918</v>
      </c>
    </row>
    <row r="189" spans="1:20" x14ac:dyDescent="0.25">
      <c r="A189" s="5">
        <v>188</v>
      </c>
      <c r="B189" s="2">
        <v>43150</v>
      </c>
      <c r="C189" s="1">
        <v>11147.11</v>
      </c>
      <c r="D189" s="1">
        <v>11786.01</v>
      </c>
      <c r="E189" s="1">
        <v>11100.59</v>
      </c>
      <c r="F189" s="1">
        <v>11200.99</v>
      </c>
      <c r="G189" s="1">
        <f>BTC[[#This Row],[high]]-BTC[[#This Row],[low]]</f>
        <v>685.42000000000007</v>
      </c>
      <c r="H189" s="1">
        <f>ABS(BTC[[#This Row],[high]]-F188)</f>
        <v>633.01000000000022</v>
      </c>
      <c r="I189" s="1">
        <f>ABS(BTC[[#This Row],[low]]-F188)</f>
        <v>52.409999999999854</v>
      </c>
      <c r="J189" s="15">
        <f>MAX(BTC[[#This Row],[H-L]:[|L-pC|]])</f>
        <v>685.42000000000007</v>
      </c>
      <c r="K189" s="8">
        <f>(K188*9+BTC[[#This Row],[TR]])/10</f>
        <v>1017.06980987193</v>
      </c>
      <c r="L189" s="12">
        <f>(BTC[[#This Row],[high]]+BTC[[#This Row],[low]])/2</f>
        <v>11443.3</v>
      </c>
      <c r="M189" s="15">
        <f>BTC[[#This Row],[MidPrice]]+Multiplier*BTC[[#This Row],[ATR]]</f>
        <v>14494.509429615789</v>
      </c>
      <c r="N189" s="15">
        <f>BTC[[#This Row],[MidPrice]]-Multiplier*BTC[[#This Row],[ATR]]</f>
        <v>8392.0905703842091</v>
      </c>
      <c r="O189" s="15">
        <f>IF(OR(BTC[[#This Row],[UpperE]]&lt;O188,F188&gt;O188),BTC[[#This Row],[UpperE]],O188)</f>
        <v>11340.452947794918</v>
      </c>
      <c r="P189" s="15">
        <f>IF(OR(BTC[[#This Row],[LowerE]]&gt;P188,F188&lt;P188),BTC[[#This Row],[LowerE]],P188)</f>
        <v>8392.0905703842091</v>
      </c>
      <c r="Q189" s="8">
        <f>IF(T188=O188,BTC[[#This Row],[Upper]],BTC[[#This Row],[Lower]])</f>
        <v>11340.452947794918</v>
      </c>
      <c r="R189" s="22">
        <f>IF(BTC[[#This Row],[SuperTrend]]=BTC[[#This Row],[Upper]],BTC[[#This Row],[Upper]],NA())</f>
        <v>11340.452947794918</v>
      </c>
      <c r="S189" s="22" t="e">
        <f>IF(BTC[[#This Row],[SuperTrend]]=BTC[[#This Row],[Lower]],BTC[[#This Row],[Lower]],NA())</f>
        <v>#N/A</v>
      </c>
      <c r="T189" s="22">
        <f>IF(BTC[[#This Row],[close]]&lt;=BTC[[#This Row],[STpot]],BTC[[#This Row],[Upper]],BTC[[#This Row],[Lower]])</f>
        <v>11340.452947794918</v>
      </c>
    </row>
    <row r="190" spans="1:20" x14ac:dyDescent="0.25">
      <c r="A190" s="5">
        <v>189</v>
      </c>
      <c r="B190" s="2">
        <v>43151</v>
      </c>
      <c r="C190" s="1">
        <v>11195.07</v>
      </c>
      <c r="D190" s="1">
        <v>11304.03</v>
      </c>
      <c r="E190" s="1">
        <v>10200</v>
      </c>
      <c r="F190" s="1">
        <v>10437.6</v>
      </c>
      <c r="G190" s="1">
        <f>BTC[[#This Row],[high]]-BTC[[#This Row],[low]]</f>
        <v>1104.0300000000007</v>
      </c>
      <c r="H190" s="1">
        <f>ABS(BTC[[#This Row],[high]]-F189)</f>
        <v>103.04000000000087</v>
      </c>
      <c r="I190" s="1">
        <f>ABS(BTC[[#This Row],[low]]-F189)</f>
        <v>1000.9899999999998</v>
      </c>
      <c r="J190" s="15">
        <f>MAX(BTC[[#This Row],[H-L]:[|L-pC|]])</f>
        <v>1104.0300000000007</v>
      </c>
      <c r="K190" s="8">
        <f>(K189*9+BTC[[#This Row],[TR]])/10</f>
        <v>1025.7658288847372</v>
      </c>
      <c r="L190" s="12">
        <f>(BTC[[#This Row],[high]]+BTC[[#This Row],[low]])/2</f>
        <v>10752.014999999999</v>
      </c>
      <c r="M190" s="15">
        <f>BTC[[#This Row],[MidPrice]]+Multiplier*BTC[[#This Row],[ATR]]</f>
        <v>13829.312486654211</v>
      </c>
      <c r="N190" s="15">
        <f>BTC[[#This Row],[MidPrice]]-Multiplier*BTC[[#This Row],[ATR]]</f>
        <v>7674.7175133457877</v>
      </c>
      <c r="O190" s="15">
        <f>IF(OR(BTC[[#This Row],[UpperE]]&lt;O189,F189&gt;O189),BTC[[#This Row],[UpperE]],O189)</f>
        <v>11340.452947794918</v>
      </c>
      <c r="P190" s="15">
        <f>IF(OR(BTC[[#This Row],[LowerE]]&gt;P189,F189&lt;P189),BTC[[#This Row],[LowerE]],P189)</f>
        <v>8392.0905703842091</v>
      </c>
      <c r="Q190" s="8">
        <f>IF(T189=O189,BTC[[#This Row],[Upper]],BTC[[#This Row],[Lower]])</f>
        <v>11340.452947794918</v>
      </c>
      <c r="R190" s="22">
        <f>IF(BTC[[#This Row],[SuperTrend]]=BTC[[#This Row],[Upper]],BTC[[#This Row],[Upper]],NA())</f>
        <v>11340.452947794918</v>
      </c>
      <c r="S190" s="22" t="e">
        <f>IF(BTC[[#This Row],[SuperTrend]]=BTC[[#This Row],[Lower]],BTC[[#This Row],[Lower]],NA())</f>
        <v>#N/A</v>
      </c>
      <c r="T190" s="22">
        <f>IF(BTC[[#This Row],[close]]&lt;=BTC[[#This Row],[STpot]],BTC[[#This Row],[Upper]],BTC[[#This Row],[Lower]])</f>
        <v>11340.452947794918</v>
      </c>
    </row>
    <row r="191" spans="1:20" x14ac:dyDescent="0.25">
      <c r="A191" s="5">
        <v>190</v>
      </c>
      <c r="B191" s="2">
        <v>43152</v>
      </c>
      <c r="C191" s="1">
        <v>10439.02</v>
      </c>
      <c r="D191" s="1">
        <v>10933.44</v>
      </c>
      <c r="E191" s="1">
        <v>9679</v>
      </c>
      <c r="F191" s="1">
        <v>9811.0400000000009</v>
      </c>
      <c r="G191" s="1">
        <f>BTC[[#This Row],[high]]-BTC[[#This Row],[low]]</f>
        <v>1254.4400000000005</v>
      </c>
      <c r="H191" s="1">
        <f>ABS(BTC[[#This Row],[high]]-F190)</f>
        <v>495.84000000000015</v>
      </c>
      <c r="I191" s="1">
        <f>ABS(BTC[[#This Row],[low]]-F190)</f>
        <v>758.60000000000036</v>
      </c>
      <c r="J191" s="15">
        <f>MAX(BTC[[#This Row],[H-L]:[|L-pC|]])</f>
        <v>1254.4400000000005</v>
      </c>
      <c r="K191" s="8">
        <f>(K190*9+BTC[[#This Row],[TR]])/10</f>
        <v>1048.6332459962637</v>
      </c>
      <c r="L191" s="12">
        <f>(BTC[[#This Row],[high]]+BTC[[#This Row],[low]])/2</f>
        <v>10306.220000000001</v>
      </c>
      <c r="M191" s="15">
        <f>BTC[[#This Row],[MidPrice]]+Multiplier*BTC[[#This Row],[ATR]]</f>
        <v>13452.119737988793</v>
      </c>
      <c r="N191" s="15">
        <f>BTC[[#This Row],[MidPrice]]-Multiplier*BTC[[#This Row],[ATR]]</f>
        <v>7160.3202620112097</v>
      </c>
      <c r="O191" s="15">
        <f>IF(OR(BTC[[#This Row],[UpperE]]&lt;O190,F190&gt;O190),BTC[[#This Row],[UpperE]],O190)</f>
        <v>11340.452947794918</v>
      </c>
      <c r="P191" s="15">
        <f>IF(OR(BTC[[#This Row],[LowerE]]&gt;P190,F190&lt;P190),BTC[[#This Row],[LowerE]],P190)</f>
        <v>8392.0905703842091</v>
      </c>
      <c r="Q191" s="8">
        <f>IF(T190=O190,BTC[[#This Row],[Upper]],BTC[[#This Row],[Lower]])</f>
        <v>11340.452947794918</v>
      </c>
      <c r="R191" s="22">
        <f>IF(BTC[[#This Row],[SuperTrend]]=BTC[[#This Row],[Upper]],BTC[[#This Row],[Upper]],NA())</f>
        <v>11340.452947794918</v>
      </c>
      <c r="S191" s="22" t="e">
        <f>IF(BTC[[#This Row],[SuperTrend]]=BTC[[#This Row],[Lower]],BTC[[#This Row],[Lower]],NA())</f>
        <v>#N/A</v>
      </c>
      <c r="T191" s="22">
        <f>IF(BTC[[#This Row],[close]]&lt;=BTC[[#This Row],[STpot]],BTC[[#This Row],[Upper]],BTC[[#This Row],[Lower]])</f>
        <v>11340.452947794918</v>
      </c>
    </row>
    <row r="192" spans="1:20" x14ac:dyDescent="0.25">
      <c r="A192" s="5">
        <v>191</v>
      </c>
      <c r="B192" s="2">
        <v>43153</v>
      </c>
      <c r="C192" s="1">
        <v>9815.5499999999993</v>
      </c>
      <c r="D192" s="1">
        <v>10435</v>
      </c>
      <c r="E192" s="1">
        <v>9570.19</v>
      </c>
      <c r="F192" s="1">
        <v>10131.040000000001</v>
      </c>
      <c r="G192" s="1">
        <f>BTC[[#This Row],[high]]-BTC[[#This Row],[low]]</f>
        <v>864.80999999999949</v>
      </c>
      <c r="H192" s="1">
        <f>ABS(BTC[[#This Row],[high]]-F191)</f>
        <v>623.95999999999913</v>
      </c>
      <c r="I192" s="1">
        <f>ABS(BTC[[#This Row],[low]]-F191)</f>
        <v>240.85000000000036</v>
      </c>
      <c r="J192" s="15">
        <f>MAX(BTC[[#This Row],[H-L]:[|L-pC|]])</f>
        <v>864.80999999999949</v>
      </c>
      <c r="K192" s="8">
        <f>(K191*9+BTC[[#This Row],[TR]])/10</f>
        <v>1030.2509213966373</v>
      </c>
      <c r="L192" s="12">
        <f>(BTC[[#This Row],[high]]+BTC[[#This Row],[low]])/2</f>
        <v>10002.595000000001</v>
      </c>
      <c r="M192" s="15">
        <f>BTC[[#This Row],[MidPrice]]+Multiplier*BTC[[#This Row],[ATR]]</f>
        <v>13093.347764189914</v>
      </c>
      <c r="N192" s="15">
        <f>BTC[[#This Row],[MidPrice]]-Multiplier*BTC[[#This Row],[ATR]]</f>
        <v>6911.8422358100888</v>
      </c>
      <c r="O192" s="15">
        <f>IF(OR(BTC[[#This Row],[UpperE]]&lt;O191,F191&gt;O191),BTC[[#This Row],[UpperE]],O191)</f>
        <v>11340.452947794918</v>
      </c>
      <c r="P192" s="15">
        <f>IF(OR(BTC[[#This Row],[LowerE]]&gt;P191,F191&lt;P191),BTC[[#This Row],[LowerE]],P191)</f>
        <v>8392.0905703842091</v>
      </c>
      <c r="Q192" s="8">
        <f>IF(T191=O191,BTC[[#This Row],[Upper]],BTC[[#This Row],[Lower]])</f>
        <v>11340.452947794918</v>
      </c>
      <c r="R192" s="22">
        <f>IF(BTC[[#This Row],[SuperTrend]]=BTC[[#This Row],[Upper]],BTC[[#This Row],[Upper]],NA())</f>
        <v>11340.452947794918</v>
      </c>
      <c r="S192" s="22" t="e">
        <f>IF(BTC[[#This Row],[SuperTrend]]=BTC[[#This Row],[Lower]],BTC[[#This Row],[Lower]],NA())</f>
        <v>#N/A</v>
      </c>
      <c r="T192" s="22">
        <f>IF(BTC[[#This Row],[close]]&lt;=BTC[[#This Row],[STpot]],BTC[[#This Row],[Upper]],BTC[[#This Row],[Lower]])</f>
        <v>11340.452947794918</v>
      </c>
    </row>
    <row r="193" spans="1:20" x14ac:dyDescent="0.25">
      <c r="A193" s="5">
        <v>192</v>
      </c>
      <c r="B193" s="2">
        <v>43154</v>
      </c>
      <c r="C193" s="1">
        <v>10131.040000000001</v>
      </c>
      <c r="D193" s="1">
        <v>10496.97</v>
      </c>
      <c r="E193" s="1">
        <v>9352</v>
      </c>
      <c r="F193" s="1">
        <v>9694.51</v>
      </c>
      <c r="G193" s="1">
        <f>BTC[[#This Row],[high]]-BTC[[#This Row],[low]]</f>
        <v>1144.9699999999993</v>
      </c>
      <c r="H193" s="1">
        <f>ABS(BTC[[#This Row],[high]]-F192)</f>
        <v>365.92999999999847</v>
      </c>
      <c r="I193" s="1">
        <f>ABS(BTC[[#This Row],[low]]-F192)</f>
        <v>779.04000000000087</v>
      </c>
      <c r="J193" s="15">
        <f>MAX(BTC[[#This Row],[H-L]:[|L-pC|]])</f>
        <v>1144.9699999999993</v>
      </c>
      <c r="K193" s="8">
        <f>(K192*9+BTC[[#This Row],[TR]])/10</f>
        <v>1041.7228292569735</v>
      </c>
      <c r="L193" s="12">
        <f>(BTC[[#This Row],[high]]+BTC[[#This Row],[low]])/2</f>
        <v>9924.4850000000006</v>
      </c>
      <c r="M193" s="15">
        <f>BTC[[#This Row],[MidPrice]]+Multiplier*BTC[[#This Row],[ATR]]</f>
        <v>13049.65348777092</v>
      </c>
      <c r="N193" s="15">
        <f>BTC[[#This Row],[MidPrice]]-Multiplier*BTC[[#This Row],[ATR]]</f>
        <v>6799.3165122290802</v>
      </c>
      <c r="O193" s="15">
        <f>IF(OR(BTC[[#This Row],[UpperE]]&lt;O192,F192&gt;O192),BTC[[#This Row],[UpperE]],O192)</f>
        <v>11340.452947794918</v>
      </c>
      <c r="P193" s="15">
        <f>IF(OR(BTC[[#This Row],[LowerE]]&gt;P192,F192&lt;P192),BTC[[#This Row],[LowerE]],P192)</f>
        <v>8392.0905703842091</v>
      </c>
      <c r="Q193" s="8">
        <f>IF(T192=O192,BTC[[#This Row],[Upper]],BTC[[#This Row],[Lower]])</f>
        <v>11340.452947794918</v>
      </c>
      <c r="R193" s="22">
        <f>IF(BTC[[#This Row],[SuperTrend]]=BTC[[#This Row],[Upper]],BTC[[#This Row],[Upper]],NA())</f>
        <v>11340.452947794918</v>
      </c>
      <c r="S193" s="22" t="e">
        <f>IF(BTC[[#This Row],[SuperTrend]]=BTC[[#This Row],[Lower]],BTC[[#This Row],[Lower]],NA())</f>
        <v>#N/A</v>
      </c>
      <c r="T193" s="22">
        <f>IF(BTC[[#This Row],[close]]&lt;=BTC[[#This Row],[STpot]],BTC[[#This Row],[Upper]],BTC[[#This Row],[Lower]])</f>
        <v>11340.452947794918</v>
      </c>
    </row>
    <row r="194" spans="1:20" x14ac:dyDescent="0.25">
      <c r="A194" s="5">
        <v>193</v>
      </c>
      <c r="B194" s="2">
        <v>43155</v>
      </c>
      <c r="C194" s="1">
        <v>9694.51</v>
      </c>
      <c r="D194" s="1">
        <v>9847</v>
      </c>
      <c r="E194" s="1">
        <v>9274.7999999999993</v>
      </c>
      <c r="F194" s="1">
        <v>9590</v>
      </c>
      <c r="G194" s="1">
        <f>BTC[[#This Row],[high]]-BTC[[#This Row],[low]]</f>
        <v>572.20000000000073</v>
      </c>
      <c r="H194" s="1">
        <f>ABS(BTC[[#This Row],[high]]-F193)</f>
        <v>152.48999999999978</v>
      </c>
      <c r="I194" s="1">
        <f>ABS(BTC[[#This Row],[low]]-F193)</f>
        <v>419.71000000000095</v>
      </c>
      <c r="J194" s="15">
        <f>MAX(BTC[[#This Row],[H-L]:[|L-pC|]])</f>
        <v>572.20000000000073</v>
      </c>
      <c r="K194" s="8">
        <f>(K193*9+BTC[[#This Row],[TR]])/10</f>
        <v>994.77054633127625</v>
      </c>
      <c r="L194" s="12">
        <f>(BTC[[#This Row],[high]]+BTC[[#This Row],[low]])/2</f>
        <v>9560.9</v>
      </c>
      <c r="M194" s="15">
        <f>BTC[[#This Row],[MidPrice]]+Multiplier*BTC[[#This Row],[ATR]]</f>
        <v>12545.211638993827</v>
      </c>
      <c r="N194" s="15">
        <f>BTC[[#This Row],[MidPrice]]-Multiplier*BTC[[#This Row],[ATR]]</f>
        <v>6576.588361006171</v>
      </c>
      <c r="O194" s="15">
        <f>IF(OR(BTC[[#This Row],[UpperE]]&lt;O193,F193&gt;O193),BTC[[#This Row],[UpperE]],O193)</f>
        <v>11340.452947794918</v>
      </c>
      <c r="P194" s="15">
        <f>IF(OR(BTC[[#This Row],[LowerE]]&gt;P193,F193&lt;P193),BTC[[#This Row],[LowerE]],P193)</f>
        <v>8392.0905703842091</v>
      </c>
      <c r="Q194" s="8">
        <f>IF(T193=O193,BTC[[#This Row],[Upper]],BTC[[#This Row],[Lower]])</f>
        <v>11340.452947794918</v>
      </c>
      <c r="R194" s="22">
        <f>IF(BTC[[#This Row],[SuperTrend]]=BTC[[#This Row],[Upper]],BTC[[#This Row],[Upper]],NA())</f>
        <v>11340.452947794918</v>
      </c>
      <c r="S194" s="22" t="e">
        <f>IF(BTC[[#This Row],[SuperTrend]]=BTC[[#This Row],[Lower]],BTC[[#This Row],[Lower]],NA())</f>
        <v>#N/A</v>
      </c>
      <c r="T194" s="22">
        <f>IF(BTC[[#This Row],[close]]&lt;=BTC[[#This Row],[STpot]],BTC[[#This Row],[Upper]],BTC[[#This Row],[Lower]])</f>
        <v>11340.452947794918</v>
      </c>
    </row>
    <row r="195" spans="1:20" x14ac:dyDescent="0.25">
      <c r="A195" s="5">
        <v>194</v>
      </c>
      <c r="B195" s="2">
        <v>43156</v>
      </c>
      <c r="C195" s="1">
        <v>9590</v>
      </c>
      <c r="D195" s="1">
        <v>10444.32</v>
      </c>
      <c r="E195" s="1">
        <v>9350</v>
      </c>
      <c r="F195" s="1">
        <v>10324</v>
      </c>
      <c r="G195" s="1">
        <f>BTC[[#This Row],[high]]-BTC[[#This Row],[low]]</f>
        <v>1094.3199999999997</v>
      </c>
      <c r="H195" s="1">
        <f>ABS(BTC[[#This Row],[high]]-F194)</f>
        <v>854.31999999999971</v>
      </c>
      <c r="I195" s="1">
        <f>ABS(BTC[[#This Row],[low]]-F194)</f>
        <v>240</v>
      </c>
      <c r="J195" s="15">
        <f>MAX(BTC[[#This Row],[H-L]:[|L-pC|]])</f>
        <v>1094.3199999999997</v>
      </c>
      <c r="K195" s="8">
        <f>(K194*9+BTC[[#This Row],[TR]])/10</f>
        <v>1004.7254916981486</v>
      </c>
      <c r="L195" s="12">
        <f>(BTC[[#This Row],[high]]+BTC[[#This Row],[low]])/2</f>
        <v>9897.16</v>
      </c>
      <c r="M195" s="15">
        <f>BTC[[#This Row],[MidPrice]]+Multiplier*BTC[[#This Row],[ATR]]</f>
        <v>12911.336475094446</v>
      </c>
      <c r="N195" s="15">
        <f>BTC[[#This Row],[MidPrice]]-Multiplier*BTC[[#This Row],[ATR]]</f>
        <v>6882.9835249055541</v>
      </c>
      <c r="O195" s="15">
        <f>IF(OR(BTC[[#This Row],[UpperE]]&lt;O194,F194&gt;O194),BTC[[#This Row],[UpperE]],O194)</f>
        <v>11340.452947794918</v>
      </c>
      <c r="P195" s="15">
        <f>IF(OR(BTC[[#This Row],[LowerE]]&gt;P194,F194&lt;P194),BTC[[#This Row],[LowerE]],P194)</f>
        <v>8392.0905703842091</v>
      </c>
      <c r="Q195" s="8">
        <f>IF(T194=O194,BTC[[#This Row],[Upper]],BTC[[#This Row],[Lower]])</f>
        <v>11340.452947794918</v>
      </c>
      <c r="R195" s="22">
        <f>IF(BTC[[#This Row],[SuperTrend]]=BTC[[#This Row],[Upper]],BTC[[#This Row],[Upper]],NA())</f>
        <v>11340.452947794918</v>
      </c>
      <c r="S195" s="22" t="e">
        <f>IF(BTC[[#This Row],[SuperTrend]]=BTC[[#This Row],[Lower]],BTC[[#This Row],[Lower]],NA())</f>
        <v>#N/A</v>
      </c>
      <c r="T195" s="22">
        <f>IF(BTC[[#This Row],[close]]&lt;=BTC[[#This Row],[STpot]],BTC[[#This Row],[Upper]],BTC[[#This Row],[Lower]])</f>
        <v>11340.452947794918</v>
      </c>
    </row>
    <row r="196" spans="1:20" x14ac:dyDescent="0.25">
      <c r="A196" s="5">
        <v>195</v>
      </c>
      <c r="B196" s="2">
        <v>43157</v>
      </c>
      <c r="C196" s="1">
        <v>10321</v>
      </c>
      <c r="D196" s="1">
        <v>10870</v>
      </c>
      <c r="E196" s="1">
        <v>10121</v>
      </c>
      <c r="F196" s="1">
        <v>10569.04</v>
      </c>
      <c r="G196" s="1">
        <f>BTC[[#This Row],[high]]-BTC[[#This Row],[low]]</f>
        <v>749</v>
      </c>
      <c r="H196" s="1">
        <f>ABS(BTC[[#This Row],[high]]-F195)</f>
        <v>546</v>
      </c>
      <c r="I196" s="1">
        <f>ABS(BTC[[#This Row],[low]]-F195)</f>
        <v>203</v>
      </c>
      <c r="J196" s="15">
        <f>MAX(BTC[[#This Row],[H-L]:[|L-pC|]])</f>
        <v>749</v>
      </c>
      <c r="K196" s="8">
        <f>(K195*9+BTC[[#This Row],[TR]])/10</f>
        <v>979.15294252833371</v>
      </c>
      <c r="L196" s="12">
        <f>(BTC[[#This Row],[high]]+BTC[[#This Row],[low]])/2</f>
        <v>10495.5</v>
      </c>
      <c r="M196" s="15">
        <f>BTC[[#This Row],[MidPrice]]+Multiplier*BTC[[#This Row],[ATR]]</f>
        <v>13432.958827585</v>
      </c>
      <c r="N196" s="15">
        <f>BTC[[#This Row],[MidPrice]]-Multiplier*BTC[[#This Row],[ATR]]</f>
        <v>7558.041172414999</v>
      </c>
      <c r="O196" s="15">
        <f>IF(OR(BTC[[#This Row],[UpperE]]&lt;O195,F195&gt;O195),BTC[[#This Row],[UpperE]],O195)</f>
        <v>11340.452947794918</v>
      </c>
      <c r="P196" s="15">
        <f>IF(OR(BTC[[#This Row],[LowerE]]&gt;P195,F195&lt;P195),BTC[[#This Row],[LowerE]],P195)</f>
        <v>8392.0905703842091</v>
      </c>
      <c r="Q196" s="8">
        <f>IF(T195=O195,BTC[[#This Row],[Upper]],BTC[[#This Row],[Lower]])</f>
        <v>11340.452947794918</v>
      </c>
      <c r="R196" s="22">
        <f>IF(BTC[[#This Row],[SuperTrend]]=BTC[[#This Row],[Upper]],BTC[[#This Row],[Upper]],NA())</f>
        <v>11340.452947794918</v>
      </c>
      <c r="S196" s="22" t="e">
        <f>IF(BTC[[#This Row],[SuperTrend]]=BTC[[#This Row],[Lower]],BTC[[#This Row],[Lower]],NA())</f>
        <v>#N/A</v>
      </c>
      <c r="T196" s="22">
        <f>IF(BTC[[#This Row],[close]]&lt;=BTC[[#This Row],[STpot]],BTC[[#This Row],[Upper]],BTC[[#This Row],[Lower]])</f>
        <v>11340.452947794918</v>
      </c>
    </row>
    <row r="197" spans="1:20" x14ac:dyDescent="0.25">
      <c r="A197" s="5">
        <v>196</v>
      </c>
      <c r="B197" s="2">
        <v>43158</v>
      </c>
      <c r="C197" s="1">
        <v>10584.33</v>
      </c>
      <c r="D197" s="1">
        <v>11098</v>
      </c>
      <c r="E197" s="1">
        <v>10300</v>
      </c>
      <c r="F197" s="1">
        <v>10326.76</v>
      </c>
      <c r="G197" s="1">
        <f>BTC[[#This Row],[high]]-BTC[[#This Row],[low]]</f>
        <v>798</v>
      </c>
      <c r="H197" s="1">
        <f>ABS(BTC[[#This Row],[high]]-F196)</f>
        <v>528.95999999999913</v>
      </c>
      <c r="I197" s="1">
        <f>ABS(BTC[[#This Row],[low]]-F196)</f>
        <v>269.04000000000087</v>
      </c>
      <c r="J197" s="15">
        <f>MAX(BTC[[#This Row],[H-L]:[|L-pC|]])</f>
        <v>798</v>
      </c>
      <c r="K197" s="8">
        <f>(K196*9+BTC[[#This Row],[TR]])/10</f>
        <v>961.03764827550037</v>
      </c>
      <c r="L197" s="12">
        <f>(BTC[[#This Row],[high]]+BTC[[#This Row],[low]])/2</f>
        <v>10699</v>
      </c>
      <c r="M197" s="15">
        <f>BTC[[#This Row],[MidPrice]]+Multiplier*BTC[[#This Row],[ATR]]</f>
        <v>13582.112944826502</v>
      </c>
      <c r="N197" s="15">
        <f>BTC[[#This Row],[MidPrice]]-Multiplier*BTC[[#This Row],[ATR]]</f>
        <v>7815.887055173499</v>
      </c>
      <c r="O197" s="15">
        <f>IF(OR(BTC[[#This Row],[UpperE]]&lt;O196,F196&gt;O196),BTC[[#This Row],[UpperE]],O196)</f>
        <v>11340.452947794918</v>
      </c>
      <c r="P197" s="15">
        <f>IF(OR(BTC[[#This Row],[LowerE]]&gt;P196,F196&lt;P196),BTC[[#This Row],[LowerE]],P196)</f>
        <v>8392.0905703842091</v>
      </c>
      <c r="Q197" s="8">
        <f>IF(T196=O196,BTC[[#This Row],[Upper]],BTC[[#This Row],[Lower]])</f>
        <v>11340.452947794918</v>
      </c>
      <c r="R197" s="22">
        <f>IF(BTC[[#This Row],[SuperTrend]]=BTC[[#This Row],[Upper]],BTC[[#This Row],[Upper]],NA())</f>
        <v>11340.452947794918</v>
      </c>
      <c r="S197" s="22" t="e">
        <f>IF(BTC[[#This Row],[SuperTrend]]=BTC[[#This Row],[Lower]],BTC[[#This Row],[Lower]],NA())</f>
        <v>#N/A</v>
      </c>
      <c r="T197" s="22">
        <f>IF(BTC[[#This Row],[close]]&lt;=BTC[[#This Row],[STpot]],BTC[[#This Row],[Upper]],BTC[[#This Row],[Lower]])</f>
        <v>11340.452947794918</v>
      </c>
    </row>
    <row r="198" spans="1:20" x14ac:dyDescent="0.25">
      <c r="A198" s="5">
        <v>197</v>
      </c>
      <c r="B198" s="2">
        <v>43159</v>
      </c>
      <c r="C198" s="1">
        <v>10325.64</v>
      </c>
      <c r="D198" s="1">
        <v>11060.41</v>
      </c>
      <c r="E198" s="1">
        <v>10240</v>
      </c>
      <c r="F198" s="1">
        <v>10920</v>
      </c>
      <c r="G198" s="1">
        <f>BTC[[#This Row],[high]]-BTC[[#This Row],[low]]</f>
        <v>820.40999999999985</v>
      </c>
      <c r="H198" s="1">
        <f>ABS(BTC[[#This Row],[high]]-F197)</f>
        <v>733.64999999999964</v>
      </c>
      <c r="I198" s="1">
        <f>ABS(BTC[[#This Row],[low]]-F197)</f>
        <v>86.760000000000218</v>
      </c>
      <c r="J198" s="15">
        <f>MAX(BTC[[#This Row],[H-L]:[|L-pC|]])</f>
        <v>820.40999999999985</v>
      </c>
      <c r="K198" s="8">
        <f>(K197*9+BTC[[#This Row],[TR]])/10</f>
        <v>946.97488344795033</v>
      </c>
      <c r="L198" s="12">
        <f>(BTC[[#This Row],[high]]+BTC[[#This Row],[low]])/2</f>
        <v>10650.205</v>
      </c>
      <c r="M198" s="15">
        <f>BTC[[#This Row],[MidPrice]]+Multiplier*BTC[[#This Row],[ATR]]</f>
        <v>13491.12965034385</v>
      </c>
      <c r="N198" s="15">
        <f>BTC[[#This Row],[MidPrice]]-Multiplier*BTC[[#This Row],[ATR]]</f>
        <v>7809.2803496561492</v>
      </c>
      <c r="O198" s="15">
        <f>IF(OR(BTC[[#This Row],[UpperE]]&lt;O197,F197&gt;O197),BTC[[#This Row],[UpperE]],O197)</f>
        <v>11340.452947794918</v>
      </c>
      <c r="P198" s="15">
        <f>IF(OR(BTC[[#This Row],[LowerE]]&gt;P197,F197&lt;P197),BTC[[#This Row],[LowerE]],P197)</f>
        <v>8392.0905703842091</v>
      </c>
      <c r="Q198" s="8">
        <f>IF(T197=O197,BTC[[#This Row],[Upper]],BTC[[#This Row],[Lower]])</f>
        <v>11340.452947794918</v>
      </c>
      <c r="R198" s="22">
        <f>IF(BTC[[#This Row],[SuperTrend]]=BTC[[#This Row],[Upper]],BTC[[#This Row],[Upper]],NA())</f>
        <v>11340.452947794918</v>
      </c>
      <c r="S198" s="22" t="e">
        <f>IF(BTC[[#This Row],[SuperTrend]]=BTC[[#This Row],[Lower]],BTC[[#This Row],[Lower]],NA())</f>
        <v>#N/A</v>
      </c>
      <c r="T198" s="22">
        <f>IF(BTC[[#This Row],[close]]&lt;=BTC[[#This Row],[STpot]],BTC[[#This Row],[Upper]],BTC[[#This Row],[Lower]])</f>
        <v>11340.452947794918</v>
      </c>
    </row>
    <row r="199" spans="1:20" x14ac:dyDescent="0.25">
      <c r="A199" s="5">
        <v>198</v>
      </c>
      <c r="B199" s="2">
        <v>43160</v>
      </c>
      <c r="C199" s="1">
        <v>10923.36</v>
      </c>
      <c r="D199" s="1">
        <v>11200</v>
      </c>
      <c r="E199" s="1">
        <v>10770</v>
      </c>
      <c r="F199" s="1">
        <v>11039</v>
      </c>
      <c r="G199" s="1">
        <f>BTC[[#This Row],[high]]-BTC[[#This Row],[low]]</f>
        <v>430</v>
      </c>
      <c r="H199" s="1">
        <f>ABS(BTC[[#This Row],[high]]-F198)</f>
        <v>280</v>
      </c>
      <c r="I199" s="1">
        <f>ABS(BTC[[#This Row],[low]]-F198)</f>
        <v>150</v>
      </c>
      <c r="J199" s="15">
        <f>MAX(BTC[[#This Row],[H-L]:[|L-pC|]])</f>
        <v>430</v>
      </c>
      <c r="K199" s="8">
        <f>(K198*9+BTC[[#This Row],[TR]])/10</f>
        <v>895.2773951031553</v>
      </c>
      <c r="L199" s="12">
        <f>(BTC[[#This Row],[high]]+BTC[[#This Row],[low]])/2</f>
        <v>10985</v>
      </c>
      <c r="M199" s="15">
        <f>BTC[[#This Row],[MidPrice]]+Multiplier*BTC[[#This Row],[ATR]]</f>
        <v>13670.832185309466</v>
      </c>
      <c r="N199" s="15">
        <f>BTC[[#This Row],[MidPrice]]-Multiplier*BTC[[#This Row],[ATR]]</f>
        <v>8299.1678146905342</v>
      </c>
      <c r="O199" s="15">
        <f>IF(OR(BTC[[#This Row],[UpperE]]&lt;O198,F198&gt;O198),BTC[[#This Row],[UpperE]],O198)</f>
        <v>11340.452947794918</v>
      </c>
      <c r="P199" s="15">
        <f>IF(OR(BTC[[#This Row],[LowerE]]&gt;P198,F198&lt;P198),BTC[[#This Row],[LowerE]],P198)</f>
        <v>8392.0905703842091</v>
      </c>
      <c r="Q199" s="8">
        <f>IF(T198=O198,BTC[[#This Row],[Upper]],BTC[[#This Row],[Lower]])</f>
        <v>11340.452947794918</v>
      </c>
      <c r="R199" s="22">
        <f>IF(BTC[[#This Row],[SuperTrend]]=BTC[[#This Row],[Upper]],BTC[[#This Row],[Upper]],NA())</f>
        <v>11340.452947794918</v>
      </c>
      <c r="S199" s="22" t="e">
        <f>IF(BTC[[#This Row],[SuperTrend]]=BTC[[#This Row],[Lower]],BTC[[#This Row],[Lower]],NA())</f>
        <v>#N/A</v>
      </c>
      <c r="T199" s="22">
        <f>IF(BTC[[#This Row],[close]]&lt;=BTC[[#This Row],[STpot]],BTC[[#This Row],[Upper]],BTC[[#This Row],[Lower]])</f>
        <v>11340.452947794918</v>
      </c>
    </row>
    <row r="200" spans="1:20" x14ac:dyDescent="0.25">
      <c r="A200" s="5">
        <v>199</v>
      </c>
      <c r="B200" s="2">
        <v>43161</v>
      </c>
      <c r="C200" s="1">
        <v>11038.99</v>
      </c>
      <c r="D200" s="1">
        <v>11544</v>
      </c>
      <c r="E200" s="1">
        <v>11015.01</v>
      </c>
      <c r="F200" s="1">
        <v>11464.48</v>
      </c>
      <c r="G200" s="1">
        <f>BTC[[#This Row],[high]]-BTC[[#This Row],[low]]</f>
        <v>528.98999999999978</v>
      </c>
      <c r="H200" s="1">
        <f>ABS(BTC[[#This Row],[high]]-F199)</f>
        <v>505</v>
      </c>
      <c r="I200" s="1">
        <f>ABS(BTC[[#This Row],[low]]-F199)</f>
        <v>23.989999999999782</v>
      </c>
      <c r="J200" s="15">
        <f>MAX(BTC[[#This Row],[H-L]:[|L-pC|]])</f>
        <v>528.98999999999978</v>
      </c>
      <c r="K200" s="8">
        <f>(K199*9+BTC[[#This Row],[TR]])/10</f>
        <v>858.64865559283976</v>
      </c>
      <c r="L200" s="12">
        <f>(BTC[[#This Row],[high]]+BTC[[#This Row],[low]])/2</f>
        <v>11279.505000000001</v>
      </c>
      <c r="M200" s="15">
        <f>BTC[[#This Row],[MidPrice]]+Multiplier*BTC[[#This Row],[ATR]]</f>
        <v>13855.450966778521</v>
      </c>
      <c r="N200" s="15">
        <f>BTC[[#This Row],[MidPrice]]-Multiplier*BTC[[#This Row],[ATR]]</f>
        <v>8703.5590332214815</v>
      </c>
      <c r="O200" s="15">
        <f>IF(OR(BTC[[#This Row],[UpperE]]&lt;O199,F199&gt;O199),BTC[[#This Row],[UpperE]],O199)</f>
        <v>11340.452947794918</v>
      </c>
      <c r="P200" s="15">
        <f>IF(OR(BTC[[#This Row],[LowerE]]&gt;P199,F199&lt;P199),BTC[[#This Row],[LowerE]],P199)</f>
        <v>8703.5590332214815</v>
      </c>
      <c r="Q200" s="8">
        <f>IF(T199=O199,BTC[[#This Row],[Upper]],BTC[[#This Row],[Lower]])</f>
        <v>11340.452947794918</v>
      </c>
      <c r="R200" s="22" t="e">
        <f>IF(BTC[[#This Row],[SuperTrend]]=BTC[[#This Row],[Upper]],BTC[[#This Row],[Upper]],NA())</f>
        <v>#N/A</v>
      </c>
      <c r="S200" s="22">
        <f>IF(BTC[[#This Row],[SuperTrend]]=BTC[[#This Row],[Lower]],BTC[[#This Row],[Lower]],NA())</f>
        <v>8703.5590332214815</v>
      </c>
      <c r="T200" s="22">
        <f>IF(BTC[[#This Row],[close]]&lt;=BTC[[#This Row],[STpot]],BTC[[#This Row],[Upper]],BTC[[#This Row],[Lower]])</f>
        <v>8703.5590332214815</v>
      </c>
    </row>
    <row r="201" spans="1:20" x14ac:dyDescent="0.25">
      <c r="A201" s="5">
        <v>200</v>
      </c>
      <c r="B201" s="2">
        <v>43162</v>
      </c>
      <c r="C201" s="1">
        <v>11464.47</v>
      </c>
      <c r="D201" s="1">
        <v>11565</v>
      </c>
      <c r="E201" s="1">
        <v>11050.02</v>
      </c>
      <c r="F201" s="1">
        <v>11515</v>
      </c>
      <c r="G201" s="1">
        <f>BTC[[#This Row],[high]]-BTC[[#This Row],[low]]</f>
        <v>514.97999999999956</v>
      </c>
      <c r="H201" s="1">
        <f>ABS(BTC[[#This Row],[high]]-F200)</f>
        <v>100.52000000000044</v>
      </c>
      <c r="I201" s="1">
        <f>ABS(BTC[[#This Row],[low]]-F200)</f>
        <v>414.45999999999913</v>
      </c>
      <c r="J201" s="15">
        <f>MAX(BTC[[#This Row],[H-L]:[|L-pC|]])</f>
        <v>514.97999999999956</v>
      </c>
      <c r="K201" s="8">
        <f>(K200*9+BTC[[#This Row],[TR]])/10</f>
        <v>824.28179003355581</v>
      </c>
      <c r="L201" s="12">
        <f>(BTC[[#This Row],[high]]+BTC[[#This Row],[low]])/2</f>
        <v>11307.51</v>
      </c>
      <c r="M201" s="15">
        <f>BTC[[#This Row],[MidPrice]]+Multiplier*BTC[[#This Row],[ATR]]</f>
        <v>13780.355370100668</v>
      </c>
      <c r="N201" s="15">
        <f>BTC[[#This Row],[MidPrice]]-Multiplier*BTC[[#This Row],[ATR]]</f>
        <v>8834.6646298993328</v>
      </c>
      <c r="O201" s="15">
        <f>IF(OR(BTC[[#This Row],[UpperE]]&lt;O200,F200&gt;O200),BTC[[#This Row],[UpperE]],O200)</f>
        <v>13780.355370100668</v>
      </c>
      <c r="P201" s="15">
        <f>IF(OR(BTC[[#This Row],[LowerE]]&gt;P200,F200&lt;P200),BTC[[#This Row],[LowerE]],P200)</f>
        <v>8834.6646298993328</v>
      </c>
      <c r="Q201" s="8">
        <f>IF(T200=O200,BTC[[#This Row],[Upper]],BTC[[#This Row],[Lower]])</f>
        <v>8834.6646298993328</v>
      </c>
      <c r="R201" s="22" t="e">
        <f>IF(BTC[[#This Row],[SuperTrend]]=BTC[[#This Row],[Upper]],BTC[[#This Row],[Upper]],NA())</f>
        <v>#N/A</v>
      </c>
      <c r="S201" s="22">
        <f>IF(BTC[[#This Row],[SuperTrend]]=BTC[[#This Row],[Lower]],BTC[[#This Row],[Lower]],NA())</f>
        <v>8834.6646298993328</v>
      </c>
      <c r="T201" s="22">
        <f>IF(BTC[[#This Row],[close]]&lt;=BTC[[#This Row],[STpot]],BTC[[#This Row],[Upper]],BTC[[#This Row],[Lower]])</f>
        <v>8834.6646298993328</v>
      </c>
    </row>
    <row r="202" spans="1:20" x14ac:dyDescent="0.25">
      <c r="A202" s="5">
        <v>201</v>
      </c>
      <c r="B202" s="2">
        <v>43163</v>
      </c>
      <c r="C202" s="1">
        <v>11515</v>
      </c>
      <c r="D202" s="1">
        <v>11710</v>
      </c>
      <c r="E202" s="1">
        <v>11415.01</v>
      </c>
      <c r="F202" s="1">
        <v>11454</v>
      </c>
      <c r="G202" s="1">
        <f>BTC[[#This Row],[high]]-BTC[[#This Row],[low]]</f>
        <v>294.98999999999978</v>
      </c>
      <c r="H202" s="1">
        <f>ABS(BTC[[#This Row],[high]]-F201)</f>
        <v>195</v>
      </c>
      <c r="I202" s="1">
        <f>ABS(BTC[[#This Row],[low]]-F201)</f>
        <v>99.989999999999782</v>
      </c>
      <c r="J202" s="15">
        <f>MAX(BTC[[#This Row],[H-L]:[|L-pC|]])</f>
        <v>294.98999999999978</v>
      </c>
      <c r="K202" s="8">
        <f>(K201*9+BTC[[#This Row],[TR]])/10</f>
        <v>771.35261103020025</v>
      </c>
      <c r="L202" s="12">
        <f>(BTC[[#This Row],[high]]+BTC[[#This Row],[low]])/2</f>
        <v>11562.505000000001</v>
      </c>
      <c r="M202" s="15">
        <f>BTC[[#This Row],[MidPrice]]+Multiplier*BTC[[#This Row],[ATR]]</f>
        <v>13876.562833090602</v>
      </c>
      <c r="N202" s="15">
        <f>BTC[[#This Row],[MidPrice]]-Multiplier*BTC[[#This Row],[ATR]]</f>
        <v>9248.4471669094</v>
      </c>
      <c r="O202" s="15">
        <f>IF(OR(BTC[[#This Row],[UpperE]]&lt;O201,F201&gt;O201),BTC[[#This Row],[UpperE]],O201)</f>
        <v>13780.355370100668</v>
      </c>
      <c r="P202" s="15">
        <f>IF(OR(BTC[[#This Row],[LowerE]]&gt;P201,F201&lt;P201),BTC[[#This Row],[LowerE]],P201)</f>
        <v>9248.4471669094</v>
      </c>
      <c r="Q202" s="8">
        <f>IF(T201=O201,BTC[[#This Row],[Upper]],BTC[[#This Row],[Lower]])</f>
        <v>9248.4471669094</v>
      </c>
      <c r="R202" s="22" t="e">
        <f>IF(BTC[[#This Row],[SuperTrend]]=BTC[[#This Row],[Upper]],BTC[[#This Row],[Upper]],NA())</f>
        <v>#N/A</v>
      </c>
      <c r="S202" s="22">
        <f>IF(BTC[[#This Row],[SuperTrend]]=BTC[[#This Row],[Lower]],BTC[[#This Row],[Lower]],NA())</f>
        <v>9248.4471669094</v>
      </c>
      <c r="T202" s="22">
        <f>IF(BTC[[#This Row],[close]]&lt;=BTC[[#This Row],[STpot]],BTC[[#This Row],[Upper]],BTC[[#This Row],[Lower]])</f>
        <v>9248.4471669094</v>
      </c>
    </row>
    <row r="203" spans="1:20" x14ac:dyDescent="0.25">
      <c r="A203" s="5">
        <v>202</v>
      </c>
      <c r="B203" s="2">
        <v>43164</v>
      </c>
      <c r="C203" s="1">
        <v>11455</v>
      </c>
      <c r="D203" s="1">
        <v>11455</v>
      </c>
      <c r="E203" s="1">
        <v>10555.48</v>
      </c>
      <c r="F203" s="1">
        <v>10716.48</v>
      </c>
      <c r="G203" s="1">
        <f>BTC[[#This Row],[high]]-BTC[[#This Row],[low]]</f>
        <v>899.52000000000044</v>
      </c>
      <c r="H203" s="1">
        <f>ABS(BTC[[#This Row],[high]]-F202)</f>
        <v>1</v>
      </c>
      <c r="I203" s="1">
        <f>ABS(BTC[[#This Row],[low]]-F202)</f>
        <v>898.52000000000044</v>
      </c>
      <c r="J203" s="15">
        <f>MAX(BTC[[#This Row],[H-L]:[|L-pC|]])</f>
        <v>899.52000000000044</v>
      </c>
      <c r="K203" s="8">
        <f>(K202*9+BTC[[#This Row],[TR]])/10</f>
        <v>784.16934992718029</v>
      </c>
      <c r="L203" s="12">
        <f>(BTC[[#This Row],[high]]+BTC[[#This Row],[low]])/2</f>
        <v>11005.24</v>
      </c>
      <c r="M203" s="15">
        <f>BTC[[#This Row],[MidPrice]]+Multiplier*BTC[[#This Row],[ATR]]</f>
        <v>13357.748049781541</v>
      </c>
      <c r="N203" s="15">
        <f>BTC[[#This Row],[MidPrice]]-Multiplier*BTC[[#This Row],[ATR]]</f>
        <v>8652.7319502184582</v>
      </c>
      <c r="O203" s="15">
        <f>IF(OR(BTC[[#This Row],[UpperE]]&lt;O202,F202&gt;O202),BTC[[#This Row],[UpperE]],O202)</f>
        <v>13357.748049781541</v>
      </c>
      <c r="P203" s="15">
        <f>IF(OR(BTC[[#This Row],[LowerE]]&gt;P202,F202&lt;P202),BTC[[#This Row],[LowerE]],P202)</f>
        <v>9248.4471669094</v>
      </c>
      <c r="Q203" s="8">
        <f>IF(T202=O202,BTC[[#This Row],[Upper]],BTC[[#This Row],[Lower]])</f>
        <v>9248.4471669094</v>
      </c>
      <c r="R203" s="22" t="e">
        <f>IF(BTC[[#This Row],[SuperTrend]]=BTC[[#This Row],[Upper]],BTC[[#This Row],[Upper]],NA())</f>
        <v>#N/A</v>
      </c>
      <c r="S203" s="22">
        <f>IF(BTC[[#This Row],[SuperTrend]]=BTC[[#This Row],[Lower]],BTC[[#This Row],[Lower]],NA())</f>
        <v>9248.4471669094</v>
      </c>
      <c r="T203" s="22">
        <f>IF(BTC[[#This Row],[close]]&lt;=BTC[[#This Row],[STpot]],BTC[[#This Row],[Upper]],BTC[[#This Row],[Lower]])</f>
        <v>9248.4471669094</v>
      </c>
    </row>
    <row r="204" spans="1:20" x14ac:dyDescent="0.25">
      <c r="A204" s="5">
        <v>203</v>
      </c>
      <c r="B204" s="2">
        <v>43165</v>
      </c>
      <c r="C204" s="1">
        <v>10716.48</v>
      </c>
      <c r="D204" s="1">
        <v>10899</v>
      </c>
      <c r="E204" s="1">
        <v>9389.31</v>
      </c>
      <c r="F204" s="1">
        <v>9910</v>
      </c>
      <c r="G204" s="1">
        <f>BTC[[#This Row],[high]]-BTC[[#This Row],[low]]</f>
        <v>1509.6900000000005</v>
      </c>
      <c r="H204" s="1">
        <f>ABS(BTC[[#This Row],[high]]-F203)</f>
        <v>182.52000000000044</v>
      </c>
      <c r="I204" s="1">
        <f>ABS(BTC[[#This Row],[low]]-F203)</f>
        <v>1327.17</v>
      </c>
      <c r="J204" s="15">
        <f>MAX(BTC[[#This Row],[H-L]:[|L-pC|]])</f>
        <v>1509.6900000000005</v>
      </c>
      <c r="K204" s="8">
        <f>(K203*9+BTC[[#This Row],[TR]])/10</f>
        <v>856.72141493446236</v>
      </c>
      <c r="L204" s="12">
        <f>(BTC[[#This Row],[high]]+BTC[[#This Row],[low]])/2</f>
        <v>10144.154999999999</v>
      </c>
      <c r="M204" s="15">
        <f>BTC[[#This Row],[MidPrice]]+Multiplier*BTC[[#This Row],[ATR]]</f>
        <v>12714.319244803386</v>
      </c>
      <c r="N204" s="15">
        <f>BTC[[#This Row],[MidPrice]]-Multiplier*BTC[[#This Row],[ATR]]</f>
        <v>7573.9907551966116</v>
      </c>
      <c r="O204" s="15">
        <f>IF(OR(BTC[[#This Row],[UpperE]]&lt;O203,F203&gt;O203),BTC[[#This Row],[UpperE]],O203)</f>
        <v>12714.319244803386</v>
      </c>
      <c r="P204" s="15">
        <f>IF(OR(BTC[[#This Row],[LowerE]]&gt;P203,F203&lt;P203),BTC[[#This Row],[LowerE]],P203)</f>
        <v>9248.4471669094</v>
      </c>
      <c r="Q204" s="8">
        <f>IF(T203=O203,BTC[[#This Row],[Upper]],BTC[[#This Row],[Lower]])</f>
        <v>9248.4471669094</v>
      </c>
      <c r="R204" s="22" t="e">
        <f>IF(BTC[[#This Row],[SuperTrend]]=BTC[[#This Row],[Upper]],BTC[[#This Row],[Upper]],NA())</f>
        <v>#N/A</v>
      </c>
      <c r="S204" s="22">
        <f>IF(BTC[[#This Row],[SuperTrend]]=BTC[[#This Row],[Lower]],BTC[[#This Row],[Lower]],NA())</f>
        <v>9248.4471669094</v>
      </c>
      <c r="T204" s="22">
        <f>IF(BTC[[#This Row],[close]]&lt;=BTC[[#This Row],[STpot]],BTC[[#This Row],[Upper]],BTC[[#This Row],[Lower]])</f>
        <v>9248.4471669094</v>
      </c>
    </row>
    <row r="205" spans="1:20" x14ac:dyDescent="0.25">
      <c r="A205" s="5">
        <v>204</v>
      </c>
      <c r="B205" s="2">
        <v>43166</v>
      </c>
      <c r="C205" s="1">
        <v>9910</v>
      </c>
      <c r="D205" s="1">
        <v>10099</v>
      </c>
      <c r="E205" s="1">
        <v>9060</v>
      </c>
      <c r="F205" s="1">
        <v>9271.64</v>
      </c>
      <c r="G205" s="1">
        <f>BTC[[#This Row],[high]]-BTC[[#This Row],[low]]</f>
        <v>1039</v>
      </c>
      <c r="H205" s="1">
        <f>ABS(BTC[[#This Row],[high]]-F204)</f>
        <v>189</v>
      </c>
      <c r="I205" s="1">
        <f>ABS(BTC[[#This Row],[low]]-F204)</f>
        <v>850</v>
      </c>
      <c r="J205" s="15">
        <f>MAX(BTC[[#This Row],[H-L]:[|L-pC|]])</f>
        <v>1039</v>
      </c>
      <c r="K205" s="8">
        <f>(K204*9+BTC[[#This Row],[TR]])/10</f>
        <v>874.9492734410162</v>
      </c>
      <c r="L205" s="12">
        <f>(BTC[[#This Row],[high]]+BTC[[#This Row],[low]])/2</f>
        <v>9579.5</v>
      </c>
      <c r="M205" s="15">
        <f>BTC[[#This Row],[MidPrice]]+Multiplier*BTC[[#This Row],[ATR]]</f>
        <v>12204.347820323048</v>
      </c>
      <c r="N205" s="15">
        <f>BTC[[#This Row],[MidPrice]]-Multiplier*BTC[[#This Row],[ATR]]</f>
        <v>6954.6521796769512</v>
      </c>
      <c r="O205" s="15">
        <f>IF(OR(BTC[[#This Row],[UpperE]]&lt;O204,F204&gt;O204),BTC[[#This Row],[UpperE]],O204)</f>
        <v>12204.347820323048</v>
      </c>
      <c r="P205" s="15">
        <f>IF(OR(BTC[[#This Row],[LowerE]]&gt;P204,F204&lt;P204),BTC[[#This Row],[LowerE]],P204)</f>
        <v>9248.4471669094</v>
      </c>
      <c r="Q205" s="8">
        <f>IF(T204=O204,BTC[[#This Row],[Upper]],BTC[[#This Row],[Lower]])</f>
        <v>9248.4471669094</v>
      </c>
      <c r="R205" s="22" t="e">
        <f>IF(BTC[[#This Row],[SuperTrend]]=BTC[[#This Row],[Upper]],BTC[[#This Row],[Upper]],NA())</f>
        <v>#N/A</v>
      </c>
      <c r="S205" s="22">
        <f>IF(BTC[[#This Row],[SuperTrend]]=BTC[[#This Row],[Lower]],BTC[[#This Row],[Lower]],NA())</f>
        <v>9248.4471669094</v>
      </c>
      <c r="T205" s="22">
        <f>IF(BTC[[#This Row],[close]]&lt;=BTC[[#This Row],[STpot]],BTC[[#This Row],[Upper]],BTC[[#This Row],[Lower]])</f>
        <v>9248.4471669094</v>
      </c>
    </row>
    <row r="206" spans="1:20" x14ac:dyDescent="0.25">
      <c r="A206" s="5">
        <v>205</v>
      </c>
      <c r="B206" s="2">
        <v>43167</v>
      </c>
      <c r="C206" s="1">
        <v>9267.07</v>
      </c>
      <c r="D206" s="1">
        <v>9410</v>
      </c>
      <c r="E206" s="1">
        <v>8329</v>
      </c>
      <c r="F206" s="1">
        <v>9227</v>
      </c>
      <c r="G206" s="1">
        <f>BTC[[#This Row],[high]]-BTC[[#This Row],[low]]</f>
        <v>1081</v>
      </c>
      <c r="H206" s="1">
        <f>ABS(BTC[[#This Row],[high]]-F205)</f>
        <v>138.36000000000058</v>
      </c>
      <c r="I206" s="1">
        <f>ABS(BTC[[#This Row],[low]]-F205)</f>
        <v>942.63999999999942</v>
      </c>
      <c r="J206" s="15">
        <f>MAX(BTC[[#This Row],[H-L]:[|L-pC|]])</f>
        <v>1081</v>
      </c>
      <c r="K206" s="8">
        <f>(K205*9+BTC[[#This Row],[TR]])/10</f>
        <v>895.55434609691451</v>
      </c>
      <c r="L206" s="12">
        <f>(BTC[[#This Row],[high]]+BTC[[#This Row],[low]])/2</f>
        <v>8869.5</v>
      </c>
      <c r="M206" s="15">
        <f>BTC[[#This Row],[MidPrice]]+Multiplier*BTC[[#This Row],[ATR]]</f>
        <v>11556.163038290742</v>
      </c>
      <c r="N206" s="15">
        <f>BTC[[#This Row],[MidPrice]]-Multiplier*BTC[[#This Row],[ATR]]</f>
        <v>6182.8369617092567</v>
      </c>
      <c r="O206" s="15">
        <f>IF(OR(BTC[[#This Row],[UpperE]]&lt;O205,F205&gt;O205),BTC[[#This Row],[UpperE]],O205)</f>
        <v>11556.163038290742</v>
      </c>
      <c r="P206" s="15">
        <f>IF(OR(BTC[[#This Row],[LowerE]]&gt;P205,F205&lt;P205),BTC[[#This Row],[LowerE]],P205)</f>
        <v>9248.4471669094</v>
      </c>
      <c r="Q206" s="8">
        <f>IF(T205=O205,BTC[[#This Row],[Upper]],BTC[[#This Row],[Lower]])</f>
        <v>9248.4471669094</v>
      </c>
      <c r="R206" s="22">
        <f>IF(BTC[[#This Row],[SuperTrend]]=BTC[[#This Row],[Upper]],BTC[[#This Row],[Upper]],NA())</f>
        <v>11556.163038290742</v>
      </c>
      <c r="S206" s="22" t="e">
        <f>IF(BTC[[#This Row],[SuperTrend]]=BTC[[#This Row],[Lower]],BTC[[#This Row],[Lower]],NA())</f>
        <v>#N/A</v>
      </c>
      <c r="T206" s="22">
        <f>IF(BTC[[#This Row],[close]]&lt;=BTC[[#This Row],[STpot]],BTC[[#This Row],[Upper]],BTC[[#This Row],[Lower]])</f>
        <v>11556.163038290742</v>
      </c>
    </row>
    <row r="207" spans="1:20" x14ac:dyDescent="0.25">
      <c r="A207" s="5">
        <v>206</v>
      </c>
      <c r="B207" s="2">
        <v>43168</v>
      </c>
      <c r="C207" s="1">
        <v>9230</v>
      </c>
      <c r="D207" s="1">
        <v>9490</v>
      </c>
      <c r="E207" s="1">
        <v>8667.07</v>
      </c>
      <c r="F207" s="1">
        <v>8770.2199999999993</v>
      </c>
      <c r="G207" s="1">
        <f>BTC[[#This Row],[high]]-BTC[[#This Row],[low]]</f>
        <v>822.93000000000029</v>
      </c>
      <c r="H207" s="1">
        <f>ABS(BTC[[#This Row],[high]]-F206)</f>
        <v>263</v>
      </c>
      <c r="I207" s="1">
        <f>ABS(BTC[[#This Row],[low]]-F206)</f>
        <v>559.93000000000029</v>
      </c>
      <c r="J207" s="15">
        <f>MAX(BTC[[#This Row],[H-L]:[|L-pC|]])</f>
        <v>822.93000000000029</v>
      </c>
      <c r="K207" s="8">
        <f>(K206*9+BTC[[#This Row],[TR]])/10</f>
        <v>888.29191148722316</v>
      </c>
      <c r="L207" s="12">
        <f>(BTC[[#This Row],[high]]+BTC[[#This Row],[low]])/2</f>
        <v>9078.5349999999999</v>
      </c>
      <c r="M207" s="15">
        <f>BTC[[#This Row],[MidPrice]]+Multiplier*BTC[[#This Row],[ATR]]</f>
        <v>11743.41073446167</v>
      </c>
      <c r="N207" s="15">
        <f>BTC[[#This Row],[MidPrice]]-Multiplier*BTC[[#This Row],[ATR]]</f>
        <v>6413.6592655383301</v>
      </c>
      <c r="O207" s="15">
        <f>IF(OR(BTC[[#This Row],[UpperE]]&lt;O206,F206&gt;O206),BTC[[#This Row],[UpperE]],O206)</f>
        <v>11556.163038290742</v>
      </c>
      <c r="P207" s="15">
        <f>IF(OR(BTC[[#This Row],[LowerE]]&gt;P206,F206&lt;P206),BTC[[#This Row],[LowerE]],P206)</f>
        <v>6413.6592655383301</v>
      </c>
      <c r="Q207" s="8">
        <f>IF(T206=O206,BTC[[#This Row],[Upper]],BTC[[#This Row],[Lower]])</f>
        <v>11556.163038290742</v>
      </c>
      <c r="R207" s="22">
        <f>IF(BTC[[#This Row],[SuperTrend]]=BTC[[#This Row],[Upper]],BTC[[#This Row],[Upper]],NA())</f>
        <v>11556.163038290742</v>
      </c>
      <c r="S207" s="22" t="e">
        <f>IF(BTC[[#This Row],[SuperTrend]]=BTC[[#This Row],[Lower]],BTC[[#This Row],[Lower]],NA())</f>
        <v>#N/A</v>
      </c>
      <c r="T207" s="22">
        <f>IF(BTC[[#This Row],[close]]&lt;=BTC[[#This Row],[STpot]],BTC[[#This Row],[Upper]],BTC[[#This Row],[Lower]])</f>
        <v>11556.163038290742</v>
      </c>
    </row>
    <row r="208" spans="1:20" x14ac:dyDescent="0.25">
      <c r="A208" s="5">
        <v>207</v>
      </c>
      <c r="B208" s="2">
        <v>43169</v>
      </c>
      <c r="C208" s="1">
        <v>8770.2199999999993</v>
      </c>
      <c r="D208" s="1">
        <v>9740</v>
      </c>
      <c r="E208" s="1">
        <v>8450</v>
      </c>
      <c r="F208" s="1">
        <v>9533.57</v>
      </c>
      <c r="G208" s="1">
        <f>BTC[[#This Row],[high]]-BTC[[#This Row],[low]]</f>
        <v>1290</v>
      </c>
      <c r="H208" s="1">
        <f>ABS(BTC[[#This Row],[high]]-F207)</f>
        <v>969.78000000000065</v>
      </c>
      <c r="I208" s="1">
        <f>ABS(BTC[[#This Row],[low]]-F207)</f>
        <v>320.21999999999935</v>
      </c>
      <c r="J208" s="15">
        <f>MAX(BTC[[#This Row],[H-L]:[|L-pC|]])</f>
        <v>1290</v>
      </c>
      <c r="K208" s="8">
        <f>(K207*9+BTC[[#This Row],[TR]])/10</f>
        <v>928.46272033850073</v>
      </c>
      <c r="L208" s="12">
        <f>(BTC[[#This Row],[high]]+BTC[[#This Row],[low]])/2</f>
        <v>9095</v>
      </c>
      <c r="M208" s="15">
        <f>BTC[[#This Row],[MidPrice]]+Multiplier*BTC[[#This Row],[ATR]]</f>
        <v>11880.388161015502</v>
      </c>
      <c r="N208" s="15">
        <f>BTC[[#This Row],[MidPrice]]-Multiplier*BTC[[#This Row],[ATR]]</f>
        <v>6309.6118389844978</v>
      </c>
      <c r="O208" s="15">
        <f>IF(OR(BTC[[#This Row],[UpperE]]&lt;O207,F207&gt;O207),BTC[[#This Row],[UpperE]],O207)</f>
        <v>11556.163038290742</v>
      </c>
      <c r="P208" s="15">
        <f>IF(OR(BTC[[#This Row],[LowerE]]&gt;P207,F207&lt;P207),BTC[[#This Row],[LowerE]],P207)</f>
        <v>6413.6592655383301</v>
      </c>
      <c r="Q208" s="8">
        <f>IF(T207=O207,BTC[[#This Row],[Upper]],BTC[[#This Row],[Lower]])</f>
        <v>11556.163038290742</v>
      </c>
      <c r="R208" s="22">
        <f>IF(BTC[[#This Row],[SuperTrend]]=BTC[[#This Row],[Upper]],BTC[[#This Row],[Upper]],NA())</f>
        <v>11556.163038290742</v>
      </c>
      <c r="S208" s="22" t="e">
        <f>IF(BTC[[#This Row],[SuperTrend]]=BTC[[#This Row],[Lower]],BTC[[#This Row],[Lower]],NA())</f>
        <v>#N/A</v>
      </c>
      <c r="T208" s="22">
        <f>IF(BTC[[#This Row],[close]]&lt;=BTC[[#This Row],[STpot]],BTC[[#This Row],[Upper]],BTC[[#This Row],[Lower]])</f>
        <v>11556.163038290742</v>
      </c>
    </row>
    <row r="209" spans="1:20" x14ac:dyDescent="0.25">
      <c r="A209" s="5">
        <v>208</v>
      </c>
      <c r="B209" s="2">
        <v>43170</v>
      </c>
      <c r="C209" s="1">
        <v>9533.57</v>
      </c>
      <c r="D209" s="1">
        <v>9888.8799999999992</v>
      </c>
      <c r="E209" s="1">
        <v>8780</v>
      </c>
      <c r="F209" s="1">
        <v>9131.34</v>
      </c>
      <c r="G209" s="1">
        <f>BTC[[#This Row],[high]]-BTC[[#This Row],[low]]</f>
        <v>1108.8799999999992</v>
      </c>
      <c r="H209" s="1">
        <f>ABS(BTC[[#This Row],[high]]-F208)</f>
        <v>355.30999999999949</v>
      </c>
      <c r="I209" s="1">
        <f>ABS(BTC[[#This Row],[low]]-F208)</f>
        <v>753.56999999999971</v>
      </c>
      <c r="J209" s="15">
        <f>MAX(BTC[[#This Row],[H-L]:[|L-pC|]])</f>
        <v>1108.8799999999992</v>
      </c>
      <c r="K209" s="8">
        <f>(K208*9+BTC[[#This Row],[TR]])/10</f>
        <v>946.50444830465062</v>
      </c>
      <c r="L209" s="12">
        <f>(BTC[[#This Row],[high]]+BTC[[#This Row],[low]])/2</f>
        <v>9334.4399999999987</v>
      </c>
      <c r="M209" s="15">
        <f>BTC[[#This Row],[MidPrice]]+Multiplier*BTC[[#This Row],[ATR]]</f>
        <v>12173.953344913951</v>
      </c>
      <c r="N209" s="15">
        <f>BTC[[#This Row],[MidPrice]]-Multiplier*BTC[[#This Row],[ATR]]</f>
        <v>6494.9266550860466</v>
      </c>
      <c r="O209" s="15">
        <f>IF(OR(BTC[[#This Row],[UpperE]]&lt;O208,F208&gt;O208),BTC[[#This Row],[UpperE]],O208)</f>
        <v>11556.163038290742</v>
      </c>
      <c r="P209" s="15">
        <f>IF(OR(BTC[[#This Row],[LowerE]]&gt;P208,F208&lt;P208),BTC[[#This Row],[LowerE]],P208)</f>
        <v>6494.9266550860466</v>
      </c>
      <c r="Q209" s="8">
        <f>IF(T208=O208,BTC[[#This Row],[Upper]],BTC[[#This Row],[Lower]])</f>
        <v>11556.163038290742</v>
      </c>
      <c r="R209" s="22">
        <f>IF(BTC[[#This Row],[SuperTrend]]=BTC[[#This Row],[Upper]],BTC[[#This Row],[Upper]],NA())</f>
        <v>11556.163038290742</v>
      </c>
      <c r="S209" s="22" t="e">
        <f>IF(BTC[[#This Row],[SuperTrend]]=BTC[[#This Row],[Lower]],BTC[[#This Row],[Lower]],NA())</f>
        <v>#N/A</v>
      </c>
      <c r="T209" s="22">
        <f>IF(BTC[[#This Row],[close]]&lt;=BTC[[#This Row],[STpot]],BTC[[#This Row],[Upper]],BTC[[#This Row],[Lower]])</f>
        <v>11556.163038290742</v>
      </c>
    </row>
    <row r="210" spans="1:20" x14ac:dyDescent="0.25">
      <c r="A210" s="5">
        <v>209</v>
      </c>
      <c r="B210" s="2">
        <v>43171</v>
      </c>
      <c r="C210" s="1">
        <v>9131.34</v>
      </c>
      <c r="D210" s="1">
        <v>9474</v>
      </c>
      <c r="E210" s="1">
        <v>8823</v>
      </c>
      <c r="F210" s="1">
        <v>9150</v>
      </c>
      <c r="G210" s="1">
        <f>BTC[[#This Row],[high]]-BTC[[#This Row],[low]]</f>
        <v>651</v>
      </c>
      <c r="H210" s="1">
        <f>ABS(BTC[[#This Row],[high]]-F209)</f>
        <v>342.65999999999985</v>
      </c>
      <c r="I210" s="1">
        <f>ABS(BTC[[#This Row],[low]]-F209)</f>
        <v>308.34000000000015</v>
      </c>
      <c r="J210" s="15">
        <f>MAX(BTC[[#This Row],[H-L]:[|L-pC|]])</f>
        <v>651</v>
      </c>
      <c r="K210" s="8">
        <f>(K209*9+BTC[[#This Row],[TR]])/10</f>
        <v>916.95400347418558</v>
      </c>
      <c r="L210" s="12">
        <f>(BTC[[#This Row],[high]]+BTC[[#This Row],[low]])/2</f>
        <v>9148.5</v>
      </c>
      <c r="M210" s="15">
        <f>BTC[[#This Row],[MidPrice]]+Multiplier*BTC[[#This Row],[ATR]]</f>
        <v>11899.362010422556</v>
      </c>
      <c r="N210" s="15">
        <f>BTC[[#This Row],[MidPrice]]-Multiplier*BTC[[#This Row],[ATR]]</f>
        <v>6397.6379895774435</v>
      </c>
      <c r="O210" s="15">
        <f>IF(OR(BTC[[#This Row],[UpperE]]&lt;O209,F209&gt;O209),BTC[[#This Row],[UpperE]],O209)</f>
        <v>11556.163038290742</v>
      </c>
      <c r="P210" s="15">
        <f>IF(OR(BTC[[#This Row],[LowerE]]&gt;P209,F209&lt;P209),BTC[[#This Row],[LowerE]],P209)</f>
        <v>6494.9266550860466</v>
      </c>
      <c r="Q210" s="8">
        <f>IF(T209=O209,BTC[[#This Row],[Upper]],BTC[[#This Row],[Lower]])</f>
        <v>11556.163038290742</v>
      </c>
      <c r="R210" s="22">
        <f>IF(BTC[[#This Row],[SuperTrend]]=BTC[[#This Row],[Upper]],BTC[[#This Row],[Upper]],NA())</f>
        <v>11556.163038290742</v>
      </c>
      <c r="S210" s="22" t="e">
        <f>IF(BTC[[#This Row],[SuperTrend]]=BTC[[#This Row],[Lower]],BTC[[#This Row],[Lower]],NA())</f>
        <v>#N/A</v>
      </c>
      <c r="T210" s="22">
        <f>IF(BTC[[#This Row],[close]]&lt;=BTC[[#This Row],[STpot]],BTC[[#This Row],[Upper]],BTC[[#This Row],[Lower]])</f>
        <v>11556.163038290742</v>
      </c>
    </row>
    <row r="211" spans="1:20" x14ac:dyDescent="0.25">
      <c r="A211" s="5">
        <v>210</v>
      </c>
      <c r="B211" s="2">
        <v>43172</v>
      </c>
      <c r="C211" s="1">
        <v>9151.92</v>
      </c>
      <c r="D211" s="1">
        <v>9333.7800000000007</v>
      </c>
      <c r="E211" s="1">
        <v>7900.28</v>
      </c>
      <c r="F211" s="1">
        <v>8170</v>
      </c>
      <c r="G211" s="1">
        <f>BTC[[#This Row],[high]]-BTC[[#This Row],[low]]</f>
        <v>1433.5000000000009</v>
      </c>
      <c r="H211" s="1">
        <f>ABS(BTC[[#This Row],[high]]-F210)</f>
        <v>183.78000000000065</v>
      </c>
      <c r="I211" s="1">
        <f>ABS(BTC[[#This Row],[low]]-F210)</f>
        <v>1249.7200000000003</v>
      </c>
      <c r="J211" s="15">
        <f>MAX(BTC[[#This Row],[H-L]:[|L-pC|]])</f>
        <v>1433.5000000000009</v>
      </c>
      <c r="K211" s="8">
        <f>(K210*9+BTC[[#This Row],[TR]])/10</f>
        <v>968.60860312676709</v>
      </c>
      <c r="L211" s="12">
        <f>(BTC[[#This Row],[high]]+BTC[[#This Row],[low]])/2</f>
        <v>8617.0300000000007</v>
      </c>
      <c r="M211" s="15">
        <f>BTC[[#This Row],[MidPrice]]+Multiplier*BTC[[#This Row],[ATR]]</f>
        <v>11522.855809380302</v>
      </c>
      <c r="N211" s="15">
        <f>BTC[[#This Row],[MidPrice]]-Multiplier*BTC[[#This Row],[ATR]]</f>
        <v>5711.2041906196991</v>
      </c>
      <c r="O211" s="15">
        <f>IF(OR(BTC[[#This Row],[UpperE]]&lt;O210,F210&gt;O210),BTC[[#This Row],[UpperE]],O210)</f>
        <v>11522.855809380302</v>
      </c>
      <c r="P211" s="15">
        <f>IF(OR(BTC[[#This Row],[LowerE]]&gt;P210,F210&lt;P210),BTC[[#This Row],[LowerE]],P210)</f>
        <v>6494.9266550860466</v>
      </c>
      <c r="Q211" s="8">
        <f>IF(T210=O210,BTC[[#This Row],[Upper]],BTC[[#This Row],[Lower]])</f>
        <v>11522.855809380302</v>
      </c>
      <c r="R211" s="22">
        <f>IF(BTC[[#This Row],[SuperTrend]]=BTC[[#This Row],[Upper]],BTC[[#This Row],[Upper]],NA())</f>
        <v>11522.855809380302</v>
      </c>
      <c r="S211" s="22" t="e">
        <f>IF(BTC[[#This Row],[SuperTrend]]=BTC[[#This Row],[Lower]],BTC[[#This Row],[Lower]],NA())</f>
        <v>#N/A</v>
      </c>
      <c r="T211" s="22">
        <f>IF(BTC[[#This Row],[close]]&lt;=BTC[[#This Row],[STpot]],BTC[[#This Row],[Upper]],BTC[[#This Row],[Lower]])</f>
        <v>11522.855809380302</v>
      </c>
    </row>
    <row r="212" spans="1:20" x14ac:dyDescent="0.25">
      <c r="A212" s="5">
        <v>211</v>
      </c>
      <c r="B212" s="2">
        <v>43173</v>
      </c>
      <c r="C212" s="1">
        <v>8184.01</v>
      </c>
      <c r="D212" s="1">
        <v>8430</v>
      </c>
      <c r="E212" s="1">
        <v>7650</v>
      </c>
      <c r="F212" s="1">
        <v>8240.98</v>
      </c>
      <c r="G212" s="1">
        <f>BTC[[#This Row],[high]]-BTC[[#This Row],[low]]</f>
        <v>780</v>
      </c>
      <c r="H212" s="1">
        <f>ABS(BTC[[#This Row],[high]]-F211)</f>
        <v>260</v>
      </c>
      <c r="I212" s="1">
        <f>ABS(BTC[[#This Row],[low]]-F211)</f>
        <v>520</v>
      </c>
      <c r="J212" s="15">
        <f>MAX(BTC[[#This Row],[H-L]:[|L-pC|]])</f>
        <v>780</v>
      </c>
      <c r="K212" s="8">
        <f>(K211*9+BTC[[#This Row],[TR]])/10</f>
        <v>949.74774281409043</v>
      </c>
      <c r="L212" s="12">
        <f>(BTC[[#This Row],[high]]+BTC[[#This Row],[low]])/2</f>
        <v>8040</v>
      </c>
      <c r="M212" s="15">
        <f>BTC[[#This Row],[MidPrice]]+Multiplier*BTC[[#This Row],[ATR]]</f>
        <v>10889.243228442272</v>
      </c>
      <c r="N212" s="15">
        <f>BTC[[#This Row],[MidPrice]]-Multiplier*BTC[[#This Row],[ATR]]</f>
        <v>5190.7567715577288</v>
      </c>
      <c r="O212" s="15">
        <f>IF(OR(BTC[[#This Row],[UpperE]]&lt;O211,F211&gt;O211),BTC[[#This Row],[UpperE]],O211)</f>
        <v>10889.243228442272</v>
      </c>
      <c r="P212" s="15">
        <f>IF(OR(BTC[[#This Row],[LowerE]]&gt;P211,F211&lt;P211),BTC[[#This Row],[LowerE]],P211)</f>
        <v>6494.9266550860466</v>
      </c>
      <c r="Q212" s="8">
        <f>IF(T211=O211,BTC[[#This Row],[Upper]],BTC[[#This Row],[Lower]])</f>
        <v>10889.243228442272</v>
      </c>
      <c r="R212" s="22">
        <f>IF(BTC[[#This Row],[SuperTrend]]=BTC[[#This Row],[Upper]],BTC[[#This Row],[Upper]],NA())</f>
        <v>10889.243228442272</v>
      </c>
      <c r="S212" s="22" t="e">
        <f>IF(BTC[[#This Row],[SuperTrend]]=BTC[[#This Row],[Lower]],BTC[[#This Row],[Lower]],NA())</f>
        <v>#N/A</v>
      </c>
      <c r="T212" s="22">
        <f>IF(BTC[[#This Row],[close]]&lt;=BTC[[#This Row],[STpot]],BTC[[#This Row],[Upper]],BTC[[#This Row],[Lower]])</f>
        <v>10889.243228442272</v>
      </c>
    </row>
    <row r="213" spans="1:20" x14ac:dyDescent="0.25">
      <c r="A213" s="5">
        <v>212</v>
      </c>
      <c r="B213" s="2">
        <v>43174</v>
      </c>
      <c r="C213" s="1">
        <v>8240.98</v>
      </c>
      <c r="D213" s="1">
        <v>8611.64</v>
      </c>
      <c r="E213" s="1">
        <v>7900</v>
      </c>
      <c r="F213" s="1">
        <v>8260</v>
      </c>
      <c r="G213" s="1">
        <f>BTC[[#This Row],[high]]-BTC[[#This Row],[low]]</f>
        <v>711.63999999999942</v>
      </c>
      <c r="H213" s="1">
        <f>ABS(BTC[[#This Row],[high]]-F212)</f>
        <v>370.65999999999985</v>
      </c>
      <c r="I213" s="1">
        <f>ABS(BTC[[#This Row],[low]]-F212)</f>
        <v>340.97999999999956</v>
      </c>
      <c r="J213" s="15">
        <f>MAX(BTC[[#This Row],[H-L]:[|L-pC|]])</f>
        <v>711.63999999999942</v>
      </c>
      <c r="K213" s="8">
        <f>(K212*9+BTC[[#This Row],[TR]])/10</f>
        <v>925.93696853268136</v>
      </c>
      <c r="L213" s="12">
        <f>(BTC[[#This Row],[high]]+BTC[[#This Row],[low]])/2</f>
        <v>8255.82</v>
      </c>
      <c r="M213" s="15">
        <f>BTC[[#This Row],[MidPrice]]+Multiplier*BTC[[#This Row],[ATR]]</f>
        <v>11033.630905598044</v>
      </c>
      <c r="N213" s="15">
        <f>BTC[[#This Row],[MidPrice]]-Multiplier*BTC[[#This Row],[ATR]]</f>
        <v>5478.0090944019557</v>
      </c>
      <c r="O213" s="15">
        <f>IF(OR(BTC[[#This Row],[UpperE]]&lt;O212,F212&gt;O212),BTC[[#This Row],[UpperE]],O212)</f>
        <v>10889.243228442272</v>
      </c>
      <c r="P213" s="15">
        <f>IF(OR(BTC[[#This Row],[LowerE]]&gt;P212,F212&lt;P212),BTC[[#This Row],[LowerE]],P212)</f>
        <v>6494.9266550860466</v>
      </c>
      <c r="Q213" s="8">
        <f>IF(T212=O212,BTC[[#This Row],[Upper]],BTC[[#This Row],[Lower]])</f>
        <v>10889.243228442272</v>
      </c>
      <c r="R213" s="22">
        <f>IF(BTC[[#This Row],[SuperTrend]]=BTC[[#This Row],[Upper]],BTC[[#This Row],[Upper]],NA())</f>
        <v>10889.243228442272</v>
      </c>
      <c r="S213" s="22" t="e">
        <f>IF(BTC[[#This Row],[SuperTrend]]=BTC[[#This Row],[Lower]],BTC[[#This Row],[Lower]],NA())</f>
        <v>#N/A</v>
      </c>
      <c r="T213" s="22">
        <f>IF(BTC[[#This Row],[close]]&lt;=BTC[[#This Row],[STpot]],BTC[[#This Row],[Upper]],BTC[[#This Row],[Lower]])</f>
        <v>10889.243228442272</v>
      </c>
    </row>
    <row r="214" spans="1:20" x14ac:dyDescent="0.25">
      <c r="A214" s="5">
        <v>213</v>
      </c>
      <c r="B214" s="2">
        <v>43175</v>
      </c>
      <c r="C214" s="1">
        <v>8260</v>
      </c>
      <c r="D214" s="1">
        <v>8348.6200000000008</v>
      </c>
      <c r="E214" s="1">
        <v>7721.99</v>
      </c>
      <c r="F214" s="1">
        <v>7824.8</v>
      </c>
      <c r="G214" s="1">
        <f>BTC[[#This Row],[high]]-BTC[[#This Row],[low]]</f>
        <v>626.63000000000102</v>
      </c>
      <c r="H214" s="1">
        <f>ABS(BTC[[#This Row],[high]]-F213)</f>
        <v>88.6200000000008</v>
      </c>
      <c r="I214" s="1">
        <f>ABS(BTC[[#This Row],[low]]-F213)</f>
        <v>538.01000000000022</v>
      </c>
      <c r="J214" s="15">
        <f>MAX(BTC[[#This Row],[H-L]:[|L-pC|]])</f>
        <v>626.63000000000102</v>
      </c>
      <c r="K214" s="8">
        <f>(K213*9+BTC[[#This Row],[TR]])/10</f>
        <v>896.00627167941332</v>
      </c>
      <c r="L214" s="12">
        <f>(BTC[[#This Row],[high]]+BTC[[#This Row],[low]])/2</f>
        <v>8035.3050000000003</v>
      </c>
      <c r="M214" s="15">
        <f>BTC[[#This Row],[MidPrice]]+Multiplier*BTC[[#This Row],[ATR]]</f>
        <v>10723.32381503824</v>
      </c>
      <c r="N214" s="15">
        <f>BTC[[#This Row],[MidPrice]]-Multiplier*BTC[[#This Row],[ATR]]</f>
        <v>5347.2861849617602</v>
      </c>
      <c r="O214" s="15">
        <f>IF(OR(BTC[[#This Row],[UpperE]]&lt;O213,F213&gt;O213),BTC[[#This Row],[UpperE]],O213)</f>
        <v>10723.32381503824</v>
      </c>
      <c r="P214" s="15">
        <f>IF(OR(BTC[[#This Row],[LowerE]]&gt;P213,F213&lt;P213),BTC[[#This Row],[LowerE]],P213)</f>
        <v>6494.9266550860466</v>
      </c>
      <c r="Q214" s="8">
        <f>IF(T213=O213,BTC[[#This Row],[Upper]],BTC[[#This Row],[Lower]])</f>
        <v>10723.32381503824</v>
      </c>
      <c r="R214" s="22">
        <f>IF(BTC[[#This Row],[SuperTrend]]=BTC[[#This Row],[Upper]],BTC[[#This Row],[Upper]],NA())</f>
        <v>10723.32381503824</v>
      </c>
      <c r="S214" s="22" t="e">
        <f>IF(BTC[[#This Row],[SuperTrend]]=BTC[[#This Row],[Lower]],BTC[[#This Row],[Lower]],NA())</f>
        <v>#N/A</v>
      </c>
      <c r="T214" s="22">
        <f>IF(BTC[[#This Row],[close]]&lt;=BTC[[#This Row],[STpot]],BTC[[#This Row],[Upper]],BTC[[#This Row],[Lower]])</f>
        <v>10723.32381503824</v>
      </c>
    </row>
    <row r="215" spans="1:20" x14ac:dyDescent="0.25">
      <c r="A215" s="5">
        <v>214</v>
      </c>
      <c r="B215" s="2">
        <v>43176</v>
      </c>
      <c r="C215" s="1">
        <v>7824.01</v>
      </c>
      <c r="D215" s="1">
        <v>8317.4</v>
      </c>
      <c r="E215" s="1">
        <v>7322</v>
      </c>
      <c r="F215" s="1">
        <v>8189.99</v>
      </c>
      <c r="G215" s="1">
        <f>BTC[[#This Row],[high]]-BTC[[#This Row],[low]]</f>
        <v>995.39999999999964</v>
      </c>
      <c r="H215" s="1">
        <f>ABS(BTC[[#This Row],[high]]-F214)</f>
        <v>492.59999999999945</v>
      </c>
      <c r="I215" s="1">
        <f>ABS(BTC[[#This Row],[low]]-F214)</f>
        <v>502.80000000000018</v>
      </c>
      <c r="J215" s="15">
        <f>MAX(BTC[[#This Row],[H-L]:[|L-pC|]])</f>
        <v>995.39999999999964</v>
      </c>
      <c r="K215" s="8">
        <f>(K214*9+BTC[[#This Row],[TR]])/10</f>
        <v>905.94564451147198</v>
      </c>
      <c r="L215" s="12">
        <f>(BTC[[#This Row],[high]]+BTC[[#This Row],[low]])/2</f>
        <v>7819.7</v>
      </c>
      <c r="M215" s="15">
        <f>BTC[[#This Row],[MidPrice]]+Multiplier*BTC[[#This Row],[ATR]]</f>
        <v>10537.536933534415</v>
      </c>
      <c r="N215" s="15">
        <f>BTC[[#This Row],[MidPrice]]-Multiplier*BTC[[#This Row],[ATR]]</f>
        <v>5101.8630664655839</v>
      </c>
      <c r="O215" s="15">
        <f>IF(OR(BTC[[#This Row],[UpperE]]&lt;O214,F214&gt;O214),BTC[[#This Row],[UpperE]],O214)</f>
        <v>10537.536933534415</v>
      </c>
      <c r="P215" s="15">
        <f>IF(OR(BTC[[#This Row],[LowerE]]&gt;P214,F214&lt;P214),BTC[[#This Row],[LowerE]],P214)</f>
        <v>6494.9266550860466</v>
      </c>
      <c r="Q215" s="8">
        <f>IF(T214=O214,BTC[[#This Row],[Upper]],BTC[[#This Row],[Lower]])</f>
        <v>10537.536933534415</v>
      </c>
      <c r="R215" s="22">
        <f>IF(BTC[[#This Row],[SuperTrend]]=BTC[[#This Row],[Upper]],BTC[[#This Row],[Upper]],NA())</f>
        <v>10537.536933534415</v>
      </c>
      <c r="S215" s="22" t="e">
        <f>IF(BTC[[#This Row],[SuperTrend]]=BTC[[#This Row],[Lower]],BTC[[#This Row],[Lower]],NA())</f>
        <v>#N/A</v>
      </c>
      <c r="T215" s="22">
        <f>IF(BTC[[#This Row],[close]]&lt;=BTC[[#This Row],[STpot]],BTC[[#This Row],[Upper]],BTC[[#This Row],[Lower]])</f>
        <v>10537.536933534415</v>
      </c>
    </row>
    <row r="216" spans="1:20" x14ac:dyDescent="0.25">
      <c r="A216" s="5">
        <v>215</v>
      </c>
      <c r="B216" s="2">
        <v>43177</v>
      </c>
      <c r="C216" s="1">
        <v>8189</v>
      </c>
      <c r="D216" s="1">
        <v>8705.23</v>
      </c>
      <c r="E216" s="1">
        <v>8088.4</v>
      </c>
      <c r="F216" s="1">
        <v>8600</v>
      </c>
      <c r="G216" s="1">
        <f>BTC[[#This Row],[high]]-BTC[[#This Row],[low]]</f>
        <v>616.82999999999993</v>
      </c>
      <c r="H216" s="1">
        <f>ABS(BTC[[#This Row],[high]]-F215)</f>
        <v>515.23999999999978</v>
      </c>
      <c r="I216" s="1">
        <f>ABS(BTC[[#This Row],[low]]-F215)</f>
        <v>101.59000000000015</v>
      </c>
      <c r="J216" s="15">
        <f>MAX(BTC[[#This Row],[H-L]:[|L-pC|]])</f>
        <v>616.82999999999993</v>
      </c>
      <c r="K216" s="8">
        <f>(K215*9+BTC[[#This Row],[TR]])/10</f>
        <v>877.03408006032475</v>
      </c>
      <c r="L216" s="12">
        <f>(BTC[[#This Row],[high]]+BTC[[#This Row],[low]])/2</f>
        <v>8396.8149999999987</v>
      </c>
      <c r="M216" s="15">
        <f>BTC[[#This Row],[MidPrice]]+Multiplier*BTC[[#This Row],[ATR]]</f>
        <v>11027.917240180974</v>
      </c>
      <c r="N216" s="15">
        <f>BTC[[#This Row],[MidPrice]]-Multiplier*BTC[[#This Row],[ATR]]</f>
        <v>5765.7127598190245</v>
      </c>
      <c r="O216" s="15">
        <f>IF(OR(BTC[[#This Row],[UpperE]]&lt;O215,F215&gt;O215),BTC[[#This Row],[UpperE]],O215)</f>
        <v>10537.536933534415</v>
      </c>
      <c r="P216" s="15">
        <f>IF(OR(BTC[[#This Row],[LowerE]]&gt;P215,F215&lt;P215),BTC[[#This Row],[LowerE]],P215)</f>
        <v>6494.9266550860466</v>
      </c>
      <c r="Q216" s="8">
        <f>IF(T215=O215,BTC[[#This Row],[Upper]],BTC[[#This Row],[Lower]])</f>
        <v>10537.536933534415</v>
      </c>
      <c r="R216" s="22">
        <f>IF(BTC[[#This Row],[SuperTrend]]=BTC[[#This Row],[Upper]],BTC[[#This Row],[Upper]],NA())</f>
        <v>10537.536933534415</v>
      </c>
      <c r="S216" s="22" t="e">
        <f>IF(BTC[[#This Row],[SuperTrend]]=BTC[[#This Row],[Lower]],BTC[[#This Row],[Lower]],NA())</f>
        <v>#N/A</v>
      </c>
      <c r="T216" s="22">
        <f>IF(BTC[[#This Row],[close]]&lt;=BTC[[#This Row],[STpot]],BTC[[#This Row],[Upper]],BTC[[#This Row],[Lower]])</f>
        <v>10537.536933534415</v>
      </c>
    </row>
    <row r="217" spans="1:20" x14ac:dyDescent="0.25">
      <c r="A217" s="5">
        <v>216</v>
      </c>
      <c r="B217" s="2">
        <v>43178</v>
      </c>
      <c r="C217" s="1">
        <v>8595.01</v>
      </c>
      <c r="D217" s="1">
        <v>9050</v>
      </c>
      <c r="E217" s="1">
        <v>8280</v>
      </c>
      <c r="F217" s="1">
        <v>8909.98</v>
      </c>
      <c r="G217" s="1">
        <f>BTC[[#This Row],[high]]-BTC[[#This Row],[low]]</f>
        <v>770</v>
      </c>
      <c r="H217" s="1">
        <f>ABS(BTC[[#This Row],[high]]-F216)</f>
        <v>450</v>
      </c>
      <c r="I217" s="1">
        <f>ABS(BTC[[#This Row],[low]]-F216)</f>
        <v>320</v>
      </c>
      <c r="J217" s="15">
        <f>MAX(BTC[[#This Row],[H-L]:[|L-pC|]])</f>
        <v>770</v>
      </c>
      <c r="K217" s="8">
        <f>(K216*9+BTC[[#This Row],[TR]])/10</f>
        <v>866.33067205429211</v>
      </c>
      <c r="L217" s="12">
        <f>(BTC[[#This Row],[high]]+BTC[[#This Row],[low]])/2</f>
        <v>8665</v>
      </c>
      <c r="M217" s="15">
        <f>BTC[[#This Row],[MidPrice]]+Multiplier*BTC[[#This Row],[ATR]]</f>
        <v>11263.992016162876</v>
      </c>
      <c r="N217" s="15">
        <f>BTC[[#This Row],[MidPrice]]-Multiplier*BTC[[#This Row],[ATR]]</f>
        <v>6066.0079838371239</v>
      </c>
      <c r="O217" s="15">
        <f>IF(OR(BTC[[#This Row],[UpperE]]&lt;O216,F216&gt;O216),BTC[[#This Row],[UpperE]],O216)</f>
        <v>10537.536933534415</v>
      </c>
      <c r="P217" s="15">
        <f>IF(OR(BTC[[#This Row],[LowerE]]&gt;P216,F216&lt;P216),BTC[[#This Row],[LowerE]],P216)</f>
        <v>6494.9266550860466</v>
      </c>
      <c r="Q217" s="8">
        <f>IF(T216=O216,BTC[[#This Row],[Upper]],BTC[[#This Row],[Lower]])</f>
        <v>10537.536933534415</v>
      </c>
      <c r="R217" s="22">
        <f>IF(BTC[[#This Row],[SuperTrend]]=BTC[[#This Row],[Upper]],BTC[[#This Row],[Upper]],NA())</f>
        <v>10537.536933534415</v>
      </c>
      <c r="S217" s="22" t="e">
        <f>IF(BTC[[#This Row],[SuperTrend]]=BTC[[#This Row],[Lower]],BTC[[#This Row],[Lower]],NA())</f>
        <v>#N/A</v>
      </c>
      <c r="T217" s="22">
        <f>IF(BTC[[#This Row],[close]]&lt;=BTC[[#This Row],[STpot]],BTC[[#This Row],[Upper]],BTC[[#This Row],[Lower]])</f>
        <v>10537.536933534415</v>
      </c>
    </row>
    <row r="218" spans="1:20" x14ac:dyDescent="0.25">
      <c r="A218" s="5">
        <v>217</v>
      </c>
      <c r="B218" s="2">
        <v>43179</v>
      </c>
      <c r="C218" s="1">
        <v>8909.9599999999991</v>
      </c>
      <c r="D218" s="1">
        <v>9177.01</v>
      </c>
      <c r="E218" s="1">
        <v>8750.6</v>
      </c>
      <c r="F218" s="1">
        <v>8885</v>
      </c>
      <c r="G218" s="1">
        <f>BTC[[#This Row],[high]]-BTC[[#This Row],[low]]</f>
        <v>426.40999999999985</v>
      </c>
      <c r="H218" s="1">
        <f>ABS(BTC[[#This Row],[high]]-F217)</f>
        <v>267.03000000000065</v>
      </c>
      <c r="I218" s="1">
        <f>ABS(BTC[[#This Row],[low]]-F217)</f>
        <v>159.3799999999992</v>
      </c>
      <c r="J218" s="15">
        <f>MAX(BTC[[#This Row],[H-L]:[|L-pC|]])</f>
        <v>426.40999999999985</v>
      </c>
      <c r="K218" s="8">
        <f>(K217*9+BTC[[#This Row],[TR]])/10</f>
        <v>822.33860484886281</v>
      </c>
      <c r="L218" s="12">
        <f>(BTC[[#This Row],[high]]+BTC[[#This Row],[low]])/2</f>
        <v>8963.8050000000003</v>
      </c>
      <c r="M218" s="15">
        <f>BTC[[#This Row],[MidPrice]]+Multiplier*BTC[[#This Row],[ATR]]</f>
        <v>11430.820814546589</v>
      </c>
      <c r="N218" s="15">
        <f>BTC[[#This Row],[MidPrice]]-Multiplier*BTC[[#This Row],[ATR]]</f>
        <v>6496.7891854534118</v>
      </c>
      <c r="O218" s="15">
        <f>IF(OR(BTC[[#This Row],[UpperE]]&lt;O217,F217&gt;O217),BTC[[#This Row],[UpperE]],O217)</f>
        <v>10537.536933534415</v>
      </c>
      <c r="P218" s="15">
        <f>IF(OR(BTC[[#This Row],[LowerE]]&gt;P217,F217&lt;P217),BTC[[#This Row],[LowerE]],P217)</f>
        <v>6496.7891854534118</v>
      </c>
      <c r="Q218" s="8">
        <f>IF(T217=O217,BTC[[#This Row],[Upper]],BTC[[#This Row],[Lower]])</f>
        <v>10537.536933534415</v>
      </c>
      <c r="R218" s="22">
        <f>IF(BTC[[#This Row],[SuperTrend]]=BTC[[#This Row],[Upper]],BTC[[#This Row],[Upper]],NA())</f>
        <v>10537.536933534415</v>
      </c>
      <c r="S218" s="22" t="e">
        <f>IF(BTC[[#This Row],[SuperTrend]]=BTC[[#This Row],[Lower]],BTC[[#This Row],[Lower]],NA())</f>
        <v>#N/A</v>
      </c>
      <c r="T218" s="22">
        <f>IF(BTC[[#This Row],[close]]&lt;=BTC[[#This Row],[STpot]],BTC[[#This Row],[Upper]],BTC[[#This Row],[Lower]])</f>
        <v>10537.536933534415</v>
      </c>
    </row>
    <row r="219" spans="1:20" x14ac:dyDescent="0.25">
      <c r="A219" s="5">
        <v>218</v>
      </c>
      <c r="B219" s="2">
        <v>43180</v>
      </c>
      <c r="C219" s="1">
        <v>8884.82</v>
      </c>
      <c r="D219" s="1">
        <v>9100</v>
      </c>
      <c r="E219" s="1">
        <v>8465.1</v>
      </c>
      <c r="F219" s="1">
        <v>8722.9</v>
      </c>
      <c r="G219" s="1">
        <f>BTC[[#This Row],[high]]-BTC[[#This Row],[low]]</f>
        <v>634.89999999999964</v>
      </c>
      <c r="H219" s="1">
        <f>ABS(BTC[[#This Row],[high]]-F218)</f>
        <v>215</v>
      </c>
      <c r="I219" s="1">
        <f>ABS(BTC[[#This Row],[low]]-F218)</f>
        <v>419.89999999999964</v>
      </c>
      <c r="J219" s="15">
        <f>MAX(BTC[[#This Row],[H-L]:[|L-pC|]])</f>
        <v>634.89999999999964</v>
      </c>
      <c r="K219" s="8">
        <f>(K218*9+BTC[[#This Row],[TR]])/10</f>
        <v>803.59474436397647</v>
      </c>
      <c r="L219" s="12">
        <f>(BTC[[#This Row],[high]]+BTC[[#This Row],[low]])/2</f>
        <v>8782.5499999999993</v>
      </c>
      <c r="M219" s="15">
        <f>BTC[[#This Row],[MidPrice]]+Multiplier*BTC[[#This Row],[ATR]]</f>
        <v>11193.334233091929</v>
      </c>
      <c r="N219" s="15">
        <f>BTC[[#This Row],[MidPrice]]-Multiplier*BTC[[#This Row],[ATR]]</f>
        <v>6371.76576690807</v>
      </c>
      <c r="O219" s="15">
        <f>IF(OR(BTC[[#This Row],[UpperE]]&lt;O218,F218&gt;O218),BTC[[#This Row],[UpperE]],O218)</f>
        <v>10537.536933534415</v>
      </c>
      <c r="P219" s="15">
        <f>IF(OR(BTC[[#This Row],[LowerE]]&gt;P218,F218&lt;P218),BTC[[#This Row],[LowerE]],P218)</f>
        <v>6496.7891854534118</v>
      </c>
      <c r="Q219" s="8">
        <f>IF(T218=O218,BTC[[#This Row],[Upper]],BTC[[#This Row],[Lower]])</f>
        <v>10537.536933534415</v>
      </c>
      <c r="R219" s="22">
        <f>IF(BTC[[#This Row],[SuperTrend]]=BTC[[#This Row],[Upper]],BTC[[#This Row],[Upper]],NA())</f>
        <v>10537.536933534415</v>
      </c>
      <c r="S219" s="22" t="e">
        <f>IF(BTC[[#This Row],[SuperTrend]]=BTC[[#This Row],[Lower]],BTC[[#This Row],[Lower]],NA())</f>
        <v>#N/A</v>
      </c>
      <c r="T219" s="22">
        <f>IF(BTC[[#This Row],[close]]&lt;=BTC[[#This Row],[STpot]],BTC[[#This Row],[Upper]],BTC[[#This Row],[Lower]])</f>
        <v>10537.536933534415</v>
      </c>
    </row>
    <row r="220" spans="1:20" x14ac:dyDescent="0.25">
      <c r="A220" s="5">
        <v>219</v>
      </c>
      <c r="B220" s="2">
        <v>43181</v>
      </c>
      <c r="C220" s="1">
        <v>8720</v>
      </c>
      <c r="D220" s="1">
        <v>8909</v>
      </c>
      <c r="E220" s="1">
        <v>8269</v>
      </c>
      <c r="F220" s="1">
        <v>8898.0300000000007</v>
      </c>
      <c r="G220" s="1">
        <f>BTC[[#This Row],[high]]-BTC[[#This Row],[low]]</f>
        <v>640</v>
      </c>
      <c r="H220" s="1">
        <f>ABS(BTC[[#This Row],[high]]-F219)</f>
        <v>186.10000000000036</v>
      </c>
      <c r="I220" s="1">
        <f>ABS(BTC[[#This Row],[low]]-F219)</f>
        <v>453.89999999999964</v>
      </c>
      <c r="J220" s="15">
        <f>MAX(BTC[[#This Row],[H-L]:[|L-pC|]])</f>
        <v>640</v>
      </c>
      <c r="K220" s="8">
        <f>(K219*9+BTC[[#This Row],[TR]])/10</f>
        <v>787.23526992757877</v>
      </c>
      <c r="L220" s="12">
        <f>(BTC[[#This Row],[high]]+BTC[[#This Row],[low]])/2</f>
        <v>8589</v>
      </c>
      <c r="M220" s="15">
        <f>BTC[[#This Row],[MidPrice]]+Multiplier*BTC[[#This Row],[ATR]]</f>
        <v>10950.705809782736</v>
      </c>
      <c r="N220" s="15">
        <f>BTC[[#This Row],[MidPrice]]-Multiplier*BTC[[#This Row],[ATR]]</f>
        <v>6227.2941902172643</v>
      </c>
      <c r="O220" s="15">
        <f>IF(OR(BTC[[#This Row],[UpperE]]&lt;O219,F219&gt;O219),BTC[[#This Row],[UpperE]],O219)</f>
        <v>10537.536933534415</v>
      </c>
      <c r="P220" s="15">
        <f>IF(OR(BTC[[#This Row],[LowerE]]&gt;P219,F219&lt;P219),BTC[[#This Row],[LowerE]],P219)</f>
        <v>6496.7891854534118</v>
      </c>
      <c r="Q220" s="8">
        <f>IF(T219=O219,BTC[[#This Row],[Upper]],BTC[[#This Row],[Lower]])</f>
        <v>10537.536933534415</v>
      </c>
      <c r="R220" s="22">
        <f>IF(BTC[[#This Row],[SuperTrend]]=BTC[[#This Row],[Upper]],BTC[[#This Row],[Upper]],NA())</f>
        <v>10537.536933534415</v>
      </c>
      <c r="S220" s="22" t="e">
        <f>IF(BTC[[#This Row],[SuperTrend]]=BTC[[#This Row],[Lower]],BTC[[#This Row],[Lower]],NA())</f>
        <v>#N/A</v>
      </c>
      <c r="T220" s="22">
        <f>IF(BTC[[#This Row],[close]]&lt;=BTC[[#This Row],[STpot]],BTC[[#This Row],[Upper]],BTC[[#This Row],[Lower]])</f>
        <v>10537.536933534415</v>
      </c>
    </row>
    <row r="221" spans="1:20" x14ac:dyDescent="0.25">
      <c r="A221" s="5">
        <v>220</v>
      </c>
      <c r="B221" s="2">
        <v>43182</v>
      </c>
      <c r="C221" s="1">
        <v>8898.0400000000009</v>
      </c>
      <c r="D221" s="1">
        <v>8999.9500000000007</v>
      </c>
      <c r="E221" s="1">
        <v>8491</v>
      </c>
      <c r="F221" s="1">
        <v>8546.86</v>
      </c>
      <c r="G221" s="1">
        <f>BTC[[#This Row],[high]]-BTC[[#This Row],[low]]</f>
        <v>508.95000000000073</v>
      </c>
      <c r="H221" s="1">
        <f>ABS(BTC[[#This Row],[high]]-F220)</f>
        <v>101.92000000000007</v>
      </c>
      <c r="I221" s="1">
        <f>ABS(BTC[[#This Row],[low]]-F220)</f>
        <v>407.03000000000065</v>
      </c>
      <c r="J221" s="15">
        <f>MAX(BTC[[#This Row],[H-L]:[|L-pC|]])</f>
        <v>508.95000000000073</v>
      </c>
      <c r="K221" s="8">
        <f>(K220*9+BTC[[#This Row],[TR]])/10</f>
        <v>759.40674293482095</v>
      </c>
      <c r="L221" s="12">
        <f>(BTC[[#This Row],[high]]+BTC[[#This Row],[low]])/2</f>
        <v>8745.4750000000004</v>
      </c>
      <c r="M221" s="15">
        <f>BTC[[#This Row],[MidPrice]]+Multiplier*BTC[[#This Row],[ATR]]</f>
        <v>11023.695228804463</v>
      </c>
      <c r="N221" s="15">
        <f>BTC[[#This Row],[MidPrice]]-Multiplier*BTC[[#This Row],[ATR]]</f>
        <v>6467.2547711955376</v>
      </c>
      <c r="O221" s="15">
        <f>IF(OR(BTC[[#This Row],[UpperE]]&lt;O220,F220&gt;O220),BTC[[#This Row],[UpperE]],O220)</f>
        <v>10537.536933534415</v>
      </c>
      <c r="P221" s="15">
        <f>IF(OR(BTC[[#This Row],[LowerE]]&gt;P220,F220&lt;P220),BTC[[#This Row],[LowerE]],P220)</f>
        <v>6496.7891854534118</v>
      </c>
      <c r="Q221" s="8">
        <f>IF(T220=O220,BTC[[#This Row],[Upper]],BTC[[#This Row],[Lower]])</f>
        <v>10537.536933534415</v>
      </c>
      <c r="R221" s="22">
        <f>IF(BTC[[#This Row],[SuperTrend]]=BTC[[#This Row],[Upper]],BTC[[#This Row],[Upper]],NA())</f>
        <v>10537.536933534415</v>
      </c>
      <c r="S221" s="22" t="e">
        <f>IF(BTC[[#This Row],[SuperTrend]]=BTC[[#This Row],[Lower]],BTC[[#This Row],[Lower]],NA())</f>
        <v>#N/A</v>
      </c>
      <c r="T221" s="22">
        <f>IF(BTC[[#This Row],[close]]&lt;=BTC[[#This Row],[STpot]],BTC[[#This Row],[Upper]],BTC[[#This Row],[Lower]])</f>
        <v>10537.536933534415</v>
      </c>
    </row>
    <row r="222" spans="1:20" x14ac:dyDescent="0.25">
      <c r="A222" s="5">
        <v>221</v>
      </c>
      <c r="B222" s="2">
        <v>43183</v>
      </c>
      <c r="C222" s="1">
        <v>8531.25</v>
      </c>
      <c r="D222" s="1">
        <v>8669.85</v>
      </c>
      <c r="E222" s="1">
        <v>8365.77</v>
      </c>
      <c r="F222" s="1">
        <v>8470.15</v>
      </c>
      <c r="G222" s="1">
        <f>BTC[[#This Row],[high]]-BTC[[#This Row],[low]]</f>
        <v>304.07999999999993</v>
      </c>
      <c r="H222" s="1">
        <f>ABS(BTC[[#This Row],[high]]-F221)</f>
        <v>122.98999999999978</v>
      </c>
      <c r="I222" s="1">
        <f>ABS(BTC[[#This Row],[low]]-F221)</f>
        <v>181.09000000000015</v>
      </c>
      <c r="J222" s="15">
        <f>MAX(BTC[[#This Row],[H-L]:[|L-pC|]])</f>
        <v>304.07999999999993</v>
      </c>
      <c r="K222" s="8">
        <f>(K221*9+BTC[[#This Row],[TR]])/10</f>
        <v>713.87406864133879</v>
      </c>
      <c r="L222" s="12">
        <f>(BTC[[#This Row],[high]]+BTC[[#This Row],[low]])/2</f>
        <v>8517.8100000000013</v>
      </c>
      <c r="M222" s="15">
        <f>BTC[[#This Row],[MidPrice]]+Multiplier*BTC[[#This Row],[ATR]]</f>
        <v>10659.432205924018</v>
      </c>
      <c r="N222" s="15">
        <f>BTC[[#This Row],[MidPrice]]-Multiplier*BTC[[#This Row],[ATR]]</f>
        <v>6376.187794075985</v>
      </c>
      <c r="O222" s="15">
        <f>IF(OR(BTC[[#This Row],[UpperE]]&lt;O221,F221&gt;O221),BTC[[#This Row],[UpperE]],O221)</f>
        <v>10537.536933534415</v>
      </c>
      <c r="P222" s="15">
        <f>IF(OR(BTC[[#This Row],[LowerE]]&gt;P221,F221&lt;P221),BTC[[#This Row],[LowerE]],P221)</f>
        <v>6496.7891854534118</v>
      </c>
      <c r="Q222" s="8">
        <f>IF(T221=O221,BTC[[#This Row],[Upper]],BTC[[#This Row],[Lower]])</f>
        <v>10537.536933534415</v>
      </c>
      <c r="R222" s="22">
        <f>IF(BTC[[#This Row],[SuperTrend]]=BTC[[#This Row],[Upper]],BTC[[#This Row],[Upper]],NA())</f>
        <v>10537.536933534415</v>
      </c>
      <c r="S222" s="22" t="e">
        <f>IF(BTC[[#This Row],[SuperTrend]]=BTC[[#This Row],[Lower]],BTC[[#This Row],[Lower]],NA())</f>
        <v>#N/A</v>
      </c>
      <c r="T222" s="22">
        <f>IF(BTC[[#This Row],[close]]&lt;=BTC[[#This Row],[STpot]],BTC[[#This Row],[Upper]],BTC[[#This Row],[Lower]])</f>
        <v>10537.536933534415</v>
      </c>
    </row>
    <row r="223" spans="1:20" x14ac:dyDescent="0.25">
      <c r="A223" s="5">
        <v>222</v>
      </c>
      <c r="B223" s="2">
        <v>43184</v>
      </c>
      <c r="C223" s="1">
        <v>8470.14</v>
      </c>
      <c r="D223" s="1">
        <v>8514.89</v>
      </c>
      <c r="E223" s="1">
        <v>7831</v>
      </c>
      <c r="F223" s="1">
        <v>8134.23</v>
      </c>
      <c r="G223" s="1">
        <f>BTC[[#This Row],[high]]-BTC[[#This Row],[low]]</f>
        <v>683.88999999999942</v>
      </c>
      <c r="H223" s="1">
        <f>ABS(BTC[[#This Row],[high]]-F222)</f>
        <v>44.739999999999782</v>
      </c>
      <c r="I223" s="1">
        <f>ABS(BTC[[#This Row],[low]]-F222)</f>
        <v>639.14999999999964</v>
      </c>
      <c r="J223" s="15">
        <f>MAX(BTC[[#This Row],[H-L]:[|L-pC|]])</f>
        <v>683.88999999999942</v>
      </c>
      <c r="K223" s="8">
        <f>(K222*9+BTC[[#This Row],[TR]])/10</f>
        <v>710.87566177720487</v>
      </c>
      <c r="L223" s="12">
        <f>(BTC[[#This Row],[high]]+BTC[[#This Row],[low]])/2</f>
        <v>8172.9449999999997</v>
      </c>
      <c r="M223" s="15">
        <f>BTC[[#This Row],[MidPrice]]+Multiplier*BTC[[#This Row],[ATR]]</f>
        <v>10305.571985331615</v>
      </c>
      <c r="N223" s="15">
        <f>BTC[[#This Row],[MidPrice]]-Multiplier*BTC[[#This Row],[ATR]]</f>
        <v>6040.3180146683853</v>
      </c>
      <c r="O223" s="15">
        <f>IF(OR(BTC[[#This Row],[UpperE]]&lt;O222,F222&gt;O222),BTC[[#This Row],[UpperE]],O222)</f>
        <v>10305.571985331615</v>
      </c>
      <c r="P223" s="15">
        <f>IF(OR(BTC[[#This Row],[LowerE]]&gt;P222,F222&lt;P222),BTC[[#This Row],[LowerE]],P222)</f>
        <v>6496.7891854534118</v>
      </c>
      <c r="Q223" s="8">
        <f>IF(T222=O222,BTC[[#This Row],[Upper]],BTC[[#This Row],[Lower]])</f>
        <v>10305.571985331615</v>
      </c>
      <c r="R223" s="22">
        <f>IF(BTC[[#This Row],[SuperTrend]]=BTC[[#This Row],[Upper]],BTC[[#This Row],[Upper]],NA())</f>
        <v>10305.571985331615</v>
      </c>
      <c r="S223" s="22" t="e">
        <f>IF(BTC[[#This Row],[SuperTrend]]=BTC[[#This Row],[Lower]],BTC[[#This Row],[Lower]],NA())</f>
        <v>#N/A</v>
      </c>
      <c r="T223" s="22">
        <f>IF(BTC[[#This Row],[close]]&lt;=BTC[[#This Row],[STpot]],BTC[[#This Row],[Upper]],BTC[[#This Row],[Lower]])</f>
        <v>10305.571985331615</v>
      </c>
    </row>
    <row r="224" spans="1:20" x14ac:dyDescent="0.25">
      <c r="A224" s="5">
        <v>223</v>
      </c>
      <c r="B224" s="2">
        <v>43185</v>
      </c>
      <c r="C224" s="1">
        <v>8134.22</v>
      </c>
      <c r="D224" s="1">
        <v>8215.94</v>
      </c>
      <c r="E224" s="1">
        <v>7730</v>
      </c>
      <c r="F224" s="1">
        <v>7795.51</v>
      </c>
      <c r="G224" s="1">
        <f>BTC[[#This Row],[high]]-BTC[[#This Row],[low]]</f>
        <v>485.94000000000051</v>
      </c>
      <c r="H224" s="1">
        <f>ABS(BTC[[#This Row],[high]]-F223)</f>
        <v>81.710000000000946</v>
      </c>
      <c r="I224" s="1">
        <f>ABS(BTC[[#This Row],[low]]-F223)</f>
        <v>404.22999999999956</v>
      </c>
      <c r="J224" s="15">
        <f>MAX(BTC[[#This Row],[H-L]:[|L-pC|]])</f>
        <v>485.94000000000051</v>
      </c>
      <c r="K224" s="8">
        <f>(K223*9+BTC[[#This Row],[TR]])/10</f>
        <v>688.3820955994845</v>
      </c>
      <c r="L224" s="12">
        <f>(BTC[[#This Row],[high]]+BTC[[#This Row],[low]])/2</f>
        <v>7972.97</v>
      </c>
      <c r="M224" s="15">
        <f>BTC[[#This Row],[MidPrice]]+Multiplier*BTC[[#This Row],[ATR]]</f>
        <v>10038.116286798453</v>
      </c>
      <c r="N224" s="15">
        <f>BTC[[#This Row],[MidPrice]]-Multiplier*BTC[[#This Row],[ATR]]</f>
        <v>5907.8237132015465</v>
      </c>
      <c r="O224" s="15">
        <f>IF(OR(BTC[[#This Row],[UpperE]]&lt;O223,F223&gt;O223),BTC[[#This Row],[UpperE]],O223)</f>
        <v>10038.116286798453</v>
      </c>
      <c r="P224" s="15">
        <f>IF(OR(BTC[[#This Row],[LowerE]]&gt;P223,F223&lt;P223),BTC[[#This Row],[LowerE]],P223)</f>
        <v>6496.7891854534118</v>
      </c>
      <c r="Q224" s="8">
        <f>IF(T223=O223,BTC[[#This Row],[Upper]],BTC[[#This Row],[Lower]])</f>
        <v>10038.116286798453</v>
      </c>
      <c r="R224" s="22">
        <f>IF(BTC[[#This Row],[SuperTrend]]=BTC[[#This Row],[Upper]],BTC[[#This Row],[Upper]],NA())</f>
        <v>10038.116286798453</v>
      </c>
      <c r="S224" s="22" t="e">
        <f>IF(BTC[[#This Row],[SuperTrend]]=BTC[[#This Row],[Lower]],BTC[[#This Row],[Lower]],NA())</f>
        <v>#N/A</v>
      </c>
      <c r="T224" s="22">
        <f>IF(BTC[[#This Row],[close]]&lt;=BTC[[#This Row],[STpot]],BTC[[#This Row],[Upper]],BTC[[#This Row],[Lower]])</f>
        <v>10038.116286798453</v>
      </c>
    </row>
    <row r="225" spans="1:20" x14ac:dyDescent="0.25">
      <c r="A225" s="5">
        <v>224</v>
      </c>
      <c r="B225" s="2">
        <v>43186</v>
      </c>
      <c r="C225" s="1">
        <v>7795.51</v>
      </c>
      <c r="D225" s="1">
        <v>8109</v>
      </c>
      <c r="E225" s="1">
        <v>7728</v>
      </c>
      <c r="F225" s="1">
        <v>7949.3</v>
      </c>
      <c r="G225" s="1">
        <f>BTC[[#This Row],[high]]-BTC[[#This Row],[low]]</f>
        <v>381</v>
      </c>
      <c r="H225" s="1">
        <f>ABS(BTC[[#This Row],[high]]-F224)</f>
        <v>313.48999999999978</v>
      </c>
      <c r="I225" s="1">
        <f>ABS(BTC[[#This Row],[low]]-F224)</f>
        <v>67.510000000000218</v>
      </c>
      <c r="J225" s="15">
        <f>MAX(BTC[[#This Row],[H-L]:[|L-pC|]])</f>
        <v>381</v>
      </c>
      <c r="K225" s="8">
        <f>(K224*9+BTC[[#This Row],[TR]])/10</f>
        <v>657.64388603953603</v>
      </c>
      <c r="L225" s="12">
        <f>(BTC[[#This Row],[high]]+BTC[[#This Row],[low]])/2</f>
        <v>7918.5</v>
      </c>
      <c r="M225" s="15">
        <f>BTC[[#This Row],[MidPrice]]+Multiplier*BTC[[#This Row],[ATR]]</f>
        <v>9891.4316581186085</v>
      </c>
      <c r="N225" s="15">
        <f>BTC[[#This Row],[MidPrice]]-Multiplier*BTC[[#This Row],[ATR]]</f>
        <v>5945.5683418813915</v>
      </c>
      <c r="O225" s="15">
        <f>IF(OR(BTC[[#This Row],[UpperE]]&lt;O224,F224&gt;O224),BTC[[#This Row],[UpperE]],O224)</f>
        <v>9891.4316581186085</v>
      </c>
      <c r="P225" s="15">
        <f>IF(OR(BTC[[#This Row],[LowerE]]&gt;P224,F224&lt;P224),BTC[[#This Row],[LowerE]],P224)</f>
        <v>6496.7891854534118</v>
      </c>
      <c r="Q225" s="8">
        <f>IF(T224=O224,BTC[[#This Row],[Upper]],BTC[[#This Row],[Lower]])</f>
        <v>9891.4316581186085</v>
      </c>
      <c r="R225" s="22">
        <f>IF(BTC[[#This Row],[SuperTrend]]=BTC[[#This Row],[Upper]],BTC[[#This Row],[Upper]],NA())</f>
        <v>9891.4316581186085</v>
      </c>
      <c r="S225" s="22" t="e">
        <f>IF(BTC[[#This Row],[SuperTrend]]=BTC[[#This Row],[Lower]],BTC[[#This Row],[Lower]],NA())</f>
        <v>#N/A</v>
      </c>
      <c r="T225" s="22">
        <f>IF(BTC[[#This Row],[close]]&lt;=BTC[[#This Row],[STpot]],BTC[[#This Row],[Upper]],BTC[[#This Row],[Lower]])</f>
        <v>9891.4316581186085</v>
      </c>
    </row>
    <row r="226" spans="1:20" x14ac:dyDescent="0.25">
      <c r="A226" s="5">
        <v>225</v>
      </c>
      <c r="B226" s="2">
        <v>43187</v>
      </c>
      <c r="C226" s="1">
        <v>7949.3</v>
      </c>
      <c r="D226" s="1">
        <v>7975</v>
      </c>
      <c r="E226" s="1">
        <v>6941.11</v>
      </c>
      <c r="F226" s="1">
        <v>7090.14</v>
      </c>
      <c r="G226" s="1">
        <f>BTC[[#This Row],[high]]-BTC[[#This Row],[low]]</f>
        <v>1033.8900000000003</v>
      </c>
      <c r="H226" s="1">
        <f>ABS(BTC[[#This Row],[high]]-F225)</f>
        <v>25.699999999999818</v>
      </c>
      <c r="I226" s="1">
        <f>ABS(BTC[[#This Row],[low]]-F225)</f>
        <v>1008.1900000000005</v>
      </c>
      <c r="J226" s="15">
        <f>MAX(BTC[[#This Row],[H-L]:[|L-pC|]])</f>
        <v>1033.8900000000003</v>
      </c>
      <c r="K226" s="8">
        <f>(K225*9+BTC[[#This Row],[TR]])/10</f>
        <v>695.26849743558239</v>
      </c>
      <c r="L226" s="12">
        <f>(BTC[[#This Row],[high]]+BTC[[#This Row],[low]])/2</f>
        <v>7458.0550000000003</v>
      </c>
      <c r="M226" s="15">
        <f>BTC[[#This Row],[MidPrice]]+Multiplier*BTC[[#This Row],[ATR]]</f>
        <v>9543.8604923067469</v>
      </c>
      <c r="N226" s="15">
        <f>BTC[[#This Row],[MidPrice]]-Multiplier*BTC[[#This Row],[ATR]]</f>
        <v>5372.2495076932537</v>
      </c>
      <c r="O226" s="15">
        <f>IF(OR(BTC[[#This Row],[UpperE]]&lt;O225,F225&gt;O225),BTC[[#This Row],[UpperE]],O225)</f>
        <v>9543.8604923067469</v>
      </c>
      <c r="P226" s="15">
        <f>IF(OR(BTC[[#This Row],[LowerE]]&gt;P225,F225&lt;P225),BTC[[#This Row],[LowerE]],P225)</f>
        <v>6496.7891854534118</v>
      </c>
      <c r="Q226" s="8">
        <f>IF(T225=O225,BTC[[#This Row],[Upper]],BTC[[#This Row],[Lower]])</f>
        <v>9543.8604923067469</v>
      </c>
      <c r="R226" s="22">
        <f>IF(BTC[[#This Row],[SuperTrend]]=BTC[[#This Row],[Upper]],BTC[[#This Row],[Upper]],NA())</f>
        <v>9543.8604923067469</v>
      </c>
      <c r="S226" s="22" t="e">
        <f>IF(BTC[[#This Row],[SuperTrend]]=BTC[[#This Row],[Lower]],BTC[[#This Row],[Lower]],NA())</f>
        <v>#N/A</v>
      </c>
      <c r="T226" s="22">
        <f>IF(BTC[[#This Row],[close]]&lt;=BTC[[#This Row],[STpot]],BTC[[#This Row],[Upper]],BTC[[#This Row],[Lower]])</f>
        <v>9543.8604923067469</v>
      </c>
    </row>
    <row r="227" spans="1:20" x14ac:dyDescent="0.25">
      <c r="A227" s="5">
        <v>226</v>
      </c>
      <c r="B227" s="2">
        <v>43188</v>
      </c>
      <c r="C227" s="1">
        <v>7090.16</v>
      </c>
      <c r="D227" s="1">
        <v>7292.43</v>
      </c>
      <c r="E227" s="1">
        <v>6600.1</v>
      </c>
      <c r="F227" s="1">
        <v>6840.23</v>
      </c>
      <c r="G227" s="1">
        <f>BTC[[#This Row],[high]]-BTC[[#This Row],[low]]</f>
        <v>692.32999999999993</v>
      </c>
      <c r="H227" s="1">
        <f>ABS(BTC[[#This Row],[high]]-F226)</f>
        <v>202.28999999999996</v>
      </c>
      <c r="I227" s="1">
        <f>ABS(BTC[[#This Row],[low]]-F226)</f>
        <v>490.03999999999996</v>
      </c>
      <c r="J227" s="15">
        <f>MAX(BTC[[#This Row],[H-L]:[|L-pC|]])</f>
        <v>692.32999999999993</v>
      </c>
      <c r="K227" s="8">
        <f>(K226*9+BTC[[#This Row],[TR]])/10</f>
        <v>694.97464769202418</v>
      </c>
      <c r="L227" s="12">
        <f>(BTC[[#This Row],[high]]+BTC[[#This Row],[low]])/2</f>
        <v>6946.2650000000003</v>
      </c>
      <c r="M227" s="15">
        <f>BTC[[#This Row],[MidPrice]]+Multiplier*BTC[[#This Row],[ATR]]</f>
        <v>9031.188943076073</v>
      </c>
      <c r="N227" s="15">
        <f>BTC[[#This Row],[MidPrice]]-Multiplier*BTC[[#This Row],[ATR]]</f>
        <v>4861.3410569239277</v>
      </c>
      <c r="O227" s="15">
        <f>IF(OR(BTC[[#This Row],[UpperE]]&lt;O226,F226&gt;O226),BTC[[#This Row],[UpperE]],O226)</f>
        <v>9031.188943076073</v>
      </c>
      <c r="P227" s="15">
        <f>IF(OR(BTC[[#This Row],[LowerE]]&gt;P226,F226&lt;P226),BTC[[#This Row],[LowerE]],P226)</f>
        <v>6496.7891854534118</v>
      </c>
      <c r="Q227" s="8">
        <f>IF(T226=O226,BTC[[#This Row],[Upper]],BTC[[#This Row],[Lower]])</f>
        <v>9031.188943076073</v>
      </c>
      <c r="R227" s="22">
        <f>IF(BTC[[#This Row],[SuperTrend]]=BTC[[#This Row],[Upper]],BTC[[#This Row],[Upper]],NA())</f>
        <v>9031.188943076073</v>
      </c>
      <c r="S227" s="22" t="e">
        <f>IF(BTC[[#This Row],[SuperTrend]]=BTC[[#This Row],[Lower]],BTC[[#This Row],[Lower]],NA())</f>
        <v>#N/A</v>
      </c>
      <c r="T227" s="22">
        <f>IF(BTC[[#This Row],[close]]&lt;=BTC[[#This Row],[STpot]],BTC[[#This Row],[Upper]],BTC[[#This Row],[Lower]])</f>
        <v>9031.188943076073</v>
      </c>
    </row>
    <row r="228" spans="1:20" x14ac:dyDescent="0.25">
      <c r="A228" s="5">
        <v>227</v>
      </c>
      <c r="B228" s="2">
        <v>43189</v>
      </c>
      <c r="C228" s="1">
        <v>6840.24</v>
      </c>
      <c r="D228" s="1">
        <v>7223.36</v>
      </c>
      <c r="E228" s="1">
        <v>6777</v>
      </c>
      <c r="F228" s="1">
        <v>6923.91</v>
      </c>
      <c r="G228" s="1">
        <f>BTC[[#This Row],[high]]-BTC[[#This Row],[low]]</f>
        <v>446.35999999999967</v>
      </c>
      <c r="H228" s="1">
        <f>ABS(BTC[[#This Row],[high]]-F227)</f>
        <v>383.13000000000011</v>
      </c>
      <c r="I228" s="1">
        <f>ABS(BTC[[#This Row],[low]]-F227)</f>
        <v>63.229999999999563</v>
      </c>
      <c r="J228" s="15">
        <f>MAX(BTC[[#This Row],[H-L]:[|L-pC|]])</f>
        <v>446.35999999999967</v>
      </c>
      <c r="K228" s="8">
        <f>(K227*9+BTC[[#This Row],[TR]])/10</f>
        <v>670.11318292282181</v>
      </c>
      <c r="L228" s="12">
        <f>(BTC[[#This Row],[high]]+BTC[[#This Row],[low]])/2</f>
        <v>7000.18</v>
      </c>
      <c r="M228" s="15">
        <f>BTC[[#This Row],[MidPrice]]+Multiplier*BTC[[#This Row],[ATR]]</f>
        <v>9010.519548768465</v>
      </c>
      <c r="N228" s="15">
        <f>BTC[[#This Row],[MidPrice]]-Multiplier*BTC[[#This Row],[ATR]]</f>
        <v>4989.8404512315346</v>
      </c>
      <c r="O228" s="15">
        <f>IF(OR(BTC[[#This Row],[UpperE]]&lt;O227,F227&gt;O227),BTC[[#This Row],[UpperE]],O227)</f>
        <v>9010.519548768465</v>
      </c>
      <c r="P228" s="15">
        <f>IF(OR(BTC[[#This Row],[LowerE]]&gt;P227,F227&lt;P227),BTC[[#This Row],[LowerE]],P227)</f>
        <v>6496.7891854534118</v>
      </c>
      <c r="Q228" s="8">
        <f>IF(T227=O227,BTC[[#This Row],[Upper]],BTC[[#This Row],[Lower]])</f>
        <v>9010.519548768465</v>
      </c>
      <c r="R228" s="22">
        <f>IF(BTC[[#This Row],[SuperTrend]]=BTC[[#This Row],[Upper]],BTC[[#This Row],[Upper]],NA())</f>
        <v>9010.519548768465</v>
      </c>
      <c r="S228" s="22" t="e">
        <f>IF(BTC[[#This Row],[SuperTrend]]=BTC[[#This Row],[Lower]],BTC[[#This Row],[Lower]],NA())</f>
        <v>#N/A</v>
      </c>
      <c r="T228" s="22">
        <f>IF(BTC[[#This Row],[close]]&lt;=BTC[[#This Row],[STpot]],BTC[[#This Row],[Upper]],BTC[[#This Row],[Lower]])</f>
        <v>9010.519548768465</v>
      </c>
    </row>
    <row r="229" spans="1:20" x14ac:dyDescent="0.25">
      <c r="A229" s="5">
        <v>228</v>
      </c>
      <c r="B229" s="2">
        <v>43190</v>
      </c>
      <c r="C229" s="1">
        <v>6922</v>
      </c>
      <c r="D229" s="1">
        <v>7049.98</v>
      </c>
      <c r="E229" s="1">
        <v>6430</v>
      </c>
      <c r="F229" s="1">
        <v>6813.01</v>
      </c>
      <c r="G229" s="1">
        <f>BTC[[#This Row],[high]]-BTC[[#This Row],[low]]</f>
        <v>619.97999999999956</v>
      </c>
      <c r="H229" s="1">
        <f>ABS(BTC[[#This Row],[high]]-F228)</f>
        <v>126.06999999999971</v>
      </c>
      <c r="I229" s="1">
        <f>ABS(BTC[[#This Row],[low]]-F228)</f>
        <v>493.90999999999985</v>
      </c>
      <c r="J229" s="15">
        <f>MAX(BTC[[#This Row],[H-L]:[|L-pC|]])</f>
        <v>619.97999999999956</v>
      </c>
      <c r="K229" s="8">
        <f>(K228*9+BTC[[#This Row],[TR]])/10</f>
        <v>665.09986463053951</v>
      </c>
      <c r="L229" s="12">
        <f>(BTC[[#This Row],[high]]+BTC[[#This Row],[low]])/2</f>
        <v>6739.99</v>
      </c>
      <c r="M229" s="15">
        <f>BTC[[#This Row],[MidPrice]]+Multiplier*BTC[[#This Row],[ATR]]</f>
        <v>8735.289593891619</v>
      </c>
      <c r="N229" s="15">
        <f>BTC[[#This Row],[MidPrice]]-Multiplier*BTC[[#This Row],[ATR]]</f>
        <v>4744.6904061083815</v>
      </c>
      <c r="O229" s="15">
        <f>IF(OR(BTC[[#This Row],[UpperE]]&lt;O228,F228&gt;O228),BTC[[#This Row],[UpperE]],O228)</f>
        <v>8735.289593891619</v>
      </c>
      <c r="P229" s="15">
        <f>IF(OR(BTC[[#This Row],[LowerE]]&gt;P228,F228&lt;P228),BTC[[#This Row],[LowerE]],P228)</f>
        <v>6496.7891854534118</v>
      </c>
      <c r="Q229" s="8">
        <f>IF(T228=O228,BTC[[#This Row],[Upper]],BTC[[#This Row],[Lower]])</f>
        <v>8735.289593891619</v>
      </c>
      <c r="R229" s="22">
        <f>IF(BTC[[#This Row],[SuperTrend]]=BTC[[#This Row],[Upper]],BTC[[#This Row],[Upper]],NA())</f>
        <v>8735.289593891619</v>
      </c>
      <c r="S229" s="22" t="e">
        <f>IF(BTC[[#This Row],[SuperTrend]]=BTC[[#This Row],[Lower]],BTC[[#This Row],[Lower]],NA())</f>
        <v>#N/A</v>
      </c>
      <c r="T229" s="22">
        <f>IF(BTC[[#This Row],[close]]&lt;=BTC[[#This Row],[STpot]],BTC[[#This Row],[Upper]],BTC[[#This Row],[Lower]])</f>
        <v>8735.289593891619</v>
      </c>
    </row>
    <row r="230" spans="1:20" x14ac:dyDescent="0.25">
      <c r="A230" s="5">
        <v>229</v>
      </c>
      <c r="B230" s="2">
        <v>43191</v>
      </c>
      <c r="C230" s="1">
        <v>6813.01</v>
      </c>
      <c r="D230" s="1">
        <v>7125</v>
      </c>
      <c r="E230" s="1">
        <v>6765</v>
      </c>
      <c r="F230" s="1">
        <v>7056</v>
      </c>
      <c r="G230" s="1">
        <f>BTC[[#This Row],[high]]-BTC[[#This Row],[low]]</f>
        <v>360</v>
      </c>
      <c r="H230" s="1">
        <f>ABS(BTC[[#This Row],[high]]-F229)</f>
        <v>311.98999999999978</v>
      </c>
      <c r="I230" s="1">
        <f>ABS(BTC[[#This Row],[low]]-F229)</f>
        <v>48.010000000000218</v>
      </c>
      <c r="J230" s="15">
        <f>MAX(BTC[[#This Row],[H-L]:[|L-pC|]])</f>
        <v>360</v>
      </c>
      <c r="K230" s="8">
        <f>(K229*9+BTC[[#This Row],[TR]])/10</f>
        <v>634.58987816748561</v>
      </c>
      <c r="L230" s="12">
        <f>(BTC[[#This Row],[high]]+BTC[[#This Row],[low]])/2</f>
        <v>6945</v>
      </c>
      <c r="M230" s="15">
        <f>BTC[[#This Row],[MidPrice]]+Multiplier*BTC[[#This Row],[ATR]]</f>
        <v>8848.769634502456</v>
      </c>
      <c r="N230" s="15">
        <f>BTC[[#This Row],[MidPrice]]-Multiplier*BTC[[#This Row],[ATR]]</f>
        <v>5041.2303654975431</v>
      </c>
      <c r="O230" s="15">
        <f>IF(OR(BTC[[#This Row],[UpperE]]&lt;O229,F229&gt;O229),BTC[[#This Row],[UpperE]],O229)</f>
        <v>8735.289593891619</v>
      </c>
      <c r="P230" s="15">
        <f>IF(OR(BTC[[#This Row],[LowerE]]&gt;P229,F229&lt;P229),BTC[[#This Row],[LowerE]],P229)</f>
        <v>6496.7891854534118</v>
      </c>
      <c r="Q230" s="8">
        <f>IF(T229=O229,BTC[[#This Row],[Upper]],BTC[[#This Row],[Lower]])</f>
        <v>8735.289593891619</v>
      </c>
      <c r="R230" s="22">
        <f>IF(BTC[[#This Row],[SuperTrend]]=BTC[[#This Row],[Upper]],BTC[[#This Row],[Upper]],NA())</f>
        <v>8735.289593891619</v>
      </c>
      <c r="S230" s="22" t="e">
        <f>IF(BTC[[#This Row],[SuperTrend]]=BTC[[#This Row],[Lower]],BTC[[#This Row],[Lower]],NA())</f>
        <v>#N/A</v>
      </c>
      <c r="T230" s="22">
        <f>IF(BTC[[#This Row],[close]]&lt;=BTC[[#This Row],[STpot]],BTC[[#This Row],[Upper]],BTC[[#This Row],[Lower]])</f>
        <v>8735.289593891619</v>
      </c>
    </row>
    <row r="231" spans="1:20" x14ac:dyDescent="0.25">
      <c r="A231" s="5">
        <v>230</v>
      </c>
      <c r="B231" s="2">
        <v>43192</v>
      </c>
      <c r="C231" s="1">
        <v>7063.97</v>
      </c>
      <c r="D231" s="1">
        <v>7520</v>
      </c>
      <c r="E231" s="1">
        <v>7011.01</v>
      </c>
      <c r="F231" s="1">
        <v>7405.21</v>
      </c>
      <c r="G231" s="1">
        <f>BTC[[#This Row],[high]]-BTC[[#This Row],[low]]</f>
        <v>508.98999999999978</v>
      </c>
      <c r="H231" s="1">
        <f>ABS(BTC[[#This Row],[high]]-F230)</f>
        <v>464</v>
      </c>
      <c r="I231" s="1">
        <f>ABS(BTC[[#This Row],[low]]-F230)</f>
        <v>44.989999999999782</v>
      </c>
      <c r="J231" s="15">
        <f>MAX(BTC[[#This Row],[H-L]:[|L-pC|]])</f>
        <v>508.98999999999978</v>
      </c>
      <c r="K231" s="8">
        <f>(K230*9+BTC[[#This Row],[TR]])/10</f>
        <v>622.02989035073711</v>
      </c>
      <c r="L231" s="12">
        <f>(BTC[[#This Row],[high]]+BTC[[#This Row],[low]])/2</f>
        <v>7265.5050000000001</v>
      </c>
      <c r="M231" s="15">
        <f>BTC[[#This Row],[MidPrice]]+Multiplier*BTC[[#This Row],[ATR]]</f>
        <v>9131.5946710522112</v>
      </c>
      <c r="N231" s="15">
        <f>BTC[[#This Row],[MidPrice]]-Multiplier*BTC[[#This Row],[ATR]]</f>
        <v>5399.415328947789</v>
      </c>
      <c r="O231" s="15">
        <f>IF(OR(BTC[[#This Row],[UpperE]]&lt;O230,F230&gt;O230),BTC[[#This Row],[UpperE]],O230)</f>
        <v>8735.289593891619</v>
      </c>
      <c r="P231" s="15">
        <f>IF(OR(BTC[[#This Row],[LowerE]]&gt;P230,F230&lt;P230),BTC[[#This Row],[LowerE]],P230)</f>
        <v>6496.7891854534118</v>
      </c>
      <c r="Q231" s="8">
        <f>IF(T230=O230,BTC[[#This Row],[Upper]],BTC[[#This Row],[Lower]])</f>
        <v>8735.289593891619</v>
      </c>
      <c r="R231" s="22">
        <f>IF(BTC[[#This Row],[SuperTrend]]=BTC[[#This Row],[Upper]],BTC[[#This Row],[Upper]],NA())</f>
        <v>8735.289593891619</v>
      </c>
      <c r="S231" s="22" t="e">
        <f>IF(BTC[[#This Row],[SuperTrend]]=BTC[[#This Row],[Lower]],BTC[[#This Row],[Lower]],NA())</f>
        <v>#N/A</v>
      </c>
      <c r="T231" s="22">
        <f>IF(BTC[[#This Row],[close]]&lt;=BTC[[#This Row],[STpot]],BTC[[#This Row],[Upper]],BTC[[#This Row],[Lower]])</f>
        <v>8735.289593891619</v>
      </c>
    </row>
    <row r="232" spans="1:20" x14ac:dyDescent="0.25">
      <c r="A232" s="5">
        <v>231</v>
      </c>
      <c r="B232" s="2">
        <v>43193</v>
      </c>
      <c r="C232" s="1">
        <v>7405.21</v>
      </c>
      <c r="D232" s="1">
        <v>7427.52</v>
      </c>
      <c r="E232" s="1">
        <v>6707</v>
      </c>
      <c r="F232" s="1">
        <v>6796.1</v>
      </c>
      <c r="G232" s="1">
        <f>BTC[[#This Row],[high]]-BTC[[#This Row],[low]]</f>
        <v>720.52000000000044</v>
      </c>
      <c r="H232" s="1">
        <f>ABS(BTC[[#This Row],[high]]-F231)</f>
        <v>22.3100000000004</v>
      </c>
      <c r="I232" s="1">
        <f>ABS(BTC[[#This Row],[low]]-F231)</f>
        <v>698.21</v>
      </c>
      <c r="J232" s="15">
        <f>MAX(BTC[[#This Row],[H-L]:[|L-pC|]])</f>
        <v>720.52000000000044</v>
      </c>
      <c r="K232" s="8">
        <f>(K231*9+BTC[[#This Row],[TR]])/10</f>
        <v>631.87890131566348</v>
      </c>
      <c r="L232" s="12">
        <f>(BTC[[#This Row],[high]]+BTC[[#This Row],[low]])/2</f>
        <v>7067.26</v>
      </c>
      <c r="M232" s="15">
        <f>BTC[[#This Row],[MidPrice]]+Multiplier*BTC[[#This Row],[ATR]]</f>
        <v>8962.8967039469899</v>
      </c>
      <c r="N232" s="15">
        <f>BTC[[#This Row],[MidPrice]]-Multiplier*BTC[[#This Row],[ATR]]</f>
        <v>5171.6232960530097</v>
      </c>
      <c r="O232" s="15">
        <f>IF(OR(BTC[[#This Row],[UpperE]]&lt;O231,F231&gt;O231),BTC[[#This Row],[UpperE]],O231)</f>
        <v>8735.289593891619</v>
      </c>
      <c r="P232" s="15">
        <f>IF(OR(BTC[[#This Row],[LowerE]]&gt;P231,F231&lt;P231),BTC[[#This Row],[LowerE]],P231)</f>
        <v>6496.7891854534118</v>
      </c>
      <c r="Q232" s="8">
        <f>IF(T231=O231,BTC[[#This Row],[Upper]],BTC[[#This Row],[Lower]])</f>
        <v>8735.289593891619</v>
      </c>
      <c r="R232" s="22">
        <f>IF(BTC[[#This Row],[SuperTrend]]=BTC[[#This Row],[Upper]],BTC[[#This Row],[Upper]],NA())</f>
        <v>8735.289593891619</v>
      </c>
      <c r="S232" s="22" t="e">
        <f>IF(BTC[[#This Row],[SuperTrend]]=BTC[[#This Row],[Lower]],BTC[[#This Row],[Lower]],NA())</f>
        <v>#N/A</v>
      </c>
      <c r="T232" s="22">
        <f>IF(BTC[[#This Row],[close]]&lt;=BTC[[#This Row],[STpot]],BTC[[#This Row],[Upper]],BTC[[#This Row],[Lower]])</f>
        <v>8735.289593891619</v>
      </c>
    </row>
    <row r="233" spans="1:20" x14ac:dyDescent="0.25">
      <c r="A233" s="5">
        <v>232</v>
      </c>
      <c r="B233" s="2">
        <v>43194</v>
      </c>
      <c r="C233" s="1">
        <v>6796.1</v>
      </c>
      <c r="D233" s="1">
        <v>6902</v>
      </c>
      <c r="E233" s="1">
        <v>6566.69</v>
      </c>
      <c r="F233" s="1">
        <v>6770.76</v>
      </c>
      <c r="G233" s="1">
        <f>BTC[[#This Row],[high]]-BTC[[#This Row],[low]]</f>
        <v>335.3100000000004</v>
      </c>
      <c r="H233" s="1">
        <f>ABS(BTC[[#This Row],[high]]-F232)</f>
        <v>105.89999999999964</v>
      </c>
      <c r="I233" s="1">
        <f>ABS(BTC[[#This Row],[low]]-F232)</f>
        <v>229.41000000000076</v>
      </c>
      <c r="J233" s="15">
        <f>MAX(BTC[[#This Row],[H-L]:[|L-pC|]])</f>
        <v>335.3100000000004</v>
      </c>
      <c r="K233" s="8">
        <f>(K232*9+BTC[[#This Row],[TR]])/10</f>
        <v>602.22201118409725</v>
      </c>
      <c r="L233" s="12">
        <f>(BTC[[#This Row],[high]]+BTC[[#This Row],[low]])/2</f>
        <v>6734.3449999999993</v>
      </c>
      <c r="M233" s="15">
        <f>BTC[[#This Row],[MidPrice]]+Multiplier*BTC[[#This Row],[ATR]]</f>
        <v>8541.0110335522913</v>
      </c>
      <c r="N233" s="15">
        <f>BTC[[#This Row],[MidPrice]]-Multiplier*BTC[[#This Row],[ATR]]</f>
        <v>4927.6789664477074</v>
      </c>
      <c r="O233" s="15">
        <f>IF(OR(BTC[[#This Row],[UpperE]]&lt;O232,F232&gt;O232),BTC[[#This Row],[UpperE]],O232)</f>
        <v>8541.0110335522913</v>
      </c>
      <c r="P233" s="15">
        <f>IF(OR(BTC[[#This Row],[LowerE]]&gt;P232,F232&lt;P232),BTC[[#This Row],[LowerE]],P232)</f>
        <v>6496.7891854534118</v>
      </c>
      <c r="Q233" s="8">
        <f>IF(T232=O232,BTC[[#This Row],[Upper]],BTC[[#This Row],[Lower]])</f>
        <v>8541.0110335522913</v>
      </c>
      <c r="R233" s="22">
        <f>IF(BTC[[#This Row],[SuperTrend]]=BTC[[#This Row],[Upper]],BTC[[#This Row],[Upper]],NA())</f>
        <v>8541.0110335522913</v>
      </c>
      <c r="S233" s="22" t="e">
        <f>IF(BTC[[#This Row],[SuperTrend]]=BTC[[#This Row],[Lower]],BTC[[#This Row],[Lower]],NA())</f>
        <v>#N/A</v>
      </c>
      <c r="T233" s="22">
        <f>IF(BTC[[#This Row],[close]]&lt;=BTC[[#This Row],[STpot]],BTC[[#This Row],[Upper]],BTC[[#This Row],[Lower]])</f>
        <v>8541.0110335522913</v>
      </c>
    </row>
    <row r="234" spans="1:20" x14ac:dyDescent="0.25">
      <c r="A234" s="5">
        <v>233</v>
      </c>
      <c r="B234" s="2">
        <v>43195</v>
      </c>
      <c r="C234" s="1">
        <v>6770</v>
      </c>
      <c r="D234" s="1">
        <v>6850</v>
      </c>
      <c r="E234" s="1">
        <v>6500</v>
      </c>
      <c r="F234" s="1">
        <v>6601.39</v>
      </c>
      <c r="G234" s="1">
        <f>BTC[[#This Row],[high]]-BTC[[#This Row],[low]]</f>
        <v>350</v>
      </c>
      <c r="H234" s="1">
        <f>ABS(BTC[[#This Row],[high]]-F233)</f>
        <v>79.239999999999782</v>
      </c>
      <c r="I234" s="1">
        <f>ABS(BTC[[#This Row],[low]]-F233)</f>
        <v>270.76000000000022</v>
      </c>
      <c r="J234" s="15">
        <f>MAX(BTC[[#This Row],[H-L]:[|L-pC|]])</f>
        <v>350</v>
      </c>
      <c r="K234" s="8">
        <f>(K233*9+BTC[[#This Row],[TR]])/10</f>
        <v>576.99981006568748</v>
      </c>
      <c r="L234" s="12">
        <f>(BTC[[#This Row],[high]]+BTC[[#This Row],[low]])/2</f>
        <v>6675</v>
      </c>
      <c r="M234" s="15">
        <f>BTC[[#This Row],[MidPrice]]+Multiplier*BTC[[#This Row],[ATR]]</f>
        <v>8405.9994301970619</v>
      </c>
      <c r="N234" s="15">
        <f>BTC[[#This Row],[MidPrice]]-Multiplier*BTC[[#This Row],[ATR]]</f>
        <v>4944.0005698029381</v>
      </c>
      <c r="O234" s="15">
        <f>IF(OR(BTC[[#This Row],[UpperE]]&lt;O233,F233&gt;O233),BTC[[#This Row],[UpperE]],O233)</f>
        <v>8405.9994301970619</v>
      </c>
      <c r="P234" s="15">
        <f>IF(OR(BTC[[#This Row],[LowerE]]&gt;P233,F233&lt;P233),BTC[[#This Row],[LowerE]],P233)</f>
        <v>6496.7891854534118</v>
      </c>
      <c r="Q234" s="8">
        <f>IF(T233=O233,BTC[[#This Row],[Upper]],BTC[[#This Row],[Lower]])</f>
        <v>8405.9994301970619</v>
      </c>
      <c r="R234" s="22">
        <f>IF(BTC[[#This Row],[SuperTrend]]=BTC[[#This Row],[Upper]],BTC[[#This Row],[Upper]],NA())</f>
        <v>8405.9994301970619</v>
      </c>
      <c r="S234" s="22" t="e">
        <f>IF(BTC[[#This Row],[SuperTrend]]=BTC[[#This Row],[Lower]],BTC[[#This Row],[Lower]],NA())</f>
        <v>#N/A</v>
      </c>
      <c r="T234" s="22">
        <f>IF(BTC[[#This Row],[close]]&lt;=BTC[[#This Row],[STpot]],BTC[[#This Row],[Upper]],BTC[[#This Row],[Lower]])</f>
        <v>8405.9994301970619</v>
      </c>
    </row>
    <row r="235" spans="1:20" x14ac:dyDescent="0.25">
      <c r="A235" s="5">
        <v>234</v>
      </c>
      <c r="B235" s="2">
        <v>43196</v>
      </c>
      <c r="C235" s="1">
        <v>6601.39</v>
      </c>
      <c r="D235" s="1">
        <v>7070</v>
      </c>
      <c r="E235" s="1">
        <v>6586.28</v>
      </c>
      <c r="F235" s="1">
        <v>6895.8</v>
      </c>
      <c r="G235" s="1">
        <f>BTC[[#This Row],[high]]-BTC[[#This Row],[low]]</f>
        <v>483.72000000000025</v>
      </c>
      <c r="H235" s="1">
        <f>ABS(BTC[[#This Row],[high]]-F234)</f>
        <v>468.60999999999967</v>
      </c>
      <c r="I235" s="1">
        <f>ABS(BTC[[#This Row],[low]]-F234)</f>
        <v>15.110000000000582</v>
      </c>
      <c r="J235" s="15">
        <f>MAX(BTC[[#This Row],[H-L]:[|L-pC|]])</f>
        <v>483.72000000000025</v>
      </c>
      <c r="K235" s="8">
        <f>(K234*9+BTC[[#This Row],[TR]])/10</f>
        <v>567.67182905911875</v>
      </c>
      <c r="L235" s="12">
        <f>(BTC[[#This Row],[high]]+BTC[[#This Row],[low]])/2</f>
        <v>6828.1399999999994</v>
      </c>
      <c r="M235" s="15">
        <f>BTC[[#This Row],[MidPrice]]+Multiplier*BTC[[#This Row],[ATR]]</f>
        <v>8531.1554871773551</v>
      </c>
      <c r="N235" s="15">
        <f>BTC[[#This Row],[MidPrice]]-Multiplier*BTC[[#This Row],[ATR]]</f>
        <v>5125.1245128226437</v>
      </c>
      <c r="O235" s="15">
        <f>IF(OR(BTC[[#This Row],[UpperE]]&lt;O234,F234&gt;O234),BTC[[#This Row],[UpperE]],O234)</f>
        <v>8405.9994301970619</v>
      </c>
      <c r="P235" s="15">
        <f>IF(OR(BTC[[#This Row],[LowerE]]&gt;P234,F234&lt;P234),BTC[[#This Row],[LowerE]],P234)</f>
        <v>6496.7891854534118</v>
      </c>
      <c r="Q235" s="8">
        <f>IF(T234=O234,BTC[[#This Row],[Upper]],BTC[[#This Row],[Lower]])</f>
        <v>8405.9994301970619</v>
      </c>
      <c r="R235" s="22">
        <f>IF(BTC[[#This Row],[SuperTrend]]=BTC[[#This Row],[Upper]],BTC[[#This Row],[Upper]],NA())</f>
        <v>8405.9994301970619</v>
      </c>
      <c r="S235" s="22" t="e">
        <f>IF(BTC[[#This Row],[SuperTrend]]=BTC[[#This Row],[Lower]],BTC[[#This Row],[Lower]],NA())</f>
        <v>#N/A</v>
      </c>
      <c r="T235" s="22">
        <f>IF(BTC[[#This Row],[close]]&lt;=BTC[[#This Row],[STpot]],BTC[[#This Row],[Upper]],BTC[[#This Row],[Lower]])</f>
        <v>8405.9994301970619</v>
      </c>
    </row>
    <row r="236" spans="1:20" x14ac:dyDescent="0.25">
      <c r="A236" s="5">
        <v>235</v>
      </c>
      <c r="B236" s="2">
        <v>43197</v>
      </c>
      <c r="C236" s="1">
        <v>6895.81</v>
      </c>
      <c r="D236" s="1">
        <v>7109.13</v>
      </c>
      <c r="E236" s="1">
        <v>6880</v>
      </c>
      <c r="F236" s="1">
        <v>7018</v>
      </c>
      <c r="G236" s="1">
        <f>BTC[[#This Row],[high]]-BTC[[#This Row],[low]]</f>
        <v>229.13000000000011</v>
      </c>
      <c r="H236" s="1">
        <f>ABS(BTC[[#This Row],[high]]-F235)</f>
        <v>213.32999999999993</v>
      </c>
      <c r="I236" s="1">
        <f>ABS(BTC[[#This Row],[low]]-F235)</f>
        <v>15.800000000000182</v>
      </c>
      <c r="J236" s="15">
        <f>MAX(BTC[[#This Row],[H-L]:[|L-pC|]])</f>
        <v>229.13000000000011</v>
      </c>
      <c r="K236" s="8">
        <f>(K235*9+BTC[[#This Row],[TR]])/10</f>
        <v>533.81764615320685</v>
      </c>
      <c r="L236" s="12">
        <f>(BTC[[#This Row],[high]]+BTC[[#This Row],[low]])/2</f>
        <v>6994.5650000000005</v>
      </c>
      <c r="M236" s="15">
        <f>BTC[[#This Row],[MidPrice]]+Multiplier*BTC[[#This Row],[ATR]]</f>
        <v>8596.0179384596213</v>
      </c>
      <c r="N236" s="15">
        <f>BTC[[#This Row],[MidPrice]]-Multiplier*BTC[[#This Row],[ATR]]</f>
        <v>5393.1120615403797</v>
      </c>
      <c r="O236" s="15">
        <f>IF(OR(BTC[[#This Row],[UpperE]]&lt;O235,F235&gt;O235),BTC[[#This Row],[UpperE]],O235)</f>
        <v>8405.9994301970619</v>
      </c>
      <c r="P236" s="15">
        <f>IF(OR(BTC[[#This Row],[LowerE]]&gt;P235,F235&lt;P235),BTC[[#This Row],[LowerE]],P235)</f>
        <v>6496.7891854534118</v>
      </c>
      <c r="Q236" s="8">
        <f>IF(T235=O235,BTC[[#This Row],[Upper]],BTC[[#This Row],[Lower]])</f>
        <v>8405.9994301970619</v>
      </c>
      <c r="R236" s="22">
        <f>IF(BTC[[#This Row],[SuperTrend]]=BTC[[#This Row],[Upper]],BTC[[#This Row],[Upper]],NA())</f>
        <v>8405.9994301970619</v>
      </c>
      <c r="S236" s="22" t="e">
        <f>IF(BTC[[#This Row],[SuperTrend]]=BTC[[#This Row],[Lower]],BTC[[#This Row],[Lower]],NA())</f>
        <v>#N/A</v>
      </c>
      <c r="T236" s="22">
        <f>IF(BTC[[#This Row],[close]]&lt;=BTC[[#This Row],[STpot]],BTC[[#This Row],[Upper]],BTC[[#This Row],[Lower]])</f>
        <v>8405.9994301970619</v>
      </c>
    </row>
    <row r="237" spans="1:20" x14ac:dyDescent="0.25">
      <c r="A237" s="5">
        <v>236</v>
      </c>
      <c r="B237" s="2">
        <v>43198</v>
      </c>
      <c r="C237" s="1">
        <v>7011.04</v>
      </c>
      <c r="D237" s="1">
        <v>7185</v>
      </c>
      <c r="E237" s="1">
        <v>6611</v>
      </c>
      <c r="F237" s="1">
        <v>6782.72</v>
      </c>
      <c r="G237" s="1">
        <f>BTC[[#This Row],[high]]-BTC[[#This Row],[low]]</f>
        <v>574</v>
      </c>
      <c r="H237" s="1">
        <f>ABS(BTC[[#This Row],[high]]-F236)</f>
        <v>167</v>
      </c>
      <c r="I237" s="1">
        <f>ABS(BTC[[#This Row],[low]]-F236)</f>
        <v>407</v>
      </c>
      <c r="J237" s="15">
        <f>MAX(BTC[[#This Row],[H-L]:[|L-pC|]])</f>
        <v>574</v>
      </c>
      <c r="K237" s="8">
        <f>(K236*9+BTC[[#This Row],[TR]])/10</f>
        <v>537.83588153788617</v>
      </c>
      <c r="L237" s="12">
        <f>(BTC[[#This Row],[high]]+BTC[[#This Row],[low]])/2</f>
        <v>6898</v>
      </c>
      <c r="M237" s="15">
        <f>BTC[[#This Row],[MidPrice]]+Multiplier*BTC[[#This Row],[ATR]]</f>
        <v>8511.5076446136591</v>
      </c>
      <c r="N237" s="15">
        <f>BTC[[#This Row],[MidPrice]]-Multiplier*BTC[[#This Row],[ATR]]</f>
        <v>5284.4923553863409</v>
      </c>
      <c r="O237" s="15">
        <f>IF(OR(BTC[[#This Row],[UpperE]]&lt;O236,F236&gt;O236),BTC[[#This Row],[UpperE]],O236)</f>
        <v>8405.9994301970619</v>
      </c>
      <c r="P237" s="15">
        <f>IF(OR(BTC[[#This Row],[LowerE]]&gt;P236,F236&lt;P236),BTC[[#This Row],[LowerE]],P236)</f>
        <v>6496.7891854534118</v>
      </c>
      <c r="Q237" s="8">
        <f>IF(T236=O236,BTC[[#This Row],[Upper]],BTC[[#This Row],[Lower]])</f>
        <v>8405.9994301970619</v>
      </c>
      <c r="R237" s="22">
        <f>IF(BTC[[#This Row],[SuperTrend]]=BTC[[#This Row],[Upper]],BTC[[#This Row],[Upper]],NA())</f>
        <v>8405.9994301970619</v>
      </c>
      <c r="S237" s="22" t="e">
        <f>IF(BTC[[#This Row],[SuperTrend]]=BTC[[#This Row],[Lower]],BTC[[#This Row],[Lower]],NA())</f>
        <v>#N/A</v>
      </c>
      <c r="T237" s="22">
        <f>IF(BTC[[#This Row],[close]]&lt;=BTC[[#This Row],[STpot]],BTC[[#This Row],[Upper]],BTC[[#This Row],[Lower]])</f>
        <v>8405.9994301970619</v>
      </c>
    </row>
    <row r="238" spans="1:20" x14ac:dyDescent="0.25">
      <c r="A238" s="5">
        <v>237</v>
      </c>
      <c r="B238" s="2">
        <v>43199</v>
      </c>
      <c r="C238" s="1">
        <v>6781.55</v>
      </c>
      <c r="D238" s="1">
        <v>6890</v>
      </c>
      <c r="E238" s="1">
        <v>6656</v>
      </c>
      <c r="F238" s="1">
        <v>6843.9</v>
      </c>
      <c r="G238" s="1">
        <f>BTC[[#This Row],[high]]-BTC[[#This Row],[low]]</f>
        <v>234</v>
      </c>
      <c r="H238" s="1">
        <f>ABS(BTC[[#This Row],[high]]-F237)</f>
        <v>107.27999999999975</v>
      </c>
      <c r="I238" s="1">
        <f>ABS(BTC[[#This Row],[low]]-F237)</f>
        <v>126.72000000000025</v>
      </c>
      <c r="J238" s="15">
        <f>MAX(BTC[[#This Row],[H-L]:[|L-pC|]])</f>
        <v>234</v>
      </c>
      <c r="K238" s="8">
        <f>(K237*9+BTC[[#This Row],[TR]])/10</f>
        <v>507.45229338409752</v>
      </c>
      <c r="L238" s="12">
        <f>(BTC[[#This Row],[high]]+BTC[[#This Row],[low]])/2</f>
        <v>6773</v>
      </c>
      <c r="M238" s="15">
        <f>BTC[[#This Row],[MidPrice]]+Multiplier*BTC[[#This Row],[ATR]]</f>
        <v>8295.3568801522924</v>
      </c>
      <c r="N238" s="15">
        <f>BTC[[#This Row],[MidPrice]]-Multiplier*BTC[[#This Row],[ATR]]</f>
        <v>5250.6431198477076</v>
      </c>
      <c r="O238" s="15">
        <f>IF(OR(BTC[[#This Row],[UpperE]]&lt;O237,F237&gt;O237),BTC[[#This Row],[UpperE]],O237)</f>
        <v>8295.3568801522924</v>
      </c>
      <c r="P238" s="15">
        <f>IF(OR(BTC[[#This Row],[LowerE]]&gt;P237,F237&lt;P237),BTC[[#This Row],[LowerE]],P237)</f>
        <v>6496.7891854534118</v>
      </c>
      <c r="Q238" s="8">
        <f>IF(T237=O237,BTC[[#This Row],[Upper]],BTC[[#This Row],[Lower]])</f>
        <v>8295.3568801522924</v>
      </c>
      <c r="R238" s="22">
        <f>IF(BTC[[#This Row],[SuperTrend]]=BTC[[#This Row],[Upper]],BTC[[#This Row],[Upper]],NA())</f>
        <v>8295.3568801522924</v>
      </c>
      <c r="S238" s="22" t="e">
        <f>IF(BTC[[#This Row],[SuperTrend]]=BTC[[#This Row],[Lower]],BTC[[#This Row],[Lower]],NA())</f>
        <v>#N/A</v>
      </c>
      <c r="T238" s="22">
        <f>IF(BTC[[#This Row],[close]]&lt;=BTC[[#This Row],[STpot]],BTC[[#This Row],[Upper]],BTC[[#This Row],[Lower]])</f>
        <v>8295.3568801522924</v>
      </c>
    </row>
    <row r="239" spans="1:20" x14ac:dyDescent="0.25">
      <c r="A239" s="5">
        <v>238</v>
      </c>
      <c r="B239" s="2">
        <v>43200</v>
      </c>
      <c r="C239" s="1">
        <v>6839.56</v>
      </c>
      <c r="D239" s="1">
        <v>6990</v>
      </c>
      <c r="E239" s="1">
        <v>6787</v>
      </c>
      <c r="F239" s="1">
        <v>6953.79</v>
      </c>
      <c r="G239" s="1">
        <f>BTC[[#This Row],[high]]-BTC[[#This Row],[low]]</f>
        <v>203</v>
      </c>
      <c r="H239" s="1">
        <f>ABS(BTC[[#This Row],[high]]-F238)</f>
        <v>146.10000000000036</v>
      </c>
      <c r="I239" s="1">
        <f>ABS(BTC[[#This Row],[low]]-F238)</f>
        <v>56.899999999999636</v>
      </c>
      <c r="J239" s="15">
        <f>MAX(BTC[[#This Row],[H-L]:[|L-pC|]])</f>
        <v>203</v>
      </c>
      <c r="K239" s="8">
        <f>(K238*9+BTC[[#This Row],[TR]])/10</f>
        <v>477.00706404568774</v>
      </c>
      <c r="L239" s="12">
        <f>(BTC[[#This Row],[high]]+BTC[[#This Row],[low]])/2</f>
        <v>6888.5</v>
      </c>
      <c r="M239" s="15">
        <f>BTC[[#This Row],[MidPrice]]+Multiplier*BTC[[#This Row],[ATR]]</f>
        <v>8319.5211921370628</v>
      </c>
      <c r="N239" s="15">
        <f>BTC[[#This Row],[MidPrice]]-Multiplier*BTC[[#This Row],[ATR]]</f>
        <v>5457.4788078629372</v>
      </c>
      <c r="O239" s="15">
        <f>IF(OR(BTC[[#This Row],[UpperE]]&lt;O238,F238&gt;O238),BTC[[#This Row],[UpperE]],O238)</f>
        <v>8295.3568801522924</v>
      </c>
      <c r="P239" s="15">
        <f>IF(OR(BTC[[#This Row],[LowerE]]&gt;P238,F238&lt;P238),BTC[[#This Row],[LowerE]],P238)</f>
        <v>6496.7891854534118</v>
      </c>
      <c r="Q239" s="8">
        <f>IF(T238=O238,BTC[[#This Row],[Upper]],BTC[[#This Row],[Lower]])</f>
        <v>8295.3568801522924</v>
      </c>
      <c r="R239" s="22">
        <f>IF(BTC[[#This Row],[SuperTrend]]=BTC[[#This Row],[Upper]],BTC[[#This Row],[Upper]],NA())</f>
        <v>8295.3568801522924</v>
      </c>
      <c r="S239" s="22" t="e">
        <f>IF(BTC[[#This Row],[SuperTrend]]=BTC[[#This Row],[Lower]],BTC[[#This Row],[Lower]],NA())</f>
        <v>#N/A</v>
      </c>
      <c r="T239" s="22">
        <f>IF(BTC[[#This Row],[close]]&lt;=BTC[[#This Row],[STpot]],BTC[[#This Row],[Upper]],BTC[[#This Row],[Lower]])</f>
        <v>8295.3568801522924</v>
      </c>
    </row>
    <row r="240" spans="1:20" x14ac:dyDescent="0.25">
      <c r="A240" s="5">
        <v>239</v>
      </c>
      <c r="B240" s="2">
        <v>43201</v>
      </c>
      <c r="C240" s="1">
        <v>6953.78</v>
      </c>
      <c r="D240" s="1">
        <v>8012.23</v>
      </c>
      <c r="E240" s="1">
        <v>6743.2</v>
      </c>
      <c r="F240" s="1">
        <v>7923</v>
      </c>
      <c r="G240" s="1">
        <f>BTC[[#This Row],[high]]-BTC[[#This Row],[low]]</f>
        <v>1269.0299999999997</v>
      </c>
      <c r="H240" s="1">
        <f>ABS(BTC[[#This Row],[high]]-F239)</f>
        <v>1058.4399999999996</v>
      </c>
      <c r="I240" s="1">
        <f>ABS(BTC[[#This Row],[low]]-F239)</f>
        <v>210.59000000000015</v>
      </c>
      <c r="J240" s="15">
        <f>MAX(BTC[[#This Row],[H-L]:[|L-pC|]])</f>
        <v>1269.0299999999997</v>
      </c>
      <c r="K240" s="8">
        <f>(K239*9+BTC[[#This Row],[TR]])/10</f>
        <v>556.20935764111891</v>
      </c>
      <c r="L240" s="12">
        <f>(BTC[[#This Row],[high]]+BTC[[#This Row],[low]])/2</f>
        <v>7377.7150000000001</v>
      </c>
      <c r="M240" s="15">
        <f>BTC[[#This Row],[MidPrice]]+Multiplier*BTC[[#This Row],[ATR]]</f>
        <v>9046.3430729233569</v>
      </c>
      <c r="N240" s="15">
        <f>BTC[[#This Row],[MidPrice]]-Multiplier*BTC[[#This Row],[ATR]]</f>
        <v>5709.0869270766434</v>
      </c>
      <c r="O240" s="15">
        <f>IF(OR(BTC[[#This Row],[UpperE]]&lt;O239,F239&gt;O239),BTC[[#This Row],[UpperE]],O239)</f>
        <v>8295.3568801522924</v>
      </c>
      <c r="P240" s="15">
        <f>IF(OR(BTC[[#This Row],[LowerE]]&gt;P239,F239&lt;P239),BTC[[#This Row],[LowerE]],P239)</f>
        <v>6496.7891854534118</v>
      </c>
      <c r="Q240" s="8">
        <f>IF(T239=O239,BTC[[#This Row],[Upper]],BTC[[#This Row],[Lower]])</f>
        <v>8295.3568801522924</v>
      </c>
      <c r="R240" s="22">
        <f>IF(BTC[[#This Row],[SuperTrend]]=BTC[[#This Row],[Upper]],BTC[[#This Row],[Upper]],NA())</f>
        <v>8295.3568801522924</v>
      </c>
      <c r="S240" s="22" t="e">
        <f>IF(BTC[[#This Row],[SuperTrend]]=BTC[[#This Row],[Lower]],BTC[[#This Row],[Lower]],NA())</f>
        <v>#N/A</v>
      </c>
      <c r="T240" s="22">
        <f>IF(BTC[[#This Row],[close]]&lt;=BTC[[#This Row],[STpot]],BTC[[#This Row],[Upper]],BTC[[#This Row],[Lower]])</f>
        <v>8295.3568801522924</v>
      </c>
    </row>
    <row r="241" spans="1:20" x14ac:dyDescent="0.25">
      <c r="A241" s="5">
        <v>240</v>
      </c>
      <c r="B241" s="2">
        <v>43202</v>
      </c>
      <c r="C241" s="1">
        <v>7922.99</v>
      </c>
      <c r="D241" s="1">
        <v>8233.39</v>
      </c>
      <c r="E241" s="1">
        <v>7732</v>
      </c>
      <c r="F241" s="1">
        <v>7877.41</v>
      </c>
      <c r="G241" s="1">
        <f>BTC[[#This Row],[high]]-BTC[[#This Row],[low]]</f>
        <v>501.38999999999942</v>
      </c>
      <c r="H241" s="1">
        <f>ABS(BTC[[#This Row],[high]]-F240)</f>
        <v>310.38999999999942</v>
      </c>
      <c r="I241" s="1">
        <f>ABS(BTC[[#This Row],[low]]-F240)</f>
        <v>191</v>
      </c>
      <c r="J241" s="15">
        <f>MAX(BTC[[#This Row],[H-L]:[|L-pC|]])</f>
        <v>501.38999999999942</v>
      </c>
      <c r="K241" s="8">
        <f>(K240*9+BTC[[#This Row],[TR]])/10</f>
        <v>550.72742187700692</v>
      </c>
      <c r="L241" s="12">
        <f>(BTC[[#This Row],[high]]+BTC[[#This Row],[low]])/2</f>
        <v>7982.6949999999997</v>
      </c>
      <c r="M241" s="15">
        <f>BTC[[#This Row],[MidPrice]]+Multiplier*BTC[[#This Row],[ATR]]</f>
        <v>9634.8772656310211</v>
      </c>
      <c r="N241" s="15">
        <f>BTC[[#This Row],[MidPrice]]-Multiplier*BTC[[#This Row],[ATR]]</f>
        <v>6330.5127343689792</v>
      </c>
      <c r="O241" s="15">
        <f>IF(OR(BTC[[#This Row],[UpperE]]&lt;O240,F240&gt;O240),BTC[[#This Row],[UpperE]],O240)</f>
        <v>8295.3568801522924</v>
      </c>
      <c r="P241" s="15">
        <f>IF(OR(BTC[[#This Row],[LowerE]]&gt;P240,F240&lt;P240),BTC[[#This Row],[LowerE]],P240)</f>
        <v>6496.7891854534118</v>
      </c>
      <c r="Q241" s="8">
        <f>IF(T240=O240,BTC[[#This Row],[Upper]],BTC[[#This Row],[Lower]])</f>
        <v>8295.3568801522924</v>
      </c>
      <c r="R241" s="22">
        <f>IF(BTC[[#This Row],[SuperTrend]]=BTC[[#This Row],[Upper]],BTC[[#This Row],[Upper]],NA())</f>
        <v>8295.3568801522924</v>
      </c>
      <c r="S241" s="22" t="e">
        <f>IF(BTC[[#This Row],[SuperTrend]]=BTC[[#This Row],[Lower]],BTC[[#This Row],[Lower]],NA())</f>
        <v>#N/A</v>
      </c>
      <c r="T241" s="22">
        <f>IF(BTC[[#This Row],[close]]&lt;=BTC[[#This Row],[STpot]],BTC[[#This Row],[Upper]],BTC[[#This Row],[Lower]])</f>
        <v>8295.3568801522924</v>
      </c>
    </row>
    <row r="242" spans="1:20" x14ac:dyDescent="0.25">
      <c r="A242" s="5">
        <v>241</v>
      </c>
      <c r="B242" s="2">
        <v>43203</v>
      </c>
      <c r="C242" s="1">
        <v>7877.48</v>
      </c>
      <c r="D242" s="1">
        <v>8186</v>
      </c>
      <c r="E242" s="1">
        <v>7810</v>
      </c>
      <c r="F242" s="1">
        <v>7999.01</v>
      </c>
      <c r="G242" s="1">
        <f>BTC[[#This Row],[high]]-BTC[[#This Row],[low]]</f>
        <v>376</v>
      </c>
      <c r="H242" s="1">
        <f>ABS(BTC[[#This Row],[high]]-F241)</f>
        <v>308.59000000000015</v>
      </c>
      <c r="I242" s="1">
        <f>ABS(BTC[[#This Row],[low]]-F241)</f>
        <v>67.409999999999854</v>
      </c>
      <c r="J242" s="15">
        <f>MAX(BTC[[#This Row],[H-L]:[|L-pC|]])</f>
        <v>376</v>
      </c>
      <c r="K242" s="8">
        <f>(K241*9+BTC[[#This Row],[TR]])/10</f>
        <v>533.25467968930627</v>
      </c>
      <c r="L242" s="12">
        <f>(BTC[[#This Row],[high]]+BTC[[#This Row],[low]])/2</f>
        <v>7998</v>
      </c>
      <c r="M242" s="15">
        <f>BTC[[#This Row],[MidPrice]]+Multiplier*BTC[[#This Row],[ATR]]</f>
        <v>9597.7640390679189</v>
      </c>
      <c r="N242" s="15">
        <f>BTC[[#This Row],[MidPrice]]-Multiplier*BTC[[#This Row],[ATR]]</f>
        <v>6398.2359609320811</v>
      </c>
      <c r="O242" s="15">
        <f>IF(OR(BTC[[#This Row],[UpperE]]&lt;O241,F241&gt;O241),BTC[[#This Row],[UpperE]],O241)</f>
        <v>8295.3568801522924</v>
      </c>
      <c r="P242" s="15">
        <f>IF(OR(BTC[[#This Row],[LowerE]]&gt;P241,F241&lt;P241),BTC[[#This Row],[LowerE]],P241)</f>
        <v>6496.7891854534118</v>
      </c>
      <c r="Q242" s="8">
        <f>IF(T241=O241,BTC[[#This Row],[Upper]],BTC[[#This Row],[Lower]])</f>
        <v>8295.3568801522924</v>
      </c>
      <c r="R242" s="22">
        <f>IF(BTC[[#This Row],[SuperTrend]]=BTC[[#This Row],[Upper]],BTC[[#This Row],[Upper]],NA())</f>
        <v>8295.3568801522924</v>
      </c>
      <c r="S242" s="22" t="e">
        <f>IF(BTC[[#This Row],[SuperTrend]]=BTC[[#This Row],[Lower]],BTC[[#This Row],[Lower]],NA())</f>
        <v>#N/A</v>
      </c>
      <c r="T242" s="22">
        <f>IF(BTC[[#This Row],[close]]&lt;=BTC[[#This Row],[STpot]],BTC[[#This Row],[Upper]],BTC[[#This Row],[Lower]])</f>
        <v>8295.3568801522924</v>
      </c>
    </row>
    <row r="243" spans="1:20" x14ac:dyDescent="0.25">
      <c r="A243" s="5">
        <v>242</v>
      </c>
      <c r="B243" s="2">
        <v>43204</v>
      </c>
      <c r="C243" s="1">
        <v>8004</v>
      </c>
      <c r="D243" s="1">
        <v>8429.5400000000009</v>
      </c>
      <c r="E243" s="1">
        <v>7999.02</v>
      </c>
      <c r="F243" s="1">
        <v>8355</v>
      </c>
      <c r="G243" s="1">
        <f>BTC[[#This Row],[high]]-BTC[[#This Row],[low]]</f>
        <v>430.52000000000044</v>
      </c>
      <c r="H243" s="1">
        <f>ABS(BTC[[#This Row],[high]]-F242)</f>
        <v>430.53000000000065</v>
      </c>
      <c r="I243" s="1">
        <f>ABS(BTC[[#This Row],[low]]-F242)</f>
        <v>1.0000000000218279E-2</v>
      </c>
      <c r="J243" s="15">
        <f>MAX(BTC[[#This Row],[H-L]:[|L-pC|]])</f>
        <v>430.53000000000065</v>
      </c>
      <c r="K243" s="8">
        <f>(K242*9+BTC[[#This Row],[TR]])/10</f>
        <v>522.98221172037574</v>
      </c>
      <c r="L243" s="12">
        <f>(BTC[[#This Row],[high]]+BTC[[#This Row],[low]])/2</f>
        <v>8214.2800000000007</v>
      </c>
      <c r="M243" s="15">
        <f>BTC[[#This Row],[MidPrice]]+Multiplier*BTC[[#This Row],[ATR]]</f>
        <v>9783.2266351611288</v>
      </c>
      <c r="N243" s="15">
        <f>BTC[[#This Row],[MidPrice]]-Multiplier*BTC[[#This Row],[ATR]]</f>
        <v>6645.3333648388734</v>
      </c>
      <c r="O243" s="15">
        <f>IF(OR(BTC[[#This Row],[UpperE]]&lt;O242,F242&gt;O242),BTC[[#This Row],[UpperE]],O242)</f>
        <v>8295.3568801522924</v>
      </c>
      <c r="P243" s="15">
        <f>IF(OR(BTC[[#This Row],[LowerE]]&gt;P242,F242&lt;P242),BTC[[#This Row],[LowerE]],P242)</f>
        <v>6645.3333648388734</v>
      </c>
      <c r="Q243" s="8">
        <f>IF(T242=O242,BTC[[#This Row],[Upper]],BTC[[#This Row],[Lower]])</f>
        <v>8295.3568801522924</v>
      </c>
      <c r="R243" s="22" t="e">
        <f>IF(BTC[[#This Row],[SuperTrend]]=BTC[[#This Row],[Upper]],BTC[[#This Row],[Upper]],NA())</f>
        <v>#N/A</v>
      </c>
      <c r="S243" s="22">
        <f>IF(BTC[[#This Row],[SuperTrend]]=BTC[[#This Row],[Lower]],BTC[[#This Row],[Lower]],NA())</f>
        <v>6645.3333648388734</v>
      </c>
      <c r="T243" s="22">
        <f>IF(BTC[[#This Row],[close]]&lt;=BTC[[#This Row],[STpot]],BTC[[#This Row],[Upper]],BTC[[#This Row],[Lower]])</f>
        <v>6645.3333648388734</v>
      </c>
    </row>
    <row r="244" spans="1:20" x14ac:dyDescent="0.25">
      <c r="A244" s="5">
        <v>243</v>
      </c>
      <c r="B244" s="2">
        <v>43205</v>
      </c>
      <c r="C244" s="1">
        <v>8355.07</v>
      </c>
      <c r="D244" s="1">
        <v>8419</v>
      </c>
      <c r="E244" s="1">
        <v>7867</v>
      </c>
      <c r="F244" s="1">
        <v>8064.92</v>
      </c>
      <c r="G244" s="1">
        <f>BTC[[#This Row],[high]]-BTC[[#This Row],[low]]</f>
        <v>552</v>
      </c>
      <c r="H244" s="1">
        <f>ABS(BTC[[#This Row],[high]]-F243)</f>
        <v>64</v>
      </c>
      <c r="I244" s="1">
        <f>ABS(BTC[[#This Row],[low]]-F243)</f>
        <v>488</v>
      </c>
      <c r="J244" s="15">
        <f>MAX(BTC[[#This Row],[H-L]:[|L-pC|]])</f>
        <v>552</v>
      </c>
      <c r="K244" s="8">
        <f>(K243*9+BTC[[#This Row],[TR]])/10</f>
        <v>525.88399054833815</v>
      </c>
      <c r="L244" s="12">
        <f>(BTC[[#This Row],[high]]+BTC[[#This Row],[low]])/2</f>
        <v>8143</v>
      </c>
      <c r="M244" s="15">
        <f>BTC[[#This Row],[MidPrice]]+Multiplier*BTC[[#This Row],[ATR]]</f>
        <v>9720.6519716450148</v>
      </c>
      <c r="N244" s="15">
        <f>BTC[[#This Row],[MidPrice]]-Multiplier*BTC[[#This Row],[ATR]]</f>
        <v>6565.3480283549852</v>
      </c>
      <c r="O244" s="15">
        <f>IF(OR(BTC[[#This Row],[UpperE]]&lt;O243,F243&gt;O243),BTC[[#This Row],[UpperE]],O243)</f>
        <v>9720.6519716450148</v>
      </c>
      <c r="P244" s="15">
        <f>IF(OR(BTC[[#This Row],[LowerE]]&gt;P243,F243&lt;P243),BTC[[#This Row],[LowerE]],P243)</f>
        <v>6645.3333648388734</v>
      </c>
      <c r="Q244" s="8">
        <f>IF(T243=O243,BTC[[#This Row],[Upper]],BTC[[#This Row],[Lower]])</f>
        <v>6645.3333648388734</v>
      </c>
      <c r="R244" s="22" t="e">
        <f>IF(BTC[[#This Row],[SuperTrend]]=BTC[[#This Row],[Upper]],BTC[[#This Row],[Upper]],NA())</f>
        <v>#N/A</v>
      </c>
      <c r="S244" s="22">
        <f>IF(BTC[[#This Row],[SuperTrend]]=BTC[[#This Row],[Lower]],BTC[[#This Row],[Lower]],NA())</f>
        <v>6645.3333648388734</v>
      </c>
      <c r="T244" s="22">
        <f>IF(BTC[[#This Row],[close]]&lt;=BTC[[#This Row],[STpot]],BTC[[#This Row],[Upper]],BTC[[#This Row],[Lower]])</f>
        <v>6645.3333648388734</v>
      </c>
    </row>
    <row r="245" spans="1:20" x14ac:dyDescent="0.25">
      <c r="A245" s="5">
        <v>244</v>
      </c>
      <c r="B245" s="2">
        <v>43206</v>
      </c>
      <c r="C245" s="1">
        <v>8064.92</v>
      </c>
      <c r="D245" s="1">
        <v>8173.7</v>
      </c>
      <c r="E245" s="1">
        <v>7825.4</v>
      </c>
      <c r="F245" s="1">
        <v>7885.02</v>
      </c>
      <c r="G245" s="1">
        <f>BTC[[#This Row],[high]]-BTC[[#This Row],[low]]</f>
        <v>348.30000000000018</v>
      </c>
      <c r="H245" s="1">
        <f>ABS(BTC[[#This Row],[high]]-F244)</f>
        <v>108.77999999999975</v>
      </c>
      <c r="I245" s="1">
        <f>ABS(BTC[[#This Row],[low]]-F244)</f>
        <v>239.52000000000044</v>
      </c>
      <c r="J245" s="15">
        <f>MAX(BTC[[#This Row],[H-L]:[|L-pC|]])</f>
        <v>348.30000000000018</v>
      </c>
      <c r="K245" s="8">
        <f>(K244*9+BTC[[#This Row],[TR]])/10</f>
        <v>508.12559149350437</v>
      </c>
      <c r="L245" s="12">
        <f>(BTC[[#This Row],[high]]+BTC[[#This Row],[low]])/2</f>
        <v>7999.5499999999993</v>
      </c>
      <c r="M245" s="15">
        <f>BTC[[#This Row],[MidPrice]]+Multiplier*BTC[[#This Row],[ATR]]</f>
        <v>9523.9267744805129</v>
      </c>
      <c r="N245" s="15">
        <f>BTC[[#This Row],[MidPrice]]-Multiplier*BTC[[#This Row],[ATR]]</f>
        <v>6475.1732255194856</v>
      </c>
      <c r="O245" s="15">
        <f>IF(OR(BTC[[#This Row],[UpperE]]&lt;O244,F244&gt;O244),BTC[[#This Row],[UpperE]],O244)</f>
        <v>9523.9267744805129</v>
      </c>
      <c r="P245" s="15">
        <f>IF(OR(BTC[[#This Row],[LowerE]]&gt;P244,F244&lt;P244),BTC[[#This Row],[LowerE]],P244)</f>
        <v>6645.3333648388734</v>
      </c>
      <c r="Q245" s="8">
        <f>IF(T244=O244,BTC[[#This Row],[Upper]],BTC[[#This Row],[Lower]])</f>
        <v>6645.3333648388734</v>
      </c>
      <c r="R245" s="22" t="e">
        <f>IF(BTC[[#This Row],[SuperTrend]]=BTC[[#This Row],[Upper]],BTC[[#This Row],[Upper]],NA())</f>
        <v>#N/A</v>
      </c>
      <c r="S245" s="22">
        <f>IF(BTC[[#This Row],[SuperTrend]]=BTC[[#This Row],[Lower]],BTC[[#This Row],[Lower]],NA())</f>
        <v>6645.3333648388734</v>
      </c>
      <c r="T245" s="22">
        <f>IF(BTC[[#This Row],[close]]&lt;=BTC[[#This Row],[STpot]],BTC[[#This Row],[Upper]],BTC[[#This Row],[Lower]])</f>
        <v>6645.3333648388734</v>
      </c>
    </row>
    <row r="246" spans="1:20" x14ac:dyDescent="0.25">
      <c r="A246" s="5">
        <v>245</v>
      </c>
      <c r="B246" s="2">
        <v>43207</v>
      </c>
      <c r="C246" s="1">
        <v>7890.96</v>
      </c>
      <c r="D246" s="1">
        <v>8236.43</v>
      </c>
      <c r="E246" s="1">
        <v>7868</v>
      </c>
      <c r="F246" s="1">
        <v>8173</v>
      </c>
      <c r="G246" s="1">
        <f>BTC[[#This Row],[high]]-BTC[[#This Row],[low]]</f>
        <v>368.43000000000029</v>
      </c>
      <c r="H246" s="1">
        <f>ABS(BTC[[#This Row],[high]]-F245)</f>
        <v>351.40999999999985</v>
      </c>
      <c r="I246" s="1">
        <f>ABS(BTC[[#This Row],[low]]-F245)</f>
        <v>17.020000000000437</v>
      </c>
      <c r="J246" s="15">
        <f>MAX(BTC[[#This Row],[H-L]:[|L-pC|]])</f>
        <v>368.43000000000029</v>
      </c>
      <c r="K246" s="8">
        <f>(K245*9+BTC[[#This Row],[TR]])/10</f>
        <v>494.15603234415391</v>
      </c>
      <c r="L246" s="12">
        <f>(BTC[[#This Row],[high]]+BTC[[#This Row],[low]])/2</f>
        <v>8052.2150000000001</v>
      </c>
      <c r="M246" s="15">
        <f>BTC[[#This Row],[MidPrice]]+Multiplier*BTC[[#This Row],[ATR]]</f>
        <v>9534.6830970324627</v>
      </c>
      <c r="N246" s="15">
        <f>BTC[[#This Row],[MidPrice]]-Multiplier*BTC[[#This Row],[ATR]]</f>
        <v>6569.7469029675385</v>
      </c>
      <c r="O246" s="15">
        <f>IF(OR(BTC[[#This Row],[UpperE]]&lt;O245,F245&gt;O245),BTC[[#This Row],[UpperE]],O245)</f>
        <v>9523.9267744805129</v>
      </c>
      <c r="P246" s="15">
        <f>IF(OR(BTC[[#This Row],[LowerE]]&gt;P245,F245&lt;P245),BTC[[#This Row],[LowerE]],P245)</f>
        <v>6645.3333648388734</v>
      </c>
      <c r="Q246" s="8">
        <f>IF(T245=O245,BTC[[#This Row],[Upper]],BTC[[#This Row],[Lower]])</f>
        <v>6645.3333648388734</v>
      </c>
      <c r="R246" s="22" t="e">
        <f>IF(BTC[[#This Row],[SuperTrend]]=BTC[[#This Row],[Upper]],BTC[[#This Row],[Upper]],NA())</f>
        <v>#N/A</v>
      </c>
      <c r="S246" s="22">
        <f>IF(BTC[[#This Row],[SuperTrend]]=BTC[[#This Row],[Lower]],BTC[[#This Row],[Lower]],NA())</f>
        <v>6645.3333648388734</v>
      </c>
      <c r="T246" s="22">
        <f>IF(BTC[[#This Row],[close]]&lt;=BTC[[#This Row],[STpot]],BTC[[#This Row],[Upper]],BTC[[#This Row],[Lower]])</f>
        <v>6645.3333648388734</v>
      </c>
    </row>
    <row r="247" spans="1:20" x14ac:dyDescent="0.25">
      <c r="A247" s="5">
        <v>246</v>
      </c>
      <c r="B247" s="2">
        <v>43208</v>
      </c>
      <c r="C247" s="1">
        <v>8173.99</v>
      </c>
      <c r="D247" s="1">
        <v>8296</v>
      </c>
      <c r="E247" s="1">
        <v>8080</v>
      </c>
      <c r="F247" s="1">
        <v>8278</v>
      </c>
      <c r="G247" s="1">
        <f>BTC[[#This Row],[high]]-BTC[[#This Row],[low]]</f>
        <v>216</v>
      </c>
      <c r="H247" s="1">
        <f>ABS(BTC[[#This Row],[high]]-F246)</f>
        <v>123</v>
      </c>
      <c r="I247" s="1">
        <f>ABS(BTC[[#This Row],[low]]-F246)</f>
        <v>93</v>
      </c>
      <c r="J247" s="15">
        <f>MAX(BTC[[#This Row],[H-L]:[|L-pC|]])</f>
        <v>216</v>
      </c>
      <c r="K247" s="8">
        <f>(K246*9+BTC[[#This Row],[TR]])/10</f>
        <v>466.34042910973847</v>
      </c>
      <c r="L247" s="12">
        <f>(BTC[[#This Row],[high]]+BTC[[#This Row],[low]])/2</f>
        <v>8188</v>
      </c>
      <c r="M247" s="15">
        <f>BTC[[#This Row],[MidPrice]]+Multiplier*BTC[[#This Row],[ATR]]</f>
        <v>9587.0212873292148</v>
      </c>
      <c r="N247" s="15">
        <f>BTC[[#This Row],[MidPrice]]-Multiplier*BTC[[#This Row],[ATR]]</f>
        <v>6788.9787126707852</v>
      </c>
      <c r="O247" s="15">
        <f>IF(OR(BTC[[#This Row],[UpperE]]&lt;O246,F246&gt;O246),BTC[[#This Row],[UpperE]],O246)</f>
        <v>9523.9267744805129</v>
      </c>
      <c r="P247" s="15">
        <f>IF(OR(BTC[[#This Row],[LowerE]]&gt;P246,F246&lt;P246),BTC[[#This Row],[LowerE]],P246)</f>
        <v>6788.9787126707852</v>
      </c>
      <c r="Q247" s="8">
        <f>IF(T246=O246,BTC[[#This Row],[Upper]],BTC[[#This Row],[Lower]])</f>
        <v>6788.9787126707852</v>
      </c>
      <c r="R247" s="22" t="e">
        <f>IF(BTC[[#This Row],[SuperTrend]]=BTC[[#This Row],[Upper]],BTC[[#This Row],[Upper]],NA())</f>
        <v>#N/A</v>
      </c>
      <c r="S247" s="22">
        <f>IF(BTC[[#This Row],[SuperTrend]]=BTC[[#This Row],[Lower]],BTC[[#This Row],[Lower]],NA())</f>
        <v>6788.9787126707852</v>
      </c>
      <c r="T247" s="22">
        <f>IF(BTC[[#This Row],[close]]&lt;=BTC[[#This Row],[STpot]],BTC[[#This Row],[Upper]],BTC[[#This Row],[Lower]])</f>
        <v>6788.9787126707852</v>
      </c>
    </row>
    <row r="248" spans="1:20" x14ac:dyDescent="0.25">
      <c r="A248" s="5">
        <v>247</v>
      </c>
      <c r="B248" s="2">
        <v>43209</v>
      </c>
      <c r="C248" s="1">
        <v>8273.84</v>
      </c>
      <c r="D248" s="1">
        <v>8930</v>
      </c>
      <c r="E248" s="1">
        <v>8177.09</v>
      </c>
      <c r="F248" s="1">
        <v>8856.98</v>
      </c>
      <c r="G248" s="1">
        <f>BTC[[#This Row],[high]]-BTC[[#This Row],[low]]</f>
        <v>752.90999999999985</v>
      </c>
      <c r="H248" s="1">
        <f>ABS(BTC[[#This Row],[high]]-F247)</f>
        <v>652</v>
      </c>
      <c r="I248" s="1">
        <f>ABS(BTC[[#This Row],[low]]-F247)</f>
        <v>100.90999999999985</v>
      </c>
      <c r="J248" s="15">
        <f>MAX(BTC[[#This Row],[H-L]:[|L-pC|]])</f>
        <v>752.90999999999985</v>
      </c>
      <c r="K248" s="8">
        <f>(K247*9+BTC[[#This Row],[TR]])/10</f>
        <v>494.99738619876462</v>
      </c>
      <c r="L248" s="12">
        <f>(BTC[[#This Row],[high]]+BTC[[#This Row],[low]])/2</f>
        <v>8553.5450000000001</v>
      </c>
      <c r="M248" s="15">
        <f>BTC[[#This Row],[MidPrice]]+Multiplier*BTC[[#This Row],[ATR]]</f>
        <v>10038.537158596293</v>
      </c>
      <c r="N248" s="15">
        <f>BTC[[#This Row],[MidPrice]]-Multiplier*BTC[[#This Row],[ATR]]</f>
        <v>7068.5528414037062</v>
      </c>
      <c r="O248" s="15">
        <f>IF(OR(BTC[[#This Row],[UpperE]]&lt;O247,F247&gt;O247),BTC[[#This Row],[UpperE]],O247)</f>
        <v>9523.9267744805129</v>
      </c>
      <c r="P248" s="15">
        <f>IF(OR(BTC[[#This Row],[LowerE]]&gt;P247,F247&lt;P247),BTC[[#This Row],[LowerE]],P247)</f>
        <v>7068.5528414037062</v>
      </c>
      <c r="Q248" s="8">
        <f>IF(T247=O247,BTC[[#This Row],[Upper]],BTC[[#This Row],[Lower]])</f>
        <v>7068.5528414037062</v>
      </c>
      <c r="R248" s="22" t="e">
        <f>IF(BTC[[#This Row],[SuperTrend]]=BTC[[#This Row],[Upper]],BTC[[#This Row],[Upper]],NA())</f>
        <v>#N/A</v>
      </c>
      <c r="S248" s="22">
        <f>IF(BTC[[#This Row],[SuperTrend]]=BTC[[#This Row],[Lower]],BTC[[#This Row],[Lower]],NA())</f>
        <v>7068.5528414037062</v>
      </c>
      <c r="T248" s="22">
        <f>IF(BTC[[#This Row],[close]]&lt;=BTC[[#This Row],[STpot]],BTC[[#This Row],[Upper]],BTC[[#This Row],[Lower]])</f>
        <v>7068.5528414037062</v>
      </c>
    </row>
    <row r="249" spans="1:20" x14ac:dyDescent="0.25">
      <c r="A249" s="5">
        <v>248</v>
      </c>
      <c r="B249" s="2">
        <v>43210</v>
      </c>
      <c r="C249" s="1">
        <v>8852.1200000000008</v>
      </c>
      <c r="D249" s="1">
        <v>9035</v>
      </c>
      <c r="E249" s="1">
        <v>8565</v>
      </c>
      <c r="F249" s="1">
        <v>8915.31</v>
      </c>
      <c r="G249" s="1">
        <f>BTC[[#This Row],[high]]-BTC[[#This Row],[low]]</f>
        <v>470</v>
      </c>
      <c r="H249" s="1">
        <f>ABS(BTC[[#This Row],[high]]-F248)</f>
        <v>178.02000000000044</v>
      </c>
      <c r="I249" s="1">
        <f>ABS(BTC[[#This Row],[low]]-F248)</f>
        <v>291.97999999999956</v>
      </c>
      <c r="J249" s="15">
        <f>MAX(BTC[[#This Row],[H-L]:[|L-pC|]])</f>
        <v>470</v>
      </c>
      <c r="K249" s="8">
        <f>(K248*9+BTC[[#This Row],[TR]])/10</f>
        <v>492.49764757888818</v>
      </c>
      <c r="L249" s="12">
        <f>(BTC[[#This Row],[high]]+BTC[[#This Row],[low]])/2</f>
        <v>8800</v>
      </c>
      <c r="M249" s="15">
        <f>BTC[[#This Row],[MidPrice]]+Multiplier*BTC[[#This Row],[ATR]]</f>
        <v>10277.492942736664</v>
      </c>
      <c r="N249" s="15">
        <f>BTC[[#This Row],[MidPrice]]-Multiplier*BTC[[#This Row],[ATR]]</f>
        <v>7322.5070572633358</v>
      </c>
      <c r="O249" s="15">
        <f>IF(OR(BTC[[#This Row],[UpperE]]&lt;O248,F248&gt;O248),BTC[[#This Row],[UpperE]],O248)</f>
        <v>9523.9267744805129</v>
      </c>
      <c r="P249" s="15">
        <f>IF(OR(BTC[[#This Row],[LowerE]]&gt;P248,F248&lt;P248),BTC[[#This Row],[LowerE]],P248)</f>
        <v>7322.5070572633358</v>
      </c>
      <c r="Q249" s="8">
        <f>IF(T248=O248,BTC[[#This Row],[Upper]],BTC[[#This Row],[Lower]])</f>
        <v>7322.5070572633358</v>
      </c>
      <c r="R249" s="22" t="e">
        <f>IF(BTC[[#This Row],[SuperTrend]]=BTC[[#This Row],[Upper]],BTC[[#This Row],[Upper]],NA())</f>
        <v>#N/A</v>
      </c>
      <c r="S249" s="22">
        <f>IF(BTC[[#This Row],[SuperTrend]]=BTC[[#This Row],[Lower]],BTC[[#This Row],[Lower]],NA())</f>
        <v>7322.5070572633358</v>
      </c>
      <c r="T249" s="22">
        <f>IF(BTC[[#This Row],[close]]&lt;=BTC[[#This Row],[STpot]],BTC[[#This Row],[Upper]],BTC[[#This Row],[Lower]])</f>
        <v>7322.5070572633358</v>
      </c>
    </row>
    <row r="250" spans="1:20" x14ac:dyDescent="0.25">
      <c r="A250" s="5">
        <v>249</v>
      </c>
      <c r="B250" s="2">
        <v>43211</v>
      </c>
      <c r="C250" s="1">
        <v>8915.31</v>
      </c>
      <c r="D250" s="1">
        <v>9020.67</v>
      </c>
      <c r="E250" s="1">
        <v>8727.68</v>
      </c>
      <c r="F250" s="1">
        <v>8787.02</v>
      </c>
      <c r="G250" s="1">
        <f>BTC[[#This Row],[high]]-BTC[[#This Row],[low]]</f>
        <v>292.98999999999978</v>
      </c>
      <c r="H250" s="1">
        <f>ABS(BTC[[#This Row],[high]]-F249)</f>
        <v>105.36000000000058</v>
      </c>
      <c r="I250" s="1">
        <f>ABS(BTC[[#This Row],[low]]-F249)</f>
        <v>187.6299999999992</v>
      </c>
      <c r="J250" s="15">
        <f>MAX(BTC[[#This Row],[H-L]:[|L-pC|]])</f>
        <v>292.98999999999978</v>
      </c>
      <c r="K250" s="8">
        <f>(K249*9+BTC[[#This Row],[TR]])/10</f>
        <v>472.54688282099931</v>
      </c>
      <c r="L250" s="12">
        <f>(BTC[[#This Row],[high]]+BTC[[#This Row],[low]])/2</f>
        <v>8874.1749999999993</v>
      </c>
      <c r="M250" s="15">
        <f>BTC[[#This Row],[MidPrice]]+Multiplier*BTC[[#This Row],[ATR]]</f>
        <v>10291.815648462998</v>
      </c>
      <c r="N250" s="15">
        <f>BTC[[#This Row],[MidPrice]]-Multiplier*BTC[[#This Row],[ATR]]</f>
        <v>7456.5343515370014</v>
      </c>
      <c r="O250" s="15">
        <f>IF(OR(BTC[[#This Row],[UpperE]]&lt;O249,F249&gt;O249),BTC[[#This Row],[UpperE]],O249)</f>
        <v>9523.9267744805129</v>
      </c>
      <c r="P250" s="15">
        <f>IF(OR(BTC[[#This Row],[LowerE]]&gt;P249,F249&lt;P249),BTC[[#This Row],[LowerE]],P249)</f>
        <v>7456.5343515370014</v>
      </c>
      <c r="Q250" s="8">
        <f>IF(T249=O249,BTC[[#This Row],[Upper]],BTC[[#This Row],[Lower]])</f>
        <v>7456.5343515370014</v>
      </c>
      <c r="R250" s="22" t="e">
        <f>IF(BTC[[#This Row],[SuperTrend]]=BTC[[#This Row],[Upper]],BTC[[#This Row],[Upper]],NA())</f>
        <v>#N/A</v>
      </c>
      <c r="S250" s="22">
        <f>IF(BTC[[#This Row],[SuperTrend]]=BTC[[#This Row],[Lower]],BTC[[#This Row],[Lower]],NA())</f>
        <v>7456.5343515370014</v>
      </c>
      <c r="T250" s="22">
        <f>IF(BTC[[#This Row],[close]]&lt;=BTC[[#This Row],[STpot]],BTC[[#This Row],[Upper]],BTC[[#This Row],[Lower]])</f>
        <v>7456.5343515370014</v>
      </c>
    </row>
    <row r="251" spans="1:20" x14ac:dyDescent="0.25">
      <c r="A251" s="5">
        <v>250</v>
      </c>
      <c r="B251" s="2">
        <v>43212</v>
      </c>
      <c r="C251" s="1">
        <v>8785.7000000000007</v>
      </c>
      <c r="D251" s="1">
        <v>8985</v>
      </c>
      <c r="E251" s="1">
        <v>8745</v>
      </c>
      <c r="F251" s="1">
        <v>8934.01</v>
      </c>
      <c r="G251" s="1">
        <f>BTC[[#This Row],[high]]-BTC[[#This Row],[low]]</f>
        <v>240</v>
      </c>
      <c r="H251" s="1">
        <f>ABS(BTC[[#This Row],[high]]-F250)</f>
        <v>197.97999999999956</v>
      </c>
      <c r="I251" s="1">
        <f>ABS(BTC[[#This Row],[low]]-F250)</f>
        <v>42.020000000000437</v>
      </c>
      <c r="J251" s="15">
        <f>MAX(BTC[[#This Row],[H-L]:[|L-pC|]])</f>
        <v>240</v>
      </c>
      <c r="K251" s="8">
        <f>(K250*9+BTC[[#This Row],[TR]])/10</f>
        <v>449.29219453889937</v>
      </c>
      <c r="L251" s="12">
        <f>(BTC[[#This Row],[high]]+BTC[[#This Row],[low]])/2</f>
        <v>8865</v>
      </c>
      <c r="M251" s="15">
        <f>BTC[[#This Row],[MidPrice]]+Multiplier*BTC[[#This Row],[ATR]]</f>
        <v>10212.876583616699</v>
      </c>
      <c r="N251" s="15">
        <f>BTC[[#This Row],[MidPrice]]-Multiplier*BTC[[#This Row],[ATR]]</f>
        <v>7517.1234163833014</v>
      </c>
      <c r="O251" s="15">
        <f>IF(OR(BTC[[#This Row],[UpperE]]&lt;O250,F250&gt;O250),BTC[[#This Row],[UpperE]],O250)</f>
        <v>9523.9267744805129</v>
      </c>
      <c r="P251" s="15">
        <f>IF(OR(BTC[[#This Row],[LowerE]]&gt;P250,F250&lt;P250),BTC[[#This Row],[LowerE]],P250)</f>
        <v>7517.1234163833014</v>
      </c>
      <c r="Q251" s="8">
        <f>IF(T250=O250,BTC[[#This Row],[Upper]],BTC[[#This Row],[Lower]])</f>
        <v>7517.1234163833014</v>
      </c>
      <c r="R251" s="22" t="e">
        <f>IF(BTC[[#This Row],[SuperTrend]]=BTC[[#This Row],[Upper]],BTC[[#This Row],[Upper]],NA())</f>
        <v>#N/A</v>
      </c>
      <c r="S251" s="22">
        <f>IF(BTC[[#This Row],[SuperTrend]]=BTC[[#This Row],[Lower]],BTC[[#This Row],[Lower]],NA())</f>
        <v>7517.1234163833014</v>
      </c>
      <c r="T251" s="22">
        <f>IF(BTC[[#This Row],[close]]&lt;=BTC[[#This Row],[STpot]],BTC[[#This Row],[Upper]],BTC[[#This Row],[Lower]])</f>
        <v>7517.1234163833014</v>
      </c>
    </row>
    <row r="252" spans="1:20" x14ac:dyDescent="0.25">
      <c r="A252" s="5">
        <v>251</v>
      </c>
      <c r="B252" s="2">
        <v>43213</v>
      </c>
      <c r="C252" s="1">
        <v>8934</v>
      </c>
      <c r="D252" s="1">
        <v>9731.01</v>
      </c>
      <c r="E252" s="1">
        <v>8922</v>
      </c>
      <c r="F252" s="1">
        <v>9619.99</v>
      </c>
      <c r="G252" s="1">
        <f>BTC[[#This Row],[high]]-BTC[[#This Row],[low]]</f>
        <v>809.01000000000022</v>
      </c>
      <c r="H252" s="1">
        <f>ABS(BTC[[#This Row],[high]]-F251)</f>
        <v>797</v>
      </c>
      <c r="I252" s="1">
        <f>ABS(BTC[[#This Row],[low]]-F251)</f>
        <v>12.010000000000218</v>
      </c>
      <c r="J252" s="15">
        <f>MAX(BTC[[#This Row],[H-L]:[|L-pC|]])</f>
        <v>809.01000000000022</v>
      </c>
      <c r="K252" s="8">
        <f>(K251*9+BTC[[#This Row],[TR]])/10</f>
        <v>485.26397508500941</v>
      </c>
      <c r="L252" s="12">
        <f>(BTC[[#This Row],[high]]+BTC[[#This Row],[low]])/2</f>
        <v>9326.505000000001</v>
      </c>
      <c r="M252" s="15">
        <f>BTC[[#This Row],[MidPrice]]+Multiplier*BTC[[#This Row],[ATR]]</f>
        <v>10782.296925255028</v>
      </c>
      <c r="N252" s="15">
        <f>BTC[[#This Row],[MidPrice]]-Multiplier*BTC[[#This Row],[ATR]]</f>
        <v>7870.7130747449728</v>
      </c>
      <c r="O252" s="15">
        <f>IF(OR(BTC[[#This Row],[UpperE]]&lt;O251,F251&gt;O251),BTC[[#This Row],[UpperE]],O251)</f>
        <v>9523.9267744805129</v>
      </c>
      <c r="P252" s="15">
        <f>IF(OR(BTC[[#This Row],[LowerE]]&gt;P251,F251&lt;P251),BTC[[#This Row],[LowerE]],P251)</f>
        <v>7870.7130747449728</v>
      </c>
      <c r="Q252" s="8">
        <f>IF(T251=O251,BTC[[#This Row],[Upper]],BTC[[#This Row],[Lower]])</f>
        <v>7870.7130747449728</v>
      </c>
      <c r="R252" s="22" t="e">
        <f>IF(BTC[[#This Row],[SuperTrend]]=BTC[[#This Row],[Upper]],BTC[[#This Row],[Upper]],NA())</f>
        <v>#N/A</v>
      </c>
      <c r="S252" s="22">
        <f>IF(BTC[[#This Row],[SuperTrend]]=BTC[[#This Row],[Lower]],BTC[[#This Row],[Lower]],NA())</f>
        <v>7870.7130747449728</v>
      </c>
      <c r="T252" s="22">
        <f>IF(BTC[[#This Row],[close]]&lt;=BTC[[#This Row],[STpot]],BTC[[#This Row],[Upper]],BTC[[#This Row],[Lower]])</f>
        <v>7870.7130747449728</v>
      </c>
    </row>
    <row r="253" spans="1:20" x14ac:dyDescent="0.25">
      <c r="A253" s="5">
        <v>252</v>
      </c>
      <c r="B253" s="2">
        <v>43214</v>
      </c>
      <c r="C253" s="1">
        <v>9618.9599999999991</v>
      </c>
      <c r="D253" s="1">
        <v>9759.82</v>
      </c>
      <c r="E253" s="1">
        <v>8730</v>
      </c>
      <c r="F253" s="1">
        <v>8869.99</v>
      </c>
      <c r="G253" s="1">
        <f>BTC[[#This Row],[high]]-BTC[[#This Row],[low]]</f>
        <v>1029.8199999999997</v>
      </c>
      <c r="H253" s="1">
        <f>ABS(BTC[[#This Row],[high]]-F252)</f>
        <v>139.82999999999993</v>
      </c>
      <c r="I253" s="1">
        <f>ABS(BTC[[#This Row],[low]]-F252)</f>
        <v>889.98999999999978</v>
      </c>
      <c r="J253" s="15">
        <f>MAX(BTC[[#This Row],[H-L]:[|L-pC|]])</f>
        <v>1029.8199999999997</v>
      </c>
      <c r="K253" s="8">
        <f>(K252*9+BTC[[#This Row],[TR]])/10</f>
        <v>539.71957757650841</v>
      </c>
      <c r="L253" s="12">
        <f>(BTC[[#This Row],[high]]+BTC[[#This Row],[low]])/2</f>
        <v>9244.91</v>
      </c>
      <c r="M253" s="15">
        <f>BTC[[#This Row],[MidPrice]]+Multiplier*BTC[[#This Row],[ATR]]</f>
        <v>10864.068732729525</v>
      </c>
      <c r="N253" s="15">
        <f>BTC[[#This Row],[MidPrice]]-Multiplier*BTC[[#This Row],[ATR]]</f>
        <v>7625.7512672704743</v>
      </c>
      <c r="O253" s="15">
        <f>IF(OR(BTC[[#This Row],[UpperE]]&lt;O252,F252&gt;O252),BTC[[#This Row],[UpperE]],O252)</f>
        <v>10864.068732729525</v>
      </c>
      <c r="P253" s="15">
        <f>IF(OR(BTC[[#This Row],[LowerE]]&gt;P252,F252&lt;P252),BTC[[#This Row],[LowerE]],P252)</f>
        <v>7870.7130747449728</v>
      </c>
      <c r="Q253" s="8">
        <f>IF(T252=O252,BTC[[#This Row],[Upper]],BTC[[#This Row],[Lower]])</f>
        <v>7870.7130747449728</v>
      </c>
      <c r="R253" s="22" t="e">
        <f>IF(BTC[[#This Row],[SuperTrend]]=BTC[[#This Row],[Upper]],BTC[[#This Row],[Upper]],NA())</f>
        <v>#N/A</v>
      </c>
      <c r="S253" s="22">
        <f>IF(BTC[[#This Row],[SuperTrend]]=BTC[[#This Row],[Lower]],BTC[[#This Row],[Lower]],NA())</f>
        <v>7870.7130747449728</v>
      </c>
      <c r="T253" s="22">
        <f>IF(BTC[[#This Row],[close]]&lt;=BTC[[#This Row],[STpot]],BTC[[#This Row],[Upper]],BTC[[#This Row],[Lower]])</f>
        <v>7870.7130747449728</v>
      </c>
    </row>
    <row r="254" spans="1:20" x14ac:dyDescent="0.25">
      <c r="A254" s="5">
        <v>253</v>
      </c>
      <c r="B254" s="2">
        <v>43215</v>
      </c>
      <c r="C254" s="1">
        <v>8869.99</v>
      </c>
      <c r="D254" s="1">
        <v>9307.48</v>
      </c>
      <c r="E254" s="1">
        <v>8651.6200000000008</v>
      </c>
      <c r="F254" s="1">
        <v>9266</v>
      </c>
      <c r="G254" s="1">
        <f>BTC[[#This Row],[high]]-BTC[[#This Row],[low]]</f>
        <v>655.85999999999876</v>
      </c>
      <c r="H254" s="1">
        <f>ABS(BTC[[#This Row],[high]]-F253)</f>
        <v>437.48999999999978</v>
      </c>
      <c r="I254" s="1">
        <f>ABS(BTC[[#This Row],[low]]-F253)</f>
        <v>218.36999999999898</v>
      </c>
      <c r="J254" s="15">
        <f>MAX(BTC[[#This Row],[H-L]:[|L-pC|]])</f>
        <v>655.85999999999876</v>
      </c>
      <c r="K254" s="8">
        <f>(K253*9+BTC[[#This Row],[TR]])/10</f>
        <v>551.33361981885741</v>
      </c>
      <c r="L254" s="12">
        <f>(BTC[[#This Row],[high]]+BTC[[#This Row],[low]])/2</f>
        <v>8979.5499999999993</v>
      </c>
      <c r="M254" s="15">
        <f>BTC[[#This Row],[MidPrice]]+Multiplier*BTC[[#This Row],[ATR]]</f>
        <v>10633.550859456571</v>
      </c>
      <c r="N254" s="15">
        <f>BTC[[#This Row],[MidPrice]]-Multiplier*BTC[[#This Row],[ATR]]</f>
        <v>7325.5491405434268</v>
      </c>
      <c r="O254" s="15">
        <f>IF(OR(BTC[[#This Row],[UpperE]]&lt;O253,F253&gt;O253),BTC[[#This Row],[UpperE]],O253)</f>
        <v>10633.550859456571</v>
      </c>
      <c r="P254" s="15">
        <f>IF(OR(BTC[[#This Row],[LowerE]]&gt;P253,F253&lt;P253),BTC[[#This Row],[LowerE]],P253)</f>
        <v>7870.7130747449728</v>
      </c>
      <c r="Q254" s="8">
        <f>IF(T253=O253,BTC[[#This Row],[Upper]],BTC[[#This Row],[Lower]])</f>
        <v>7870.7130747449728</v>
      </c>
      <c r="R254" s="22" t="e">
        <f>IF(BTC[[#This Row],[SuperTrend]]=BTC[[#This Row],[Upper]],BTC[[#This Row],[Upper]],NA())</f>
        <v>#N/A</v>
      </c>
      <c r="S254" s="22">
        <f>IF(BTC[[#This Row],[SuperTrend]]=BTC[[#This Row],[Lower]],BTC[[#This Row],[Lower]],NA())</f>
        <v>7870.7130747449728</v>
      </c>
      <c r="T254" s="22">
        <f>IF(BTC[[#This Row],[close]]&lt;=BTC[[#This Row],[STpot]],BTC[[#This Row],[Upper]],BTC[[#This Row],[Lower]])</f>
        <v>7870.7130747449728</v>
      </c>
    </row>
    <row r="255" spans="1:20" x14ac:dyDescent="0.25">
      <c r="A255" s="5">
        <v>254</v>
      </c>
      <c r="B255" s="2">
        <v>43216</v>
      </c>
      <c r="C255" s="1">
        <v>9267.0300000000007</v>
      </c>
      <c r="D255" s="1">
        <v>9395</v>
      </c>
      <c r="E255" s="1">
        <v>8889</v>
      </c>
      <c r="F255" s="1">
        <v>8915.35</v>
      </c>
      <c r="G255" s="1">
        <f>BTC[[#This Row],[high]]-BTC[[#This Row],[low]]</f>
        <v>506</v>
      </c>
      <c r="H255" s="1">
        <f>ABS(BTC[[#This Row],[high]]-F254)</f>
        <v>129</v>
      </c>
      <c r="I255" s="1">
        <f>ABS(BTC[[#This Row],[low]]-F254)</f>
        <v>377</v>
      </c>
      <c r="J255" s="15">
        <f>MAX(BTC[[#This Row],[H-L]:[|L-pC|]])</f>
        <v>506</v>
      </c>
      <c r="K255" s="8">
        <f>(K254*9+BTC[[#This Row],[TR]])/10</f>
        <v>546.8002578369717</v>
      </c>
      <c r="L255" s="12">
        <f>(BTC[[#This Row],[high]]+BTC[[#This Row],[low]])/2</f>
        <v>9142</v>
      </c>
      <c r="M255" s="15">
        <f>BTC[[#This Row],[MidPrice]]+Multiplier*BTC[[#This Row],[ATR]]</f>
        <v>10782.400773510915</v>
      </c>
      <c r="N255" s="15">
        <f>BTC[[#This Row],[MidPrice]]-Multiplier*BTC[[#This Row],[ATR]]</f>
        <v>7501.5992264890847</v>
      </c>
      <c r="O255" s="15">
        <f>IF(OR(BTC[[#This Row],[UpperE]]&lt;O254,F254&gt;O254),BTC[[#This Row],[UpperE]],O254)</f>
        <v>10633.550859456571</v>
      </c>
      <c r="P255" s="15">
        <f>IF(OR(BTC[[#This Row],[LowerE]]&gt;P254,F254&lt;P254),BTC[[#This Row],[LowerE]],P254)</f>
        <v>7870.7130747449728</v>
      </c>
      <c r="Q255" s="8">
        <f>IF(T254=O254,BTC[[#This Row],[Upper]],BTC[[#This Row],[Lower]])</f>
        <v>7870.7130747449728</v>
      </c>
      <c r="R255" s="22" t="e">
        <f>IF(BTC[[#This Row],[SuperTrend]]=BTC[[#This Row],[Upper]],BTC[[#This Row],[Upper]],NA())</f>
        <v>#N/A</v>
      </c>
      <c r="S255" s="22">
        <f>IF(BTC[[#This Row],[SuperTrend]]=BTC[[#This Row],[Lower]],BTC[[#This Row],[Lower]],NA())</f>
        <v>7870.7130747449728</v>
      </c>
      <c r="T255" s="22">
        <f>IF(BTC[[#This Row],[close]]&lt;=BTC[[#This Row],[STpot]],BTC[[#This Row],[Upper]],BTC[[#This Row],[Lower]])</f>
        <v>7870.7130747449728</v>
      </c>
    </row>
    <row r="256" spans="1:20" x14ac:dyDescent="0.25">
      <c r="A256" s="5">
        <v>255</v>
      </c>
      <c r="B256" s="2">
        <v>43217</v>
      </c>
      <c r="C256" s="1">
        <v>8915.35</v>
      </c>
      <c r="D256" s="1">
        <v>9427.48</v>
      </c>
      <c r="E256" s="1">
        <v>8870</v>
      </c>
      <c r="F256" s="1">
        <v>9348</v>
      </c>
      <c r="G256" s="1">
        <f>BTC[[#This Row],[high]]-BTC[[#This Row],[low]]</f>
        <v>557.47999999999956</v>
      </c>
      <c r="H256" s="1">
        <f>ABS(BTC[[#This Row],[high]]-F255)</f>
        <v>512.1299999999992</v>
      </c>
      <c r="I256" s="1">
        <f>ABS(BTC[[#This Row],[low]]-F255)</f>
        <v>45.350000000000364</v>
      </c>
      <c r="J256" s="15">
        <f>MAX(BTC[[#This Row],[H-L]:[|L-pC|]])</f>
        <v>557.47999999999956</v>
      </c>
      <c r="K256" s="8">
        <f>(K255*9+BTC[[#This Row],[TR]])/10</f>
        <v>547.86823205327448</v>
      </c>
      <c r="L256" s="12">
        <f>(BTC[[#This Row],[high]]+BTC[[#This Row],[low]])/2</f>
        <v>9148.74</v>
      </c>
      <c r="M256" s="15">
        <f>BTC[[#This Row],[MidPrice]]+Multiplier*BTC[[#This Row],[ATR]]</f>
        <v>10792.344696159824</v>
      </c>
      <c r="N256" s="15">
        <f>BTC[[#This Row],[MidPrice]]-Multiplier*BTC[[#This Row],[ATR]]</f>
        <v>7505.1353038401758</v>
      </c>
      <c r="O256" s="15">
        <f>IF(OR(BTC[[#This Row],[UpperE]]&lt;O255,F255&gt;O255),BTC[[#This Row],[UpperE]],O255)</f>
        <v>10633.550859456571</v>
      </c>
      <c r="P256" s="15">
        <f>IF(OR(BTC[[#This Row],[LowerE]]&gt;P255,F255&lt;P255),BTC[[#This Row],[LowerE]],P255)</f>
        <v>7870.7130747449728</v>
      </c>
      <c r="Q256" s="8">
        <f>IF(T255=O255,BTC[[#This Row],[Upper]],BTC[[#This Row],[Lower]])</f>
        <v>7870.7130747449728</v>
      </c>
      <c r="R256" s="22" t="e">
        <f>IF(BTC[[#This Row],[SuperTrend]]=BTC[[#This Row],[Upper]],BTC[[#This Row],[Upper]],NA())</f>
        <v>#N/A</v>
      </c>
      <c r="S256" s="22">
        <f>IF(BTC[[#This Row],[SuperTrend]]=BTC[[#This Row],[Lower]],BTC[[#This Row],[Lower]],NA())</f>
        <v>7870.7130747449728</v>
      </c>
      <c r="T256" s="22">
        <f>IF(BTC[[#This Row],[close]]&lt;=BTC[[#This Row],[STpot]],BTC[[#This Row],[Upper]],BTC[[#This Row],[Lower]])</f>
        <v>7870.7130747449728</v>
      </c>
    </row>
    <row r="257" spans="1:20" x14ac:dyDescent="0.25">
      <c r="A257" s="5">
        <v>256</v>
      </c>
      <c r="B257" s="2">
        <v>43218</v>
      </c>
      <c r="C257" s="1">
        <v>9348</v>
      </c>
      <c r="D257" s="1">
        <v>9570.51</v>
      </c>
      <c r="E257" s="1">
        <v>9163.74</v>
      </c>
      <c r="F257" s="1">
        <v>9419</v>
      </c>
      <c r="G257" s="1">
        <f>BTC[[#This Row],[high]]-BTC[[#This Row],[low]]</f>
        <v>406.77000000000044</v>
      </c>
      <c r="H257" s="1">
        <f>ABS(BTC[[#This Row],[high]]-F256)</f>
        <v>222.51000000000022</v>
      </c>
      <c r="I257" s="1">
        <f>ABS(BTC[[#This Row],[low]]-F256)</f>
        <v>184.26000000000022</v>
      </c>
      <c r="J257" s="15">
        <f>MAX(BTC[[#This Row],[H-L]:[|L-pC|]])</f>
        <v>406.77000000000044</v>
      </c>
      <c r="K257" s="8">
        <f>(K256*9+BTC[[#This Row],[TR]])/10</f>
        <v>533.75840884794707</v>
      </c>
      <c r="L257" s="12">
        <f>(BTC[[#This Row],[high]]+BTC[[#This Row],[low]])/2</f>
        <v>9367.125</v>
      </c>
      <c r="M257" s="15">
        <f>BTC[[#This Row],[MidPrice]]+Multiplier*BTC[[#This Row],[ATR]]</f>
        <v>10968.400226543841</v>
      </c>
      <c r="N257" s="15">
        <f>BTC[[#This Row],[MidPrice]]-Multiplier*BTC[[#This Row],[ATR]]</f>
        <v>7765.8497734561588</v>
      </c>
      <c r="O257" s="15">
        <f>IF(OR(BTC[[#This Row],[UpperE]]&lt;O256,F256&gt;O256),BTC[[#This Row],[UpperE]],O256)</f>
        <v>10633.550859456571</v>
      </c>
      <c r="P257" s="15">
        <f>IF(OR(BTC[[#This Row],[LowerE]]&gt;P256,F256&lt;P256),BTC[[#This Row],[LowerE]],P256)</f>
        <v>7870.7130747449728</v>
      </c>
      <c r="Q257" s="8">
        <f>IF(T256=O256,BTC[[#This Row],[Upper]],BTC[[#This Row],[Lower]])</f>
        <v>7870.7130747449728</v>
      </c>
      <c r="R257" s="22" t="e">
        <f>IF(BTC[[#This Row],[SuperTrend]]=BTC[[#This Row],[Upper]],BTC[[#This Row],[Upper]],NA())</f>
        <v>#N/A</v>
      </c>
      <c r="S257" s="22">
        <f>IF(BTC[[#This Row],[SuperTrend]]=BTC[[#This Row],[Lower]],BTC[[#This Row],[Lower]],NA())</f>
        <v>7870.7130747449728</v>
      </c>
      <c r="T257" s="22">
        <f>IF(BTC[[#This Row],[close]]&lt;=BTC[[#This Row],[STpot]],BTC[[#This Row],[Upper]],BTC[[#This Row],[Lower]])</f>
        <v>7870.7130747449728</v>
      </c>
    </row>
    <row r="258" spans="1:20" x14ac:dyDescent="0.25">
      <c r="A258" s="5">
        <v>257</v>
      </c>
      <c r="B258" s="2">
        <v>43219</v>
      </c>
      <c r="C258" s="1">
        <v>9417.0400000000009</v>
      </c>
      <c r="D258" s="1">
        <v>9458.64</v>
      </c>
      <c r="E258" s="1">
        <v>9124.99</v>
      </c>
      <c r="F258" s="1">
        <v>9246.01</v>
      </c>
      <c r="G258" s="1">
        <f>BTC[[#This Row],[high]]-BTC[[#This Row],[low]]</f>
        <v>333.64999999999964</v>
      </c>
      <c r="H258" s="1">
        <f>ABS(BTC[[#This Row],[high]]-F257)</f>
        <v>39.639999999999418</v>
      </c>
      <c r="I258" s="1">
        <f>ABS(BTC[[#This Row],[low]]-F257)</f>
        <v>294.01000000000022</v>
      </c>
      <c r="J258" s="15">
        <f>MAX(BTC[[#This Row],[H-L]:[|L-pC|]])</f>
        <v>333.64999999999964</v>
      </c>
      <c r="K258" s="8">
        <f>(K257*9+BTC[[#This Row],[TR]])/10</f>
        <v>513.74756796315228</v>
      </c>
      <c r="L258" s="12">
        <f>(BTC[[#This Row],[high]]+BTC[[#This Row],[low]])/2</f>
        <v>9291.8149999999987</v>
      </c>
      <c r="M258" s="15">
        <f>BTC[[#This Row],[MidPrice]]+Multiplier*BTC[[#This Row],[ATR]]</f>
        <v>10833.057703889455</v>
      </c>
      <c r="N258" s="15">
        <f>BTC[[#This Row],[MidPrice]]-Multiplier*BTC[[#This Row],[ATR]]</f>
        <v>7750.5722961105421</v>
      </c>
      <c r="O258" s="15">
        <f>IF(OR(BTC[[#This Row],[UpperE]]&lt;O257,F257&gt;O257),BTC[[#This Row],[UpperE]],O257)</f>
        <v>10633.550859456571</v>
      </c>
      <c r="P258" s="15">
        <f>IF(OR(BTC[[#This Row],[LowerE]]&gt;P257,F257&lt;P257),BTC[[#This Row],[LowerE]],P257)</f>
        <v>7870.7130747449728</v>
      </c>
      <c r="Q258" s="8">
        <f>IF(T257=O257,BTC[[#This Row],[Upper]],BTC[[#This Row],[Lower]])</f>
        <v>7870.7130747449728</v>
      </c>
      <c r="R258" s="22" t="e">
        <f>IF(BTC[[#This Row],[SuperTrend]]=BTC[[#This Row],[Upper]],BTC[[#This Row],[Upper]],NA())</f>
        <v>#N/A</v>
      </c>
      <c r="S258" s="22">
        <f>IF(BTC[[#This Row],[SuperTrend]]=BTC[[#This Row],[Lower]],BTC[[#This Row],[Lower]],NA())</f>
        <v>7870.7130747449728</v>
      </c>
      <c r="T258" s="22">
        <f>IF(BTC[[#This Row],[close]]&lt;=BTC[[#This Row],[STpot]],BTC[[#This Row],[Upper]],BTC[[#This Row],[Lower]])</f>
        <v>7870.7130747449728</v>
      </c>
    </row>
    <row r="259" spans="1:20" x14ac:dyDescent="0.25">
      <c r="A259" s="5">
        <v>258</v>
      </c>
      <c r="B259" s="2">
        <v>43220</v>
      </c>
      <c r="C259" s="1">
        <v>9246.01</v>
      </c>
      <c r="D259" s="1">
        <v>9248.99</v>
      </c>
      <c r="E259" s="1">
        <v>8800.49</v>
      </c>
      <c r="F259" s="1">
        <v>9071.48</v>
      </c>
      <c r="G259" s="1">
        <f>BTC[[#This Row],[high]]-BTC[[#This Row],[low]]</f>
        <v>448.5</v>
      </c>
      <c r="H259" s="1">
        <f>ABS(BTC[[#This Row],[high]]-F258)</f>
        <v>2.9799999999995634</v>
      </c>
      <c r="I259" s="1">
        <f>ABS(BTC[[#This Row],[low]]-F258)</f>
        <v>445.52000000000044</v>
      </c>
      <c r="J259" s="15">
        <f>MAX(BTC[[#This Row],[H-L]:[|L-pC|]])</f>
        <v>448.5</v>
      </c>
      <c r="K259" s="8">
        <f>(K258*9+BTC[[#This Row],[TR]])/10</f>
        <v>507.22281116683706</v>
      </c>
      <c r="L259" s="12">
        <f>(BTC[[#This Row],[high]]+BTC[[#This Row],[low]])/2</f>
        <v>9024.74</v>
      </c>
      <c r="M259" s="15">
        <f>BTC[[#This Row],[MidPrice]]+Multiplier*BTC[[#This Row],[ATR]]</f>
        <v>10546.40843350051</v>
      </c>
      <c r="N259" s="15">
        <f>BTC[[#This Row],[MidPrice]]-Multiplier*BTC[[#This Row],[ATR]]</f>
        <v>7503.0715664994887</v>
      </c>
      <c r="O259" s="15">
        <f>IF(OR(BTC[[#This Row],[UpperE]]&lt;O258,F258&gt;O258),BTC[[#This Row],[UpperE]],O258)</f>
        <v>10546.40843350051</v>
      </c>
      <c r="P259" s="15">
        <f>IF(OR(BTC[[#This Row],[LowerE]]&gt;P258,F258&lt;P258),BTC[[#This Row],[LowerE]],P258)</f>
        <v>7870.7130747449728</v>
      </c>
      <c r="Q259" s="8">
        <f>IF(T258=O258,BTC[[#This Row],[Upper]],BTC[[#This Row],[Lower]])</f>
        <v>7870.7130747449728</v>
      </c>
      <c r="R259" s="22" t="e">
        <f>IF(BTC[[#This Row],[SuperTrend]]=BTC[[#This Row],[Upper]],BTC[[#This Row],[Upper]],NA())</f>
        <v>#N/A</v>
      </c>
      <c r="S259" s="22">
        <f>IF(BTC[[#This Row],[SuperTrend]]=BTC[[#This Row],[Lower]],BTC[[#This Row],[Lower]],NA())</f>
        <v>7870.7130747449728</v>
      </c>
      <c r="T259" s="22">
        <f>IF(BTC[[#This Row],[close]]&lt;=BTC[[#This Row],[STpot]],BTC[[#This Row],[Upper]],BTC[[#This Row],[Lower]])</f>
        <v>7870.7130747449728</v>
      </c>
    </row>
    <row r="260" spans="1:20" x14ac:dyDescent="0.25">
      <c r="A260" s="5">
        <v>259</v>
      </c>
      <c r="B260" s="2">
        <v>43221</v>
      </c>
      <c r="C260" s="1">
        <v>9071.48</v>
      </c>
      <c r="D260" s="1">
        <v>9268</v>
      </c>
      <c r="E260" s="1">
        <v>8970.2000000000007</v>
      </c>
      <c r="F260" s="1">
        <v>9247.84</v>
      </c>
      <c r="G260" s="1">
        <f>BTC[[#This Row],[high]]-BTC[[#This Row],[low]]</f>
        <v>297.79999999999927</v>
      </c>
      <c r="H260" s="1">
        <f>ABS(BTC[[#This Row],[high]]-F259)</f>
        <v>196.52000000000044</v>
      </c>
      <c r="I260" s="1">
        <f>ABS(BTC[[#This Row],[low]]-F259)</f>
        <v>101.27999999999884</v>
      </c>
      <c r="J260" s="15">
        <f>MAX(BTC[[#This Row],[H-L]:[|L-pC|]])</f>
        <v>297.79999999999927</v>
      </c>
      <c r="K260" s="8">
        <f>(K259*9+BTC[[#This Row],[TR]])/10</f>
        <v>486.28053005015329</v>
      </c>
      <c r="L260" s="12">
        <f>(BTC[[#This Row],[high]]+BTC[[#This Row],[low]])/2</f>
        <v>9119.1</v>
      </c>
      <c r="M260" s="15">
        <f>BTC[[#This Row],[MidPrice]]+Multiplier*BTC[[#This Row],[ATR]]</f>
        <v>10577.94159015046</v>
      </c>
      <c r="N260" s="15">
        <f>BTC[[#This Row],[MidPrice]]-Multiplier*BTC[[#This Row],[ATR]]</f>
        <v>7660.2584098495408</v>
      </c>
      <c r="O260" s="15">
        <f>IF(OR(BTC[[#This Row],[UpperE]]&lt;O259,F259&gt;O259),BTC[[#This Row],[UpperE]],O259)</f>
        <v>10546.40843350051</v>
      </c>
      <c r="P260" s="15">
        <f>IF(OR(BTC[[#This Row],[LowerE]]&gt;P259,F259&lt;P259),BTC[[#This Row],[LowerE]],P259)</f>
        <v>7870.7130747449728</v>
      </c>
      <c r="Q260" s="8">
        <f>IF(T259=O259,BTC[[#This Row],[Upper]],BTC[[#This Row],[Lower]])</f>
        <v>7870.7130747449728</v>
      </c>
      <c r="R260" s="22" t="e">
        <f>IF(BTC[[#This Row],[SuperTrend]]=BTC[[#This Row],[Upper]],BTC[[#This Row],[Upper]],NA())</f>
        <v>#N/A</v>
      </c>
      <c r="S260" s="22">
        <f>IF(BTC[[#This Row],[SuperTrend]]=BTC[[#This Row],[Lower]],BTC[[#This Row],[Lower]],NA())</f>
        <v>7870.7130747449728</v>
      </c>
      <c r="T260" s="22">
        <f>IF(BTC[[#This Row],[close]]&lt;=BTC[[#This Row],[STpot]],BTC[[#This Row],[Upper]],BTC[[#This Row],[Lower]])</f>
        <v>7870.7130747449728</v>
      </c>
    </row>
    <row r="261" spans="1:20" x14ac:dyDescent="0.25">
      <c r="A261" s="5">
        <v>260</v>
      </c>
      <c r="B261" s="2">
        <v>43222</v>
      </c>
      <c r="C261" s="1">
        <v>9247.81</v>
      </c>
      <c r="D261" s="1">
        <v>9844</v>
      </c>
      <c r="E261" s="1">
        <v>9168.4</v>
      </c>
      <c r="F261" s="1">
        <v>9750</v>
      </c>
      <c r="G261" s="1">
        <f>BTC[[#This Row],[high]]-BTC[[#This Row],[low]]</f>
        <v>675.60000000000036</v>
      </c>
      <c r="H261" s="1">
        <f>ABS(BTC[[#This Row],[high]]-F260)</f>
        <v>596.15999999999985</v>
      </c>
      <c r="I261" s="1">
        <f>ABS(BTC[[#This Row],[low]]-F260)</f>
        <v>79.440000000000509</v>
      </c>
      <c r="J261" s="15">
        <f>MAX(BTC[[#This Row],[H-L]:[|L-pC|]])</f>
        <v>675.60000000000036</v>
      </c>
      <c r="K261" s="8">
        <f>(K260*9+BTC[[#This Row],[TR]])/10</f>
        <v>505.21247704513797</v>
      </c>
      <c r="L261" s="12">
        <f>(BTC[[#This Row],[high]]+BTC[[#This Row],[low]])/2</f>
        <v>9506.2000000000007</v>
      </c>
      <c r="M261" s="15">
        <f>BTC[[#This Row],[MidPrice]]+Multiplier*BTC[[#This Row],[ATR]]</f>
        <v>11021.837431135415</v>
      </c>
      <c r="N261" s="15">
        <f>BTC[[#This Row],[MidPrice]]-Multiplier*BTC[[#This Row],[ATR]]</f>
        <v>7990.5625688645869</v>
      </c>
      <c r="O261" s="15">
        <f>IF(OR(BTC[[#This Row],[UpperE]]&lt;O260,F260&gt;O260),BTC[[#This Row],[UpperE]],O260)</f>
        <v>10546.40843350051</v>
      </c>
      <c r="P261" s="15">
        <f>IF(OR(BTC[[#This Row],[LowerE]]&gt;P260,F260&lt;P260),BTC[[#This Row],[LowerE]],P260)</f>
        <v>7990.5625688645869</v>
      </c>
      <c r="Q261" s="8">
        <f>IF(T260=O260,BTC[[#This Row],[Upper]],BTC[[#This Row],[Lower]])</f>
        <v>7990.5625688645869</v>
      </c>
      <c r="R261" s="22" t="e">
        <f>IF(BTC[[#This Row],[SuperTrend]]=BTC[[#This Row],[Upper]],BTC[[#This Row],[Upper]],NA())</f>
        <v>#N/A</v>
      </c>
      <c r="S261" s="22">
        <f>IF(BTC[[#This Row],[SuperTrend]]=BTC[[#This Row],[Lower]],BTC[[#This Row],[Lower]],NA())</f>
        <v>7990.5625688645869</v>
      </c>
      <c r="T261" s="22">
        <f>IF(BTC[[#This Row],[close]]&lt;=BTC[[#This Row],[STpot]],BTC[[#This Row],[Upper]],BTC[[#This Row],[Lower]])</f>
        <v>7990.5625688645869</v>
      </c>
    </row>
    <row r="262" spans="1:20" x14ac:dyDescent="0.25">
      <c r="A262" s="5">
        <v>261</v>
      </c>
      <c r="B262" s="2">
        <v>43223</v>
      </c>
      <c r="C262" s="1">
        <v>9750</v>
      </c>
      <c r="D262" s="1">
        <v>9830.0400000000009</v>
      </c>
      <c r="E262" s="1">
        <v>9520.85</v>
      </c>
      <c r="F262" s="1">
        <v>9713.99</v>
      </c>
      <c r="G262" s="1">
        <f>BTC[[#This Row],[high]]-BTC[[#This Row],[low]]</f>
        <v>309.19000000000051</v>
      </c>
      <c r="H262" s="1">
        <f>ABS(BTC[[#This Row],[high]]-F261)</f>
        <v>80.040000000000873</v>
      </c>
      <c r="I262" s="1">
        <f>ABS(BTC[[#This Row],[low]]-F261)</f>
        <v>229.14999999999964</v>
      </c>
      <c r="J262" s="15">
        <f>MAX(BTC[[#This Row],[H-L]:[|L-pC|]])</f>
        <v>309.19000000000051</v>
      </c>
      <c r="K262" s="8">
        <f>(K261*9+BTC[[#This Row],[TR]])/10</f>
        <v>485.61022934062419</v>
      </c>
      <c r="L262" s="12">
        <f>(BTC[[#This Row],[high]]+BTC[[#This Row],[low]])/2</f>
        <v>9675.4449999999997</v>
      </c>
      <c r="M262" s="15">
        <f>BTC[[#This Row],[MidPrice]]+Multiplier*BTC[[#This Row],[ATR]]</f>
        <v>11132.275688021873</v>
      </c>
      <c r="N262" s="15">
        <f>BTC[[#This Row],[MidPrice]]-Multiplier*BTC[[#This Row],[ATR]]</f>
        <v>8218.6143119781264</v>
      </c>
      <c r="O262" s="15">
        <f>IF(OR(BTC[[#This Row],[UpperE]]&lt;O261,F261&gt;O261),BTC[[#This Row],[UpperE]],O261)</f>
        <v>10546.40843350051</v>
      </c>
      <c r="P262" s="15">
        <f>IF(OR(BTC[[#This Row],[LowerE]]&gt;P261,F261&lt;P261),BTC[[#This Row],[LowerE]],P261)</f>
        <v>8218.6143119781264</v>
      </c>
      <c r="Q262" s="8">
        <f>IF(T261=O261,BTC[[#This Row],[Upper]],BTC[[#This Row],[Lower]])</f>
        <v>8218.6143119781264</v>
      </c>
      <c r="R262" s="22" t="e">
        <f>IF(BTC[[#This Row],[SuperTrend]]=BTC[[#This Row],[Upper]],BTC[[#This Row],[Upper]],NA())</f>
        <v>#N/A</v>
      </c>
      <c r="S262" s="22">
        <f>IF(BTC[[#This Row],[SuperTrend]]=BTC[[#This Row],[Lower]],BTC[[#This Row],[Lower]],NA())</f>
        <v>8218.6143119781264</v>
      </c>
      <c r="T262" s="22">
        <f>IF(BTC[[#This Row],[close]]&lt;=BTC[[#This Row],[STpot]],BTC[[#This Row],[Upper]],BTC[[#This Row],[Lower]])</f>
        <v>8218.6143119781264</v>
      </c>
    </row>
    <row r="263" spans="1:20" x14ac:dyDescent="0.25">
      <c r="A263" s="5">
        <v>262</v>
      </c>
      <c r="B263" s="2">
        <v>43224</v>
      </c>
      <c r="C263" s="1">
        <v>9714</v>
      </c>
      <c r="D263" s="1">
        <v>10020</v>
      </c>
      <c r="E263" s="1">
        <v>9682</v>
      </c>
      <c r="F263" s="1">
        <v>9864</v>
      </c>
      <c r="G263" s="1">
        <f>BTC[[#This Row],[high]]-BTC[[#This Row],[low]]</f>
        <v>338</v>
      </c>
      <c r="H263" s="1">
        <f>ABS(BTC[[#This Row],[high]]-F262)</f>
        <v>306.01000000000022</v>
      </c>
      <c r="I263" s="1">
        <f>ABS(BTC[[#This Row],[low]]-F262)</f>
        <v>31.989999999999782</v>
      </c>
      <c r="J263" s="15">
        <f>MAX(BTC[[#This Row],[H-L]:[|L-pC|]])</f>
        <v>338</v>
      </c>
      <c r="K263" s="8">
        <f>(K262*9+BTC[[#This Row],[TR]])/10</f>
        <v>470.84920640656173</v>
      </c>
      <c r="L263" s="12">
        <f>(BTC[[#This Row],[high]]+BTC[[#This Row],[low]])/2</f>
        <v>9851</v>
      </c>
      <c r="M263" s="15">
        <f>BTC[[#This Row],[MidPrice]]+Multiplier*BTC[[#This Row],[ATR]]</f>
        <v>11263.547619219686</v>
      </c>
      <c r="N263" s="15">
        <f>BTC[[#This Row],[MidPrice]]-Multiplier*BTC[[#This Row],[ATR]]</f>
        <v>8438.4523807803143</v>
      </c>
      <c r="O263" s="15">
        <f>IF(OR(BTC[[#This Row],[UpperE]]&lt;O262,F262&gt;O262),BTC[[#This Row],[UpperE]],O262)</f>
        <v>10546.40843350051</v>
      </c>
      <c r="P263" s="15">
        <f>IF(OR(BTC[[#This Row],[LowerE]]&gt;P262,F262&lt;P262),BTC[[#This Row],[LowerE]],P262)</f>
        <v>8438.4523807803143</v>
      </c>
      <c r="Q263" s="8">
        <f>IF(T262=O262,BTC[[#This Row],[Upper]],BTC[[#This Row],[Lower]])</f>
        <v>8438.4523807803143</v>
      </c>
      <c r="R263" s="22" t="e">
        <f>IF(BTC[[#This Row],[SuperTrend]]=BTC[[#This Row],[Upper]],BTC[[#This Row],[Upper]],NA())</f>
        <v>#N/A</v>
      </c>
      <c r="S263" s="22">
        <f>IF(BTC[[#This Row],[SuperTrend]]=BTC[[#This Row],[Lower]],BTC[[#This Row],[Lower]],NA())</f>
        <v>8438.4523807803143</v>
      </c>
      <c r="T263" s="22">
        <f>IF(BTC[[#This Row],[close]]&lt;=BTC[[#This Row],[STpot]],BTC[[#This Row],[Upper]],BTC[[#This Row],[Lower]])</f>
        <v>8438.4523807803143</v>
      </c>
    </row>
    <row r="264" spans="1:20" x14ac:dyDescent="0.25">
      <c r="A264" s="5">
        <v>263</v>
      </c>
      <c r="B264" s="2">
        <v>43225</v>
      </c>
      <c r="C264" s="1">
        <v>9863.99</v>
      </c>
      <c r="D264" s="1">
        <v>9970</v>
      </c>
      <c r="E264" s="1">
        <v>9417.0300000000007</v>
      </c>
      <c r="F264" s="1">
        <v>9659.01</v>
      </c>
      <c r="G264" s="1">
        <f>BTC[[#This Row],[high]]-BTC[[#This Row],[low]]</f>
        <v>552.96999999999935</v>
      </c>
      <c r="H264" s="1">
        <f>ABS(BTC[[#This Row],[high]]-F263)</f>
        <v>106</v>
      </c>
      <c r="I264" s="1">
        <f>ABS(BTC[[#This Row],[low]]-F263)</f>
        <v>446.96999999999935</v>
      </c>
      <c r="J264" s="15">
        <f>MAX(BTC[[#This Row],[H-L]:[|L-pC|]])</f>
        <v>552.96999999999935</v>
      </c>
      <c r="K264" s="8">
        <f>(K263*9+BTC[[#This Row],[TR]])/10</f>
        <v>479.06128576590544</v>
      </c>
      <c r="L264" s="12">
        <f>(BTC[[#This Row],[high]]+BTC[[#This Row],[low]])/2</f>
        <v>9693.5149999999994</v>
      </c>
      <c r="M264" s="15">
        <f>BTC[[#This Row],[MidPrice]]+Multiplier*BTC[[#This Row],[ATR]]</f>
        <v>11130.698857297715</v>
      </c>
      <c r="N264" s="15">
        <f>BTC[[#This Row],[MidPrice]]-Multiplier*BTC[[#This Row],[ATR]]</f>
        <v>8256.3311427022836</v>
      </c>
      <c r="O264" s="15">
        <f>IF(OR(BTC[[#This Row],[UpperE]]&lt;O263,F263&gt;O263),BTC[[#This Row],[UpperE]],O263)</f>
        <v>10546.40843350051</v>
      </c>
      <c r="P264" s="15">
        <f>IF(OR(BTC[[#This Row],[LowerE]]&gt;P263,F263&lt;P263),BTC[[#This Row],[LowerE]],P263)</f>
        <v>8438.4523807803143</v>
      </c>
      <c r="Q264" s="8">
        <f>IF(T263=O263,BTC[[#This Row],[Upper]],BTC[[#This Row],[Lower]])</f>
        <v>8438.4523807803143</v>
      </c>
      <c r="R264" s="22" t="e">
        <f>IF(BTC[[#This Row],[SuperTrend]]=BTC[[#This Row],[Upper]],BTC[[#This Row],[Upper]],NA())</f>
        <v>#N/A</v>
      </c>
      <c r="S264" s="22">
        <f>IF(BTC[[#This Row],[SuperTrend]]=BTC[[#This Row],[Lower]],BTC[[#This Row],[Lower]],NA())</f>
        <v>8438.4523807803143</v>
      </c>
      <c r="T264" s="22">
        <f>IF(BTC[[#This Row],[close]]&lt;=BTC[[#This Row],[STpot]],BTC[[#This Row],[Upper]],BTC[[#This Row],[Lower]])</f>
        <v>8438.4523807803143</v>
      </c>
    </row>
    <row r="265" spans="1:20" x14ac:dyDescent="0.25">
      <c r="A265" s="5">
        <v>264</v>
      </c>
      <c r="B265" s="2">
        <v>43226</v>
      </c>
      <c r="C265" s="1">
        <v>9661.02</v>
      </c>
      <c r="D265" s="1">
        <v>9689.67</v>
      </c>
      <c r="E265" s="1">
        <v>9181</v>
      </c>
      <c r="F265" s="1">
        <v>9365</v>
      </c>
      <c r="G265" s="1">
        <f>BTC[[#This Row],[high]]-BTC[[#This Row],[low]]</f>
        <v>508.67000000000007</v>
      </c>
      <c r="H265" s="1">
        <f>ABS(BTC[[#This Row],[high]]-F264)</f>
        <v>30.659999999999854</v>
      </c>
      <c r="I265" s="1">
        <f>ABS(BTC[[#This Row],[low]]-F264)</f>
        <v>478.01000000000022</v>
      </c>
      <c r="J265" s="15">
        <f>MAX(BTC[[#This Row],[H-L]:[|L-pC|]])</f>
        <v>508.67000000000007</v>
      </c>
      <c r="K265" s="8">
        <f>(K264*9+BTC[[#This Row],[TR]])/10</f>
        <v>482.02215718931495</v>
      </c>
      <c r="L265" s="12">
        <f>(BTC[[#This Row],[high]]+BTC[[#This Row],[low]])/2</f>
        <v>9435.3349999999991</v>
      </c>
      <c r="M265" s="15">
        <f>BTC[[#This Row],[MidPrice]]+Multiplier*BTC[[#This Row],[ATR]]</f>
        <v>10881.401471567944</v>
      </c>
      <c r="N265" s="15">
        <f>BTC[[#This Row],[MidPrice]]-Multiplier*BTC[[#This Row],[ATR]]</f>
        <v>7989.2685284320542</v>
      </c>
      <c r="O265" s="15">
        <f>IF(OR(BTC[[#This Row],[UpperE]]&lt;O264,F264&gt;O264),BTC[[#This Row],[UpperE]],O264)</f>
        <v>10546.40843350051</v>
      </c>
      <c r="P265" s="15">
        <f>IF(OR(BTC[[#This Row],[LowerE]]&gt;P264,F264&lt;P264),BTC[[#This Row],[LowerE]],P264)</f>
        <v>8438.4523807803143</v>
      </c>
      <c r="Q265" s="8">
        <f>IF(T264=O264,BTC[[#This Row],[Upper]],BTC[[#This Row],[Lower]])</f>
        <v>8438.4523807803143</v>
      </c>
      <c r="R265" s="22" t="e">
        <f>IF(BTC[[#This Row],[SuperTrend]]=BTC[[#This Row],[Upper]],BTC[[#This Row],[Upper]],NA())</f>
        <v>#N/A</v>
      </c>
      <c r="S265" s="22">
        <f>IF(BTC[[#This Row],[SuperTrend]]=BTC[[#This Row],[Lower]],BTC[[#This Row],[Lower]],NA())</f>
        <v>8438.4523807803143</v>
      </c>
      <c r="T265" s="22">
        <f>IF(BTC[[#This Row],[close]]&lt;=BTC[[#This Row],[STpot]],BTC[[#This Row],[Upper]],BTC[[#This Row],[Lower]])</f>
        <v>8438.4523807803143</v>
      </c>
    </row>
    <row r="266" spans="1:20" x14ac:dyDescent="0.25">
      <c r="A266" s="5">
        <v>265</v>
      </c>
      <c r="B266" s="2">
        <v>43227</v>
      </c>
      <c r="C266" s="1">
        <v>9365</v>
      </c>
      <c r="D266" s="1">
        <v>9475.7000000000007</v>
      </c>
      <c r="E266" s="1">
        <v>9060.5400000000009</v>
      </c>
      <c r="F266" s="1">
        <v>9187.56</v>
      </c>
      <c r="G266" s="1">
        <f>BTC[[#This Row],[high]]-BTC[[#This Row],[low]]</f>
        <v>415.15999999999985</v>
      </c>
      <c r="H266" s="1">
        <f>ABS(BTC[[#This Row],[high]]-F265)</f>
        <v>110.70000000000073</v>
      </c>
      <c r="I266" s="1">
        <f>ABS(BTC[[#This Row],[low]]-F265)</f>
        <v>304.45999999999913</v>
      </c>
      <c r="J266" s="15">
        <f>MAX(BTC[[#This Row],[H-L]:[|L-pC|]])</f>
        <v>415.15999999999985</v>
      </c>
      <c r="K266" s="8">
        <f>(K265*9+BTC[[#This Row],[TR]])/10</f>
        <v>475.33594147038349</v>
      </c>
      <c r="L266" s="12">
        <f>(BTC[[#This Row],[high]]+BTC[[#This Row],[low]])/2</f>
        <v>9268.1200000000008</v>
      </c>
      <c r="M266" s="15">
        <f>BTC[[#This Row],[MidPrice]]+Multiplier*BTC[[#This Row],[ATR]]</f>
        <v>10694.127824411151</v>
      </c>
      <c r="N266" s="15">
        <f>BTC[[#This Row],[MidPrice]]-Multiplier*BTC[[#This Row],[ATR]]</f>
        <v>7842.1121755888507</v>
      </c>
      <c r="O266" s="15">
        <f>IF(OR(BTC[[#This Row],[UpperE]]&lt;O265,F265&gt;O265),BTC[[#This Row],[UpperE]],O265)</f>
        <v>10546.40843350051</v>
      </c>
      <c r="P266" s="15">
        <f>IF(OR(BTC[[#This Row],[LowerE]]&gt;P265,F265&lt;P265),BTC[[#This Row],[LowerE]],P265)</f>
        <v>8438.4523807803143</v>
      </c>
      <c r="Q266" s="8">
        <f>IF(T265=O265,BTC[[#This Row],[Upper]],BTC[[#This Row],[Lower]])</f>
        <v>8438.4523807803143</v>
      </c>
      <c r="R266" s="22" t="e">
        <f>IF(BTC[[#This Row],[SuperTrend]]=BTC[[#This Row],[Upper]],BTC[[#This Row],[Upper]],NA())</f>
        <v>#N/A</v>
      </c>
      <c r="S266" s="22">
        <f>IF(BTC[[#This Row],[SuperTrend]]=BTC[[#This Row],[Lower]],BTC[[#This Row],[Lower]],NA())</f>
        <v>8438.4523807803143</v>
      </c>
      <c r="T266" s="22">
        <f>IF(BTC[[#This Row],[close]]&lt;=BTC[[#This Row],[STpot]],BTC[[#This Row],[Upper]],BTC[[#This Row],[Lower]])</f>
        <v>8438.4523807803143</v>
      </c>
    </row>
    <row r="267" spans="1:20" x14ac:dyDescent="0.25">
      <c r="A267" s="5">
        <v>266</v>
      </c>
      <c r="B267" s="2">
        <v>43228</v>
      </c>
      <c r="C267" s="1">
        <v>9178</v>
      </c>
      <c r="D267" s="1">
        <v>9390</v>
      </c>
      <c r="E267" s="1">
        <v>8965</v>
      </c>
      <c r="F267" s="1">
        <v>9310</v>
      </c>
      <c r="G267" s="1">
        <f>BTC[[#This Row],[high]]-BTC[[#This Row],[low]]</f>
        <v>425</v>
      </c>
      <c r="H267" s="1">
        <f>ABS(BTC[[#This Row],[high]]-F266)</f>
        <v>202.44000000000051</v>
      </c>
      <c r="I267" s="1">
        <f>ABS(BTC[[#This Row],[low]]-F266)</f>
        <v>222.55999999999949</v>
      </c>
      <c r="J267" s="15">
        <f>MAX(BTC[[#This Row],[H-L]:[|L-pC|]])</f>
        <v>425</v>
      </c>
      <c r="K267" s="8">
        <f>(K266*9+BTC[[#This Row],[TR]])/10</f>
        <v>470.30234732334509</v>
      </c>
      <c r="L267" s="12">
        <f>(BTC[[#This Row],[high]]+BTC[[#This Row],[low]])/2</f>
        <v>9177.5</v>
      </c>
      <c r="M267" s="15">
        <f>BTC[[#This Row],[MidPrice]]+Multiplier*BTC[[#This Row],[ATR]]</f>
        <v>10588.407041970035</v>
      </c>
      <c r="N267" s="15">
        <f>BTC[[#This Row],[MidPrice]]-Multiplier*BTC[[#This Row],[ATR]]</f>
        <v>7766.5929580299653</v>
      </c>
      <c r="O267" s="15">
        <f>IF(OR(BTC[[#This Row],[UpperE]]&lt;O266,F266&gt;O266),BTC[[#This Row],[UpperE]],O266)</f>
        <v>10546.40843350051</v>
      </c>
      <c r="P267" s="15">
        <f>IF(OR(BTC[[#This Row],[LowerE]]&gt;P266,F266&lt;P266),BTC[[#This Row],[LowerE]],P266)</f>
        <v>8438.4523807803143</v>
      </c>
      <c r="Q267" s="8">
        <f>IF(T266=O266,BTC[[#This Row],[Upper]],BTC[[#This Row],[Lower]])</f>
        <v>8438.4523807803143</v>
      </c>
      <c r="R267" s="22" t="e">
        <f>IF(BTC[[#This Row],[SuperTrend]]=BTC[[#This Row],[Upper]],BTC[[#This Row],[Upper]],NA())</f>
        <v>#N/A</v>
      </c>
      <c r="S267" s="22">
        <f>IF(BTC[[#This Row],[SuperTrend]]=BTC[[#This Row],[Lower]],BTC[[#This Row],[Lower]],NA())</f>
        <v>8438.4523807803143</v>
      </c>
      <c r="T267" s="22">
        <f>IF(BTC[[#This Row],[close]]&lt;=BTC[[#This Row],[STpot]],BTC[[#This Row],[Upper]],BTC[[#This Row],[Lower]])</f>
        <v>8438.4523807803143</v>
      </c>
    </row>
    <row r="268" spans="1:20" x14ac:dyDescent="0.25">
      <c r="A268" s="5">
        <v>267</v>
      </c>
      <c r="B268" s="2">
        <v>43229</v>
      </c>
      <c r="C268" s="1">
        <v>9310</v>
      </c>
      <c r="D268" s="1">
        <v>9395.1200000000008</v>
      </c>
      <c r="E268" s="1">
        <v>8970</v>
      </c>
      <c r="F268" s="1">
        <v>9002.2000000000007</v>
      </c>
      <c r="G268" s="1">
        <f>BTC[[#This Row],[high]]-BTC[[#This Row],[low]]</f>
        <v>425.1200000000008</v>
      </c>
      <c r="H268" s="1">
        <f>ABS(BTC[[#This Row],[high]]-F267)</f>
        <v>85.1200000000008</v>
      </c>
      <c r="I268" s="1">
        <f>ABS(BTC[[#This Row],[low]]-F267)</f>
        <v>340</v>
      </c>
      <c r="J268" s="15">
        <f>MAX(BTC[[#This Row],[H-L]:[|L-pC|]])</f>
        <v>425.1200000000008</v>
      </c>
      <c r="K268" s="8">
        <f>(K267*9+BTC[[#This Row],[TR]])/10</f>
        <v>465.78411259101068</v>
      </c>
      <c r="L268" s="12">
        <f>(BTC[[#This Row],[high]]+BTC[[#This Row],[low]])/2</f>
        <v>9182.5600000000013</v>
      </c>
      <c r="M268" s="15">
        <f>BTC[[#This Row],[MidPrice]]+Multiplier*BTC[[#This Row],[ATR]]</f>
        <v>10579.912337773034</v>
      </c>
      <c r="N268" s="15">
        <f>BTC[[#This Row],[MidPrice]]-Multiplier*BTC[[#This Row],[ATR]]</f>
        <v>7785.2076622269688</v>
      </c>
      <c r="O268" s="15">
        <f>IF(OR(BTC[[#This Row],[UpperE]]&lt;O267,F267&gt;O267),BTC[[#This Row],[UpperE]],O267)</f>
        <v>10546.40843350051</v>
      </c>
      <c r="P268" s="15">
        <f>IF(OR(BTC[[#This Row],[LowerE]]&gt;P267,F267&lt;P267),BTC[[#This Row],[LowerE]],P267)</f>
        <v>8438.4523807803143</v>
      </c>
      <c r="Q268" s="8">
        <f>IF(T267=O267,BTC[[#This Row],[Upper]],BTC[[#This Row],[Lower]])</f>
        <v>8438.4523807803143</v>
      </c>
      <c r="R268" s="22" t="e">
        <f>IF(BTC[[#This Row],[SuperTrend]]=BTC[[#This Row],[Upper]],BTC[[#This Row],[Upper]],NA())</f>
        <v>#N/A</v>
      </c>
      <c r="S268" s="22">
        <f>IF(BTC[[#This Row],[SuperTrend]]=BTC[[#This Row],[Lower]],BTC[[#This Row],[Lower]],NA())</f>
        <v>8438.4523807803143</v>
      </c>
      <c r="T268" s="22">
        <f>IF(BTC[[#This Row],[close]]&lt;=BTC[[#This Row],[STpot]],BTC[[#This Row],[Upper]],BTC[[#This Row],[Lower]])</f>
        <v>8438.4523807803143</v>
      </c>
    </row>
    <row r="269" spans="1:20" x14ac:dyDescent="0.25">
      <c r="A269" s="5">
        <v>268</v>
      </c>
      <c r="B269" s="2">
        <v>43230</v>
      </c>
      <c r="C269" s="1">
        <v>9002.2099999999991</v>
      </c>
      <c r="D269" s="1">
        <v>9016.7999999999993</v>
      </c>
      <c r="E269" s="1">
        <v>8341</v>
      </c>
      <c r="F269" s="1">
        <v>8400</v>
      </c>
      <c r="G269" s="1">
        <f>BTC[[#This Row],[high]]-BTC[[#This Row],[low]]</f>
        <v>675.79999999999927</v>
      </c>
      <c r="H269" s="1">
        <f>ABS(BTC[[#This Row],[high]]-F268)</f>
        <v>14.599999999998545</v>
      </c>
      <c r="I269" s="1">
        <f>ABS(BTC[[#This Row],[low]]-F268)</f>
        <v>661.20000000000073</v>
      </c>
      <c r="J269" s="15">
        <f>MAX(BTC[[#This Row],[H-L]:[|L-pC|]])</f>
        <v>675.79999999999927</v>
      </c>
      <c r="K269" s="8">
        <f>(K268*9+BTC[[#This Row],[TR]])/10</f>
        <v>486.78570133190954</v>
      </c>
      <c r="L269" s="12">
        <f>(BTC[[#This Row],[high]]+BTC[[#This Row],[low]])/2</f>
        <v>8678.9</v>
      </c>
      <c r="M269" s="15">
        <f>BTC[[#This Row],[MidPrice]]+Multiplier*BTC[[#This Row],[ATR]]</f>
        <v>10139.257103995729</v>
      </c>
      <c r="N269" s="15">
        <f>BTC[[#This Row],[MidPrice]]-Multiplier*BTC[[#This Row],[ATR]]</f>
        <v>7218.5428960042709</v>
      </c>
      <c r="O269" s="15">
        <f>IF(OR(BTC[[#This Row],[UpperE]]&lt;O268,F268&gt;O268),BTC[[#This Row],[UpperE]],O268)</f>
        <v>10139.257103995729</v>
      </c>
      <c r="P269" s="15">
        <f>IF(OR(BTC[[#This Row],[LowerE]]&gt;P268,F268&lt;P268),BTC[[#This Row],[LowerE]],P268)</f>
        <v>8438.4523807803143</v>
      </c>
      <c r="Q269" s="8">
        <f>IF(T268=O268,BTC[[#This Row],[Upper]],BTC[[#This Row],[Lower]])</f>
        <v>8438.4523807803143</v>
      </c>
      <c r="R269" s="22">
        <f>IF(BTC[[#This Row],[SuperTrend]]=BTC[[#This Row],[Upper]],BTC[[#This Row],[Upper]],NA())</f>
        <v>10139.257103995729</v>
      </c>
      <c r="S269" s="22" t="e">
        <f>IF(BTC[[#This Row],[SuperTrend]]=BTC[[#This Row],[Lower]],BTC[[#This Row],[Lower]],NA())</f>
        <v>#N/A</v>
      </c>
      <c r="T269" s="22">
        <f>IF(BTC[[#This Row],[close]]&lt;=BTC[[#This Row],[STpot]],BTC[[#This Row],[Upper]],BTC[[#This Row],[Lower]])</f>
        <v>10139.257103995729</v>
      </c>
    </row>
    <row r="270" spans="1:20" x14ac:dyDescent="0.25">
      <c r="A270" s="5">
        <v>269</v>
      </c>
      <c r="B270" s="2">
        <v>43231</v>
      </c>
      <c r="C270" s="1">
        <v>8405.94</v>
      </c>
      <c r="D270" s="1">
        <v>8646.8799999999992</v>
      </c>
      <c r="E270" s="1">
        <v>8153</v>
      </c>
      <c r="F270" s="1">
        <v>8465.94</v>
      </c>
      <c r="G270" s="1">
        <f>BTC[[#This Row],[high]]-BTC[[#This Row],[low]]</f>
        <v>493.8799999999992</v>
      </c>
      <c r="H270" s="1">
        <f>ABS(BTC[[#This Row],[high]]-F269)</f>
        <v>246.8799999999992</v>
      </c>
      <c r="I270" s="1">
        <f>ABS(BTC[[#This Row],[low]]-F269)</f>
        <v>247</v>
      </c>
      <c r="J270" s="15">
        <f>MAX(BTC[[#This Row],[H-L]:[|L-pC|]])</f>
        <v>493.8799999999992</v>
      </c>
      <c r="K270" s="8">
        <f>(K269*9+BTC[[#This Row],[TR]])/10</f>
        <v>487.49513119871852</v>
      </c>
      <c r="L270" s="12">
        <f>(BTC[[#This Row],[high]]+BTC[[#This Row],[low]])/2</f>
        <v>8399.9399999999987</v>
      </c>
      <c r="M270" s="15">
        <f>BTC[[#This Row],[MidPrice]]+Multiplier*BTC[[#This Row],[ATR]]</f>
        <v>9862.4253935961533</v>
      </c>
      <c r="N270" s="15">
        <f>BTC[[#This Row],[MidPrice]]-Multiplier*BTC[[#This Row],[ATR]]</f>
        <v>6937.4546064038432</v>
      </c>
      <c r="O270" s="15">
        <f>IF(OR(BTC[[#This Row],[UpperE]]&lt;O269,F269&gt;O269),BTC[[#This Row],[UpperE]],O269)</f>
        <v>9862.4253935961533</v>
      </c>
      <c r="P270" s="15">
        <f>IF(OR(BTC[[#This Row],[LowerE]]&gt;P269,F269&lt;P269),BTC[[#This Row],[LowerE]],P269)</f>
        <v>6937.4546064038432</v>
      </c>
      <c r="Q270" s="8">
        <f>IF(T269=O269,BTC[[#This Row],[Upper]],BTC[[#This Row],[Lower]])</f>
        <v>9862.4253935961533</v>
      </c>
      <c r="R270" s="22">
        <f>IF(BTC[[#This Row],[SuperTrend]]=BTC[[#This Row],[Upper]],BTC[[#This Row],[Upper]],NA())</f>
        <v>9862.4253935961533</v>
      </c>
      <c r="S270" s="22" t="e">
        <f>IF(BTC[[#This Row],[SuperTrend]]=BTC[[#This Row],[Lower]],BTC[[#This Row],[Lower]],NA())</f>
        <v>#N/A</v>
      </c>
      <c r="T270" s="22">
        <f>IF(BTC[[#This Row],[close]]&lt;=BTC[[#This Row],[STpot]],BTC[[#This Row],[Upper]],BTC[[#This Row],[Lower]])</f>
        <v>9862.4253935961533</v>
      </c>
    </row>
    <row r="271" spans="1:20" x14ac:dyDescent="0.25">
      <c r="A271" s="5">
        <v>270</v>
      </c>
      <c r="B271" s="2">
        <v>43232</v>
      </c>
      <c r="C271" s="1">
        <v>8475.44</v>
      </c>
      <c r="D271" s="1">
        <v>8763.36</v>
      </c>
      <c r="E271" s="1">
        <v>8298</v>
      </c>
      <c r="F271" s="1">
        <v>8679.7099999999991</v>
      </c>
      <c r="G271" s="1">
        <f>BTC[[#This Row],[high]]-BTC[[#This Row],[low]]</f>
        <v>465.36000000000058</v>
      </c>
      <c r="H271" s="1">
        <f>ABS(BTC[[#This Row],[high]]-F270)</f>
        <v>297.42000000000007</v>
      </c>
      <c r="I271" s="1">
        <f>ABS(BTC[[#This Row],[low]]-F270)</f>
        <v>167.94000000000051</v>
      </c>
      <c r="J271" s="15">
        <f>MAX(BTC[[#This Row],[H-L]:[|L-pC|]])</f>
        <v>465.36000000000058</v>
      </c>
      <c r="K271" s="8">
        <f>(K270*9+BTC[[#This Row],[TR]])/10</f>
        <v>485.28161807884669</v>
      </c>
      <c r="L271" s="12">
        <f>(BTC[[#This Row],[high]]+BTC[[#This Row],[low]])/2</f>
        <v>8530.68</v>
      </c>
      <c r="M271" s="15">
        <f>BTC[[#This Row],[MidPrice]]+Multiplier*BTC[[#This Row],[ATR]]</f>
        <v>9986.5248542365407</v>
      </c>
      <c r="N271" s="15">
        <f>BTC[[#This Row],[MidPrice]]-Multiplier*BTC[[#This Row],[ATR]]</f>
        <v>7074.8351457634599</v>
      </c>
      <c r="O271" s="15">
        <f>IF(OR(BTC[[#This Row],[UpperE]]&lt;O270,F270&gt;O270),BTC[[#This Row],[UpperE]],O270)</f>
        <v>9862.4253935961533</v>
      </c>
      <c r="P271" s="15">
        <f>IF(OR(BTC[[#This Row],[LowerE]]&gt;P270,F270&lt;P270),BTC[[#This Row],[LowerE]],P270)</f>
        <v>7074.8351457634599</v>
      </c>
      <c r="Q271" s="8">
        <f>IF(T270=O270,BTC[[#This Row],[Upper]],BTC[[#This Row],[Lower]])</f>
        <v>9862.4253935961533</v>
      </c>
      <c r="R271" s="22">
        <f>IF(BTC[[#This Row],[SuperTrend]]=BTC[[#This Row],[Upper]],BTC[[#This Row],[Upper]],NA())</f>
        <v>9862.4253935961533</v>
      </c>
      <c r="S271" s="22" t="e">
        <f>IF(BTC[[#This Row],[SuperTrend]]=BTC[[#This Row],[Lower]],BTC[[#This Row],[Lower]],NA())</f>
        <v>#N/A</v>
      </c>
      <c r="T271" s="22">
        <f>IF(BTC[[#This Row],[close]]&lt;=BTC[[#This Row],[STpot]],BTC[[#This Row],[Upper]],BTC[[#This Row],[Lower]])</f>
        <v>9862.4253935961533</v>
      </c>
    </row>
    <row r="272" spans="1:20" x14ac:dyDescent="0.25">
      <c r="A272" s="5">
        <v>271</v>
      </c>
      <c r="B272" s="2">
        <v>43233</v>
      </c>
      <c r="C272" s="1">
        <v>8679.7099999999991</v>
      </c>
      <c r="D272" s="1">
        <v>8879.99</v>
      </c>
      <c r="E272" s="1">
        <v>8277</v>
      </c>
      <c r="F272" s="1">
        <v>8663.34</v>
      </c>
      <c r="G272" s="1">
        <f>BTC[[#This Row],[high]]-BTC[[#This Row],[low]]</f>
        <v>602.98999999999978</v>
      </c>
      <c r="H272" s="1">
        <f>ABS(BTC[[#This Row],[high]]-F271)</f>
        <v>200.28000000000065</v>
      </c>
      <c r="I272" s="1">
        <f>ABS(BTC[[#This Row],[low]]-F271)</f>
        <v>402.70999999999913</v>
      </c>
      <c r="J272" s="15">
        <f>MAX(BTC[[#This Row],[H-L]:[|L-pC|]])</f>
        <v>602.98999999999978</v>
      </c>
      <c r="K272" s="8">
        <f>(K271*9+BTC[[#This Row],[TR]])/10</f>
        <v>497.05245627096201</v>
      </c>
      <c r="L272" s="12">
        <f>(BTC[[#This Row],[high]]+BTC[[#This Row],[low]])/2</f>
        <v>8578.494999999999</v>
      </c>
      <c r="M272" s="15">
        <f>BTC[[#This Row],[MidPrice]]+Multiplier*BTC[[#This Row],[ATR]]</f>
        <v>10069.652368812885</v>
      </c>
      <c r="N272" s="15">
        <f>BTC[[#This Row],[MidPrice]]-Multiplier*BTC[[#This Row],[ATR]]</f>
        <v>7087.3376311871125</v>
      </c>
      <c r="O272" s="15">
        <f>IF(OR(BTC[[#This Row],[UpperE]]&lt;O271,F271&gt;O271),BTC[[#This Row],[UpperE]],O271)</f>
        <v>9862.4253935961533</v>
      </c>
      <c r="P272" s="15">
        <f>IF(OR(BTC[[#This Row],[LowerE]]&gt;P271,F271&lt;P271),BTC[[#This Row],[LowerE]],P271)</f>
        <v>7087.3376311871125</v>
      </c>
      <c r="Q272" s="8">
        <f>IF(T271=O271,BTC[[#This Row],[Upper]],BTC[[#This Row],[Lower]])</f>
        <v>9862.4253935961533</v>
      </c>
      <c r="R272" s="22">
        <f>IF(BTC[[#This Row],[SuperTrend]]=BTC[[#This Row],[Upper]],BTC[[#This Row],[Upper]],NA())</f>
        <v>9862.4253935961533</v>
      </c>
      <c r="S272" s="22" t="e">
        <f>IF(BTC[[#This Row],[SuperTrend]]=BTC[[#This Row],[Lower]],BTC[[#This Row],[Lower]],NA())</f>
        <v>#N/A</v>
      </c>
      <c r="T272" s="22">
        <f>IF(BTC[[#This Row],[close]]&lt;=BTC[[#This Row],[STpot]],BTC[[#This Row],[Upper]],BTC[[#This Row],[Lower]])</f>
        <v>9862.4253935961533</v>
      </c>
    </row>
    <row r="273" spans="1:20" x14ac:dyDescent="0.25">
      <c r="A273" s="5">
        <v>272</v>
      </c>
      <c r="B273" s="2">
        <v>43234</v>
      </c>
      <c r="C273" s="1">
        <v>8663.3700000000008</v>
      </c>
      <c r="D273" s="1">
        <v>8859.99</v>
      </c>
      <c r="E273" s="1">
        <v>8401.2999999999993</v>
      </c>
      <c r="F273" s="1">
        <v>8462</v>
      </c>
      <c r="G273" s="1">
        <f>BTC[[#This Row],[high]]-BTC[[#This Row],[low]]</f>
        <v>458.69000000000051</v>
      </c>
      <c r="H273" s="1">
        <f>ABS(BTC[[#This Row],[high]]-F272)</f>
        <v>196.64999999999964</v>
      </c>
      <c r="I273" s="1">
        <f>ABS(BTC[[#This Row],[low]]-F272)</f>
        <v>262.04000000000087</v>
      </c>
      <c r="J273" s="15">
        <f>MAX(BTC[[#This Row],[H-L]:[|L-pC|]])</f>
        <v>458.69000000000051</v>
      </c>
      <c r="K273" s="8">
        <f>(K272*9+BTC[[#This Row],[TR]])/10</f>
        <v>493.21621064386579</v>
      </c>
      <c r="L273" s="12">
        <f>(BTC[[#This Row],[high]]+BTC[[#This Row],[low]])/2</f>
        <v>8630.6450000000004</v>
      </c>
      <c r="M273" s="15">
        <f>BTC[[#This Row],[MidPrice]]+Multiplier*BTC[[#This Row],[ATR]]</f>
        <v>10110.293631931598</v>
      </c>
      <c r="N273" s="15">
        <f>BTC[[#This Row],[MidPrice]]-Multiplier*BTC[[#This Row],[ATR]]</f>
        <v>7150.9963680684032</v>
      </c>
      <c r="O273" s="15">
        <f>IF(OR(BTC[[#This Row],[UpperE]]&lt;O272,F272&gt;O272),BTC[[#This Row],[UpperE]],O272)</f>
        <v>9862.4253935961533</v>
      </c>
      <c r="P273" s="15">
        <f>IF(OR(BTC[[#This Row],[LowerE]]&gt;P272,F272&lt;P272),BTC[[#This Row],[LowerE]],P272)</f>
        <v>7150.9963680684032</v>
      </c>
      <c r="Q273" s="8">
        <f>IF(T272=O272,BTC[[#This Row],[Upper]],BTC[[#This Row],[Lower]])</f>
        <v>9862.4253935961533</v>
      </c>
      <c r="R273" s="22">
        <f>IF(BTC[[#This Row],[SuperTrend]]=BTC[[#This Row],[Upper]],BTC[[#This Row],[Upper]],NA())</f>
        <v>9862.4253935961533</v>
      </c>
      <c r="S273" s="22" t="e">
        <f>IF(BTC[[#This Row],[SuperTrend]]=BTC[[#This Row],[Lower]],BTC[[#This Row],[Lower]],NA())</f>
        <v>#N/A</v>
      </c>
      <c r="T273" s="22">
        <f>IF(BTC[[#This Row],[close]]&lt;=BTC[[#This Row],[STpot]],BTC[[#This Row],[Upper]],BTC[[#This Row],[Lower]])</f>
        <v>9862.4253935961533</v>
      </c>
    </row>
    <row r="274" spans="1:20" x14ac:dyDescent="0.25">
      <c r="A274" s="5">
        <v>273</v>
      </c>
      <c r="B274" s="2">
        <v>43235</v>
      </c>
      <c r="C274" s="1">
        <v>8462</v>
      </c>
      <c r="D274" s="1">
        <v>8488</v>
      </c>
      <c r="E274" s="1">
        <v>8083.01</v>
      </c>
      <c r="F274" s="1">
        <v>8330</v>
      </c>
      <c r="G274" s="1">
        <f>BTC[[#This Row],[high]]-BTC[[#This Row],[low]]</f>
        <v>404.98999999999978</v>
      </c>
      <c r="H274" s="1">
        <f>ABS(BTC[[#This Row],[high]]-F273)</f>
        <v>26</v>
      </c>
      <c r="I274" s="1">
        <f>ABS(BTC[[#This Row],[low]]-F273)</f>
        <v>378.98999999999978</v>
      </c>
      <c r="J274" s="15">
        <f>MAX(BTC[[#This Row],[H-L]:[|L-pC|]])</f>
        <v>404.98999999999978</v>
      </c>
      <c r="K274" s="8">
        <f>(K273*9+BTC[[#This Row],[TR]])/10</f>
        <v>484.39358957947917</v>
      </c>
      <c r="L274" s="12">
        <f>(BTC[[#This Row],[high]]+BTC[[#This Row],[low]])/2</f>
        <v>8285.505000000001</v>
      </c>
      <c r="M274" s="15">
        <f>BTC[[#This Row],[MidPrice]]+Multiplier*BTC[[#This Row],[ATR]]</f>
        <v>9738.6857687384381</v>
      </c>
      <c r="N274" s="15">
        <f>BTC[[#This Row],[MidPrice]]-Multiplier*BTC[[#This Row],[ATR]]</f>
        <v>6832.3242312615639</v>
      </c>
      <c r="O274" s="15">
        <f>IF(OR(BTC[[#This Row],[UpperE]]&lt;O273,F273&gt;O273),BTC[[#This Row],[UpperE]],O273)</f>
        <v>9738.6857687384381</v>
      </c>
      <c r="P274" s="15">
        <f>IF(OR(BTC[[#This Row],[LowerE]]&gt;P273,F273&lt;P273),BTC[[#This Row],[LowerE]],P273)</f>
        <v>7150.9963680684032</v>
      </c>
      <c r="Q274" s="8">
        <f>IF(T273=O273,BTC[[#This Row],[Upper]],BTC[[#This Row],[Lower]])</f>
        <v>9738.6857687384381</v>
      </c>
      <c r="R274" s="22">
        <f>IF(BTC[[#This Row],[SuperTrend]]=BTC[[#This Row],[Upper]],BTC[[#This Row],[Upper]],NA())</f>
        <v>9738.6857687384381</v>
      </c>
      <c r="S274" s="22" t="e">
        <f>IF(BTC[[#This Row],[SuperTrend]]=BTC[[#This Row],[Lower]],BTC[[#This Row],[Lower]],NA())</f>
        <v>#N/A</v>
      </c>
      <c r="T274" s="22">
        <f>IF(BTC[[#This Row],[close]]&lt;=BTC[[#This Row],[STpot]],BTC[[#This Row],[Upper]],BTC[[#This Row],[Lower]])</f>
        <v>9738.6857687384381</v>
      </c>
    </row>
    <row r="275" spans="1:20" x14ac:dyDescent="0.25">
      <c r="A275" s="5">
        <v>274</v>
      </c>
      <c r="B275" s="2">
        <v>43236</v>
      </c>
      <c r="C275" s="1">
        <v>8330</v>
      </c>
      <c r="D275" s="1">
        <v>8464</v>
      </c>
      <c r="E275" s="1">
        <v>7979</v>
      </c>
      <c r="F275" s="1">
        <v>8041.46</v>
      </c>
      <c r="G275" s="1">
        <f>BTC[[#This Row],[high]]-BTC[[#This Row],[low]]</f>
        <v>485</v>
      </c>
      <c r="H275" s="1">
        <f>ABS(BTC[[#This Row],[high]]-F274)</f>
        <v>134</v>
      </c>
      <c r="I275" s="1">
        <f>ABS(BTC[[#This Row],[low]]-F274)</f>
        <v>351</v>
      </c>
      <c r="J275" s="15">
        <f>MAX(BTC[[#This Row],[H-L]:[|L-pC|]])</f>
        <v>485</v>
      </c>
      <c r="K275" s="8">
        <f>(K274*9+BTC[[#This Row],[TR]])/10</f>
        <v>484.45423062153122</v>
      </c>
      <c r="L275" s="12">
        <f>(BTC[[#This Row],[high]]+BTC[[#This Row],[low]])/2</f>
        <v>8221.5</v>
      </c>
      <c r="M275" s="15">
        <f>BTC[[#This Row],[MidPrice]]+Multiplier*BTC[[#This Row],[ATR]]</f>
        <v>9674.8626918645932</v>
      </c>
      <c r="N275" s="15">
        <f>BTC[[#This Row],[MidPrice]]-Multiplier*BTC[[#This Row],[ATR]]</f>
        <v>6768.1373081354068</v>
      </c>
      <c r="O275" s="15">
        <f>IF(OR(BTC[[#This Row],[UpperE]]&lt;O274,F274&gt;O274),BTC[[#This Row],[UpperE]],O274)</f>
        <v>9674.8626918645932</v>
      </c>
      <c r="P275" s="15">
        <f>IF(OR(BTC[[#This Row],[LowerE]]&gt;P274,F274&lt;P274),BTC[[#This Row],[LowerE]],P274)</f>
        <v>7150.9963680684032</v>
      </c>
      <c r="Q275" s="8">
        <f>IF(T274=O274,BTC[[#This Row],[Upper]],BTC[[#This Row],[Lower]])</f>
        <v>9674.8626918645932</v>
      </c>
      <c r="R275" s="22">
        <f>IF(BTC[[#This Row],[SuperTrend]]=BTC[[#This Row],[Upper]],BTC[[#This Row],[Upper]],NA())</f>
        <v>9674.8626918645932</v>
      </c>
      <c r="S275" s="22" t="e">
        <f>IF(BTC[[#This Row],[SuperTrend]]=BTC[[#This Row],[Lower]],BTC[[#This Row],[Lower]],NA())</f>
        <v>#N/A</v>
      </c>
      <c r="T275" s="22">
        <f>IF(BTC[[#This Row],[close]]&lt;=BTC[[#This Row],[STpot]],BTC[[#This Row],[Upper]],BTC[[#This Row],[Lower]])</f>
        <v>9674.8626918645932</v>
      </c>
    </row>
    <row r="276" spans="1:20" x14ac:dyDescent="0.25">
      <c r="A276" s="5">
        <v>275</v>
      </c>
      <c r="B276" s="2">
        <v>43237</v>
      </c>
      <c r="C276" s="1">
        <v>8038.82</v>
      </c>
      <c r="D276" s="1">
        <v>8273.2099999999991</v>
      </c>
      <c r="E276" s="1">
        <v>7911.9</v>
      </c>
      <c r="F276" s="1">
        <v>8239.81</v>
      </c>
      <c r="G276" s="1">
        <f>BTC[[#This Row],[high]]-BTC[[#This Row],[low]]</f>
        <v>361.30999999999949</v>
      </c>
      <c r="H276" s="1">
        <f>ABS(BTC[[#This Row],[high]]-F275)</f>
        <v>231.74999999999909</v>
      </c>
      <c r="I276" s="1">
        <f>ABS(BTC[[#This Row],[low]]-F275)</f>
        <v>129.5600000000004</v>
      </c>
      <c r="J276" s="15">
        <f>MAX(BTC[[#This Row],[H-L]:[|L-pC|]])</f>
        <v>361.30999999999949</v>
      </c>
      <c r="K276" s="8">
        <f>(K275*9+BTC[[#This Row],[TR]])/10</f>
        <v>472.13980755937808</v>
      </c>
      <c r="L276" s="12">
        <f>(BTC[[#This Row],[high]]+BTC[[#This Row],[low]])/2</f>
        <v>8092.5549999999994</v>
      </c>
      <c r="M276" s="15">
        <f>BTC[[#This Row],[MidPrice]]+Multiplier*BTC[[#This Row],[ATR]]</f>
        <v>9508.9744226781331</v>
      </c>
      <c r="N276" s="15">
        <f>BTC[[#This Row],[MidPrice]]-Multiplier*BTC[[#This Row],[ATR]]</f>
        <v>6676.1355773218656</v>
      </c>
      <c r="O276" s="15">
        <f>IF(OR(BTC[[#This Row],[UpperE]]&lt;O275,F275&gt;O275),BTC[[#This Row],[UpperE]],O275)</f>
        <v>9508.9744226781331</v>
      </c>
      <c r="P276" s="15">
        <f>IF(OR(BTC[[#This Row],[LowerE]]&gt;P275,F275&lt;P275),BTC[[#This Row],[LowerE]],P275)</f>
        <v>7150.9963680684032</v>
      </c>
      <c r="Q276" s="8">
        <f>IF(T275=O275,BTC[[#This Row],[Upper]],BTC[[#This Row],[Lower]])</f>
        <v>9508.9744226781331</v>
      </c>
      <c r="R276" s="22">
        <f>IF(BTC[[#This Row],[SuperTrend]]=BTC[[#This Row],[Upper]],BTC[[#This Row],[Upper]],NA())</f>
        <v>9508.9744226781331</v>
      </c>
      <c r="S276" s="22" t="e">
        <f>IF(BTC[[#This Row],[SuperTrend]]=BTC[[#This Row],[Lower]],BTC[[#This Row],[Lower]],NA())</f>
        <v>#N/A</v>
      </c>
      <c r="T276" s="22">
        <f>IF(BTC[[#This Row],[close]]&lt;=BTC[[#This Row],[STpot]],BTC[[#This Row],[Upper]],BTC[[#This Row],[Lower]])</f>
        <v>9508.9744226781331</v>
      </c>
    </row>
    <row r="277" spans="1:20" x14ac:dyDescent="0.25">
      <c r="A277" s="5">
        <v>276</v>
      </c>
      <c r="B277" s="2">
        <v>43238</v>
      </c>
      <c r="C277" s="1">
        <v>8238.01</v>
      </c>
      <c r="D277" s="1">
        <v>8390.7999999999993</v>
      </c>
      <c r="E277" s="1">
        <v>8095.73</v>
      </c>
      <c r="F277" s="1">
        <v>8233.49</v>
      </c>
      <c r="G277" s="1">
        <f>BTC[[#This Row],[high]]-BTC[[#This Row],[low]]</f>
        <v>295.06999999999971</v>
      </c>
      <c r="H277" s="1">
        <f>ABS(BTC[[#This Row],[high]]-F276)</f>
        <v>150.98999999999978</v>
      </c>
      <c r="I277" s="1">
        <f>ABS(BTC[[#This Row],[low]]-F276)</f>
        <v>144.07999999999993</v>
      </c>
      <c r="J277" s="15">
        <f>MAX(BTC[[#This Row],[H-L]:[|L-pC|]])</f>
        <v>295.06999999999971</v>
      </c>
      <c r="K277" s="8">
        <f>(K276*9+BTC[[#This Row],[TR]])/10</f>
        <v>454.43282680344026</v>
      </c>
      <c r="L277" s="12">
        <f>(BTC[[#This Row],[high]]+BTC[[#This Row],[low]])/2</f>
        <v>8243.2649999999994</v>
      </c>
      <c r="M277" s="15">
        <f>BTC[[#This Row],[MidPrice]]+Multiplier*BTC[[#This Row],[ATR]]</f>
        <v>9606.5634804103211</v>
      </c>
      <c r="N277" s="15">
        <f>BTC[[#This Row],[MidPrice]]-Multiplier*BTC[[#This Row],[ATR]]</f>
        <v>6879.9665195896787</v>
      </c>
      <c r="O277" s="15">
        <f>IF(OR(BTC[[#This Row],[UpperE]]&lt;O276,F276&gt;O276),BTC[[#This Row],[UpperE]],O276)</f>
        <v>9508.9744226781331</v>
      </c>
      <c r="P277" s="15">
        <f>IF(OR(BTC[[#This Row],[LowerE]]&gt;P276,F276&lt;P276),BTC[[#This Row],[LowerE]],P276)</f>
        <v>7150.9963680684032</v>
      </c>
      <c r="Q277" s="8">
        <f>IF(T276=O276,BTC[[#This Row],[Upper]],BTC[[#This Row],[Lower]])</f>
        <v>9508.9744226781331</v>
      </c>
      <c r="R277" s="22">
        <f>IF(BTC[[#This Row],[SuperTrend]]=BTC[[#This Row],[Upper]],BTC[[#This Row],[Upper]],NA())</f>
        <v>9508.9744226781331</v>
      </c>
      <c r="S277" s="22" t="e">
        <f>IF(BTC[[#This Row],[SuperTrend]]=BTC[[#This Row],[Lower]],BTC[[#This Row],[Lower]],NA())</f>
        <v>#N/A</v>
      </c>
      <c r="T277" s="22">
        <f>IF(BTC[[#This Row],[close]]&lt;=BTC[[#This Row],[STpot]],BTC[[#This Row],[Upper]],BTC[[#This Row],[Lower]])</f>
        <v>9508.9744226781331</v>
      </c>
    </row>
    <row r="278" spans="1:20" x14ac:dyDescent="0.25">
      <c r="A278" s="5">
        <v>277</v>
      </c>
      <c r="B278" s="2">
        <v>43239</v>
      </c>
      <c r="C278" s="1">
        <v>8233.49</v>
      </c>
      <c r="D278" s="1">
        <v>8609</v>
      </c>
      <c r="E278" s="1">
        <v>8163.9</v>
      </c>
      <c r="F278" s="1">
        <v>8526.98</v>
      </c>
      <c r="G278" s="1">
        <f>BTC[[#This Row],[high]]-BTC[[#This Row],[low]]</f>
        <v>445.10000000000036</v>
      </c>
      <c r="H278" s="1">
        <f>ABS(BTC[[#This Row],[high]]-F277)</f>
        <v>375.51000000000022</v>
      </c>
      <c r="I278" s="1">
        <f>ABS(BTC[[#This Row],[low]]-F277)</f>
        <v>69.590000000000146</v>
      </c>
      <c r="J278" s="15">
        <f>MAX(BTC[[#This Row],[H-L]:[|L-pC|]])</f>
        <v>445.10000000000036</v>
      </c>
      <c r="K278" s="8">
        <f>(K277*9+BTC[[#This Row],[TR]])/10</f>
        <v>453.49954412309626</v>
      </c>
      <c r="L278" s="12">
        <f>(BTC[[#This Row],[high]]+BTC[[#This Row],[low]])/2</f>
        <v>8386.4500000000007</v>
      </c>
      <c r="M278" s="15">
        <f>BTC[[#This Row],[MidPrice]]+Multiplier*BTC[[#This Row],[ATR]]</f>
        <v>9746.948632369289</v>
      </c>
      <c r="N278" s="15">
        <f>BTC[[#This Row],[MidPrice]]-Multiplier*BTC[[#This Row],[ATR]]</f>
        <v>7025.9513676307124</v>
      </c>
      <c r="O278" s="15">
        <f>IF(OR(BTC[[#This Row],[UpperE]]&lt;O277,F277&gt;O277),BTC[[#This Row],[UpperE]],O277)</f>
        <v>9508.9744226781331</v>
      </c>
      <c r="P278" s="15">
        <f>IF(OR(BTC[[#This Row],[LowerE]]&gt;P277,F277&lt;P277),BTC[[#This Row],[LowerE]],P277)</f>
        <v>7150.9963680684032</v>
      </c>
      <c r="Q278" s="8">
        <f>IF(T277=O277,BTC[[#This Row],[Upper]],BTC[[#This Row],[Lower]])</f>
        <v>9508.9744226781331</v>
      </c>
      <c r="R278" s="22">
        <f>IF(BTC[[#This Row],[SuperTrend]]=BTC[[#This Row],[Upper]],BTC[[#This Row],[Upper]],NA())</f>
        <v>9508.9744226781331</v>
      </c>
      <c r="S278" s="22" t="e">
        <f>IF(BTC[[#This Row],[SuperTrend]]=BTC[[#This Row],[Lower]],BTC[[#This Row],[Lower]],NA())</f>
        <v>#N/A</v>
      </c>
      <c r="T278" s="22">
        <f>IF(BTC[[#This Row],[close]]&lt;=BTC[[#This Row],[STpot]],BTC[[#This Row],[Upper]],BTC[[#This Row],[Lower]])</f>
        <v>9508.9744226781331</v>
      </c>
    </row>
    <row r="279" spans="1:20" x14ac:dyDescent="0.25">
      <c r="A279" s="5">
        <v>278</v>
      </c>
      <c r="B279" s="2">
        <v>43240</v>
      </c>
      <c r="C279" s="1">
        <v>8526.9699999999993</v>
      </c>
      <c r="D279" s="1">
        <v>8595.31</v>
      </c>
      <c r="E279" s="1">
        <v>8305</v>
      </c>
      <c r="F279" s="1">
        <v>8381.24</v>
      </c>
      <c r="G279" s="1">
        <f>BTC[[#This Row],[high]]-BTC[[#This Row],[low]]</f>
        <v>290.30999999999949</v>
      </c>
      <c r="H279" s="1">
        <f>ABS(BTC[[#This Row],[high]]-F278)</f>
        <v>68.329999999999927</v>
      </c>
      <c r="I279" s="1">
        <f>ABS(BTC[[#This Row],[low]]-F278)</f>
        <v>221.97999999999956</v>
      </c>
      <c r="J279" s="15">
        <f>MAX(BTC[[#This Row],[H-L]:[|L-pC|]])</f>
        <v>290.30999999999949</v>
      </c>
      <c r="K279" s="8">
        <f>(K278*9+BTC[[#This Row],[TR]])/10</f>
        <v>437.18058971078665</v>
      </c>
      <c r="L279" s="12">
        <f>(BTC[[#This Row],[high]]+BTC[[#This Row],[low]])/2</f>
        <v>8450.1549999999988</v>
      </c>
      <c r="M279" s="15">
        <f>BTC[[#This Row],[MidPrice]]+Multiplier*BTC[[#This Row],[ATR]]</f>
        <v>9761.6967691323589</v>
      </c>
      <c r="N279" s="15">
        <f>BTC[[#This Row],[MidPrice]]-Multiplier*BTC[[#This Row],[ATR]]</f>
        <v>7138.6132308676388</v>
      </c>
      <c r="O279" s="15">
        <f>IF(OR(BTC[[#This Row],[UpperE]]&lt;O278,F278&gt;O278),BTC[[#This Row],[UpperE]],O278)</f>
        <v>9508.9744226781331</v>
      </c>
      <c r="P279" s="15">
        <f>IF(OR(BTC[[#This Row],[LowerE]]&gt;P278,F278&lt;P278),BTC[[#This Row],[LowerE]],P278)</f>
        <v>7150.9963680684032</v>
      </c>
      <c r="Q279" s="8">
        <f>IF(T278=O278,BTC[[#This Row],[Upper]],BTC[[#This Row],[Lower]])</f>
        <v>9508.9744226781331</v>
      </c>
      <c r="R279" s="22">
        <f>IF(BTC[[#This Row],[SuperTrend]]=BTC[[#This Row],[Upper]],BTC[[#This Row],[Upper]],NA())</f>
        <v>9508.9744226781331</v>
      </c>
      <c r="S279" s="22" t="e">
        <f>IF(BTC[[#This Row],[SuperTrend]]=BTC[[#This Row],[Lower]],BTC[[#This Row],[Lower]],NA())</f>
        <v>#N/A</v>
      </c>
      <c r="T279" s="22">
        <f>IF(BTC[[#This Row],[close]]&lt;=BTC[[#This Row],[STpot]],BTC[[#This Row],[Upper]],BTC[[#This Row],[Lower]])</f>
        <v>9508.9744226781331</v>
      </c>
    </row>
    <row r="280" spans="1:20" x14ac:dyDescent="0.25">
      <c r="A280" s="5">
        <v>279</v>
      </c>
      <c r="B280" s="2">
        <v>43241</v>
      </c>
      <c r="C280" s="1">
        <v>8386.89</v>
      </c>
      <c r="D280" s="1">
        <v>8400.18</v>
      </c>
      <c r="E280" s="1">
        <v>7935.11</v>
      </c>
      <c r="F280" s="1">
        <v>7977.11</v>
      </c>
      <c r="G280" s="1">
        <f>BTC[[#This Row],[high]]-BTC[[#This Row],[low]]</f>
        <v>465.07000000000062</v>
      </c>
      <c r="H280" s="1">
        <f>ABS(BTC[[#This Row],[high]]-F279)</f>
        <v>18.940000000000509</v>
      </c>
      <c r="I280" s="1">
        <f>ABS(BTC[[#This Row],[low]]-F279)</f>
        <v>446.13000000000011</v>
      </c>
      <c r="J280" s="15">
        <f>MAX(BTC[[#This Row],[H-L]:[|L-pC|]])</f>
        <v>465.07000000000062</v>
      </c>
      <c r="K280" s="8">
        <f>(K279*9+BTC[[#This Row],[TR]])/10</f>
        <v>439.96953073970798</v>
      </c>
      <c r="L280" s="12">
        <f>(BTC[[#This Row],[high]]+BTC[[#This Row],[low]])/2</f>
        <v>8167.6450000000004</v>
      </c>
      <c r="M280" s="15">
        <f>BTC[[#This Row],[MidPrice]]+Multiplier*BTC[[#This Row],[ATR]]</f>
        <v>9487.5535922191248</v>
      </c>
      <c r="N280" s="15">
        <f>BTC[[#This Row],[MidPrice]]-Multiplier*BTC[[#This Row],[ATR]]</f>
        <v>6847.7364077808761</v>
      </c>
      <c r="O280" s="15">
        <f>IF(OR(BTC[[#This Row],[UpperE]]&lt;O279,F279&gt;O279),BTC[[#This Row],[UpperE]],O279)</f>
        <v>9487.5535922191248</v>
      </c>
      <c r="P280" s="15">
        <f>IF(OR(BTC[[#This Row],[LowerE]]&gt;P279,F279&lt;P279),BTC[[#This Row],[LowerE]],P279)</f>
        <v>7150.9963680684032</v>
      </c>
      <c r="Q280" s="8">
        <f>IF(T279=O279,BTC[[#This Row],[Upper]],BTC[[#This Row],[Lower]])</f>
        <v>9487.5535922191248</v>
      </c>
      <c r="R280" s="22">
        <f>IF(BTC[[#This Row],[SuperTrend]]=BTC[[#This Row],[Upper]],BTC[[#This Row],[Upper]],NA())</f>
        <v>9487.5535922191248</v>
      </c>
      <c r="S280" s="22" t="e">
        <f>IF(BTC[[#This Row],[SuperTrend]]=BTC[[#This Row],[Lower]],BTC[[#This Row],[Lower]],NA())</f>
        <v>#N/A</v>
      </c>
      <c r="T280" s="22">
        <f>IF(BTC[[#This Row],[close]]&lt;=BTC[[#This Row],[STpot]],BTC[[#This Row],[Upper]],BTC[[#This Row],[Lower]])</f>
        <v>9487.5535922191248</v>
      </c>
    </row>
    <row r="281" spans="1:20" x14ac:dyDescent="0.25">
      <c r="A281" s="5">
        <v>280</v>
      </c>
      <c r="B281" s="2">
        <v>43242</v>
      </c>
      <c r="C281" s="1">
        <v>7977.12</v>
      </c>
      <c r="D281" s="1">
        <v>8031.9</v>
      </c>
      <c r="E281" s="1">
        <v>7425</v>
      </c>
      <c r="F281" s="1">
        <v>7501.95</v>
      </c>
      <c r="G281" s="1">
        <f>BTC[[#This Row],[high]]-BTC[[#This Row],[low]]</f>
        <v>606.89999999999964</v>
      </c>
      <c r="H281" s="1">
        <f>ABS(BTC[[#This Row],[high]]-F280)</f>
        <v>54.789999999999964</v>
      </c>
      <c r="I281" s="1">
        <f>ABS(BTC[[#This Row],[low]]-F280)</f>
        <v>552.10999999999967</v>
      </c>
      <c r="J281" s="15">
        <f>MAX(BTC[[#This Row],[H-L]:[|L-pC|]])</f>
        <v>606.89999999999964</v>
      </c>
      <c r="K281" s="8">
        <f>(K280*9+BTC[[#This Row],[TR]])/10</f>
        <v>456.6625776657371</v>
      </c>
      <c r="L281" s="12">
        <f>(BTC[[#This Row],[high]]+BTC[[#This Row],[low]])/2</f>
        <v>7728.45</v>
      </c>
      <c r="M281" s="15">
        <f>BTC[[#This Row],[MidPrice]]+Multiplier*BTC[[#This Row],[ATR]]</f>
        <v>9098.4377329972122</v>
      </c>
      <c r="N281" s="15">
        <f>BTC[[#This Row],[MidPrice]]-Multiplier*BTC[[#This Row],[ATR]]</f>
        <v>6358.4622670027884</v>
      </c>
      <c r="O281" s="15">
        <f>IF(OR(BTC[[#This Row],[UpperE]]&lt;O280,F280&gt;O280),BTC[[#This Row],[UpperE]],O280)</f>
        <v>9098.4377329972122</v>
      </c>
      <c r="P281" s="15">
        <f>IF(OR(BTC[[#This Row],[LowerE]]&gt;P280,F280&lt;P280),BTC[[#This Row],[LowerE]],P280)</f>
        <v>7150.9963680684032</v>
      </c>
      <c r="Q281" s="8">
        <f>IF(T280=O280,BTC[[#This Row],[Upper]],BTC[[#This Row],[Lower]])</f>
        <v>9098.4377329972122</v>
      </c>
      <c r="R281" s="22">
        <f>IF(BTC[[#This Row],[SuperTrend]]=BTC[[#This Row],[Upper]],BTC[[#This Row],[Upper]],NA())</f>
        <v>9098.4377329972122</v>
      </c>
      <c r="S281" s="22" t="e">
        <f>IF(BTC[[#This Row],[SuperTrend]]=BTC[[#This Row],[Lower]],BTC[[#This Row],[Lower]],NA())</f>
        <v>#N/A</v>
      </c>
      <c r="T281" s="22">
        <f>IF(BTC[[#This Row],[close]]&lt;=BTC[[#This Row],[STpot]],BTC[[#This Row],[Upper]],BTC[[#This Row],[Lower]])</f>
        <v>9098.4377329972122</v>
      </c>
    </row>
    <row r="282" spans="1:20" x14ac:dyDescent="0.25">
      <c r="A282" s="5">
        <v>281</v>
      </c>
      <c r="B282" s="2">
        <v>43243</v>
      </c>
      <c r="C282" s="1">
        <v>7501.95</v>
      </c>
      <c r="D282" s="1">
        <v>7730.73</v>
      </c>
      <c r="E282" s="1">
        <v>7266.99</v>
      </c>
      <c r="F282" s="1">
        <v>7575.01</v>
      </c>
      <c r="G282" s="1">
        <f>BTC[[#This Row],[high]]-BTC[[#This Row],[low]]</f>
        <v>463.73999999999978</v>
      </c>
      <c r="H282" s="1">
        <f>ABS(BTC[[#This Row],[high]]-F281)</f>
        <v>228.77999999999975</v>
      </c>
      <c r="I282" s="1">
        <f>ABS(BTC[[#This Row],[low]]-F281)</f>
        <v>234.96000000000004</v>
      </c>
      <c r="J282" s="15">
        <f>MAX(BTC[[#This Row],[H-L]:[|L-pC|]])</f>
        <v>463.73999999999978</v>
      </c>
      <c r="K282" s="8">
        <f>(K281*9+BTC[[#This Row],[TR]])/10</f>
        <v>457.37031989916341</v>
      </c>
      <c r="L282" s="12">
        <f>(BTC[[#This Row],[high]]+BTC[[#This Row],[low]])/2</f>
        <v>7498.86</v>
      </c>
      <c r="M282" s="15">
        <f>BTC[[#This Row],[MidPrice]]+Multiplier*BTC[[#This Row],[ATR]]</f>
        <v>8870.9709596974899</v>
      </c>
      <c r="N282" s="15">
        <f>BTC[[#This Row],[MidPrice]]-Multiplier*BTC[[#This Row],[ATR]]</f>
        <v>6126.7490403025095</v>
      </c>
      <c r="O282" s="15">
        <f>IF(OR(BTC[[#This Row],[UpperE]]&lt;O281,F281&gt;O281),BTC[[#This Row],[UpperE]],O281)</f>
        <v>8870.9709596974899</v>
      </c>
      <c r="P282" s="15">
        <f>IF(OR(BTC[[#This Row],[LowerE]]&gt;P281,F281&lt;P281),BTC[[#This Row],[LowerE]],P281)</f>
        <v>7150.9963680684032</v>
      </c>
      <c r="Q282" s="8">
        <f>IF(T281=O281,BTC[[#This Row],[Upper]],BTC[[#This Row],[Lower]])</f>
        <v>8870.9709596974899</v>
      </c>
      <c r="R282" s="22">
        <f>IF(BTC[[#This Row],[SuperTrend]]=BTC[[#This Row],[Upper]],BTC[[#This Row],[Upper]],NA())</f>
        <v>8870.9709596974899</v>
      </c>
      <c r="S282" s="22" t="e">
        <f>IF(BTC[[#This Row],[SuperTrend]]=BTC[[#This Row],[Lower]],BTC[[#This Row],[Lower]],NA())</f>
        <v>#N/A</v>
      </c>
      <c r="T282" s="22">
        <f>IF(BTC[[#This Row],[close]]&lt;=BTC[[#This Row],[STpot]],BTC[[#This Row],[Upper]],BTC[[#This Row],[Lower]])</f>
        <v>8870.9709596974899</v>
      </c>
    </row>
    <row r="283" spans="1:20" x14ac:dyDescent="0.25">
      <c r="A283" s="5">
        <v>282</v>
      </c>
      <c r="B283" s="2">
        <v>43244</v>
      </c>
      <c r="C283" s="1">
        <v>7578.99</v>
      </c>
      <c r="D283" s="1">
        <v>7649.55</v>
      </c>
      <c r="E283" s="1">
        <v>7308.15</v>
      </c>
      <c r="F283" s="1">
        <v>7457</v>
      </c>
      <c r="G283" s="1">
        <f>BTC[[#This Row],[high]]-BTC[[#This Row],[low]]</f>
        <v>341.40000000000055</v>
      </c>
      <c r="H283" s="1">
        <f>ABS(BTC[[#This Row],[high]]-F282)</f>
        <v>74.539999999999964</v>
      </c>
      <c r="I283" s="1">
        <f>ABS(BTC[[#This Row],[low]]-F282)</f>
        <v>266.86000000000058</v>
      </c>
      <c r="J283" s="15">
        <f>MAX(BTC[[#This Row],[H-L]:[|L-pC|]])</f>
        <v>341.40000000000055</v>
      </c>
      <c r="K283" s="8">
        <f>(K282*9+BTC[[#This Row],[TR]])/10</f>
        <v>445.77328790924713</v>
      </c>
      <c r="L283" s="12">
        <f>(BTC[[#This Row],[high]]+BTC[[#This Row],[low]])/2</f>
        <v>7478.85</v>
      </c>
      <c r="M283" s="15">
        <f>BTC[[#This Row],[MidPrice]]+Multiplier*BTC[[#This Row],[ATR]]</f>
        <v>8816.1698637277423</v>
      </c>
      <c r="N283" s="15">
        <f>BTC[[#This Row],[MidPrice]]-Multiplier*BTC[[#This Row],[ATR]]</f>
        <v>6141.5301362722585</v>
      </c>
      <c r="O283" s="15">
        <f>IF(OR(BTC[[#This Row],[UpperE]]&lt;O282,F282&gt;O282),BTC[[#This Row],[UpperE]],O282)</f>
        <v>8816.1698637277423</v>
      </c>
      <c r="P283" s="15">
        <f>IF(OR(BTC[[#This Row],[LowerE]]&gt;P282,F282&lt;P282),BTC[[#This Row],[LowerE]],P282)</f>
        <v>7150.9963680684032</v>
      </c>
      <c r="Q283" s="8">
        <f>IF(T282=O282,BTC[[#This Row],[Upper]],BTC[[#This Row],[Lower]])</f>
        <v>8816.1698637277423</v>
      </c>
      <c r="R283" s="22">
        <f>IF(BTC[[#This Row],[SuperTrend]]=BTC[[#This Row],[Upper]],BTC[[#This Row],[Upper]],NA())</f>
        <v>8816.1698637277423</v>
      </c>
      <c r="S283" s="22" t="e">
        <f>IF(BTC[[#This Row],[SuperTrend]]=BTC[[#This Row],[Lower]],BTC[[#This Row],[Lower]],NA())</f>
        <v>#N/A</v>
      </c>
      <c r="T283" s="22">
        <f>IF(BTC[[#This Row],[close]]&lt;=BTC[[#This Row],[STpot]],BTC[[#This Row],[Upper]],BTC[[#This Row],[Lower]])</f>
        <v>8816.1698637277423</v>
      </c>
    </row>
    <row r="284" spans="1:20" x14ac:dyDescent="0.25">
      <c r="A284" s="5">
        <v>283</v>
      </c>
      <c r="B284" s="2">
        <v>43245</v>
      </c>
      <c r="C284" s="1">
        <v>7456.99</v>
      </c>
      <c r="D284" s="1">
        <v>7620</v>
      </c>
      <c r="E284" s="1">
        <v>7300</v>
      </c>
      <c r="F284" s="1">
        <v>7333.96</v>
      </c>
      <c r="G284" s="1">
        <f>BTC[[#This Row],[high]]-BTC[[#This Row],[low]]</f>
        <v>320</v>
      </c>
      <c r="H284" s="1">
        <f>ABS(BTC[[#This Row],[high]]-F283)</f>
        <v>163</v>
      </c>
      <c r="I284" s="1">
        <f>ABS(BTC[[#This Row],[low]]-F283)</f>
        <v>157</v>
      </c>
      <c r="J284" s="15">
        <f>MAX(BTC[[#This Row],[H-L]:[|L-pC|]])</f>
        <v>320</v>
      </c>
      <c r="K284" s="8">
        <f>(K283*9+BTC[[#This Row],[TR]])/10</f>
        <v>433.19595911832238</v>
      </c>
      <c r="L284" s="12">
        <f>(BTC[[#This Row],[high]]+BTC[[#This Row],[low]])/2</f>
        <v>7460</v>
      </c>
      <c r="M284" s="15">
        <f>BTC[[#This Row],[MidPrice]]+Multiplier*BTC[[#This Row],[ATR]]</f>
        <v>8759.5878773549666</v>
      </c>
      <c r="N284" s="15">
        <f>BTC[[#This Row],[MidPrice]]-Multiplier*BTC[[#This Row],[ATR]]</f>
        <v>6160.4121226450334</v>
      </c>
      <c r="O284" s="15">
        <f>IF(OR(BTC[[#This Row],[UpperE]]&lt;O283,F283&gt;O283),BTC[[#This Row],[UpperE]],O283)</f>
        <v>8759.5878773549666</v>
      </c>
      <c r="P284" s="15">
        <f>IF(OR(BTC[[#This Row],[LowerE]]&gt;P283,F283&lt;P283),BTC[[#This Row],[LowerE]],P283)</f>
        <v>7150.9963680684032</v>
      </c>
      <c r="Q284" s="8">
        <f>IF(T283=O283,BTC[[#This Row],[Upper]],BTC[[#This Row],[Lower]])</f>
        <v>8759.5878773549666</v>
      </c>
      <c r="R284" s="22">
        <f>IF(BTC[[#This Row],[SuperTrend]]=BTC[[#This Row],[Upper]],BTC[[#This Row],[Upper]],NA())</f>
        <v>8759.5878773549666</v>
      </c>
      <c r="S284" s="22" t="e">
        <f>IF(BTC[[#This Row],[SuperTrend]]=BTC[[#This Row],[Lower]],BTC[[#This Row],[Lower]],NA())</f>
        <v>#N/A</v>
      </c>
      <c r="T284" s="22">
        <f>IF(BTC[[#This Row],[close]]&lt;=BTC[[#This Row],[STpot]],BTC[[#This Row],[Upper]],BTC[[#This Row],[Lower]])</f>
        <v>8759.5878773549666</v>
      </c>
    </row>
    <row r="285" spans="1:20" x14ac:dyDescent="0.25">
      <c r="A285" s="5">
        <v>284</v>
      </c>
      <c r="B285" s="2">
        <v>43246</v>
      </c>
      <c r="C285" s="1">
        <v>7334</v>
      </c>
      <c r="D285" s="1">
        <v>7400</v>
      </c>
      <c r="E285" s="1">
        <v>7231.11</v>
      </c>
      <c r="F285" s="1">
        <v>7338.99</v>
      </c>
      <c r="G285" s="1">
        <f>BTC[[#This Row],[high]]-BTC[[#This Row],[low]]</f>
        <v>168.89000000000033</v>
      </c>
      <c r="H285" s="1">
        <f>ABS(BTC[[#This Row],[high]]-F284)</f>
        <v>66.039999999999964</v>
      </c>
      <c r="I285" s="1">
        <f>ABS(BTC[[#This Row],[low]]-F284)</f>
        <v>102.85000000000036</v>
      </c>
      <c r="J285" s="15">
        <f>MAX(BTC[[#This Row],[H-L]:[|L-pC|]])</f>
        <v>168.89000000000033</v>
      </c>
      <c r="K285" s="8">
        <f>(K284*9+BTC[[#This Row],[TR]])/10</f>
        <v>406.76536320649018</v>
      </c>
      <c r="L285" s="12">
        <f>(BTC[[#This Row],[high]]+BTC[[#This Row],[low]])/2</f>
        <v>7315.5550000000003</v>
      </c>
      <c r="M285" s="15">
        <f>BTC[[#This Row],[MidPrice]]+Multiplier*BTC[[#This Row],[ATR]]</f>
        <v>8535.8510896194712</v>
      </c>
      <c r="N285" s="15">
        <f>BTC[[#This Row],[MidPrice]]-Multiplier*BTC[[#This Row],[ATR]]</f>
        <v>6095.2589103805294</v>
      </c>
      <c r="O285" s="15">
        <f>IF(OR(BTC[[#This Row],[UpperE]]&lt;O284,F284&gt;O284),BTC[[#This Row],[UpperE]],O284)</f>
        <v>8535.8510896194712</v>
      </c>
      <c r="P285" s="15">
        <f>IF(OR(BTC[[#This Row],[LowerE]]&gt;P284,F284&lt;P284),BTC[[#This Row],[LowerE]],P284)</f>
        <v>7150.9963680684032</v>
      </c>
      <c r="Q285" s="8">
        <f>IF(T284=O284,BTC[[#This Row],[Upper]],BTC[[#This Row],[Lower]])</f>
        <v>8535.8510896194712</v>
      </c>
      <c r="R285" s="22">
        <f>IF(BTC[[#This Row],[SuperTrend]]=BTC[[#This Row],[Upper]],BTC[[#This Row],[Upper]],NA())</f>
        <v>8535.8510896194712</v>
      </c>
      <c r="S285" s="22" t="e">
        <f>IF(BTC[[#This Row],[SuperTrend]]=BTC[[#This Row],[Lower]],BTC[[#This Row],[Lower]],NA())</f>
        <v>#N/A</v>
      </c>
      <c r="T285" s="22">
        <f>IF(BTC[[#This Row],[close]]&lt;=BTC[[#This Row],[STpot]],BTC[[#This Row],[Upper]],BTC[[#This Row],[Lower]])</f>
        <v>8535.8510896194712</v>
      </c>
    </row>
    <row r="286" spans="1:20" x14ac:dyDescent="0.25">
      <c r="A286" s="5">
        <v>285</v>
      </c>
      <c r="B286" s="2">
        <v>43247</v>
      </c>
      <c r="C286" s="1">
        <v>7338.99</v>
      </c>
      <c r="D286" s="1">
        <v>7437</v>
      </c>
      <c r="E286" s="1">
        <v>7058.02</v>
      </c>
      <c r="F286" s="1">
        <v>7099</v>
      </c>
      <c r="G286" s="1">
        <f>BTC[[#This Row],[high]]-BTC[[#This Row],[low]]</f>
        <v>378.97999999999956</v>
      </c>
      <c r="H286" s="1">
        <f>ABS(BTC[[#This Row],[high]]-F285)</f>
        <v>98.010000000000218</v>
      </c>
      <c r="I286" s="1">
        <f>ABS(BTC[[#This Row],[low]]-F285)</f>
        <v>280.96999999999935</v>
      </c>
      <c r="J286" s="15">
        <f>MAX(BTC[[#This Row],[H-L]:[|L-pC|]])</f>
        <v>378.97999999999956</v>
      </c>
      <c r="K286" s="8">
        <f>(K285*9+BTC[[#This Row],[TR]])/10</f>
        <v>403.98682688584114</v>
      </c>
      <c r="L286" s="12">
        <f>(BTC[[#This Row],[high]]+BTC[[#This Row],[low]])/2</f>
        <v>7247.51</v>
      </c>
      <c r="M286" s="15">
        <f>BTC[[#This Row],[MidPrice]]+Multiplier*BTC[[#This Row],[ATR]]</f>
        <v>8459.4704806575246</v>
      </c>
      <c r="N286" s="15">
        <f>BTC[[#This Row],[MidPrice]]-Multiplier*BTC[[#This Row],[ATR]]</f>
        <v>6035.5495193424767</v>
      </c>
      <c r="O286" s="15">
        <f>IF(OR(BTC[[#This Row],[UpperE]]&lt;O285,F285&gt;O285),BTC[[#This Row],[UpperE]],O285)</f>
        <v>8459.4704806575246</v>
      </c>
      <c r="P286" s="15">
        <f>IF(OR(BTC[[#This Row],[LowerE]]&gt;P285,F285&lt;P285),BTC[[#This Row],[LowerE]],P285)</f>
        <v>7150.9963680684032</v>
      </c>
      <c r="Q286" s="8">
        <f>IF(T285=O285,BTC[[#This Row],[Upper]],BTC[[#This Row],[Lower]])</f>
        <v>8459.4704806575246</v>
      </c>
      <c r="R286" s="22">
        <f>IF(BTC[[#This Row],[SuperTrend]]=BTC[[#This Row],[Upper]],BTC[[#This Row],[Upper]],NA())</f>
        <v>8459.4704806575246</v>
      </c>
      <c r="S286" s="22" t="e">
        <f>IF(BTC[[#This Row],[SuperTrend]]=BTC[[#This Row],[Lower]],BTC[[#This Row],[Lower]],NA())</f>
        <v>#N/A</v>
      </c>
      <c r="T286" s="22">
        <f>IF(BTC[[#This Row],[close]]&lt;=BTC[[#This Row],[STpot]],BTC[[#This Row],[Upper]],BTC[[#This Row],[Lower]])</f>
        <v>8459.4704806575246</v>
      </c>
    </row>
    <row r="287" spans="1:20" x14ac:dyDescent="0.25">
      <c r="A287" s="5">
        <v>286</v>
      </c>
      <c r="B287" s="2">
        <v>43248</v>
      </c>
      <c r="C287" s="1">
        <v>7099</v>
      </c>
      <c r="D287" s="1">
        <v>7540</v>
      </c>
      <c r="E287" s="1">
        <v>7032.95</v>
      </c>
      <c r="F287" s="1">
        <v>7461.29</v>
      </c>
      <c r="G287" s="1">
        <f>BTC[[#This Row],[high]]-BTC[[#This Row],[low]]</f>
        <v>507.05000000000018</v>
      </c>
      <c r="H287" s="1">
        <f>ABS(BTC[[#This Row],[high]]-F286)</f>
        <v>441</v>
      </c>
      <c r="I287" s="1">
        <f>ABS(BTC[[#This Row],[low]]-F286)</f>
        <v>66.050000000000182</v>
      </c>
      <c r="J287" s="15">
        <f>MAX(BTC[[#This Row],[H-L]:[|L-pC|]])</f>
        <v>507.05000000000018</v>
      </c>
      <c r="K287" s="8">
        <f>(K286*9+BTC[[#This Row],[TR]])/10</f>
        <v>414.29314419725705</v>
      </c>
      <c r="L287" s="12">
        <f>(BTC[[#This Row],[high]]+BTC[[#This Row],[low]])/2</f>
        <v>7286.4750000000004</v>
      </c>
      <c r="M287" s="15">
        <f>BTC[[#This Row],[MidPrice]]+Multiplier*BTC[[#This Row],[ATR]]</f>
        <v>8529.3544325917719</v>
      </c>
      <c r="N287" s="15">
        <f>BTC[[#This Row],[MidPrice]]-Multiplier*BTC[[#This Row],[ATR]]</f>
        <v>6043.5955674082288</v>
      </c>
      <c r="O287" s="15">
        <f>IF(OR(BTC[[#This Row],[UpperE]]&lt;O286,F286&gt;O286),BTC[[#This Row],[UpperE]],O286)</f>
        <v>8459.4704806575246</v>
      </c>
      <c r="P287" s="15">
        <f>IF(OR(BTC[[#This Row],[LowerE]]&gt;P286,F286&lt;P286),BTC[[#This Row],[LowerE]],P286)</f>
        <v>6043.5955674082288</v>
      </c>
      <c r="Q287" s="8">
        <f>IF(T286=O286,BTC[[#This Row],[Upper]],BTC[[#This Row],[Lower]])</f>
        <v>8459.4704806575246</v>
      </c>
      <c r="R287" s="22">
        <f>IF(BTC[[#This Row],[SuperTrend]]=BTC[[#This Row],[Upper]],BTC[[#This Row],[Upper]],NA())</f>
        <v>8459.4704806575246</v>
      </c>
      <c r="S287" s="22" t="e">
        <f>IF(BTC[[#This Row],[SuperTrend]]=BTC[[#This Row],[Lower]],BTC[[#This Row],[Lower]],NA())</f>
        <v>#N/A</v>
      </c>
      <c r="T287" s="22">
        <f>IF(BTC[[#This Row],[close]]&lt;=BTC[[#This Row],[STpot]],BTC[[#This Row],[Upper]],BTC[[#This Row],[Lower]])</f>
        <v>8459.4704806575246</v>
      </c>
    </row>
    <row r="288" spans="1:20" x14ac:dyDescent="0.25">
      <c r="A288" s="5">
        <v>287</v>
      </c>
      <c r="B288" s="2">
        <v>43249</v>
      </c>
      <c r="C288" s="1">
        <v>7467.98</v>
      </c>
      <c r="D288" s="1">
        <v>7569</v>
      </c>
      <c r="E288" s="1">
        <v>7260.5</v>
      </c>
      <c r="F288" s="1">
        <v>7375.96</v>
      </c>
      <c r="G288" s="1">
        <f>BTC[[#This Row],[high]]-BTC[[#This Row],[low]]</f>
        <v>308.5</v>
      </c>
      <c r="H288" s="1">
        <f>ABS(BTC[[#This Row],[high]]-F287)</f>
        <v>107.71000000000004</v>
      </c>
      <c r="I288" s="1">
        <f>ABS(BTC[[#This Row],[low]]-F287)</f>
        <v>200.78999999999996</v>
      </c>
      <c r="J288" s="15">
        <f>MAX(BTC[[#This Row],[H-L]:[|L-pC|]])</f>
        <v>308.5</v>
      </c>
      <c r="K288" s="8">
        <f>(K287*9+BTC[[#This Row],[TR]])/10</f>
        <v>403.71382977753132</v>
      </c>
      <c r="L288" s="12">
        <f>(BTC[[#This Row],[high]]+BTC[[#This Row],[low]])/2</f>
        <v>7414.75</v>
      </c>
      <c r="M288" s="15">
        <f>BTC[[#This Row],[MidPrice]]+Multiplier*BTC[[#This Row],[ATR]]</f>
        <v>8625.8914893325946</v>
      </c>
      <c r="N288" s="15">
        <f>BTC[[#This Row],[MidPrice]]-Multiplier*BTC[[#This Row],[ATR]]</f>
        <v>6203.6085106674063</v>
      </c>
      <c r="O288" s="15">
        <f>IF(OR(BTC[[#This Row],[UpperE]]&lt;O287,F287&gt;O287),BTC[[#This Row],[UpperE]],O287)</f>
        <v>8459.4704806575246</v>
      </c>
      <c r="P288" s="15">
        <f>IF(OR(BTC[[#This Row],[LowerE]]&gt;P287,F287&lt;P287),BTC[[#This Row],[LowerE]],P287)</f>
        <v>6203.6085106674063</v>
      </c>
      <c r="Q288" s="8">
        <f>IF(T287=O287,BTC[[#This Row],[Upper]],BTC[[#This Row],[Lower]])</f>
        <v>8459.4704806575246</v>
      </c>
      <c r="R288" s="22">
        <f>IF(BTC[[#This Row],[SuperTrend]]=BTC[[#This Row],[Upper]],BTC[[#This Row],[Upper]],NA())</f>
        <v>8459.4704806575246</v>
      </c>
      <c r="S288" s="22" t="e">
        <f>IF(BTC[[#This Row],[SuperTrend]]=BTC[[#This Row],[Lower]],BTC[[#This Row],[Lower]],NA())</f>
        <v>#N/A</v>
      </c>
      <c r="T288" s="22">
        <f>IF(BTC[[#This Row],[close]]&lt;=BTC[[#This Row],[STpot]],BTC[[#This Row],[Upper]],BTC[[#This Row],[Lower]])</f>
        <v>8459.4704806575246</v>
      </c>
    </row>
    <row r="289" spans="1:20" x14ac:dyDescent="0.25">
      <c r="A289" s="5">
        <v>288</v>
      </c>
      <c r="B289" s="2">
        <v>43250</v>
      </c>
      <c r="C289" s="1">
        <v>7382.07</v>
      </c>
      <c r="D289" s="1">
        <v>7699</v>
      </c>
      <c r="E289" s="1">
        <v>7327.51</v>
      </c>
      <c r="F289" s="1">
        <v>7485.01</v>
      </c>
      <c r="G289" s="1">
        <f>BTC[[#This Row],[high]]-BTC[[#This Row],[low]]</f>
        <v>371.48999999999978</v>
      </c>
      <c r="H289" s="1">
        <f>ABS(BTC[[#This Row],[high]]-F288)</f>
        <v>323.03999999999996</v>
      </c>
      <c r="I289" s="1">
        <f>ABS(BTC[[#This Row],[low]]-F288)</f>
        <v>48.449999999999818</v>
      </c>
      <c r="J289" s="15">
        <f>MAX(BTC[[#This Row],[H-L]:[|L-pC|]])</f>
        <v>371.48999999999978</v>
      </c>
      <c r="K289" s="8">
        <f>(K288*9+BTC[[#This Row],[TR]])/10</f>
        <v>400.49144679977815</v>
      </c>
      <c r="L289" s="12">
        <f>(BTC[[#This Row],[high]]+BTC[[#This Row],[low]])/2</f>
        <v>7513.2550000000001</v>
      </c>
      <c r="M289" s="15">
        <f>BTC[[#This Row],[MidPrice]]+Multiplier*BTC[[#This Row],[ATR]]</f>
        <v>8714.7293403993353</v>
      </c>
      <c r="N289" s="15">
        <f>BTC[[#This Row],[MidPrice]]-Multiplier*BTC[[#This Row],[ATR]]</f>
        <v>6311.7806596006658</v>
      </c>
      <c r="O289" s="15">
        <f>IF(OR(BTC[[#This Row],[UpperE]]&lt;O288,F288&gt;O288),BTC[[#This Row],[UpperE]],O288)</f>
        <v>8459.4704806575246</v>
      </c>
      <c r="P289" s="15">
        <f>IF(OR(BTC[[#This Row],[LowerE]]&gt;P288,F288&lt;P288),BTC[[#This Row],[LowerE]],P288)</f>
        <v>6311.7806596006658</v>
      </c>
      <c r="Q289" s="8">
        <f>IF(T288=O288,BTC[[#This Row],[Upper]],BTC[[#This Row],[Lower]])</f>
        <v>8459.4704806575246</v>
      </c>
      <c r="R289" s="22">
        <f>IF(BTC[[#This Row],[SuperTrend]]=BTC[[#This Row],[Upper]],BTC[[#This Row],[Upper]],NA())</f>
        <v>8459.4704806575246</v>
      </c>
      <c r="S289" s="22" t="e">
        <f>IF(BTC[[#This Row],[SuperTrend]]=BTC[[#This Row],[Lower]],BTC[[#This Row],[Lower]],NA())</f>
        <v>#N/A</v>
      </c>
      <c r="T289" s="22">
        <f>IF(BTC[[#This Row],[close]]&lt;=BTC[[#This Row],[STpot]],BTC[[#This Row],[Upper]],BTC[[#This Row],[Lower]])</f>
        <v>8459.4704806575246</v>
      </c>
    </row>
    <row r="290" spans="1:20" x14ac:dyDescent="0.25">
      <c r="A290" s="5">
        <v>289</v>
      </c>
      <c r="B290" s="2">
        <v>43251</v>
      </c>
      <c r="C290" s="1">
        <v>7485.01</v>
      </c>
      <c r="D290" s="1">
        <v>7608.55</v>
      </c>
      <c r="E290" s="1">
        <v>7355.54</v>
      </c>
      <c r="F290" s="1">
        <v>7521.01</v>
      </c>
      <c r="G290" s="1">
        <f>BTC[[#This Row],[high]]-BTC[[#This Row],[low]]</f>
        <v>253.01000000000022</v>
      </c>
      <c r="H290" s="1">
        <f>ABS(BTC[[#This Row],[high]]-F289)</f>
        <v>123.53999999999996</v>
      </c>
      <c r="I290" s="1">
        <f>ABS(BTC[[#This Row],[low]]-F289)</f>
        <v>129.47000000000025</v>
      </c>
      <c r="J290" s="15">
        <f>MAX(BTC[[#This Row],[H-L]:[|L-pC|]])</f>
        <v>253.01000000000022</v>
      </c>
      <c r="K290" s="8">
        <f>(K289*9+BTC[[#This Row],[TR]])/10</f>
        <v>385.74330211980038</v>
      </c>
      <c r="L290" s="12">
        <f>(BTC[[#This Row],[high]]+BTC[[#This Row],[low]])/2</f>
        <v>7482.0450000000001</v>
      </c>
      <c r="M290" s="15">
        <f>BTC[[#This Row],[MidPrice]]+Multiplier*BTC[[#This Row],[ATR]]</f>
        <v>8639.2749063594019</v>
      </c>
      <c r="N290" s="15">
        <f>BTC[[#This Row],[MidPrice]]-Multiplier*BTC[[#This Row],[ATR]]</f>
        <v>6324.8150936405991</v>
      </c>
      <c r="O290" s="15">
        <f>IF(OR(BTC[[#This Row],[UpperE]]&lt;O289,F289&gt;O289),BTC[[#This Row],[UpperE]],O289)</f>
        <v>8459.4704806575246</v>
      </c>
      <c r="P290" s="15">
        <f>IF(OR(BTC[[#This Row],[LowerE]]&gt;P289,F289&lt;P289),BTC[[#This Row],[LowerE]],P289)</f>
        <v>6324.8150936405991</v>
      </c>
      <c r="Q290" s="8">
        <f>IF(T289=O289,BTC[[#This Row],[Upper]],BTC[[#This Row],[Lower]])</f>
        <v>8459.4704806575246</v>
      </c>
      <c r="R290" s="22">
        <f>IF(BTC[[#This Row],[SuperTrend]]=BTC[[#This Row],[Upper]],BTC[[#This Row],[Upper]],NA())</f>
        <v>8459.4704806575246</v>
      </c>
      <c r="S290" s="22" t="e">
        <f>IF(BTC[[#This Row],[SuperTrend]]=BTC[[#This Row],[Lower]],BTC[[#This Row],[Lower]],NA())</f>
        <v>#N/A</v>
      </c>
      <c r="T290" s="22">
        <f>IF(BTC[[#This Row],[close]]&lt;=BTC[[#This Row],[STpot]],BTC[[#This Row],[Upper]],BTC[[#This Row],[Lower]])</f>
        <v>8459.4704806575246</v>
      </c>
    </row>
    <row r="291" spans="1:20" x14ac:dyDescent="0.25">
      <c r="A291" s="5">
        <v>290</v>
      </c>
      <c r="B291" s="2">
        <v>43252</v>
      </c>
      <c r="C291" s="1">
        <v>7521.01</v>
      </c>
      <c r="D291" s="1">
        <v>7697.33</v>
      </c>
      <c r="E291" s="1">
        <v>7437</v>
      </c>
      <c r="F291" s="1">
        <v>7640.03</v>
      </c>
      <c r="G291" s="1">
        <f>BTC[[#This Row],[high]]-BTC[[#This Row],[low]]</f>
        <v>260.32999999999993</v>
      </c>
      <c r="H291" s="1">
        <f>ABS(BTC[[#This Row],[high]]-F290)</f>
        <v>176.31999999999971</v>
      </c>
      <c r="I291" s="1">
        <f>ABS(BTC[[#This Row],[low]]-F290)</f>
        <v>84.010000000000218</v>
      </c>
      <c r="J291" s="15">
        <f>MAX(BTC[[#This Row],[H-L]:[|L-pC|]])</f>
        <v>260.32999999999993</v>
      </c>
      <c r="K291" s="8">
        <f>(K290*9+BTC[[#This Row],[TR]])/10</f>
        <v>373.20197190782034</v>
      </c>
      <c r="L291" s="12">
        <f>(BTC[[#This Row],[high]]+BTC[[#This Row],[low]])/2</f>
        <v>7567.165</v>
      </c>
      <c r="M291" s="15">
        <f>BTC[[#This Row],[MidPrice]]+Multiplier*BTC[[#This Row],[ATR]]</f>
        <v>8686.7709157234603</v>
      </c>
      <c r="N291" s="15">
        <f>BTC[[#This Row],[MidPrice]]-Multiplier*BTC[[#This Row],[ATR]]</f>
        <v>6447.5590842765387</v>
      </c>
      <c r="O291" s="15">
        <f>IF(OR(BTC[[#This Row],[UpperE]]&lt;O290,F290&gt;O290),BTC[[#This Row],[UpperE]],O290)</f>
        <v>8459.4704806575246</v>
      </c>
      <c r="P291" s="15">
        <f>IF(OR(BTC[[#This Row],[LowerE]]&gt;P290,F290&lt;P290),BTC[[#This Row],[LowerE]],P290)</f>
        <v>6447.5590842765387</v>
      </c>
      <c r="Q291" s="8">
        <f>IF(T290=O290,BTC[[#This Row],[Upper]],BTC[[#This Row],[Lower]])</f>
        <v>8459.4704806575246</v>
      </c>
      <c r="R291" s="22">
        <f>IF(BTC[[#This Row],[SuperTrend]]=BTC[[#This Row],[Upper]],BTC[[#This Row],[Upper]],NA())</f>
        <v>8459.4704806575246</v>
      </c>
      <c r="S291" s="22" t="e">
        <f>IF(BTC[[#This Row],[SuperTrend]]=BTC[[#This Row],[Lower]],BTC[[#This Row],[Lower]],NA())</f>
        <v>#N/A</v>
      </c>
      <c r="T291" s="22">
        <f>IF(BTC[[#This Row],[close]]&lt;=BTC[[#This Row],[STpot]],BTC[[#This Row],[Upper]],BTC[[#This Row],[Lower]])</f>
        <v>8459.4704806575246</v>
      </c>
    </row>
    <row r="292" spans="1:20" x14ac:dyDescent="0.25">
      <c r="A292" s="5">
        <v>291</v>
      </c>
      <c r="B292" s="2">
        <v>43253</v>
      </c>
      <c r="C292" s="1">
        <v>7636.81</v>
      </c>
      <c r="D292" s="1">
        <v>7786.69</v>
      </c>
      <c r="E292" s="1">
        <v>7600</v>
      </c>
      <c r="F292" s="1">
        <v>7714.26</v>
      </c>
      <c r="G292" s="1">
        <f>BTC[[#This Row],[high]]-BTC[[#This Row],[low]]</f>
        <v>186.6899999999996</v>
      </c>
      <c r="H292" s="1">
        <f>ABS(BTC[[#This Row],[high]]-F291)</f>
        <v>146.65999999999985</v>
      </c>
      <c r="I292" s="1">
        <f>ABS(BTC[[#This Row],[low]]-F291)</f>
        <v>40.029999999999745</v>
      </c>
      <c r="J292" s="15">
        <f>MAX(BTC[[#This Row],[H-L]:[|L-pC|]])</f>
        <v>186.6899999999996</v>
      </c>
      <c r="K292" s="8">
        <f>(K291*9+BTC[[#This Row],[TR]])/10</f>
        <v>354.55077471703828</v>
      </c>
      <c r="L292" s="12">
        <f>(BTC[[#This Row],[high]]+BTC[[#This Row],[low]])/2</f>
        <v>7693.3449999999993</v>
      </c>
      <c r="M292" s="15">
        <f>BTC[[#This Row],[MidPrice]]+Multiplier*BTC[[#This Row],[ATR]]</f>
        <v>8756.9973241511143</v>
      </c>
      <c r="N292" s="15">
        <f>BTC[[#This Row],[MidPrice]]-Multiplier*BTC[[#This Row],[ATR]]</f>
        <v>6629.6926758488844</v>
      </c>
      <c r="O292" s="15">
        <f>IF(OR(BTC[[#This Row],[UpperE]]&lt;O291,F291&gt;O291),BTC[[#This Row],[UpperE]],O291)</f>
        <v>8459.4704806575246</v>
      </c>
      <c r="P292" s="15">
        <f>IF(OR(BTC[[#This Row],[LowerE]]&gt;P291,F291&lt;P291),BTC[[#This Row],[LowerE]],P291)</f>
        <v>6629.6926758488844</v>
      </c>
      <c r="Q292" s="8">
        <f>IF(T291=O291,BTC[[#This Row],[Upper]],BTC[[#This Row],[Lower]])</f>
        <v>8459.4704806575246</v>
      </c>
      <c r="R292" s="22">
        <f>IF(BTC[[#This Row],[SuperTrend]]=BTC[[#This Row],[Upper]],BTC[[#This Row],[Upper]],NA())</f>
        <v>8459.4704806575246</v>
      </c>
      <c r="S292" s="22" t="e">
        <f>IF(BTC[[#This Row],[SuperTrend]]=BTC[[#This Row],[Lower]],BTC[[#This Row],[Lower]],NA())</f>
        <v>#N/A</v>
      </c>
      <c r="T292" s="22">
        <f>IF(BTC[[#This Row],[close]]&lt;=BTC[[#This Row],[STpot]],BTC[[#This Row],[Upper]],BTC[[#This Row],[Lower]])</f>
        <v>8459.4704806575246</v>
      </c>
    </row>
    <row r="293" spans="1:20" x14ac:dyDescent="0.25">
      <c r="A293" s="5">
        <v>292</v>
      </c>
      <c r="B293" s="2">
        <v>43254</v>
      </c>
      <c r="C293" s="1">
        <v>7714.26</v>
      </c>
      <c r="D293" s="1">
        <v>7760.52</v>
      </c>
      <c r="E293" s="1">
        <v>7446.5</v>
      </c>
      <c r="F293" s="1">
        <v>7487</v>
      </c>
      <c r="G293" s="1">
        <f>BTC[[#This Row],[high]]-BTC[[#This Row],[low]]</f>
        <v>314.02000000000044</v>
      </c>
      <c r="H293" s="1">
        <f>ABS(BTC[[#This Row],[high]]-F292)</f>
        <v>46.260000000000218</v>
      </c>
      <c r="I293" s="1">
        <f>ABS(BTC[[#This Row],[low]]-F292)</f>
        <v>267.76000000000022</v>
      </c>
      <c r="J293" s="15">
        <f>MAX(BTC[[#This Row],[H-L]:[|L-pC|]])</f>
        <v>314.02000000000044</v>
      </c>
      <c r="K293" s="8">
        <f>(K292*9+BTC[[#This Row],[TR]])/10</f>
        <v>350.49769724533451</v>
      </c>
      <c r="L293" s="12">
        <f>(BTC[[#This Row],[high]]+BTC[[#This Row],[low]])/2</f>
        <v>7603.51</v>
      </c>
      <c r="M293" s="15">
        <f>BTC[[#This Row],[MidPrice]]+Multiplier*BTC[[#This Row],[ATR]]</f>
        <v>8655.0030917360036</v>
      </c>
      <c r="N293" s="15">
        <f>BTC[[#This Row],[MidPrice]]-Multiplier*BTC[[#This Row],[ATR]]</f>
        <v>6552.0169082639968</v>
      </c>
      <c r="O293" s="15">
        <f>IF(OR(BTC[[#This Row],[UpperE]]&lt;O292,F292&gt;O292),BTC[[#This Row],[UpperE]],O292)</f>
        <v>8459.4704806575246</v>
      </c>
      <c r="P293" s="15">
        <f>IF(OR(BTC[[#This Row],[LowerE]]&gt;P292,F292&lt;P292),BTC[[#This Row],[LowerE]],P292)</f>
        <v>6629.6926758488844</v>
      </c>
      <c r="Q293" s="8">
        <f>IF(T292=O292,BTC[[#This Row],[Upper]],BTC[[#This Row],[Lower]])</f>
        <v>8459.4704806575246</v>
      </c>
      <c r="R293" s="22">
        <f>IF(BTC[[#This Row],[SuperTrend]]=BTC[[#This Row],[Upper]],BTC[[#This Row],[Upper]],NA())</f>
        <v>8459.4704806575246</v>
      </c>
      <c r="S293" s="22" t="e">
        <f>IF(BTC[[#This Row],[SuperTrend]]=BTC[[#This Row],[Lower]],BTC[[#This Row],[Lower]],NA())</f>
        <v>#N/A</v>
      </c>
      <c r="T293" s="22">
        <f>IF(BTC[[#This Row],[close]]&lt;=BTC[[#This Row],[STpot]],BTC[[#This Row],[Upper]],BTC[[#This Row],[Lower]])</f>
        <v>8459.4704806575246</v>
      </c>
    </row>
    <row r="294" spans="1:20" x14ac:dyDescent="0.25">
      <c r="A294" s="5">
        <v>293</v>
      </c>
      <c r="B294" s="2">
        <v>43255</v>
      </c>
      <c r="C294" s="1">
        <v>7487</v>
      </c>
      <c r="D294" s="1">
        <v>7679.49</v>
      </c>
      <c r="E294" s="1">
        <v>7358</v>
      </c>
      <c r="F294" s="1">
        <v>7625</v>
      </c>
      <c r="G294" s="1">
        <f>BTC[[#This Row],[high]]-BTC[[#This Row],[low]]</f>
        <v>321.48999999999978</v>
      </c>
      <c r="H294" s="1">
        <f>ABS(BTC[[#This Row],[high]]-F293)</f>
        <v>192.48999999999978</v>
      </c>
      <c r="I294" s="1">
        <f>ABS(BTC[[#This Row],[low]]-F293)</f>
        <v>129</v>
      </c>
      <c r="J294" s="15">
        <f>MAX(BTC[[#This Row],[H-L]:[|L-pC|]])</f>
        <v>321.48999999999978</v>
      </c>
      <c r="K294" s="8">
        <f>(K293*9+BTC[[#This Row],[TR]])/10</f>
        <v>347.59692752080105</v>
      </c>
      <c r="L294" s="12">
        <f>(BTC[[#This Row],[high]]+BTC[[#This Row],[low]])/2</f>
        <v>7518.7449999999999</v>
      </c>
      <c r="M294" s="15">
        <f>BTC[[#This Row],[MidPrice]]+Multiplier*BTC[[#This Row],[ATR]]</f>
        <v>8561.5357825624033</v>
      </c>
      <c r="N294" s="15">
        <f>BTC[[#This Row],[MidPrice]]-Multiplier*BTC[[#This Row],[ATR]]</f>
        <v>6475.9542174375965</v>
      </c>
      <c r="O294" s="15">
        <f>IF(OR(BTC[[#This Row],[UpperE]]&lt;O293,F293&gt;O293),BTC[[#This Row],[UpperE]],O293)</f>
        <v>8459.4704806575246</v>
      </c>
      <c r="P294" s="15">
        <f>IF(OR(BTC[[#This Row],[LowerE]]&gt;P293,F293&lt;P293),BTC[[#This Row],[LowerE]],P293)</f>
        <v>6629.6926758488844</v>
      </c>
      <c r="Q294" s="8">
        <f>IF(T293=O293,BTC[[#This Row],[Upper]],BTC[[#This Row],[Lower]])</f>
        <v>8459.4704806575246</v>
      </c>
      <c r="R294" s="22">
        <f>IF(BTC[[#This Row],[SuperTrend]]=BTC[[#This Row],[Upper]],BTC[[#This Row],[Upper]],NA())</f>
        <v>8459.4704806575246</v>
      </c>
      <c r="S294" s="22" t="e">
        <f>IF(BTC[[#This Row],[SuperTrend]]=BTC[[#This Row],[Lower]],BTC[[#This Row],[Lower]],NA())</f>
        <v>#N/A</v>
      </c>
      <c r="T294" s="22">
        <f>IF(BTC[[#This Row],[close]]&lt;=BTC[[#This Row],[STpot]],BTC[[#This Row],[Upper]],BTC[[#This Row],[Lower]])</f>
        <v>8459.4704806575246</v>
      </c>
    </row>
    <row r="295" spans="1:20" x14ac:dyDescent="0.25">
      <c r="A295" s="5">
        <v>294</v>
      </c>
      <c r="B295" s="2">
        <v>43256</v>
      </c>
      <c r="C295" s="1">
        <v>7626.64</v>
      </c>
      <c r="D295" s="1">
        <v>7699</v>
      </c>
      <c r="E295" s="1">
        <v>7467.05</v>
      </c>
      <c r="F295" s="1">
        <v>7658.84</v>
      </c>
      <c r="G295" s="1">
        <f>BTC[[#This Row],[high]]-BTC[[#This Row],[low]]</f>
        <v>231.94999999999982</v>
      </c>
      <c r="H295" s="1">
        <f>ABS(BTC[[#This Row],[high]]-F294)</f>
        <v>74</v>
      </c>
      <c r="I295" s="1">
        <f>ABS(BTC[[#This Row],[low]]-F294)</f>
        <v>157.94999999999982</v>
      </c>
      <c r="J295" s="15">
        <f>MAX(BTC[[#This Row],[H-L]:[|L-pC|]])</f>
        <v>231.94999999999982</v>
      </c>
      <c r="K295" s="8">
        <f>(K294*9+BTC[[#This Row],[TR]])/10</f>
        <v>336.03223476872091</v>
      </c>
      <c r="L295" s="12">
        <f>(BTC[[#This Row],[high]]+BTC[[#This Row],[low]])/2</f>
        <v>7583.0249999999996</v>
      </c>
      <c r="M295" s="15">
        <f>BTC[[#This Row],[MidPrice]]+Multiplier*BTC[[#This Row],[ATR]]</f>
        <v>8591.1217043061624</v>
      </c>
      <c r="N295" s="15">
        <f>BTC[[#This Row],[MidPrice]]-Multiplier*BTC[[#This Row],[ATR]]</f>
        <v>6574.9282956938368</v>
      </c>
      <c r="O295" s="15">
        <f>IF(OR(BTC[[#This Row],[UpperE]]&lt;O294,F294&gt;O294),BTC[[#This Row],[UpperE]],O294)</f>
        <v>8459.4704806575246</v>
      </c>
      <c r="P295" s="15">
        <f>IF(OR(BTC[[#This Row],[LowerE]]&gt;P294,F294&lt;P294),BTC[[#This Row],[LowerE]],P294)</f>
        <v>6629.6926758488844</v>
      </c>
      <c r="Q295" s="8">
        <f>IF(T294=O294,BTC[[#This Row],[Upper]],BTC[[#This Row],[Lower]])</f>
        <v>8459.4704806575246</v>
      </c>
      <c r="R295" s="22">
        <f>IF(BTC[[#This Row],[SuperTrend]]=BTC[[#This Row],[Upper]],BTC[[#This Row],[Upper]],NA())</f>
        <v>8459.4704806575246</v>
      </c>
      <c r="S295" s="22" t="e">
        <f>IF(BTC[[#This Row],[SuperTrend]]=BTC[[#This Row],[Lower]],BTC[[#This Row],[Lower]],NA())</f>
        <v>#N/A</v>
      </c>
      <c r="T295" s="22">
        <f>IF(BTC[[#This Row],[close]]&lt;=BTC[[#This Row],[STpot]],BTC[[#This Row],[Upper]],BTC[[#This Row],[Lower]])</f>
        <v>8459.4704806575246</v>
      </c>
    </row>
    <row r="296" spans="1:20" x14ac:dyDescent="0.25">
      <c r="A296" s="5">
        <v>295</v>
      </c>
      <c r="B296" s="2">
        <v>43257</v>
      </c>
      <c r="C296" s="1">
        <v>7658.79</v>
      </c>
      <c r="D296" s="1">
        <v>7765</v>
      </c>
      <c r="E296" s="1">
        <v>7620</v>
      </c>
      <c r="F296" s="1">
        <v>7691.08</v>
      </c>
      <c r="G296" s="1">
        <f>BTC[[#This Row],[high]]-BTC[[#This Row],[low]]</f>
        <v>145</v>
      </c>
      <c r="H296" s="1">
        <f>ABS(BTC[[#This Row],[high]]-F295)</f>
        <v>106.15999999999985</v>
      </c>
      <c r="I296" s="1">
        <f>ABS(BTC[[#This Row],[low]]-F295)</f>
        <v>38.840000000000146</v>
      </c>
      <c r="J296" s="15">
        <f>MAX(BTC[[#This Row],[H-L]:[|L-pC|]])</f>
        <v>145</v>
      </c>
      <c r="K296" s="8">
        <f>(K295*9+BTC[[#This Row],[TR]])/10</f>
        <v>316.92901129184884</v>
      </c>
      <c r="L296" s="12">
        <f>(BTC[[#This Row],[high]]+BTC[[#This Row],[low]])/2</f>
        <v>7692.5</v>
      </c>
      <c r="M296" s="15">
        <f>BTC[[#This Row],[MidPrice]]+Multiplier*BTC[[#This Row],[ATR]]</f>
        <v>8643.2870338755456</v>
      </c>
      <c r="N296" s="15">
        <f>BTC[[#This Row],[MidPrice]]-Multiplier*BTC[[#This Row],[ATR]]</f>
        <v>6741.7129661244535</v>
      </c>
      <c r="O296" s="15">
        <f>IF(OR(BTC[[#This Row],[UpperE]]&lt;O295,F295&gt;O295),BTC[[#This Row],[UpperE]],O295)</f>
        <v>8459.4704806575246</v>
      </c>
      <c r="P296" s="15">
        <f>IF(OR(BTC[[#This Row],[LowerE]]&gt;P295,F295&lt;P295),BTC[[#This Row],[LowerE]],P295)</f>
        <v>6741.7129661244535</v>
      </c>
      <c r="Q296" s="8">
        <f>IF(T295=O295,BTC[[#This Row],[Upper]],BTC[[#This Row],[Lower]])</f>
        <v>8459.4704806575246</v>
      </c>
      <c r="R296" s="22">
        <f>IF(BTC[[#This Row],[SuperTrend]]=BTC[[#This Row],[Upper]],BTC[[#This Row],[Upper]],NA())</f>
        <v>8459.4704806575246</v>
      </c>
      <c r="S296" s="22" t="e">
        <f>IF(BTC[[#This Row],[SuperTrend]]=BTC[[#This Row],[Lower]],BTC[[#This Row],[Lower]],NA())</f>
        <v>#N/A</v>
      </c>
      <c r="T296" s="22">
        <f>IF(BTC[[#This Row],[close]]&lt;=BTC[[#This Row],[STpot]],BTC[[#This Row],[Upper]],BTC[[#This Row],[Lower]])</f>
        <v>8459.4704806575246</v>
      </c>
    </row>
    <row r="297" spans="1:20" x14ac:dyDescent="0.25">
      <c r="A297" s="5">
        <v>296</v>
      </c>
      <c r="B297" s="2">
        <v>43258</v>
      </c>
      <c r="C297" s="1">
        <v>7691.08</v>
      </c>
      <c r="D297" s="1">
        <v>7703.5</v>
      </c>
      <c r="E297" s="1">
        <v>7531</v>
      </c>
      <c r="F297" s="1">
        <v>7603.44</v>
      </c>
      <c r="G297" s="1">
        <f>BTC[[#This Row],[high]]-BTC[[#This Row],[low]]</f>
        <v>172.5</v>
      </c>
      <c r="H297" s="1">
        <f>ABS(BTC[[#This Row],[high]]-F296)</f>
        <v>12.420000000000073</v>
      </c>
      <c r="I297" s="1">
        <f>ABS(BTC[[#This Row],[low]]-F296)</f>
        <v>160.07999999999993</v>
      </c>
      <c r="J297" s="15">
        <f>MAX(BTC[[#This Row],[H-L]:[|L-pC|]])</f>
        <v>172.5</v>
      </c>
      <c r="K297" s="8">
        <f>(K296*9+BTC[[#This Row],[TR]])/10</f>
        <v>302.48611016266398</v>
      </c>
      <c r="L297" s="12">
        <f>(BTC[[#This Row],[high]]+BTC[[#This Row],[low]])/2</f>
        <v>7617.25</v>
      </c>
      <c r="M297" s="15">
        <f>BTC[[#This Row],[MidPrice]]+Multiplier*BTC[[#This Row],[ATR]]</f>
        <v>8524.7083304879925</v>
      </c>
      <c r="N297" s="15">
        <f>BTC[[#This Row],[MidPrice]]-Multiplier*BTC[[#This Row],[ATR]]</f>
        <v>6709.7916695120084</v>
      </c>
      <c r="O297" s="15">
        <f>IF(OR(BTC[[#This Row],[UpperE]]&lt;O296,F296&gt;O296),BTC[[#This Row],[UpperE]],O296)</f>
        <v>8459.4704806575246</v>
      </c>
      <c r="P297" s="15">
        <f>IF(OR(BTC[[#This Row],[LowerE]]&gt;P296,F296&lt;P296),BTC[[#This Row],[LowerE]],P296)</f>
        <v>6741.7129661244535</v>
      </c>
      <c r="Q297" s="8">
        <f>IF(T296=O296,BTC[[#This Row],[Upper]],BTC[[#This Row],[Lower]])</f>
        <v>8459.4704806575246</v>
      </c>
      <c r="R297" s="22">
        <f>IF(BTC[[#This Row],[SuperTrend]]=BTC[[#This Row],[Upper]],BTC[[#This Row],[Upper]],NA())</f>
        <v>8459.4704806575246</v>
      </c>
      <c r="S297" s="22" t="e">
        <f>IF(BTC[[#This Row],[SuperTrend]]=BTC[[#This Row],[Lower]],BTC[[#This Row],[Lower]],NA())</f>
        <v>#N/A</v>
      </c>
      <c r="T297" s="22">
        <f>IF(BTC[[#This Row],[close]]&lt;=BTC[[#This Row],[STpot]],BTC[[#This Row],[Upper]],BTC[[#This Row],[Lower]])</f>
        <v>8459.4704806575246</v>
      </c>
    </row>
    <row r="298" spans="1:20" x14ac:dyDescent="0.25">
      <c r="A298" s="5">
        <v>297</v>
      </c>
      <c r="B298" s="2">
        <v>43259</v>
      </c>
      <c r="C298" s="1">
        <v>7603.44</v>
      </c>
      <c r="D298" s="1">
        <v>7683.98</v>
      </c>
      <c r="E298" s="1">
        <v>7450</v>
      </c>
      <c r="F298" s="1">
        <v>7491.73</v>
      </c>
      <c r="G298" s="1">
        <f>BTC[[#This Row],[high]]-BTC[[#This Row],[low]]</f>
        <v>233.97999999999956</v>
      </c>
      <c r="H298" s="1">
        <f>ABS(BTC[[#This Row],[high]]-F297)</f>
        <v>80.539999999999964</v>
      </c>
      <c r="I298" s="1">
        <f>ABS(BTC[[#This Row],[low]]-F297)</f>
        <v>153.4399999999996</v>
      </c>
      <c r="J298" s="15">
        <f>MAX(BTC[[#This Row],[H-L]:[|L-pC|]])</f>
        <v>233.97999999999956</v>
      </c>
      <c r="K298" s="8">
        <f>(K297*9+BTC[[#This Row],[TR]])/10</f>
        <v>295.63549914639754</v>
      </c>
      <c r="L298" s="12">
        <f>(BTC[[#This Row],[high]]+BTC[[#This Row],[low]])/2</f>
        <v>7566.99</v>
      </c>
      <c r="M298" s="15">
        <f>BTC[[#This Row],[MidPrice]]+Multiplier*BTC[[#This Row],[ATR]]</f>
        <v>8453.8964974391929</v>
      </c>
      <c r="N298" s="15">
        <f>BTC[[#This Row],[MidPrice]]-Multiplier*BTC[[#This Row],[ATR]]</f>
        <v>6680.0835025608067</v>
      </c>
      <c r="O298" s="15">
        <f>IF(OR(BTC[[#This Row],[UpperE]]&lt;O297,F297&gt;O297),BTC[[#This Row],[UpperE]],O297)</f>
        <v>8453.8964974391929</v>
      </c>
      <c r="P298" s="15">
        <f>IF(OR(BTC[[#This Row],[LowerE]]&gt;P297,F297&lt;P297),BTC[[#This Row],[LowerE]],P297)</f>
        <v>6741.7129661244535</v>
      </c>
      <c r="Q298" s="8">
        <f>IF(T297=O297,BTC[[#This Row],[Upper]],BTC[[#This Row],[Lower]])</f>
        <v>8453.8964974391929</v>
      </c>
      <c r="R298" s="22">
        <f>IF(BTC[[#This Row],[SuperTrend]]=BTC[[#This Row],[Upper]],BTC[[#This Row],[Upper]],NA())</f>
        <v>8453.8964974391929</v>
      </c>
      <c r="S298" s="22" t="e">
        <f>IF(BTC[[#This Row],[SuperTrend]]=BTC[[#This Row],[Lower]],BTC[[#This Row],[Lower]],NA())</f>
        <v>#N/A</v>
      </c>
      <c r="T298" s="22">
        <f>IF(BTC[[#This Row],[close]]&lt;=BTC[[#This Row],[STpot]],BTC[[#This Row],[Upper]],BTC[[#This Row],[Lower]])</f>
        <v>8453.8964974391929</v>
      </c>
    </row>
    <row r="299" spans="1:20" x14ac:dyDescent="0.25">
      <c r="A299" s="5">
        <v>298</v>
      </c>
      <c r="B299" s="2">
        <v>43260</v>
      </c>
      <c r="C299" s="1">
        <v>7491.73</v>
      </c>
      <c r="D299" s="1">
        <v>7491.73</v>
      </c>
      <c r="E299" s="1">
        <v>6622.81</v>
      </c>
      <c r="F299" s="1">
        <v>6764.99</v>
      </c>
      <c r="G299" s="1">
        <f>BTC[[#This Row],[high]]-BTC[[#This Row],[low]]</f>
        <v>868.91999999999916</v>
      </c>
      <c r="H299" s="1">
        <f>ABS(BTC[[#This Row],[high]]-F298)</f>
        <v>0</v>
      </c>
      <c r="I299" s="1">
        <f>ABS(BTC[[#This Row],[low]]-F298)</f>
        <v>868.91999999999916</v>
      </c>
      <c r="J299" s="15">
        <f>MAX(BTC[[#This Row],[H-L]:[|L-pC|]])</f>
        <v>868.91999999999916</v>
      </c>
      <c r="K299" s="8">
        <f>(K298*9+BTC[[#This Row],[TR]])/10</f>
        <v>352.96394923175774</v>
      </c>
      <c r="L299" s="12">
        <f>(BTC[[#This Row],[high]]+BTC[[#This Row],[low]])/2</f>
        <v>7057.27</v>
      </c>
      <c r="M299" s="15">
        <f>BTC[[#This Row],[MidPrice]]+Multiplier*BTC[[#This Row],[ATR]]</f>
        <v>8116.1618476952735</v>
      </c>
      <c r="N299" s="15">
        <f>BTC[[#This Row],[MidPrice]]-Multiplier*BTC[[#This Row],[ATR]]</f>
        <v>5998.3781523047273</v>
      </c>
      <c r="O299" s="15">
        <f>IF(OR(BTC[[#This Row],[UpperE]]&lt;O298,F298&gt;O298),BTC[[#This Row],[UpperE]],O298)</f>
        <v>8116.1618476952735</v>
      </c>
      <c r="P299" s="15">
        <f>IF(OR(BTC[[#This Row],[LowerE]]&gt;P298,F298&lt;P298),BTC[[#This Row],[LowerE]],P298)</f>
        <v>6741.7129661244535</v>
      </c>
      <c r="Q299" s="8">
        <f>IF(T298=O298,BTC[[#This Row],[Upper]],BTC[[#This Row],[Lower]])</f>
        <v>8116.1618476952735</v>
      </c>
      <c r="R299" s="22">
        <f>IF(BTC[[#This Row],[SuperTrend]]=BTC[[#This Row],[Upper]],BTC[[#This Row],[Upper]],NA())</f>
        <v>8116.1618476952735</v>
      </c>
      <c r="S299" s="22" t="e">
        <f>IF(BTC[[#This Row],[SuperTrend]]=BTC[[#This Row],[Lower]],BTC[[#This Row],[Lower]],NA())</f>
        <v>#N/A</v>
      </c>
      <c r="T299" s="22">
        <f>IF(BTC[[#This Row],[close]]&lt;=BTC[[#This Row],[STpot]],BTC[[#This Row],[Upper]],BTC[[#This Row],[Lower]])</f>
        <v>8116.1618476952735</v>
      </c>
    </row>
    <row r="300" spans="1:20" x14ac:dyDescent="0.25">
      <c r="A300" s="5">
        <v>299</v>
      </c>
      <c r="B300" s="2">
        <v>43261</v>
      </c>
      <c r="C300" s="1">
        <v>6765</v>
      </c>
      <c r="D300" s="1">
        <v>6922</v>
      </c>
      <c r="E300" s="1">
        <v>6610</v>
      </c>
      <c r="F300" s="1">
        <v>6872</v>
      </c>
      <c r="G300" s="1">
        <f>BTC[[#This Row],[high]]-BTC[[#This Row],[low]]</f>
        <v>312</v>
      </c>
      <c r="H300" s="1">
        <f>ABS(BTC[[#This Row],[high]]-F299)</f>
        <v>157.01000000000022</v>
      </c>
      <c r="I300" s="1">
        <f>ABS(BTC[[#This Row],[low]]-F299)</f>
        <v>154.98999999999978</v>
      </c>
      <c r="J300" s="15">
        <f>MAX(BTC[[#This Row],[H-L]:[|L-pC|]])</f>
        <v>312</v>
      </c>
      <c r="K300" s="8">
        <f>(K299*9+BTC[[#This Row],[TR]])/10</f>
        <v>348.86755430858199</v>
      </c>
      <c r="L300" s="12">
        <f>(BTC[[#This Row],[high]]+BTC[[#This Row],[low]])/2</f>
        <v>6766</v>
      </c>
      <c r="M300" s="15">
        <f>BTC[[#This Row],[MidPrice]]+Multiplier*BTC[[#This Row],[ATR]]</f>
        <v>7812.6026629257458</v>
      </c>
      <c r="N300" s="15">
        <f>BTC[[#This Row],[MidPrice]]-Multiplier*BTC[[#This Row],[ATR]]</f>
        <v>5719.3973370742542</v>
      </c>
      <c r="O300" s="15">
        <f>IF(OR(BTC[[#This Row],[UpperE]]&lt;O299,F299&gt;O299),BTC[[#This Row],[UpperE]],O299)</f>
        <v>7812.6026629257458</v>
      </c>
      <c r="P300" s="15">
        <f>IF(OR(BTC[[#This Row],[LowerE]]&gt;P299,F299&lt;P299),BTC[[#This Row],[LowerE]],P299)</f>
        <v>6741.7129661244535</v>
      </c>
      <c r="Q300" s="8">
        <f>IF(T299=O299,BTC[[#This Row],[Upper]],BTC[[#This Row],[Lower]])</f>
        <v>7812.6026629257458</v>
      </c>
      <c r="R300" s="22">
        <f>IF(BTC[[#This Row],[SuperTrend]]=BTC[[#This Row],[Upper]],BTC[[#This Row],[Upper]],NA())</f>
        <v>7812.6026629257458</v>
      </c>
      <c r="S300" s="22" t="e">
        <f>IF(BTC[[#This Row],[SuperTrend]]=BTC[[#This Row],[Lower]],BTC[[#This Row],[Lower]],NA())</f>
        <v>#N/A</v>
      </c>
      <c r="T300" s="22">
        <f>IF(BTC[[#This Row],[close]]&lt;=BTC[[#This Row],[STpot]],BTC[[#This Row],[Upper]],BTC[[#This Row],[Lower]])</f>
        <v>7812.6026629257458</v>
      </c>
    </row>
    <row r="301" spans="1:20" x14ac:dyDescent="0.25">
      <c r="A301" s="5">
        <v>300</v>
      </c>
      <c r="B301" s="2">
        <v>43262</v>
      </c>
      <c r="C301" s="1">
        <v>6872</v>
      </c>
      <c r="D301" s="1">
        <v>6890.51</v>
      </c>
      <c r="E301" s="1">
        <v>6435</v>
      </c>
      <c r="F301" s="1">
        <v>6530</v>
      </c>
      <c r="G301" s="1">
        <f>BTC[[#This Row],[high]]-BTC[[#This Row],[low]]</f>
        <v>455.51000000000022</v>
      </c>
      <c r="H301" s="1">
        <f>ABS(BTC[[#This Row],[high]]-F300)</f>
        <v>18.510000000000218</v>
      </c>
      <c r="I301" s="1">
        <f>ABS(BTC[[#This Row],[low]]-F300)</f>
        <v>437</v>
      </c>
      <c r="J301" s="15">
        <f>MAX(BTC[[#This Row],[H-L]:[|L-pC|]])</f>
        <v>455.51000000000022</v>
      </c>
      <c r="K301" s="8">
        <f>(K300*9+BTC[[#This Row],[TR]])/10</f>
        <v>359.53179887772382</v>
      </c>
      <c r="L301" s="12">
        <f>(BTC[[#This Row],[high]]+BTC[[#This Row],[low]])/2</f>
        <v>6662.7550000000001</v>
      </c>
      <c r="M301" s="15">
        <f>BTC[[#This Row],[MidPrice]]+Multiplier*BTC[[#This Row],[ATR]]</f>
        <v>7741.3503966331718</v>
      </c>
      <c r="N301" s="15">
        <f>BTC[[#This Row],[MidPrice]]-Multiplier*BTC[[#This Row],[ATR]]</f>
        <v>5584.1596033668284</v>
      </c>
      <c r="O301" s="15">
        <f>IF(OR(BTC[[#This Row],[UpperE]]&lt;O300,F300&gt;O300),BTC[[#This Row],[UpperE]],O300)</f>
        <v>7741.3503966331718</v>
      </c>
      <c r="P301" s="15">
        <f>IF(OR(BTC[[#This Row],[LowerE]]&gt;P300,F300&lt;P300),BTC[[#This Row],[LowerE]],P300)</f>
        <v>6741.7129661244535</v>
      </c>
      <c r="Q301" s="8">
        <f>IF(T300=O300,BTC[[#This Row],[Upper]],BTC[[#This Row],[Lower]])</f>
        <v>7741.3503966331718</v>
      </c>
      <c r="R301" s="22">
        <f>IF(BTC[[#This Row],[SuperTrend]]=BTC[[#This Row],[Upper]],BTC[[#This Row],[Upper]],NA())</f>
        <v>7741.3503966331718</v>
      </c>
      <c r="S301" s="22" t="e">
        <f>IF(BTC[[#This Row],[SuperTrend]]=BTC[[#This Row],[Lower]],BTC[[#This Row],[Lower]],NA())</f>
        <v>#N/A</v>
      </c>
      <c r="T301" s="22">
        <f>IF(BTC[[#This Row],[close]]&lt;=BTC[[#This Row],[STpot]],BTC[[#This Row],[Upper]],BTC[[#This Row],[Lower]])</f>
        <v>7741.3503966331718</v>
      </c>
    </row>
    <row r="302" spans="1:20" x14ac:dyDescent="0.25">
      <c r="A302" s="5">
        <v>301</v>
      </c>
      <c r="B302" s="2">
        <v>43263</v>
      </c>
      <c r="C302" s="1">
        <v>6530</v>
      </c>
      <c r="D302" s="1">
        <v>6627.6</v>
      </c>
      <c r="E302" s="1">
        <v>6118.68</v>
      </c>
      <c r="F302" s="1">
        <v>6292.78</v>
      </c>
      <c r="G302" s="1">
        <f>BTC[[#This Row],[high]]-BTC[[#This Row],[low]]</f>
        <v>508.92000000000007</v>
      </c>
      <c r="H302" s="1">
        <f>ABS(BTC[[#This Row],[high]]-F301)</f>
        <v>97.600000000000364</v>
      </c>
      <c r="I302" s="1">
        <f>ABS(BTC[[#This Row],[low]]-F301)</f>
        <v>411.31999999999971</v>
      </c>
      <c r="J302" s="15">
        <f>MAX(BTC[[#This Row],[H-L]:[|L-pC|]])</f>
        <v>508.92000000000007</v>
      </c>
      <c r="K302" s="8">
        <f>(K301*9+BTC[[#This Row],[TR]])/10</f>
        <v>374.47061898995145</v>
      </c>
      <c r="L302" s="12">
        <f>(BTC[[#This Row],[high]]+BTC[[#This Row],[low]])/2</f>
        <v>6373.14</v>
      </c>
      <c r="M302" s="15">
        <f>BTC[[#This Row],[MidPrice]]+Multiplier*BTC[[#This Row],[ATR]]</f>
        <v>7496.5518569698543</v>
      </c>
      <c r="N302" s="15">
        <f>BTC[[#This Row],[MidPrice]]-Multiplier*BTC[[#This Row],[ATR]]</f>
        <v>5249.7281430301464</v>
      </c>
      <c r="O302" s="15">
        <f>IF(OR(BTC[[#This Row],[UpperE]]&lt;O301,F301&gt;O301),BTC[[#This Row],[UpperE]],O301)</f>
        <v>7496.5518569698543</v>
      </c>
      <c r="P302" s="15">
        <f>IF(OR(BTC[[#This Row],[LowerE]]&gt;P301,F301&lt;P301),BTC[[#This Row],[LowerE]],P301)</f>
        <v>5249.7281430301464</v>
      </c>
      <c r="Q302" s="8">
        <f>IF(T301=O301,BTC[[#This Row],[Upper]],BTC[[#This Row],[Lower]])</f>
        <v>7496.5518569698543</v>
      </c>
      <c r="R302" s="22">
        <f>IF(BTC[[#This Row],[SuperTrend]]=BTC[[#This Row],[Upper]],BTC[[#This Row],[Upper]],NA())</f>
        <v>7496.5518569698543</v>
      </c>
      <c r="S302" s="22" t="e">
        <f>IF(BTC[[#This Row],[SuperTrend]]=BTC[[#This Row],[Lower]],BTC[[#This Row],[Lower]],NA())</f>
        <v>#N/A</v>
      </c>
      <c r="T302" s="22">
        <f>IF(BTC[[#This Row],[close]]&lt;=BTC[[#This Row],[STpot]],BTC[[#This Row],[Upper]],BTC[[#This Row],[Lower]])</f>
        <v>7496.5518569698543</v>
      </c>
    </row>
    <row r="303" spans="1:20" x14ac:dyDescent="0.25">
      <c r="A303" s="5">
        <v>302</v>
      </c>
      <c r="B303" s="2">
        <v>43264</v>
      </c>
      <c r="C303" s="1">
        <v>6292.78</v>
      </c>
      <c r="D303" s="1">
        <v>6720</v>
      </c>
      <c r="E303" s="1">
        <v>6260</v>
      </c>
      <c r="F303" s="1">
        <v>6635.98</v>
      </c>
      <c r="G303" s="1">
        <f>BTC[[#This Row],[high]]-BTC[[#This Row],[low]]</f>
        <v>460</v>
      </c>
      <c r="H303" s="1">
        <f>ABS(BTC[[#This Row],[high]]-F302)</f>
        <v>427.22000000000025</v>
      </c>
      <c r="I303" s="1">
        <f>ABS(BTC[[#This Row],[low]]-F302)</f>
        <v>32.779999999999745</v>
      </c>
      <c r="J303" s="15">
        <f>MAX(BTC[[#This Row],[H-L]:[|L-pC|]])</f>
        <v>460</v>
      </c>
      <c r="K303" s="8">
        <f>(K302*9+BTC[[#This Row],[TR]])/10</f>
        <v>383.02355709095633</v>
      </c>
      <c r="L303" s="12">
        <f>(BTC[[#This Row],[high]]+BTC[[#This Row],[low]])/2</f>
        <v>6490</v>
      </c>
      <c r="M303" s="15">
        <f>BTC[[#This Row],[MidPrice]]+Multiplier*BTC[[#This Row],[ATR]]</f>
        <v>7639.0706712728688</v>
      </c>
      <c r="N303" s="15">
        <f>BTC[[#This Row],[MidPrice]]-Multiplier*BTC[[#This Row],[ATR]]</f>
        <v>5340.9293287271312</v>
      </c>
      <c r="O303" s="15">
        <f>IF(OR(BTC[[#This Row],[UpperE]]&lt;O302,F302&gt;O302),BTC[[#This Row],[UpperE]],O302)</f>
        <v>7496.5518569698543</v>
      </c>
      <c r="P303" s="15">
        <f>IF(OR(BTC[[#This Row],[LowerE]]&gt;P302,F302&lt;P302),BTC[[#This Row],[LowerE]],P302)</f>
        <v>5340.9293287271312</v>
      </c>
      <c r="Q303" s="8">
        <f>IF(T302=O302,BTC[[#This Row],[Upper]],BTC[[#This Row],[Lower]])</f>
        <v>7496.5518569698543</v>
      </c>
      <c r="R303" s="22">
        <f>IF(BTC[[#This Row],[SuperTrend]]=BTC[[#This Row],[Upper]],BTC[[#This Row],[Upper]],NA())</f>
        <v>7496.5518569698543</v>
      </c>
      <c r="S303" s="22" t="e">
        <f>IF(BTC[[#This Row],[SuperTrend]]=BTC[[#This Row],[Lower]],BTC[[#This Row],[Lower]],NA())</f>
        <v>#N/A</v>
      </c>
      <c r="T303" s="22">
        <f>IF(BTC[[#This Row],[close]]&lt;=BTC[[#This Row],[STpot]],BTC[[#This Row],[Upper]],BTC[[#This Row],[Lower]])</f>
        <v>7496.5518569698543</v>
      </c>
    </row>
    <row r="304" spans="1:20" x14ac:dyDescent="0.25">
      <c r="A304" s="5">
        <v>303</v>
      </c>
      <c r="B304" s="2">
        <v>43265</v>
      </c>
      <c r="C304" s="1">
        <v>6638.67</v>
      </c>
      <c r="D304" s="1">
        <v>6666.66</v>
      </c>
      <c r="E304" s="1">
        <v>6362.31</v>
      </c>
      <c r="F304" s="1">
        <v>6388.9</v>
      </c>
      <c r="G304" s="1">
        <f>BTC[[#This Row],[high]]-BTC[[#This Row],[low]]</f>
        <v>304.34999999999945</v>
      </c>
      <c r="H304" s="1">
        <f>ABS(BTC[[#This Row],[high]]-F303)</f>
        <v>30.680000000000291</v>
      </c>
      <c r="I304" s="1">
        <f>ABS(BTC[[#This Row],[low]]-F303)</f>
        <v>273.66999999999916</v>
      </c>
      <c r="J304" s="15">
        <f>MAX(BTC[[#This Row],[H-L]:[|L-pC|]])</f>
        <v>304.34999999999945</v>
      </c>
      <c r="K304" s="8">
        <f>(K303*9+BTC[[#This Row],[TR]])/10</f>
        <v>375.15620138186063</v>
      </c>
      <c r="L304" s="12">
        <f>(BTC[[#This Row],[high]]+BTC[[#This Row],[low]])/2</f>
        <v>6514.4850000000006</v>
      </c>
      <c r="M304" s="15">
        <f>BTC[[#This Row],[MidPrice]]+Multiplier*BTC[[#This Row],[ATR]]</f>
        <v>7639.9536041455822</v>
      </c>
      <c r="N304" s="15">
        <f>BTC[[#This Row],[MidPrice]]-Multiplier*BTC[[#This Row],[ATR]]</f>
        <v>5389.016395854419</v>
      </c>
      <c r="O304" s="15">
        <f>IF(OR(BTC[[#This Row],[UpperE]]&lt;O303,F303&gt;O303),BTC[[#This Row],[UpperE]],O303)</f>
        <v>7496.5518569698543</v>
      </c>
      <c r="P304" s="15">
        <f>IF(OR(BTC[[#This Row],[LowerE]]&gt;P303,F303&lt;P303),BTC[[#This Row],[LowerE]],P303)</f>
        <v>5389.016395854419</v>
      </c>
      <c r="Q304" s="8">
        <f>IF(T303=O303,BTC[[#This Row],[Upper]],BTC[[#This Row],[Lower]])</f>
        <v>7496.5518569698543</v>
      </c>
      <c r="R304" s="22">
        <f>IF(BTC[[#This Row],[SuperTrend]]=BTC[[#This Row],[Upper]],BTC[[#This Row],[Upper]],NA())</f>
        <v>7496.5518569698543</v>
      </c>
      <c r="S304" s="22" t="e">
        <f>IF(BTC[[#This Row],[SuperTrend]]=BTC[[#This Row],[Lower]],BTC[[#This Row],[Lower]],NA())</f>
        <v>#N/A</v>
      </c>
      <c r="T304" s="22">
        <f>IF(BTC[[#This Row],[close]]&lt;=BTC[[#This Row],[STpot]],BTC[[#This Row],[Upper]],BTC[[#This Row],[Lower]])</f>
        <v>7496.5518569698543</v>
      </c>
    </row>
    <row r="305" spans="1:20" x14ac:dyDescent="0.25">
      <c r="A305" s="5">
        <v>304</v>
      </c>
      <c r="B305" s="2">
        <v>43266</v>
      </c>
      <c r="C305" s="1">
        <v>6380.01</v>
      </c>
      <c r="D305" s="1">
        <v>6560</v>
      </c>
      <c r="E305" s="1">
        <v>6320.86</v>
      </c>
      <c r="F305" s="1">
        <v>6483.98</v>
      </c>
      <c r="G305" s="1">
        <f>BTC[[#This Row],[high]]-BTC[[#This Row],[low]]</f>
        <v>239.14000000000033</v>
      </c>
      <c r="H305" s="1">
        <f>ABS(BTC[[#This Row],[high]]-F304)</f>
        <v>171.10000000000036</v>
      </c>
      <c r="I305" s="1">
        <f>ABS(BTC[[#This Row],[low]]-F304)</f>
        <v>68.039999999999964</v>
      </c>
      <c r="J305" s="15">
        <f>MAX(BTC[[#This Row],[H-L]:[|L-pC|]])</f>
        <v>239.14000000000033</v>
      </c>
      <c r="K305" s="8">
        <f>(K304*9+BTC[[#This Row],[TR]])/10</f>
        <v>361.55458124367459</v>
      </c>
      <c r="L305" s="12">
        <f>(BTC[[#This Row],[high]]+BTC[[#This Row],[low]])/2</f>
        <v>6440.43</v>
      </c>
      <c r="M305" s="15">
        <f>BTC[[#This Row],[MidPrice]]+Multiplier*BTC[[#This Row],[ATR]]</f>
        <v>7525.093743731024</v>
      </c>
      <c r="N305" s="15">
        <f>BTC[[#This Row],[MidPrice]]-Multiplier*BTC[[#This Row],[ATR]]</f>
        <v>5355.7662562689766</v>
      </c>
      <c r="O305" s="15">
        <f>IF(OR(BTC[[#This Row],[UpperE]]&lt;O304,F304&gt;O304),BTC[[#This Row],[UpperE]],O304)</f>
        <v>7496.5518569698543</v>
      </c>
      <c r="P305" s="15">
        <f>IF(OR(BTC[[#This Row],[LowerE]]&gt;P304,F304&lt;P304),BTC[[#This Row],[LowerE]],P304)</f>
        <v>5389.016395854419</v>
      </c>
      <c r="Q305" s="8">
        <f>IF(T304=O304,BTC[[#This Row],[Upper]],BTC[[#This Row],[Lower]])</f>
        <v>7496.5518569698543</v>
      </c>
      <c r="R305" s="22">
        <f>IF(BTC[[#This Row],[SuperTrend]]=BTC[[#This Row],[Upper]],BTC[[#This Row],[Upper]],NA())</f>
        <v>7496.5518569698543</v>
      </c>
      <c r="S305" s="22" t="e">
        <f>IF(BTC[[#This Row],[SuperTrend]]=BTC[[#This Row],[Lower]],BTC[[#This Row],[Lower]],NA())</f>
        <v>#N/A</v>
      </c>
      <c r="T305" s="22">
        <f>IF(BTC[[#This Row],[close]]&lt;=BTC[[#This Row],[STpot]],BTC[[#This Row],[Upper]],BTC[[#This Row],[Lower]])</f>
        <v>7496.5518569698543</v>
      </c>
    </row>
    <row r="306" spans="1:20" x14ac:dyDescent="0.25">
      <c r="A306" s="5">
        <v>305</v>
      </c>
      <c r="B306" s="2">
        <v>43267</v>
      </c>
      <c r="C306" s="1">
        <v>6482.5</v>
      </c>
      <c r="D306" s="1">
        <v>6589.03</v>
      </c>
      <c r="E306" s="1">
        <v>6422</v>
      </c>
      <c r="F306" s="1">
        <v>6449.61</v>
      </c>
      <c r="G306" s="1">
        <f>BTC[[#This Row],[high]]-BTC[[#This Row],[low]]</f>
        <v>167.02999999999975</v>
      </c>
      <c r="H306" s="1">
        <f>ABS(BTC[[#This Row],[high]]-F305)</f>
        <v>105.05000000000018</v>
      </c>
      <c r="I306" s="1">
        <f>ABS(BTC[[#This Row],[low]]-F305)</f>
        <v>61.979999999999563</v>
      </c>
      <c r="J306" s="15">
        <f>MAX(BTC[[#This Row],[H-L]:[|L-pC|]])</f>
        <v>167.02999999999975</v>
      </c>
      <c r="K306" s="8">
        <f>(K305*9+BTC[[#This Row],[TR]])/10</f>
        <v>342.10212311930707</v>
      </c>
      <c r="L306" s="12">
        <f>(BTC[[#This Row],[high]]+BTC[[#This Row],[low]])/2</f>
        <v>6505.5149999999994</v>
      </c>
      <c r="M306" s="15">
        <f>BTC[[#This Row],[MidPrice]]+Multiplier*BTC[[#This Row],[ATR]]</f>
        <v>7531.82136935792</v>
      </c>
      <c r="N306" s="15">
        <f>BTC[[#This Row],[MidPrice]]-Multiplier*BTC[[#This Row],[ATR]]</f>
        <v>5479.2086306420788</v>
      </c>
      <c r="O306" s="15">
        <f>IF(OR(BTC[[#This Row],[UpperE]]&lt;O305,F305&gt;O305),BTC[[#This Row],[UpperE]],O305)</f>
        <v>7496.5518569698543</v>
      </c>
      <c r="P306" s="15">
        <f>IF(OR(BTC[[#This Row],[LowerE]]&gt;P305,F305&lt;P305),BTC[[#This Row],[LowerE]],P305)</f>
        <v>5479.2086306420788</v>
      </c>
      <c r="Q306" s="8">
        <f>IF(T305=O305,BTC[[#This Row],[Upper]],BTC[[#This Row],[Lower]])</f>
        <v>7496.5518569698543</v>
      </c>
      <c r="R306" s="22">
        <f>IF(BTC[[#This Row],[SuperTrend]]=BTC[[#This Row],[Upper]],BTC[[#This Row],[Upper]],NA())</f>
        <v>7496.5518569698543</v>
      </c>
      <c r="S306" s="22" t="e">
        <f>IF(BTC[[#This Row],[SuperTrend]]=BTC[[#This Row],[Lower]],BTC[[#This Row],[Lower]],NA())</f>
        <v>#N/A</v>
      </c>
      <c r="T306" s="22">
        <f>IF(BTC[[#This Row],[close]]&lt;=BTC[[#This Row],[STpot]],BTC[[#This Row],[Upper]],BTC[[#This Row],[Lower]])</f>
        <v>7496.5518569698543</v>
      </c>
    </row>
    <row r="307" spans="1:20" x14ac:dyDescent="0.25">
      <c r="A307" s="5">
        <v>306</v>
      </c>
      <c r="B307" s="2">
        <v>43268</v>
      </c>
      <c r="C307" s="1">
        <v>6444.06</v>
      </c>
      <c r="D307" s="1">
        <v>6794.38</v>
      </c>
      <c r="E307" s="1">
        <v>6380</v>
      </c>
      <c r="F307" s="1">
        <v>6712.46</v>
      </c>
      <c r="G307" s="1">
        <f>BTC[[#This Row],[high]]-BTC[[#This Row],[low]]</f>
        <v>414.38000000000011</v>
      </c>
      <c r="H307" s="1">
        <f>ABS(BTC[[#This Row],[high]]-F306)</f>
        <v>344.77000000000044</v>
      </c>
      <c r="I307" s="1">
        <f>ABS(BTC[[#This Row],[low]]-F306)</f>
        <v>69.609999999999673</v>
      </c>
      <c r="J307" s="15">
        <f>MAX(BTC[[#This Row],[H-L]:[|L-pC|]])</f>
        <v>414.38000000000011</v>
      </c>
      <c r="K307" s="8">
        <f>(K306*9+BTC[[#This Row],[TR]])/10</f>
        <v>349.32991080737639</v>
      </c>
      <c r="L307" s="12">
        <f>(BTC[[#This Row],[high]]+BTC[[#This Row],[low]])/2</f>
        <v>6587.1900000000005</v>
      </c>
      <c r="M307" s="15">
        <f>BTC[[#This Row],[MidPrice]]+Multiplier*BTC[[#This Row],[ATR]]</f>
        <v>7635.1797324221297</v>
      </c>
      <c r="N307" s="15">
        <f>BTC[[#This Row],[MidPrice]]-Multiplier*BTC[[#This Row],[ATR]]</f>
        <v>5539.2002675778713</v>
      </c>
      <c r="O307" s="15">
        <f>IF(OR(BTC[[#This Row],[UpperE]]&lt;O306,F306&gt;O306),BTC[[#This Row],[UpperE]],O306)</f>
        <v>7496.5518569698543</v>
      </c>
      <c r="P307" s="15">
        <f>IF(OR(BTC[[#This Row],[LowerE]]&gt;P306,F306&lt;P306),BTC[[#This Row],[LowerE]],P306)</f>
        <v>5539.2002675778713</v>
      </c>
      <c r="Q307" s="8">
        <f>IF(T306=O306,BTC[[#This Row],[Upper]],BTC[[#This Row],[Lower]])</f>
        <v>7496.5518569698543</v>
      </c>
      <c r="R307" s="22">
        <f>IF(BTC[[#This Row],[SuperTrend]]=BTC[[#This Row],[Upper]],BTC[[#This Row],[Upper]],NA())</f>
        <v>7496.5518569698543</v>
      </c>
      <c r="S307" s="22" t="e">
        <f>IF(BTC[[#This Row],[SuperTrend]]=BTC[[#This Row],[Lower]],BTC[[#This Row],[Lower]],NA())</f>
        <v>#N/A</v>
      </c>
      <c r="T307" s="22">
        <f>IF(BTC[[#This Row],[close]]&lt;=BTC[[#This Row],[STpot]],BTC[[#This Row],[Upper]],BTC[[#This Row],[Lower]])</f>
        <v>7496.5518569698543</v>
      </c>
    </row>
    <row r="308" spans="1:20" x14ac:dyDescent="0.25">
      <c r="A308" s="5">
        <v>307</v>
      </c>
      <c r="B308" s="2">
        <v>43269</v>
      </c>
      <c r="C308" s="1">
        <v>6711.39</v>
      </c>
      <c r="D308" s="1">
        <v>6841.74</v>
      </c>
      <c r="E308" s="1">
        <v>6653</v>
      </c>
      <c r="F308" s="1">
        <v>6741.21</v>
      </c>
      <c r="G308" s="1">
        <f>BTC[[#This Row],[high]]-BTC[[#This Row],[low]]</f>
        <v>188.73999999999978</v>
      </c>
      <c r="H308" s="1">
        <f>ABS(BTC[[#This Row],[high]]-F307)</f>
        <v>129.27999999999975</v>
      </c>
      <c r="I308" s="1">
        <f>ABS(BTC[[#This Row],[low]]-F307)</f>
        <v>59.460000000000036</v>
      </c>
      <c r="J308" s="15">
        <f>MAX(BTC[[#This Row],[H-L]:[|L-pC|]])</f>
        <v>188.73999999999978</v>
      </c>
      <c r="K308" s="8">
        <f>(K307*9+BTC[[#This Row],[TR]])/10</f>
        <v>333.27091972663874</v>
      </c>
      <c r="L308" s="12">
        <f>(BTC[[#This Row],[high]]+BTC[[#This Row],[low]])/2</f>
        <v>6747.37</v>
      </c>
      <c r="M308" s="15">
        <f>BTC[[#This Row],[MidPrice]]+Multiplier*BTC[[#This Row],[ATR]]</f>
        <v>7747.1827591799156</v>
      </c>
      <c r="N308" s="15">
        <f>BTC[[#This Row],[MidPrice]]-Multiplier*BTC[[#This Row],[ATR]]</f>
        <v>5747.5572408200842</v>
      </c>
      <c r="O308" s="15">
        <f>IF(OR(BTC[[#This Row],[UpperE]]&lt;O307,F307&gt;O307),BTC[[#This Row],[UpperE]],O307)</f>
        <v>7496.5518569698543</v>
      </c>
      <c r="P308" s="15">
        <f>IF(OR(BTC[[#This Row],[LowerE]]&gt;P307,F307&lt;P307),BTC[[#This Row],[LowerE]],P307)</f>
        <v>5747.5572408200842</v>
      </c>
      <c r="Q308" s="8">
        <f>IF(T307=O307,BTC[[#This Row],[Upper]],BTC[[#This Row],[Lower]])</f>
        <v>7496.5518569698543</v>
      </c>
      <c r="R308" s="22">
        <f>IF(BTC[[#This Row],[SuperTrend]]=BTC[[#This Row],[Upper]],BTC[[#This Row],[Upper]],NA())</f>
        <v>7496.5518569698543</v>
      </c>
      <c r="S308" s="22" t="e">
        <f>IF(BTC[[#This Row],[SuperTrend]]=BTC[[#This Row],[Lower]],BTC[[#This Row],[Lower]],NA())</f>
        <v>#N/A</v>
      </c>
      <c r="T308" s="22">
        <f>IF(BTC[[#This Row],[close]]&lt;=BTC[[#This Row],[STpot]],BTC[[#This Row],[Upper]],BTC[[#This Row],[Lower]])</f>
        <v>7496.5518569698543</v>
      </c>
    </row>
    <row r="309" spans="1:20" x14ac:dyDescent="0.25">
      <c r="A309" s="5">
        <v>308</v>
      </c>
      <c r="B309" s="2">
        <v>43270</v>
      </c>
      <c r="C309" s="1">
        <v>6740</v>
      </c>
      <c r="D309" s="1">
        <v>6817.23</v>
      </c>
      <c r="E309" s="1">
        <v>6551.81</v>
      </c>
      <c r="F309" s="1">
        <v>6761.51</v>
      </c>
      <c r="G309" s="1">
        <f>BTC[[#This Row],[high]]-BTC[[#This Row],[low]]</f>
        <v>265.41999999999916</v>
      </c>
      <c r="H309" s="1">
        <f>ABS(BTC[[#This Row],[high]]-F308)</f>
        <v>76.019999999999527</v>
      </c>
      <c r="I309" s="1">
        <f>ABS(BTC[[#This Row],[low]]-F308)</f>
        <v>189.39999999999964</v>
      </c>
      <c r="J309" s="15">
        <f>MAX(BTC[[#This Row],[H-L]:[|L-pC|]])</f>
        <v>265.41999999999916</v>
      </c>
      <c r="K309" s="8">
        <f>(K308*9+BTC[[#This Row],[TR]])/10</f>
        <v>326.48582775397477</v>
      </c>
      <c r="L309" s="12">
        <f>(BTC[[#This Row],[high]]+BTC[[#This Row],[low]])/2</f>
        <v>6684.52</v>
      </c>
      <c r="M309" s="15">
        <f>BTC[[#This Row],[MidPrice]]+Multiplier*BTC[[#This Row],[ATR]]</f>
        <v>7663.977483261925</v>
      </c>
      <c r="N309" s="15">
        <f>BTC[[#This Row],[MidPrice]]-Multiplier*BTC[[#This Row],[ATR]]</f>
        <v>5705.0625167380758</v>
      </c>
      <c r="O309" s="15">
        <f>IF(OR(BTC[[#This Row],[UpperE]]&lt;O308,F308&gt;O308),BTC[[#This Row],[UpperE]],O308)</f>
        <v>7496.5518569698543</v>
      </c>
      <c r="P309" s="15">
        <f>IF(OR(BTC[[#This Row],[LowerE]]&gt;P308,F308&lt;P308),BTC[[#This Row],[LowerE]],P308)</f>
        <v>5747.5572408200842</v>
      </c>
      <c r="Q309" s="8">
        <f>IF(T308=O308,BTC[[#This Row],[Upper]],BTC[[#This Row],[Lower]])</f>
        <v>7496.5518569698543</v>
      </c>
      <c r="R309" s="22">
        <f>IF(BTC[[#This Row],[SuperTrend]]=BTC[[#This Row],[Upper]],BTC[[#This Row],[Upper]],NA())</f>
        <v>7496.5518569698543</v>
      </c>
      <c r="S309" s="22" t="e">
        <f>IF(BTC[[#This Row],[SuperTrend]]=BTC[[#This Row],[Lower]],BTC[[#This Row],[Lower]],NA())</f>
        <v>#N/A</v>
      </c>
      <c r="T309" s="22">
        <f>IF(BTC[[#This Row],[close]]&lt;=BTC[[#This Row],[STpot]],BTC[[#This Row],[Upper]],BTC[[#This Row],[Lower]])</f>
        <v>7496.5518569698543</v>
      </c>
    </row>
    <row r="310" spans="1:20" x14ac:dyDescent="0.25">
      <c r="A310" s="5">
        <v>309</v>
      </c>
      <c r="B310" s="2">
        <v>43271</v>
      </c>
      <c r="C310" s="1">
        <v>6763.21</v>
      </c>
      <c r="D310" s="1">
        <v>6795</v>
      </c>
      <c r="E310" s="1">
        <v>6672.57</v>
      </c>
      <c r="F310" s="1">
        <v>6718.84</v>
      </c>
      <c r="G310" s="1">
        <f>BTC[[#This Row],[high]]-BTC[[#This Row],[low]]</f>
        <v>122.43000000000029</v>
      </c>
      <c r="H310" s="1">
        <f>ABS(BTC[[#This Row],[high]]-F309)</f>
        <v>33.489999999999782</v>
      </c>
      <c r="I310" s="1">
        <f>ABS(BTC[[#This Row],[low]]-F309)</f>
        <v>88.940000000000509</v>
      </c>
      <c r="J310" s="15">
        <f>MAX(BTC[[#This Row],[H-L]:[|L-pC|]])</f>
        <v>122.43000000000029</v>
      </c>
      <c r="K310" s="8">
        <f>(K309*9+BTC[[#This Row],[TR]])/10</f>
        <v>306.0802449785773</v>
      </c>
      <c r="L310" s="12">
        <f>(BTC[[#This Row],[high]]+BTC[[#This Row],[low]])/2</f>
        <v>6733.7849999999999</v>
      </c>
      <c r="M310" s="15">
        <f>BTC[[#This Row],[MidPrice]]+Multiplier*BTC[[#This Row],[ATR]]</f>
        <v>7652.0257349357316</v>
      </c>
      <c r="N310" s="15">
        <f>BTC[[#This Row],[MidPrice]]-Multiplier*BTC[[#This Row],[ATR]]</f>
        <v>5815.5442650642681</v>
      </c>
      <c r="O310" s="15">
        <f>IF(OR(BTC[[#This Row],[UpperE]]&lt;O309,F309&gt;O309),BTC[[#This Row],[UpperE]],O309)</f>
        <v>7496.5518569698543</v>
      </c>
      <c r="P310" s="15">
        <f>IF(OR(BTC[[#This Row],[LowerE]]&gt;P309,F309&lt;P309),BTC[[#This Row],[LowerE]],P309)</f>
        <v>5815.5442650642681</v>
      </c>
      <c r="Q310" s="8">
        <f>IF(T309=O309,BTC[[#This Row],[Upper]],BTC[[#This Row],[Lower]])</f>
        <v>7496.5518569698543</v>
      </c>
      <c r="R310" s="22">
        <f>IF(BTC[[#This Row],[SuperTrend]]=BTC[[#This Row],[Upper]],BTC[[#This Row],[Upper]],NA())</f>
        <v>7496.5518569698543</v>
      </c>
      <c r="S310" s="22" t="e">
        <f>IF(BTC[[#This Row],[SuperTrend]]=BTC[[#This Row],[Lower]],BTC[[#This Row],[Lower]],NA())</f>
        <v>#N/A</v>
      </c>
      <c r="T310" s="22">
        <f>IF(BTC[[#This Row],[close]]&lt;=BTC[[#This Row],[STpot]],BTC[[#This Row],[Upper]],BTC[[#This Row],[Lower]])</f>
        <v>7496.5518569698543</v>
      </c>
    </row>
    <row r="311" spans="1:20" x14ac:dyDescent="0.25">
      <c r="A311" s="5">
        <v>310</v>
      </c>
      <c r="B311" s="2">
        <v>43272</v>
      </c>
      <c r="C311" s="1">
        <v>6717.69</v>
      </c>
      <c r="D311" s="1">
        <v>6733.97</v>
      </c>
      <c r="E311" s="1">
        <v>5918.94</v>
      </c>
      <c r="F311" s="1">
        <v>6045</v>
      </c>
      <c r="G311" s="1">
        <f>BTC[[#This Row],[high]]-BTC[[#This Row],[low]]</f>
        <v>815.03000000000065</v>
      </c>
      <c r="H311" s="1">
        <f>ABS(BTC[[#This Row],[high]]-F310)</f>
        <v>15.130000000000109</v>
      </c>
      <c r="I311" s="1">
        <f>ABS(BTC[[#This Row],[low]]-F310)</f>
        <v>799.90000000000055</v>
      </c>
      <c r="J311" s="15">
        <f>MAX(BTC[[#This Row],[H-L]:[|L-pC|]])</f>
        <v>815.03000000000065</v>
      </c>
      <c r="K311" s="8">
        <f>(K310*9+BTC[[#This Row],[TR]])/10</f>
        <v>356.97522048071966</v>
      </c>
      <c r="L311" s="12">
        <f>(BTC[[#This Row],[high]]+BTC[[#This Row],[low]])/2</f>
        <v>6326.4549999999999</v>
      </c>
      <c r="M311" s="15">
        <f>BTC[[#This Row],[MidPrice]]+Multiplier*BTC[[#This Row],[ATR]]</f>
        <v>7397.3806614421592</v>
      </c>
      <c r="N311" s="15">
        <f>BTC[[#This Row],[MidPrice]]-Multiplier*BTC[[#This Row],[ATR]]</f>
        <v>5255.5293385578407</v>
      </c>
      <c r="O311" s="15">
        <f>IF(OR(BTC[[#This Row],[UpperE]]&lt;O310,F310&gt;O310),BTC[[#This Row],[UpperE]],O310)</f>
        <v>7397.3806614421592</v>
      </c>
      <c r="P311" s="15">
        <f>IF(OR(BTC[[#This Row],[LowerE]]&gt;P310,F310&lt;P310),BTC[[#This Row],[LowerE]],P310)</f>
        <v>5815.5442650642681</v>
      </c>
      <c r="Q311" s="8">
        <f>IF(T310=O310,BTC[[#This Row],[Upper]],BTC[[#This Row],[Lower]])</f>
        <v>7397.3806614421592</v>
      </c>
      <c r="R311" s="22">
        <f>IF(BTC[[#This Row],[SuperTrend]]=BTC[[#This Row],[Upper]],BTC[[#This Row],[Upper]],NA())</f>
        <v>7397.3806614421592</v>
      </c>
      <c r="S311" s="22" t="e">
        <f>IF(BTC[[#This Row],[SuperTrend]]=BTC[[#This Row],[Lower]],BTC[[#This Row],[Lower]],NA())</f>
        <v>#N/A</v>
      </c>
      <c r="T311" s="22">
        <f>IF(BTC[[#This Row],[close]]&lt;=BTC[[#This Row],[STpot]],BTC[[#This Row],[Upper]],BTC[[#This Row],[Lower]])</f>
        <v>7397.3806614421592</v>
      </c>
    </row>
    <row r="312" spans="1:20" x14ac:dyDescent="0.25">
      <c r="A312" s="5">
        <v>311</v>
      </c>
      <c r="B312" s="2">
        <v>43273</v>
      </c>
      <c r="C312" s="1">
        <v>6045.92</v>
      </c>
      <c r="D312" s="1">
        <v>6260</v>
      </c>
      <c r="E312" s="1">
        <v>6008.48</v>
      </c>
      <c r="F312" s="1">
        <v>6149.98</v>
      </c>
      <c r="G312" s="1">
        <f>BTC[[#This Row],[high]]-BTC[[#This Row],[low]]</f>
        <v>251.52000000000044</v>
      </c>
      <c r="H312" s="1">
        <f>ABS(BTC[[#This Row],[high]]-F311)</f>
        <v>215</v>
      </c>
      <c r="I312" s="1">
        <f>ABS(BTC[[#This Row],[low]]-F311)</f>
        <v>36.520000000000437</v>
      </c>
      <c r="J312" s="15">
        <f>MAX(BTC[[#This Row],[H-L]:[|L-pC|]])</f>
        <v>251.52000000000044</v>
      </c>
      <c r="K312" s="8">
        <f>(K311*9+BTC[[#This Row],[TR]])/10</f>
        <v>346.42969843264774</v>
      </c>
      <c r="L312" s="12">
        <f>(BTC[[#This Row],[high]]+BTC[[#This Row],[low]])/2</f>
        <v>6134.24</v>
      </c>
      <c r="M312" s="15">
        <f>BTC[[#This Row],[MidPrice]]+Multiplier*BTC[[#This Row],[ATR]]</f>
        <v>7173.5290952979431</v>
      </c>
      <c r="N312" s="15">
        <f>BTC[[#This Row],[MidPrice]]-Multiplier*BTC[[#This Row],[ATR]]</f>
        <v>5094.9509047020565</v>
      </c>
      <c r="O312" s="15">
        <f>IF(OR(BTC[[#This Row],[UpperE]]&lt;O311,F311&gt;O311),BTC[[#This Row],[UpperE]],O311)</f>
        <v>7173.5290952979431</v>
      </c>
      <c r="P312" s="15">
        <f>IF(OR(BTC[[#This Row],[LowerE]]&gt;P311,F311&lt;P311),BTC[[#This Row],[LowerE]],P311)</f>
        <v>5815.5442650642681</v>
      </c>
      <c r="Q312" s="8">
        <f>IF(T311=O311,BTC[[#This Row],[Upper]],BTC[[#This Row],[Lower]])</f>
        <v>7173.5290952979431</v>
      </c>
      <c r="R312" s="22">
        <f>IF(BTC[[#This Row],[SuperTrend]]=BTC[[#This Row],[Upper]],BTC[[#This Row],[Upper]],NA())</f>
        <v>7173.5290952979431</v>
      </c>
      <c r="S312" s="22" t="e">
        <f>IF(BTC[[#This Row],[SuperTrend]]=BTC[[#This Row],[Lower]],BTC[[#This Row],[Lower]],NA())</f>
        <v>#N/A</v>
      </c>
      <c r="T312" s="22">
        <f>IF(BTC[[#This Row],[close]]&lt;=BTC[[#This Row],[STpot]],BTC[[#This Row],[Upper]],BTC[[#This Row],[Lower]])</f>
        <v>7173.5290952979431</v>
      </c>
    </row>
    <row r="313" spans="1:20" x14ac:dyDescent="0.25">
      <c r="A313" s="5">
        <v>312</v>
      </c>
      <c r="B313" s="2">
        <v>43274</v>
      </c>
      <c r="C313" s="1">
        <v>6149.98</v>
      </c>
      <c r="D313" s="1">
        <v>6259.8</v>
      </c>
      <c r="E313" s="1">
        <v>5750</v>
      </c>
      <c r="F313" s="1">
        <v>6136.97</v>
      </c>
      <c r="G313" s="1">
        <f>BTC[[#This Row],[high]]-BTC[[#This Row],[low]]</f>
        <v>509.80000000000018</v>
      </c>
      <c r="H313" s="1">
        <f>ABS(BTC[[#This Row],[high]]-F312)</f>
        <v>109.82000000000062</v>
      </c>
      <c r="I313" s="1">
        <f>ABS(BTC[[#This Row],[low]]-F312)</f>
        <v>399.97999999999956</v>
      </c>
      <c r="J313" s="15">
        <f>MAX(BTC[[#This Row],[H-L]:[|L-pC|]])</f>
        <v>509.80000000000018</v>
      </c>
      <c r="K313" s="8">
        <f>(K312*9+BTC[[#This Row],[TR]])/10</f>
        <v>362.76672858938298</v>
      </c>
      <c r="L313" s="12">
        <f>(BTC[[#This Row],[high]]+BTC[[#This Row],[low]])/2</f>
        <v>6004.9</v>
      </c>
      <c r="M313" s="15">
        <f>BTC[[#This Row],[MidPrice]]+Multiplier*BTC[[#This Row],[ATR]]</f>
        <v>7093.200185768148</v>
      </c>
      <c r="N313" s="15">
        <f>BTC[[#This Row],[MidPrice]]-Multiplier*BTC[[#This Row],[ATR]]</f>
        <v>4916.5998142318513</v>
      </c>
      <c r="O313" s="15">
        <f>IF(OR(BTC[[#This Row],[UpperE]]&lt;O312,F312&gt;O312),BTC[[#This Row],[UpperE]],O312)</f>
        <v>7093.200185768148</v>
      </c>
      <c r="P313" s="15">
        <f>IF(OR(BTC[[#This Row],[LowerE]]&gt;P312,F312&lt;P312),BTC[[#This Row],[LowerE]],P312)</f>
        <v>5815.5442650642681</v>
      </c>
      <c r="Q313" s="8">
        <f>IF(T312=O312,BTC[[#This Row],[Upper]],BTC[[#This Row],[Lower]])</f>
        <v>7093.200185768148</v>
      </c>
      <c r="R313" s="22">
        <f>IF(BTC[[#This Row],[SuperTrend]]=BTC[[#This Row],[Upper]],BTC[[#This Row],[Upper]],NA())</f>
        <v>7093.200185768148</v>
      </c>
      <c r="S313" s="22" t="e">
        <f>IF(BTC[[#This Row],[SuperTrend]]=BTC[[#This Row],[Lower]],BTC[[#This Row],[Lower]],NA())</f>
        <v>#N/A</v>
      </c>
      <c r="T313" s="22">
        <f>IF(BTC[[#This Row],[close]]&lt;=BTC[[#This Row],[STpot]],BTC[[#This Row],[Upper]],BTC[[#This Row],[Lower]])</f>
        <v>7093.200185768148</v>
      </c>
    </row>
    <row r="314" spans="1:20" x14ac:dyDescent="0.25">
      <c r="A314" s="5">
        <v>313</v>
      </c>
      <c r="B314" s="2">
        <v>43275</v>
      </c>
      <c r="C314" s="1">
        <v>6137.95</v>
      </c>
      <c r="D314" s="1">
        <v>6350</v>
      </c>
      <c r="E314" s="1">
        <v>6061.97</v>
      </c>
      <c r="F314" s="1">
        <v>6252</v>
      </c>
      <c r="G314" s="1">
        <f>BTC[[#This Row],[high]]-BTC[[#This Row],[low]]</f>
        <v>288.02999999999975</v>
      </c>
      <c r="H314" s="1">
        <f>ABS(BTC[[#This Row],[high]]-F313)</f>
        <v>213.02999999999975</v>
      </c>
      <c r="I314" s="1">
        <f>ABS(BTC[[#This Row],[low]]-F313)</f>
        <v>75</v>
      </c>
      <c r="J314" s="15">
        <f>MAX(BTC[[#This Row],[H-L]:[|L-pC|]])</f>
        <v>288.02999999999975</v>
      </c>
      <c r="K314" s="8">
        <f>(K313*9+BTC[[#This Row],[TR]])/10</f>
        <v>355.29305573044468</v>
      </c>
      <c r="L314" s="12">
        <f>(BTC[[#This Row],[high]]+BTC[[#This Row],[low]])/2</f>
        <v>6205.9850000000006</v>
      </c>
      <c r="M314" s="15">
        <f>BTC[[#This Row],[MidPrice]]+Multiplier*BTC[[#This Row],[ATR]]</f>
        <v>7271.8641671913347</v>
      </c>
      <c r="N314" s="15">
        <f>BTC[[#This Row],[MidPrice]]-Multiplier*BTC[[#This Row],[ATR]]</f>
        <v>5140.1058328086665</v>
      </c>
      <c r="O314" s="15">
        <f>IF(OR(BTC[[#This Row],[UpperE]]&lt;O313,F313&gt;O313),BTC[[#This Row],[UpperE]],O313)</f>
        <v>7093.200185768148</v>
      </c>
      <c r="P314" s="15">
        <f>IF(OR(BTC[[#This Row],[LowerE]]&gt;P313,F313&lt;P313),BTC[[#This Row],[LowerE]],P313)</f>
        <v>5815.5442650642681</v>
      </c>
      <c r="Q314" s="8">
        <f>IF(T313=O313,BTC[[#This Row],[Upper]],BTC[[#This Row],[Lower]])</f>
        <v>7093.200185768148</v>
      </c>
      <c r="R314" s="22">
        <f>IF(BTC[[#This Row],[SuperTrend]]=BTC[[#This Row],[Upper]],BTC[[#This Row],[Upper]],NA())</f>
        <v>7093.200185768148</v>
      </c>
      <c r="S314" s="22" t="e">
        <f>IF(BTC[[#This Row],[SuperTrend]]=BTC[[#This Row],[Lower]],BTC[[#This Row],[Lower]],NA())</f>
        <v>#N/A</v>
      </c>
      <c r="T314" s="22">
        <f>IF(BTC[[#This Row],[close]]&lt;=BTC[[#This Row],[STpot]],BTC[[#This Row],[Upper]],BTC[[#This Row],[Lower]])</f>
        <v>7093.200185768148</v>
      </c>
    </row>
    <row r="315" spans="1:20" x14ac:dyDescent="0.25">
      <c r="A315" s="5">
        <v>314</v>
      </c>
      <c r="B315" s="2">
        <v>43276</v>
      </c>
      <c r="C315" s="1">
        <v>6252</v>
      </c>
      <c r="D315" s="1">
        <v>6272.54</v>
      </c>
      <c r="E315" s="1">
        <v>6035</v>
      </c>
      <c r="F315" s="1">
        <v>6070.78</v>
      </c>
      <c r="G315" s="1">
        <f>BTC[[#This Row],[high]]-BTC[[#This Row],[low]]</f>
        <v>237.53999999999996</v>
      </c>
      <c r="H315" s="1">
        <f>ABS(BTC[[#This Row],[high]]-F314)</f>
        <v>20.539999999999964</v>
      </c>
      <c r="I315" s="1">
        <f>ABS(BTC[[#This Row],[low]]-F314)</f>
        <v>217</v>
      </c>
      <c r="J315" s="15">
        <f>MAX(BTC[[#This Row],[H-L]:[|L-pC|]])</f>
        <v>237.53999999999996</v>
      </c>
      <c r="K315" s="8">
        <f>(K314*9+BTC[[#This Row],[TR]])/10</f>
        <v>343.5177501574002</v>
      </c>
      <c r="L315" s="12">
        <f>(BTC[[#This Row],[high]]+BTC[[#This Row],[low]])/2</f>
        <v>6153.77</v>
      </c>
      <c r="M315" s="15">
        <f>BTC[[#This Row],[MidPrice]]+Multiplier*BTC[[#This Row],[ATR]]</f>
        <v>7184.3232504722009</v>
      </c>
      <c r="N315" s="15">
        <f>BTC[[#This Row],[MidPrice]]-Multiplier*BTC[[#This Row],[ATR]]</f>
        <v>5123.2167495277999</v>
      </c>
      <c r="O315" s="15">
        <f>IF(OR(BTC[[#This Row],[UpperE]]&lt;O314,F314&gt;O314),BTC[[#This Row],[UpperE]],O314)</f>
        <v>7093.200185768148</v>
      </c>
      <c r="P315" s="15">
        <f>IF(OR(BTC[[#This Row],[LowerE]]&gt;P314,F314&lt;P314),BTC[[#This Row],[LowerE]],P314)</f>
        <v>5815.5442650642681</v>
      </c>
      <c r="Q315" s="8">
        <f>IF(T314=O314,BTC[[#This Row],[Upper]],BTC[[#This Row],[Lower]])</f>
        <v>7093.200185768148</v>
      </c>
      <c r="R315" s="22">
        <f>IF(BTC[[#This Row],[SuperTrend]]=BTC[[#This Row],[Upper]],BTC[[#This Row],[Upper]],NA())</f>
        <v>7093.200185768148</v>
      </c>
      <c r="S315" s="22" t="e">
        <f>IF(BTC[[#This Row],[SuperTrend]]=BTC[[#This Row],[Lower]],BTC[[#This Row],[Lower]],NA())</f>
        <v>#N/A</v>
      </c>
      <c r="T315" s="22">
        <f>IF(BTC[[#This Row],[close]]&lt;=BTC[[#This Row],[STpot]],BTC[[#This Row],[Upper]],BTC[[#This Row],[Lower]])</f>
        <v>7093.200185768148</v>
      </c>
    </row>
    <row r="316" spans="1:20" x14ac:dyDescent="0.25">
      <c r="A316" s="5">
        <v>315</v>
      </c>
      <c r="B316" s="2">
        <v>43277</v>
      </c>
      <c r="C316" s="1">
        <v>6065.89</v>
      </c>
      <c r="D316" s="1">
        <v>6190.43</v>
      </c>
      <c r="E316" s="1">
        <v>5971</v>
      </c>
      <c r="F316" s="1">
        <v>6133.73</v>
      </c>
      <c r="G316" s="1">
        <f>BTC[[#This Row],[high]]-BTC[[#This Row],[low]]</f>
        <v>219.43000000000029</v>
      </c>
      <c r="H316" s="1">
        <f>ABS(BTC[[#This Row],[high]]-F315)</f>
        <v>119.65000000000055</v>
      </c>
      <c r="I316" s="1">
        <f>ABS(BTC[[#This Row],[low]]-F315)</f>
        <v>99.779999999999745</v>
      </c>
      <c r="J316" s="15">
        <f>MAX(BTC[[#This Row],[H-L]:[|L-pC|]])</f>
        <v>219.43000000000029</v>
      </c>
      <c r="K316" s="8">
        <f>(K315*9+BTC[[#This Row],[TR]])/10</f>
        <v>331.10897514166021</v>
      </c>
      <c r="L316" s="12">
        <f>(BTC[[#This Row],[high]]+BTC[[#This Row],[low]])/2</f>
        <v>6080.7150000000001</v>
      </c>
      <c r="M316" s="15">
        <f>BTC[[#This Row],[MidPrice]]+Multiplier*BTC[[#This Row],[ATR]]</f>
        <v>7074.0419254249809</v>
      </c>
      <c r="N316" s="15">
        <f>BTC[[#This Row],[MidPrice]]-Multiplier*BTC[[#This Row],[ATR]]</f>
        <v>5087.3880745750193</v>
      </c>
      <c r="O316" s="15">
        <f>IF(OR(BTC[[#This Row],[UpperE]]&lt;O315,F315&gt;O315),BTC[[#This Row],[UpperE]],O315)</f>
        <v>7074.0419254249809</v>
      </c>
      <c r="P316" s="15">
        <f>IF(OR(BTC[[#This Row],[LowerE]]&gt;P315,F315&lt;P315),BTC[[#This Row],[LowerE]],P315)</f>
        <v>5815.5442650642681</v>
      </c>
      <c r="Q316" s="8">
        <f>IF(T315=O315,BTC[[#This Row],[Upper]],BTC[[#This Row],[Lower]])</f>
        <v>7074.0419254249809</v>
      </c>
      <c r="R316" s="22">
        <f>IF(BTC[[#This Row],[SuperTrend]]=BTC[[#This Row],[Upper]],BTC[[#This Row],[Upper]],NA())</f>
        <v>7074.0419254249809</v>
      </c>
      <c r="S316" s="22" t="e">
        <f>IF(BTC[[#This Row],[SuperTrend]]=BTC[[#This Row],[Lower]],BTC[[#This Row],[Lower]],NA())</f>
        <v>#N/A</v>
      </c>
      <c r="T316" s="22">
        <f>IF(BTC[[#This Row],[close]]&lt;=BTC[[#This Row],[STpot]],BTC[[#This Row],[Upper]],BTC[[#This Row],[Lower]])</f>
        <v>7074.0419254249809</v>
      </c>
    </row>
    <row r="317" spans="1:20" x14ac:dyDescent="0.25">
      <c r="A317" s="5">
        <v>316</v>
      </c>
      <c r="B317" s="2">
        <v>43278</v>
      </c>
      <c r="C317" s="1">
        <v>6134.73</v>
      </c>
      <c r="D317" s="1">
        <v>6173.01</v>
      </c>
      <c r="E317" s="1">
        <v>5827</v>
      </c>
      <c r="F317" s="1">
        <v>5853.98</v>
      </c>
      <c r="G317" s="1">
        <f>BTC[[#This Row],[high]]-BTC[[#This Row],[low]]</f>
        <v>346.01000000000022</v>
      </c>
      <c r="H317" s="1">
        <f>ABS(BTC[[#This Row],[high]]-F316)</f>
        <v>39.280000000000655</v>
      </c>
      <c r="I317" s="1">
        <f>ABS(BTC[[#This Row],[low]]-F316)</f>
        <v>306.72999999999956</v>
      </c>
      <c r="J317" s="15">
        <f>MAX(BTC[[#This Row],[H-L]:[|L-pC|]])</f>
        <v>346.01000000000022</v>
      </c>
      <c r="K317" s="8">
        <f>(K316*9+BTC[[#This Row],[TR]])/10</f>
        <v>332.59907762749424</v>
      </c>
      <c r="L317" s="12">
        <f>(BTC[[#This Row],[high]]+BTC[[#This Row],[low]])/2</f>
        <v>6000.0050000000001</v>
      </c>
      <c r="M317" s="15">
        <f>BTC[[#This Row],[MidPrice]]+Multiplier*BTC[[#This Row],[ATR]]</f>
        <v>6997.8022328824827</v>
      </c>
      <c r="N317" s="15">
        <f>BTC[[#This Row],[MidPrice]]-Multiplier*BTC[[#This Row],[ATR]]</f>
        <v>5002.2077671175175</v>
      </c>
      <c r="O317" s="15">
        <f>IF(OR(BTC[[#This Row],[UpperE]]&lt;O316,F316&gt;O316),BTC[[#This Row],[UpperE]],O316)</f>
        <v>6997.8022328824827</v>
      </c>
      <c r="P317" s="15">
        <f>IF(OR(BTC[[#This Row],[LowerE]]&gt;P316,F316&lt;P316),BTC[[#This Row],[LowerE]],P316)</f>
        <v>5815.5442650642681</v>
      </c>
      <c r="Q317" s="8">
        <f>IF(T316=O316,BTC[[#This Row],[Upper]],BTC[[#This Row],[Lower]])</f>
        <v>6997.8022328824827</v>
      </c>
      <c r="R317" s="22">
        <f>IF(BTC[[#This Row],[SuperTrend]]=BTC[[#This Row],[Upper]],BTC[[#This Row],[Upper]],NA())</f>
        <v>6997.8022328824827</v>
      </c>
      <c r="S317" s="22" t="e">
        <f>IF(BTC[[#This Row],[SuperTrend]]=BTC[[#This Row],[Lower]],BTC[[#This Row],[Lower]],NA())</f>
        <v>#N/A</v>
      </c>
      <c r="T317" s="22">
        <f>IF(BTC[[#This Row],[close]]&lt;=BTC[[#This Row],[STpot]],BTC[[#This Row],[Upper]],BTC[[#This Row],[Lower]])</f>
        <v>6997.8022328824827</v>
      </c>
    </row>
    <row r="318" spans="1:20" x14ac:dyDescent="0.25">
      <c r="A318" s="5">
        <v>317</v>
      </c>
      <c r="B318" s="2">
        <v>43279</v>
      </c>
      <c r="C318" s="1">
        <v>5851.01</v>
      </c>
      <c r="D318" s="1">
        <v>6300</v>
      </c>
      <c r="E318" s="1">
        <v>5780</v>
      </c>
      <c r="F318" s="1">
        <v>6197.92</v>
      </c>
      <c r="G318" s="1">
        <f>BTC[[#This Row],[high]]-BTC[[#This Row],[low]]</f>
        <v>520</v>
      </c>
      <c r="H318" s="1">
        <f>ABS(BTC[[#This Row],[high]]-F317)</f>
        <v>446.02000000000044</v>
      </c>
      <c r="I318" s="1">
        <f>ABS(BTC[[#This Row],[low]]-F317)</f>
        <v>73.979999999999563</v>
      </c>
      <c r="J318" s="15">
        <f>MAX(BTC[[#This Row],[H-L]:[|L-pC|]])</f>
        <v>520</v>
      </c>
      <c r="K318" s="8">
        <f>(K317*9+BTC[[#This Row],[TR]])/10</f>
        <v>351.3391698647448</v>
      </c>
      <c r="L318" s="12">
        <f>(BTC[[#This Row],[high]]+BTC[[#This Row],[low]])/2</f>
        <v>6040</v>
      </c>
      <c r="M318" s="15">
        <f>BTC[[#This Row],[MidPrice]]+Multiplier*BTC[[#This Row],[ATR]]</f>
        <v>7094.0175095942341</v>
      </c>
      <c r="N318" s="15">
        <f>BTC[[#This Row],[MidPrice]]-Multiplier*BTC[[#This Row],[ATR]]</f>
        <v>4985.9824904057659</v>
      </c>
      <c r="O318" s="15">
        <f>IF(OR(BTC[[#This Row],[UpperE]]&lt;O317,F317&gt;O317),BTC[[#This Row],[UpperE]],O317)</f>
        <v>6997.8022328824827</v>
      </c>
      <c r="P318" s="15">
        <f>IF(OR(BTC[[#This Row],[LowerE]]&gt;P317,F317&lt;P317),BTC[[#This Row],[LowerE]],P317)</f>
        <v>5815.5442650642681</v>
      </c>
      <c r="Q318" s="8">
        <f>IF(T317=O317,BTC[[#This Row],[Upper]],BTC[[#This Row],[Lower]])</f>
        <v>6997.8022328824827</v>
      </c>
      <c r="R318" s="22">
        <f>IF(BTC[[#This Row],[SuperTrend]]=BTC[[#This Row],[Upper]],BTC[[#This Row],[Upper]],NA())</f>
        <v>6997.8022328824827</v>
      </c>
      <c r="S318" s="22" t="e">
        <f>IF(BTC[[#This Row],[SuperTrend]]=BTC[[#This Row],[Lower]],BTC[[#This Row],[Lower]],NA())</f>
        <v>#N/A</v>
      </c>
      <c r="T318" s="22">
        <f>IF(BTC[[#This Row],[close]]&lt;=BTC[[#This Row],[STpot]],BTC[[#This Row],[Upper]],BTC[[#This Row],[Lower]])</f>
        <v>6997.8022328824827</v>
      </c>
    </row>
    <row r="319" spans="1:20" x14ac:dyDescent="0.25">
      <c r="A319" s="5">
        <v>318</v>
      </c>
      <c r="B319" s="2">
        <v>43280</v>
      </c>
      <c r="C319" s="1">
        <v>6197.92</v>
      </c>
      <c r="D319" s="1">
        <v>6528.99</v>
      </c>
      <c r="E319" s="1">
        <v>6186.03</v>
      </c>
      <c r="F319" s="1">
        <v>6390.07</v>
      </c>
      <c r="G319" s="1">
        <f>BTC[[#This Row],[high]]-BTC[[#This Row],[low]]</f>
        <v>342.96000000000004</v>
      </c>
      <c r="H319" s="1">
        <f>ABS(BTC[[#This Row],[high]]-F318)</f>
        <v>331.06999999999971</v>
      </c>
      <c r="I319" s="1">
        <f>ABS(BTC[[#This Row],[low]]-F318)</f>
        <v>11.890000000000327</v>
      </c>
      <c r="J319" s="15">
        <f>MAX(BTC[[#This Row],[H-L]:[|L-pC|]])</f>
        <v>342.96000000000004</v>
      </c>
      <c r="K319" s="8">
        <f>(K318*9+BTC[[#This Row],[TR]])/10</f>
        <v>350.50125287827029</v>
      </c>
      <c r="L319" s="12">
        <f>(BTC[[#This Row],[high]]+BTC[[#This Row],[low]])/2</f>
        <v>6357.51</v>
      </c>
      <c r="M319" s="15">
        <f>BTC[[#This Row],[MidPrice]]+Multiplier*BTC[[#This Row],[ATR]]</f>
        <v>7409.013758634811</v>
      </c>
      <c r="N319" s="15">
        <f>BTC[[#This Row],[MidPrice]]-Multiplier*BTC[[#This Row],[ATR]]</f>
        <v>5306.0062413651895</v>
      </c>
      <c r="O319" s="15">
        <f>IF(OR(BTC[[#This Row],[UpperE]]&lt;O318,F318&gt;O318),BTC[[#This Row],[UpperE]],O318)</f>
        <v>6997.8022328824827</v>
      </c>
      <c r="P319" s="15">
        <f>IF(OR(BTC[[#This Row],[LowerE]]&gt;P318,F318&lt;P318),BTC[[#This Row],[LowerE]],P318)</f>
        <v>5815.5442650642681</v>
      </c>
      <c r="Q319" s="8">
        <f>IF(T318=O318,BTC[[#This Row],[Upper]],BTC[[#This Row],[Lower]])</f>
        <v>6997.8022328824827</v>
      </c>
      <c r="R319" s="22">
        <f>IF(BTC[[#This Row],[SuperTrend]]=BTC[[#This Row],[Upper]],BTC[[#This Row],[Upper]],NA())</f>
        <v>6997.8022328824827</v>
      </c>
      <c r="S319" s="22" t="e">
        <f>IF(BTC[[#This Row],[SuperTrend]]=BTC[[#This Row],[Lower]],BTC[[#This Row],[Lower]],NA())</f>
        <v>#N/A</v>
      </c>
      <c r="T319" s="22">
        <f>IF(BTC[[#This Row],[close]]&lt;=BTC[[#This Row],[STpot]],BTC[[#This Row],[Upper]],BTC[[#This Row],[Lower]])</f>
        <v>6997.8022328824827</v>
      </c>
    </row>
    <row r="320" spans="1:20" x14ac:dyDescent="0.25">
      <c r="A320" s="5">
        <v>319</v>
      </c>
      <c r="B320" s="2">
        <v>43281</v>
      </c>
      <c r="C320" s="1">
        <v>6391.08</v>
      </c>
      <c r="D320" s="1">
        <v>6441.06</v>
      </c>
      <c r="E320" s="1">
        <v>6251</v>
      </c>
      <c r="F320" s="1">
        <v>6356.81</v>
      </c>
      <c r="G320" s="1">
        <f>BTC[[#This Row],[high]]-BTC[[#This Row],[low]]</f>
        <v>190.0600000000004</v>
      </c>
      <c r="H320" s="1">
        <f>ABS(BTC[[#This Row],[high]]-F319)</f>
        <v>50.990000000000691</v>
      </c>
      <c r="I320" s="1">
        <f>ABS(BTC[[#This Row],[low]]-F319)</f>
        <v>139.06999999999971</v>
      </c>
      <c r="J320" s="15">
        <f>MAX(BTC[[#This Row],[H-L]:[|L-pC|]])</f>
        <v>190.0600000000004</v>
      </c>
      <c r="K320" s="8">
        <f>(K319*9+BTC[[#This Row],[TR]])/10</f>
        <v>334.45712759044329</v>
      </c>
      <c r="L320" s="12">
        <f>(BTC[[#This Row],[high]]+BTC[[#This Row],[low]])/2</f>
        <v>6346.0300000000007</v>
      </c>
      <c r="M320" s="15">
        <f>BTC[[#This Row],[MidPrice]]+Multiplier*BTC[[#This Row],[ATR]]</f>
        <v>7349.4013827713306</v>
      </c>
      <c r="N320" s="15">
        <f>BTC[[#This Row],[MidPrice]]-Multiplier*BTC[[#This Row],[ATR]]</f>
        <v>5342.6586172286707</v>
      </c>
      <c r="O320" s="15">
        <f>IF(OR(BTC[[#This Row],[UpperE]]&lt;O319,F319&gt;O319),BTC[[#This Row],[UpperE]],O319)</f>
        <v>6997.8022328824827</v>
      </c>
      <c r="P320" s="15">
        <f>IF(OR(BTC[[#This Row],[LowerE]]&gt;P319,F319&lt;P319),BTC[[#This Row],[LowerE]],P319)</f>
        <v>5815.5442650642681</v>
      </c>
      <c r="Q320" s="8">
        <f>IF(T319=O319,BTC[[#This Row],[Upper]],BTC[[#This Row],[Lower]])</f>
        <v>6997.8022328824827</v>
      </c>
      <c r="R320" s="22">
        <f>IF(BTC[[#This Row],[SuperTrend]]=BTC[[#This Row],[Upper]],BTC[[#This Row],[Upper]],NA())</f>
        <v>6997.8022328824827</v>
      </c>
      <c r="S320" s="22" t="e">
        <f>IF(BTC[[#This Row],[SuperTrend]]=BTC[[#This Row],[Lower]],BTC[[#This Row],[Lower]],NA())</f>
        <v>#N/A</v>
      </c>
      <c r="T320" s="22">
        <f>IF(BTC[[#This Row],[close]]&lt;=BTC[[#This Row],[STpot]],BTC[[#This Row],[Upper]],BTC[[#This Row],[Lower]])</f>
        <v>6997.8022328824827</v>
      </c>
    </row>
    <row r="321" spans="1:20" x14ac:dyDescent="0.25">
      <c r="A321" s="5">
        <v>320</v>
      </c>
      <c r="B321" s="2">
        <v>43282</v>
      </c>
      <c r="C321" s="1">
        <v>6360.82</v>
      </c>
      <c r="D321" s="1">
        <v>6685</v>
      </c>
      <c r="E321" s="1">
        <v>6271.62</v>
      </c>
      <c r="F321" s="1">
        <v>6615.29</v>
      </c>
      <c r="G321" s="1">
        <f>BTC[[#This Row],[high]]-BTC[[#This Row],[low]]</f>
        <v>413.38000000000011</v>
      </c>
      <c r="H321" s="1">
        <f>ABS(BTC[[#This Row],[high]]-F320)</f>
        <v>328.1899999999996</v>
      </c>
      <c r="I321" s="1">
        <f>ABS(BTC[[#This Row],[low]]-F320)</f>
        <v>85.190000000000509</v>
      </c>
      <c r="J321" s="15">
        <f>MAX(BTC[[#This Row],[H-L]:[|L-pC|]])</f>
        <v>413.38000000000011</v>
      </c>
      <c r="K321" s="8">
        <f>(K320*9+BTC[[#This Row],[TR]])/10</f>
        <v>342.34941483139897</v>
      </c>
      <c r="L321" s="12">
        <f>(BTC[[#This Row],[high]]+BTC[[#This Row],[low]])/2</f>
        <v>6478.3099999999995</v>
      </c>
      <c r="M321" s="15">
        <f>BTC[[#This Row],[MidPrice]]+Multiplier*BTC[[#This Row],[ATR]]</f>
        <v>7505.3582444941967</v>
      </c>
      <c r="N321" s="15">
        <f>BTC[[#This Row],[MidPrice]]-Multiplier*BTC[[#This Row],[ATR]]</f>
        <v>5451.2617555058023</v>
      </c>
      <c r="O321" s="15">
        <f>IF(OR(BTC[[#This Row],[UpperE]]&lt;O320,F320&gt;O320),BTC[[#This Row],[UpperE]],O320)</f>
        <v>6997.8022328824827</v>
      </c>
      <c r="P321" s="15">
        <f>IF(OR(BTC[[#This Row],[LowerE]]&gt;P320,F320&lt;P320),BTC[[#This Row],[LowerE]],P320)</f>
        <v>5815.5442650642681</v>
      </c>
      <c r="Q321" s="8">
        <f>IF(T320=O320,BTC[[#This Row],[Upper]],BTC[[#This Row],[Lower]])</f>
        <v>6997.8022328824827</v>
      </c>
      <c r="R321" s="22">
        <f>IF(BTC[[#This Row],[SuperTrend]]=BTC[[#This Row],[Upper]],BTC[[#This Row],[Upper]],NA())</f>
        <v>6997.8022328824827</v>
      </c>
      <c r="S321" s="22" t="e">
        <f>IF(BTC[[#This Row],[SuperTrend]]=BTC[[#This Row],[Lower]],BTC[[#This Row],[Lower]],NA())</f>
        <v>#N/A</v>
      </c>
      <c r="T321" s="22">
        <f>IF(BTC[[#This Row],[close]]&lt;=BTC[[#This Row],[STpot]],BTC[[#This Row],[Upper]],BTC[[#This Row],[Lower]])</f>
        <v>6997.8022328824827</v>
      </c>
    </row>
    <row r="322" spans="1:20" x14ac:dyDescent="0.25">
      <c r="A322" s="5">
        <v>321</v>
      </c>
      <c r="B322" s="2">
        <v>43283</v>
      </c>
      <c r="C322" s="1">
        <v>6615.29</v>
      </c>
      <c r="D322" s="1">
        <v>6679.35</v>
      </c>
      <c r="E322" s="1">
        <v>6463.01</v>
      </c>
      <c r="F322" s="1">
        <v>6513.86</v>
      </c>
      <c r="G322" s="1">
        <f>BTC[[#This Row],[high]]-BTC[[#This Row],[low]]</f>
        <v>216.34000000000015</v>
      </c>
      <c r="H322" s="1">
        <f>ABS(BTC[[#This Row],[high]]-F321)</f>
        <v>64.0600000000004</v>
      </c>
      <c r="I322" s="1">
        <f>ABS(BTC[[#This Row],[low]]-F321)</f>
        <v>152.27999999999975</v>
      </c>
      <c r="J322" s="15">
        <f>MAX(BTC[[#This Row],[H-L]:[|L-pC|]])</f>
        <v>216.34000000000015</v>
      </c>
      <c r="K322" s="8">
        <f>(K321*9+BTC[[#This Row],[TR]])/10</f>
        <v>329.7484733482591</v>
      </c>
      <c r="L322" s="12">
        <f>(BTC[[#This Row],[high]]+BTC[[#This Row],[low]])/2</f>
        <v>6571.18</v>
      </c>
      <c r="M322" s="15">
        <f>BTC[[#This Row],[MidPrice]]+Multiplier*BTC[[#This Row],[ATR]]</f>
        <v>7560.4254200447776</v>
      </c>
      <c r="N322" s="15">
        <f>BTC[[#This Row],[MidPrice]]-Multiplier*BTC[[#This Row],[ATR]]</f>
        <v>5581.9345799552229</v>
      </c>
      <c r="O322" s="15">
        <f>IF(OR(BTC[[#This Row],[UpperE]]&lt;O321,F321&gt;O321),BTC[[#This Row],[UpperE]],O321)</f>
        <v>6997.8022328824827</v>
      </c>
      <c r="P322" s="15">
        <f>IF(OR(BTC[[#This Row],[LowerE]]&gt;P321,F321&lt;P321),BTC[[#This Row],[LowerE]],P321)</f>
        <v>5815.5442650642681</v>
      </c>
      <c r="Q322" s="8">
        <f>IF(T321=O321,BTC[[#This Row],[Upper]],BTC[[#This Row],[Lower]])</f>
        <v>6997.8022328824827</v>
      </c>
      <c r="R322" s="22">
        <f>IF(BTC[[#This Row],[SuperTrend]]=BTC[[#This Row],[Upper]],BTC[[#This Row],[Upper]],NA())</f>
        <v>6997.8022328824827</v>
      </c>
      <c r="S322" s="22" t="e">
        <f>IF(BTC[[#This Row],[SuperTrend]]=BTC[[#This Row],[Lower]],BTC[[#This Row],[Lower]],NA())</f>
        <v>#N/A</v>
      </c>
      <c r="T322" s="22">
        <f>IF(BTC[[#This Row],[close]]&lt;=BTC[[#This Row],[STpot]],BTC[[#This Row],[Upper]],BTC[[#This Row],[Lower]])</f>
        <v>6997.8022328824827</v>
      </c>
    </row>
    <row r="323" spans="1:20" x14ac:dyDescent="0.25">
      <c r="A323" s="5">
        <v>322</v>
      </c>
      <c r="B323" s="2">
        <v>43284</v>
      </c>
      <c r="C323" s="1">
        <v>6511.01</v>
      </c>
      <c r="D323" s="1">
        <v>6784.92</v>
      </c>
      <c r="E323" s="1">
        <v>6441.11</v>
      </c>
      <c r="F323" s="1">
        <v>6586.98</v>
      </c>
      <c r="G323" s="1">
        <f>BTC[[#This Row],[high]]-BTC[[#This Row],[low]]</f>
        <v>343.8100000000004</v>
      </c>
      <c r="H323" s="1">
        <f>ABS(BTC[[#This Row],[high]]-F322)</f>
        <v>271.0600000000004</v>
      </c>
      <c r="I323" s="1">
        <f>ABS(BTC[[#This Row],[low]]-F322)</f>
        <v>72.75</v>
      </c>
      <c r="J323" s="15">
        <f>MAX(BTC[[#This Row],[H-L]:[|L-pC|]])</f>
        <v>343.8100000000004</v>
      </c>
      <c r="K323" s="8">
        <f>(K322*9+BTC[[#This Row],[TR]])/10</f>
        <v>331.15462601343324</v>
      </c>
      <c r="L323" s="12">
        <f>(BTC[[#This Row],[high]]+BTC[[#This Row],[low]])/2</f>
        <v>6613.0149999999994</v>
      </c>
      <c r="M323" s="15">
        <f>BTC[[#This Row],[MidPrice]]+Multiplier*BTC[[#This Row],[ATR]]</f>
        <v>7606.4788780402996</v>
      </c>
      <c r="N323" s="15">
        <f>BTC[[#This Row],[MidPrice]]-Multiplier*BTC[[#This Row],[ATR]]</f>
        <v>5619.5511219596992</v>
      </c>
      <c r="O323" s="15">
        <f>IF(OR(BTC[[#This Row],[UpperE]]&lt;O322,F322&gt;O322),BTC[[#This Row],[UpperE]],O322)</f>
        <v>6997.8022328824827</v>
      </c>
      <c r="P323" s="15">
        <f>IF(OR(BTC[[#This Row],[LowerE]]&gt;P322,F322&lt;P322),BTC[[#This Row],[LowerE]],P322)</f>
        <v>5815.5442650642681</v>
      </c>
      <c r="Q323" s="8">
        <f>IF(T322=O322,BTC[[#This Row],[Upper]],BTC[[#This Row],[Lower]])</f>
        <v>6997.8022328824827</v>
      </c>
      <c r="R323" s="22">
        <f>IF(BTC[[#This Row],[SuperTrend]]=BTC[[#This Row],[Upper]],BTC[[#This Row],[Upper]],NA())</f>
        <v>6997.8022328824827</v>
      </c>
      <c r="S323" s="22" t="e">
        <f>IF(BTC[[#This Row],[SuperTrend]]=BTC[[#This Row],[Lower]],BTC[[#This Row],[Lower]],NA())</f>
        <v>#N/A</v>
      </c>
      <c r="T323" s="22">
        <f>IF(BTC[[#This Row],[close]]&lt;=BTC[[#This Row],[STpot]],BTC[[#This Row],[Upper]],BTC[[#This Row],[Lower]])</f>
        <v>6997.8022328824827</v>
      </c>
    </row>
    <row r="324" spans="1:20" x14ac:dyDescent="0.25">
      <c r="A324" s="5">
        <v>323</v>
      </c>
      <c r="B324" s="2">
        <v>43285</v>
      </c>
      <c r="C324" s="1">
        <v>6585.53</v>
      </c>
      <c r="D324" s="1">
        <v>6712</v>
      </c>
      <c r="E324" s="1">
        <v>6453.33</v>
      </c>
      <c r="F324" s="1">
        <v>6529.2</v>
      </c>
      <c r="G324" s="1">
        <f>BTC[[#This Row],[high]]-BTC[[#This Row],[low]]</f>
        <v>258.67000000000007</v>
      </c>
      <c r="H324" s="1">
        <f>ABS(BTC[[#This Row],[high]]-F323)</f>
        <v>125.02000000000044</v>
      </c>
      <c r="I324" s="1">
        <f>ABS(BTC[[#This Row],[low]]-F323)</f>
        <v>133.64999999999964</v>
      </c>
      <c r="J324" s="15">
        <f>MAX(BTC[[#This Row],[H-L]:[|L-pC|]])</f>
        <v>258.67000000000007</v>
      </c>
      <c r="K324" s="8">
        <f>(K323*9+BTC[[#This Row],[TR]])/10</f>
        <v>323.90616341208994</v>
      </c>
      <c r="L324" s="12">
        <f>(BTC[[#This Row],[high]]+BTC[[#This Row],[low]])/2</f>
        <v>6582.665</v>
      </c>
      <c r="M324" s="15">
        <f>BTC[[#This Row],[MidPrice]]+Multiplier*BTC[[#This Row],[ATR]]</f>
        <v>7554.3834902362696</v>
      </c>
      <c r="N324" s="15">
        <f>BTC[[#This Row],[MidPrice]]-Multiplier*BTC[[#This Row],[ATR]]</f>
        <v>5610.9465097637303</v>
      </c>
      <c r="O324" s="15">
        <f>IF(OR(BTC[[#This Row],[UpperE]]&lt;O323,F323&gt;O323),BTC[[#This Row],[UpperE]],O323)</f>
        <v>6997.8022328824827</v>
      </c>
      <c r="P324" s="15">
        <f>IF(OR(BTC[[#This Row],[LowerE]]&gt;P323,F323&lt;P323),BTC[[#This Row],[LowerE]],P323)</f>
        <v>5815.5442650642681</v>
      </c>
      <c r="Q324" s="8">
        <f>IF(T323=O323,BTC[[#This Row],[Upper]],BTC[[#This Row],[Lower]])</f>
        <v>6997.8022328824827</v>
      </c>
      <c r="R324" s="22">
        <f>IF(BTC[[#This Row],[SuperTrend]]=BTC[[#This Row],[Upper]],BTC[[#This Row],[Upper]],NA())</f>
        <v>6997.8022328824827</v>
      </c>
      <c r="S324" s="22" t="e">
        <f>IF(BTC[[#This Row],[SuperTrend]]=BTC[[#This Row],[Lower]],BTC[[#This Row],[Lower]],NA())</f>
        <v>#N/A</v>
      </c>
      <c r="T324" s="22">
        <f>IF(BTC[[#This Row],[close]]&lt;=BTC[[#This Row],[STpot]],BTC[[#This Row],[Upper]],BTC[[#This Row],[Lower]])</f>
        <v>6997.8022328824827</v>
      </c>
    </row>
    <row r="325" spans="1:20" x14ac:dyDescent="0.25">
      <c r="A325" s="5">
        <v>324</v>
      </c>
      <c r="B325" s="2">
        <v>43286</v>
      </c>
      <c r="C325" s="1">
        <v>6529.2</v>
      </c>
      <c r="D325" s="1">
        <v>6648.54</v>
      </c>
      <c r="E325" s="1">
        <v>6425</v>
      </c>
      <c r="F325" s="1">
        <v>6609.78</v>
      </c>
      <c r="G325" s="1">
        <f>BTC[[#This Row],[high]]-BTC[[#This Row],[low]]</f>
        <v>223.53999999999996</v>
      </c>
      <c r="H325" s="1">
        <f>ABS(BTC[[#This Row],[high]]-F324)</f>
        <v>119.34000000000015</v>
      </c>
      <c r="I325" s="1">
        <f>ABS(BTC[[#This Row],[low]]-F324)</f>
        <v>104.19999999999982</v>
      </c>
      <c r="J325" s="15">
        <f>MAX(BTC[[#This Row],[H-L]:[|L-pC|]])</f>
        <v>223.53999999999996</v>
      </c>
      <c r="K325" s="8">
        <f>(K324*9+BTC[[#This Row],[TR]])/10</f>
        <v>313.86954707088091</v>
      </c>
      <c r="L325" s="12">
        <f>(BTC[[#This Row],[high]]+BTC[[#This Row],[low]])/2</f>
        <v>6536.77</v>
      </c>
      <c r="M325" s="15">
        <f>BTC[[#This Row],[MidPrice]]+Multiplier*BTC[[#This Row],[ATR]]</f>
        <v>7478.3786412126428</v>
      </c>
      <c r="N325" s="15">
        <f>BTC[[#This Row],[MidPrice]]-Multiplier*BTC[[#This Row],[ATR]]</f>
        <v>5595.161358787358</v>
      </c>
      <c r="O325" s="15">
        <f>IF(OR(BTC[[#This Row],[UpperE]]&lt;O324,F324&gt;O324),BTC[[#This Row],[UpperE]],O324)</f>
        <v>6997.8022328824827</v>
      </c>
      <c r="P325" s="15">
        <f>IF(OR(BTC[[#This Row],[LowerE]]&gt;P324,F324&lt;P324),BTC[[#This Row],[LowerE]],P324)</f>
        <v>5815.5442650642681</v>
      </c>
      <c r="Q325" s="8">
        <f>IF(T324=O324,BTC[[#This Row],[Upper]],BTC[[#This Row],[Lower]])</f>
        <v>6997.8022328824827</v>
      </c>
      <c r="R325" s="22">
        <f>IF(BTC[[#This Row],[SuperTrend]]=BTC[[#This Row],[Upper]],BTC[[#This Row],[Upper]],NA())</f>
        <v>6997.8022328824827</v>
      </c>
      <c r="S325" s="22" t="e">
        <f>IF(BTC[[#This Row],[SuperTrend]]=BTC[[#This Row],[Lower]],BTC[[#This Row],[Lower]],NA())</f>
        <v>#N/A</v>
      </c>
      <c r="T325" s="22">
        <f>IF(BTC[[#This Row],[close]]&lt;=BTC[[#This Row],[STpot]],BTC[[#This Row],[Upper]],BTC[[#This Row],[Lower]])</f>
        <v>6997.8022328824827</v>
      </c>
    </row>
    <row r="326" spans="1:20" x14ac:dyDescent="0.25">
      <c r="A326" s="5">
        <v>325</v>
      </c>
      <c r="B326" s="2">
        <v>43287</v>
      </c>
      <c r="C326" s="1">
        <v>6609.79</v>
      </c>
      <c r="D326" s="1">
        <v>6818.16</v>
      </c>
      <c r="E326" s="1">
        <v>6508.88</v>
      </c>
      <c r="F326" s="1">
        <v>6756.98</v>
      </c>
      <c r="G326" s="1">
        <f>BTC[[#This Row],[high]]-BTC[[#This Row],[low]]</f>
        <v>309.27999999999975</v>
      </c>
      <c r="H326" s="1">
        <f>ABS(BTC[[#This Row],[high]]-F325)</f>
        <v>208.38000000000011</v>
      </c>
      <c r="I326" s="1">
        <f>ABS(BTC[[#This Row],[low]]-F325)</f>
        <v>100.89999999999964</v>
      </c>
      <c r="J326" s="15">
        <f>MAX(BTC[[#This Row],[H-L]:[|L-pC|]])</f>
        <v>309.27999999999975</v>
      </c>
      <c r="K326" s="8">
        <f>(K325*9+BTC[[#This Row],[TR]])/10</f>
        <v>313.41059236379277</v>
      </c>
      <c r="L326" s="12">
        <f>(BTC[[#This Row],[high]]+BTC[[#This Row],[low]])/2</f>
        <v>6663.52</v>
      </c>
      <c r="M326" s="15">
        <f>BTC[[#This Row],[MidPrice]]+Multiplier*BTC[[#This Row],[ATR]]</f>
        <v>7603.7517770913782</v>
      </c>
      <c r="N326" s="15">
        <f>BTC[[#This Row],[MidPrice]]-Multiplier*BTC[[#This Row],[ATR]]</f>
        <v>5723.2882229086226</v>
      </c>
      <c r="O326" s="15">
        <f>IF(OR(BTC[[#This Row],[UpperE]]&lt;O325,F325&gt;O325),BTC[[#This Row],[UpperE]],O325)</f>
        <v>6997.8022328824827</v>
      </c>
      <c r="P326" s="15">
        <f>IF(OR(BTC[[#This Row],[LowerE]]&gt;P325,F325&lt;P325),BTC[[#This Row],[LowerE]],P325)</f>
        <v>5815.5442650642681</v>
      </c>
      <c r="Q326" s="8">
        <f>IF(T325=O325,BTC[[#This Row],[Upper]],BTC[[#This Row],[Lower]])</f>
        <v>6997.8022328824827</v>
      </c>
      <c r="R326" s="22">
        <f>IF(BTC[[#This Row],[SuperTrend]]=BTC[[#This Row],[Upper]],BTC[[#This Row],[Upper]],NA())</f>
        <v>6997.8022328824827</v>
      </c>
      <c r="S326" s="22" t="e">
        <f>IF(BTC[[#This Row],[SuperTrend]]=BTC[[#This Row],[Lower]],BTC[[#This Row],[Lower]],NA())</f>
        <v>#N/A</v>
      </c>
      <c r="T326" s="22">
        <f>IF(BTC[[#This Row],[close]]&lt;=BTC[[#This Row],[STpot]],BTC[[#This Row],[Upper]],BTC[[#This Row],[Lower]])</f>
        <v>6997.8022328824827</v>
      </c>
    </row>
    <row r="327" spans="1:20" x14ac:dyDescent="0.25">
      <c r="A327" s="5">
        <v>326</v>
      </c>
      <c r="B327" s="2">
        <v>43288</v>
      </c>
      <c r="C327" s="1">
        <v>6753.48</v>
      </c>
      <c r="D327" s="1">
        <v>6780</v>
      </c>
      <c r="E327" s="1">
        <v>6667.44</v>
      </c>
      <c r="F327" s="1">
        <v>6712.1</v>
      </c>
      <c r="G327" s="1">
        <f>BTC[[#This Row],[high]]-BTC[[#This Row],[low]]</f>
        <v>112.5600000000004</v>
      </c>
      <c r="H327" s="1">
        <f>ABS(BTC[[#This Row],[high]]-F326)</f>
        <v>23.020000000000437</v>
      </c>
      <c r="I327" s="1">
        <f>ABS(BTC[[#This Row],[low]]-F326)</f>
        <v>89.539999999999964</v>
      </c>
      <c r="J327" s="15">
        <f>MAX(BTC[[#This Row],[H-L]:[|L-pC|]])</f>
        <v>112.5600000000004</v>
      </c>
      <c r="K327" s="8">
        <f>(K326*9+BTC[[#This Row],[TR]])/10</f>
        <v>293.32553312741351</v>
      </c>
      <c r="L327" s="12">
        <f>(BTC[[#This Row],[high]]+BTC[[#This Row],[low]])/2</f>
        <v>6723.7199999999993</v>
      </c>
      <c r="M327" s="15">
        <f>BTC[[#This Row],[MidPrice]]+Multiplier*BTC[[#This Row],[ATR]]</f>
        <v>7603.6965993822396</v>
      </c>
      <c r="N327" s="15">
        <f>BTC[[#This Row],[MidPrice]]-Multiplier*BTC[[#This Row],[ATR]]</f>
        <v>5843.7434006177591</v>
      </c>
      <c r="O327" s="15">
        <f>IF(OR(BTC[[#This Row],[UpperE]]&lt;O326,F326&gt;O326),BTC[[#This Row],[UpperE]],O326)</f>
        <v>6997.8022328824827</v>
      </c>
      <c r="P327" s="15">
        <f>IF(OR(BTC[[#This Row],[LowerE]]&gt;P326,F326&lt;P326),BTC[[#This Row],[LowerE]],P326)</f>
        <v>5843.7434006177591</v>
      </c>
      <c r="Q327" s="8">
        <f>IF(T326=O326,BTC[[#This Row],[Upper]],BTC[[#This Row],[Lower]])</f>
        <v>6997.8022328824827</v>
      </c>
      <c r="R327" s="22">
        <f>IF(BTC[[#This Row],[SuperTrend]]=BTC[[#This Row],[Upper]],BTC[[#This Row],[Upper]],NA())</f>
        <v>6997.8022328824827</v>
      </c>
      <c r="S327" s="22" t="e">
        <f>IF(BTC[[#This Row],[SuperTrend]]=BTC[[#This Row],[Lower]],BTC[[#This Row],[Lower]],NA())</f>
        <v>#N/A</v>
      </c>
      <c r="T327" s="22">
        <f>IF(BTC[[#This Row],[close]]&lt;=BTC[[#This Row],[STpot]],BTC[[#This Row],[Upper]],BTC[[#This Row],[Lower]])</f>
        <v>6997.8022328824827</v>
      </c>
    </row>
    <row r="328" spans="1:20" x14ac:dyDescent="0.25">
      <c r="A328" s="5">
        <v>327</v>
      </c>
      <c r="B328" s="2">
        <v>43289</v>
      </c>
      <c r="C328" s="1">
        <v>6712.1</v>
      </c>
      <c r="D328" s="1">
        <v>6802.06</v>
      </c>
      <c r="E328" s="1">
        <v>6612.24</v>
      </c>
      <c r="F328" s="1">
        <v>6662.12</v>
      </c>
      <c r="G328" s="1">
        <f>BTC[[#This Row],[high]]-BTC[[#This Row],[low]]</f>
        <v>189.82000000000062</v>
      </c>
      <c r="H328" s="1">
        <f>ABS(BTC[[#This Row],[high]]-F327)</f>
        <v>89.960000000000036</v>
      </c>
      <c r="I328" s="1">
        <f>ABS(BTC[[#This Row],[low]]-F327)</f>
        <v>99.860000000000582</v>
      </c>
      <c r="J328" s="15">
        <f>MAX(BTC[[#This Row],[H-L]:[|L-pC|]])</f>
        <v>189.82000000000062</v>
      </c>
      <c r="K328" s="8">
        <f>(K327*9+BTC[[#This Row],[TR]])/10</f>
        <v>282.97497981467222</v>
      </c>
      <c r="L328" s="12">
        <f>(BTC[[#This Row],[high]]+BTC[[#This Row],[low]])/2</f>
        <v>6707.15</v>
      </c>
      <c r="M328" s="15">
        <f>BTC[[#This Row],[MidPrice]]+Multiplier*BTC[[#This Row],[ATR]]</f>
        <v>7556.0749394440163</v>
      </c>
      <c r="N328" s="15">
        <f>BTC[[#This Row],[MidPrice]]-Multiplier*BTC[[#This Row],[ATR]]</f>
        <v>5858.225060555983</v>
      </c>
      <c r="O328" s="15">
        <f>IF(OR(BTC[[#This Row],[UpperE]]&lt;O327,F327&gt;O327),BTC[[#This Row],[UpperE]],O327)</f>
        <v>6997.8022328824827</v>
      </c>
      <c r="P328" s="15">
        <f>IF(OR(BTC[[#This Row],[LowerE]]&gt;P327,F327&lt;P327),BTC[[#This Row],[LowerE]],P327)</f>
        <v>5858.225060555983</v>
      </c>
      <c r="Q328" s="8">
        <f>IF(T327=O327,BTC[[#This Row],[Upper]],BTC[[#This Row],[Lower]])</f>
        <v>6997.8022328824827</v>
      </c>
      <c r="R328" s="22">
        <f>IF(BTC[[#This Row],[SuperTrend]]=BTC[[#This Row],[Upper]],BTC[[#This Row],[Upper]],NA())</f>
        <v>6997.8022328824827</v>
      </c>
      <c r="S328" s="22" t="e">
        <f>IF(BTC[[#This Row],[SuperTrend]]=BTC[[#This Row],[Lower]],BTC[[#This Row],[Lower]],NA())</f>
        <v>#N/A</v>
      </c>
      <c r="T328" s="22">
        <f>IF(BTC[[#This Row],[close]]&lt;=BTC[[#This Row],[STpot]],BTC[[#This Row],[Upper]],BTC[[#This Row],[Lower]])</f>
        <v>6997.8022328824827</v>
      </c>
    </row>
    <row r="329" spans="1:20" x14ac:dyDescent="0.25">
      <c r="A329" s="5">
        <v>328</v>
      </c>
      <c r="B329" s="2">
        <v>43290</v>
      </c>
      <c r="C329" s="1">
        <v>6662.78</v>
      </c>
      <c r="D329" s="1">
        <v>6681</v>
      </c>
      <c r="E329" s="1">
        <v>6263</v>
      </c>
      <c r="F329" s="1">
        <v>6296.91</v>
      </c>
      <c r="G329" s="1">
        <f>BTC[[#This Row],[high]]-BTC[[#This Row],[low]]</f>
        <v>418</v>
      </c>
      <c r="H329" s="1">
        <f>ABS(BTC[[#This Row],[high]]-F328)</f>
        <v>18.880000000000109</v>
      </c>
      <c r="I329" s="1">
        <f>ABS(BTC[[#This Row],[low]]-F328)</f>
        <v>399.11999999999989</v>
      </c>
      <c r="J329" s="15">
        <f>MAX(BTC[[#This Row],[H-L]:[|L-pC|]])</f>
        <v>418</v>
      </c>
      <c r="K329" s="8">
        <f>(K328*9+BTC[[#This Row],[TR]])/10</f>
        <v>296.47748183320499</v>
      </c>
      <c r="L329" s="12">
        <f>(BTC[[#This Row],[high]]+BTC[[#This Row],[low]])/2</f>
        <v>6472</v>
      </c>
      <c r="M329" s="15">
        <f>BTC[[#This Row],[MidPrice]]+Multiplier*BTC[[#This Row],[ATR]]</f>
        <v>7361.4324454996149</v>
      </c>
      <c r="N329" s="15">
        <f>BTC[[#This Row],[MidPrice]]-Multiplier*BTC[[#This Row],[ATR]]</f>
        <v>5582.5675545003851</v>
      </c>
      <c r="O329" s="15">
        <f>IF(OR(BTC[[#This Row],[UpperE]]&lt;O328,F328&gt;O328),BTC[[#This Row],[UpperE]],O328)</f>
        <v>6997.8022328824827</v>
      </c>
      <c r="P329" s="15">
        <f>IF(OR(BTC[[#This Row],[LowerE]]&gt;P328,F328&lt;P328),BTC[[#This Row],[LowerE]],P328)</f>
        <v>5858.225060555983</v>
      </c>
      <c r="Q329" s="8">
        <f>IF(T328=O328,BTC[[#This Row],[Upper]],BTC[[#This Row],[Lower]])</f>
        <v>6997.8022328824827</v>
      </c>
      <c r="R329" s="22">
        <f>IF(BTC[[#This Row],[SuperTrend]]=BTC[[#This Row],[Upper]],BTC[[#This Row],[Upper]],NA())</f>
        <v>6997.8022328824827</v>
      </c>
      <c r="S329" s="22" t="e">
        <f>IF(BTC[[#This Row],[SuperTrend]]=BTC[[#This Row],[Lower]],BTC[[#This Row],[Lower]],NA())</f>
        <v>#N/A</v>
      </c>
      <c r="T329" s="22">
        <f>IF(BTC[[#This Row],[close]]&lt;=BTC[[#This Row],[STpot]],BTC[[#This Row],[Upper]],BTC[[#This Row],[Lower]])</f>
        <v>6997.8022328824827</v>
      </c>
    </row>
    <row r="330" spans="1:20" x14ac:dyDescent="0.25">
      <c r="A330" s="5">
        <v>329</v>
      </c>
      <c r="B330" s="2">
        <v>43291</v>
      </c>
      <c r="C330" s="1">
        <v>6296.91</v>
      </c>
      <c r="D330" s="1">
        <v>6406</v>
      </c>
      <c r="E330" s="1">
        <v>6278.99</v>
      </c>
      <c r="F330" s="1">
        <v>6378.07</v>
      </c>
      <c r="G330" s="1">
        <f>BTC[[#This Row],[high]]-BTC[[#This Row],[low]]</f>
        <v>127.01000000000022</v>
      </c>
      <c r="H330" s="1">
        <f>ABS(BTC[[#This Row],[high]]-F329)</f>
        <v>109.09000000000015</v>
      </c>
      <c r="I330" s="1">
        <f>ABS(BTC[[#This Row],[low]]-F329)</f>
        <v>17.920000000000073</v>
      </c>
      <c r="J330" s="15">
        <f>MAX(BTC[[#This Row],[H-L]:[|L-pC|]])</f>
        <v>127.01000000000022</v>
      </c>
      <c r="K330" s="8">
        <f>(K329*9+BTC[[#This Row],[TR]])/10</f>
        <v>279.5307336498845</v>
      </c>
      <c r="L330" s="12">
        <f>(BTC[[#This Row],[high]]+BTC[[#This Row],[low]])/2</f>
        <v>6342.4949999999999</v>
      </c>
      <c r="M330" s="15">
        <f>BTC[[#This Row],[MidPrice]]+Multiplier*BTC[[#This Row],[ATR]]</f>
        <v>7181.0872009496534</v>
      </c>
      <c r="N330" s="15">
        <f>BTC[[#This Row],[MidPrice]]-Multiplier*BTC[[#This Row],[ATR]]</f>
        <v>5503.9027990503464</v>
      </c>
      <c r="O330" s="15">
        <f>IF(OR(BTC[[#This Row],[UpperE]]&lt;O329,F329&gt;O329),BTC[[#This Row],[UpperE]],O329)</f>
        <v>6997.8022328824827</v>
      </c>
      <c r="P330" s="15">
        <f>IF(OR(BTC[[#This Row],[LowerE]]&gt;P329,F329&lt;P329),BTC[[#This Row],[LowerE]],P329)</f>
        <v>5858.225060555983</v>
      </c>
      <c r="Q330" s="8">
        <f>IF(T329=O329,BTC[[#This Row],[Upper]],BTC[[#This Row],[Lower]])</f>
        <v>6997.8022328824827</v>
      </c>
      <c r="R330" s="22">
        <f>IF(BTC[[#This Row],[SuperTrend]]=BTC[[#This Row],[Upper]],BTC[[#This Row],[Upper]],NA())</f>
        <v>6997.8022328824827</v>
      </c>
      <c r="S330" s="22" t="e">
        <f>IF(BTC[[#This Row],[SuperTrend]]=BTC[[#This Row],[Lower]],BTC[[#This Row],[Lower]],NA())</f>
        <v>#N/A</v>
      </c>
      <c r="T330" s="22">
        <f>IF(BTC[[#This Row],[close]]&lt;=BTC[[#This Row],[STpot]],BTC[[#This Row],[Upper]],BTC[[#This Row],[Lower]])</f>
        <v>6997.8022328824827</v>
      </c>
    </row>
    <row r="331" spans="1:20" x14ac:dyDescent="0.25">
      <c r="A331" s="5">
        <v>330</v>
      </c>
      <c r="B331" s="2">
        <v>43292</v>
      </c>
      <c r="C331" s="1">
        <v>6378.07</v>
      </c>
      <c r="D331" s="1">
        <v>6380.28</v>
      </c>
      <c r="E331" s="1">
        <v>6070</v>
      </c>
      <c r="F331" s="1">
        <v>6250.57</v>
      </c>
      <c r="G331" s="1">
        <f>BTC[[#This Row],[high]]-BTC[[#This Row],[low]]</f>
        <v>310.27999999999975</v>
      </c>
      <c r="H331" s="1">
        <f>ABS(BTC[[#This Row],[high]]-F330)</f>
        <v>2.2100000000000364</v>
      </c>
      <c r="I331" s="1">
        <f>ABS(BTC[[#This Row],[low]]-F330)</f>
        <v>308.06999999999971</v>
      </c>
      <c r="J331" s="15">
        <f>MAX(BTC[[#This Row],[H-L]:[|L-pC|]])</f>
        <v>310.27999999999975</v>
      </c>
      <c r="K331" s="8">
        <f>(K330*9+BTC[[#This Row],[TR]])/10</f>
        <v>282.60566028489603</v>
      </c>
      <c r="L331" s="12">
        <f>(BTC[[#This Row],[high]]+BTC[[#This Row],[low]])/2</f>
        <v>6225.1399999999994</v>
      </c>
      <c r="M331" s="15">
        <f>BTC[[#This Row],[MidPrice]]+Multiplier*BTC[[#This Row],[ATR]]</f>
        <v>7072.9569808546876</v>
      </c>
      <c r="N331" s="15">
        <f>BTC[[#This Row],[MidPrice]]-Multiplier*BTC[[#This Row],[ATR]]</f>
        <v>5377.3230191453113</v>
      </c>
      <c r="O331" s="15">
        <f>IF(OR(BTC[[#This Row],[UpperE]]&lt;O330,F330&gt;O330),BTC[[#This Row],[UpperE]],O330)</f>
        <v>6997.8022328824827</v>
      </c>
      <c r="P331" s="15">
        <f>IF(OR(BTC[[#This Row],[LowerE]]&gt;P330,F330&lt;P330),BTC[[#This Row],[LowerE]],P330)</f>
        <v>5858.225060555983</v>
      </c>
      <c r="Q331" s="8">
        <f>IF(T330=O330,BTC[[#This Row],[Upper]],BTC[[#This Row],[Lower]])</f>
        <v>6997.8022328824827</v>
      </c>
      <c r="R331" s="22">
        <f>IF(BTC[[#This Row],[SuperTrend]]=BTC[[#This Row],[Upper]],BTC[[#This Row],[Upper]],NA())</f>
        <v>6997.8022328824827</v>
      </c>
      <c r="S331" s="22" t="e">
        <f>IF(BTC[[#This Row],[SuperTrend]]=BTC[[#This Row],[Lower]],BTC[[#This Row],[Lower]],NA())</f>
        <v>#N/A</v>
      </c>
      <c r="T331" s="22">
        <f>IF(BTC[[#This Row],[close]]&lt;=BTC[[#This Row],[STpot]],BTC[[#This Row],[Upper]],BTC[[#This Row],[Lower]])</f>
        <v>6997.8022328824827</v>
      </c>
    </row>
    <row r="332" spans="1:20" x14ac:dyDescent="0.25">
      <c r="A332" s="5">
        <v>331</v>
      </c>
      <c r="B332" s="2">
        <v>43293</v>
      </c>
      <c r="C332" s="1">
        <v>6251.4</v>
      </c>
      <c r="D332" s="1">
        <v>6350</v>
      </c>
      <c r="E332" s="1">
        <v>6110</v>
      </c>
      <c r="F332" s="1">
        <v>6214.57</v>
      </c>
      <c r="G332" s="1">
        <f>BTC[[#This Row],[high]]-BTC[[#This Row],[low]]</f>
        <v>240</v>
      </c>
      <c r="H332" s="1">
        <f>ABS(BTC[[#This Row],[high]]-F331)</f>
        <v>99.430000000000291</v>
      </c>
      <c r="I332" s="1">
        <f>ABS(BTC[[#This Row],[low]]-F331)</f>
        <v>140.56999999999971</v>
      </c>
      <c r="J332" s="15">
        <f>MAX(BTC[[#This Row],[H-L]:[|L-pC|]])</f>
        <v>240</v>
      </c>
      <c r="K332" s="8">
        <f>(K331*9+BTC[[#This Row],[TR]])/10</f>
        <v>278.34509425640647</v>
      </c>
      <c r="L332" s="12">
        <f>(BTC[[#This Row],[high]]+BTC[[#This Row],[low]])/2</f>
        <v>6230</v>
      </c>
      <c r="M332" s="15">
        <f>BTC[[#This Row],[MidPrice]]+Multiplier*BTC[[#This Row],[ATR]]</f>
        <v>7065.0352827692195</v>
      </c>
      <c r="N332" s="15">
        <f>BTC[[#This Row],[MidPrice]]-Multiplier*BTC[[#This Row],[ATR]]</f>
        <v>5394.9647172307805</v>
      </c>
      <c r="O332" s="15">
        <f>IF(OR(BTC[[#This Row],[UpperE]]&lt;O331,F331&gt;O331),BTC[[#This Row],[UpperE]],O331)</f>
        <v>6997.8022328824827</v>
      </c>
      <c r="P332" s="15">
        <f>IF(OR(BTC[[#This Row],[LowerE]]&gt;P331,F331&lt;P331),BTC[[#This Row],[LowerE]],P331)</f>
        <v>5858.225060555983</v>
      </c>
      <c r="Q332" s="8">
        <f>IF(T331=O331,BTC[[#This Row],[Upper]],BTC[[#This Row],[Lower]])</f>
        <v>6997.8022328824827</v>
      </c>
      <c r="R332" s="22">
        <f>IF(BTC[[#This Row],[SuperTrend]]=BTC[[#This Row],[Upper]],BTC[[#This Row],[Upper]],NA())</f>
        <v>6997.8022328824827</v>
      </c>
      <c r="S332" s="22" t="e">
        <f>IF(BTC[[#This Row],[SuperTrend]]=BTC[[#This Row],[Lower]],BTC[[#This Row],[Lower]],NA())</f>
        <v>#N/A</v>
      </c>
      <c r="T332" s="22">
        <f>IF(BTC[[#This Row],[close]]&lt;=BTC[[#This Row],[STpot]],BTC[[#This Row],[Upper]],BTC[[#This Row],[Lower]])</f>
        <v>6997.8022328824827</v>
      </c>
    </row>
    <row r="333" spans="1:20" x14ac:dyDescent="0.25">
      <c r="A333" s="5">
        <v>332</v>
      </c>
      <c r="B333" s="2">
        <v>43294</v>
      </c>
      <c r="C333" s="1">
        <v>6214.57</v>
      </c>
      <c r="D333" s="1">
        <v>6335</v>
      </c>
      <c r="E333" s="1">
        <v>6178</v>
      </c>
      <c r="F333" s="1">
        <v>6251.99</v>
      </c>
      <c r="G333" s="1">
        <f>BTC[[#This Row],[high]]-BTC[[#This Row],[low]]</f>
        <v>157</v>
      </c>
      <c r="H333" s="1">
        <f>ABS(BTC[[#This Row],[high]]-F332)</f>
        <v>120.43000000000029</v>
      </c>
      <c r="I333" s="1">
        <f>ABS(BTC[[#This Row],[low]]-F332)</f>
        <v>36.569999999999709</v>
      </c>
      <c r="J333" s="15">
        <f>MAX(BTC[[#This Row],[H-L]:[|L-pC|]])</f>
        <v>157</v>
      </c>
      <c r="K333" s="8">
        <f>(K332*9+BTC[[#This Row],[TR]])/10</f>
        <v>266.21058483076581</v>
      </c>
      <c r="L333" s="12">
        <f>(BTC[[#This Row],[high]]+BTC[[#This Row],[low]])/2</f>
        <v>6256.5</v>
      </c>
      <c r="M333" s="15">
        <f>BTC[[#This Row],[MidPrice]]+Multiplier*BTC[[#This Row],[ATR]]</f>
        <v>7055.1317544922977</v>
      </c>
      <c r="N333" s="15">
        <f>BTC[[#This Row],[MidPrice]]-Multiplier*BTC[[#This Row],[ATR]]</f>
        <v>5457.8682455077023</v>
      </c>
      <c r="O333" s="15">
        <f>IF(OR(BTC[[#This Row],[UpperE]]&lt;O332,F332&gt;O332),BTC[[#This Row],[UpperE]],O332)</f>
        <v>6997.8022328824827</v>
      </c>
      <c r="P333" s="15">
        <f>IF(OR(BTC[[#This Row],[LowerE]]&gt;P332,F332&lt;P332),BTC[[#This Row],[LowerE]],P332)</f>
        <v>5858.225060555983</v>
      </c>
      <c r="Q333" s="8">
        <f>IF(T332=O332,BTC[[#This Row],[Upper]],BTC[[#This Row],[Lower]])</f>
        <v>6997.8022328824827</v>
      </c>
      <c r="R333" s="22">
        <f>IF(BTC[[#This Row],[SuperTrend]]=BTC[[#This Row],[Upper]],BTC[[#This Row],[Upper]],NA())</f>
        <v>6997.8022328824827</v>
      </c>
      <c r="S333" s="22" t="e">
        <f>IF(BTC[[#This Row],[SuperTrend]]=BTC[[#This Row],[Lower]],BTC[[#This Row],[Lower]],NA())</f>
        <v>#N/A</v>
      </c>
      <c r="T333" s="22">
        <f>IF(BTC[[#This Row],[close]]&lt;=BTC[[#This Row],[STpot]],BTC[[#This Row],[Upper]],BTC[[#This Row],[Lower]])</f>
        <v>6997.8022328824827</v>
      </c>
    </row>
    <row r="334" spans="1:20" x14ac:dyDescent="0.25">
      <c r="A334" s="5">
        <v>333</v>
      </c>
      <c r="B334" s="2">
        <v>43295</v>
      </c>
      <c r="C334" s="1">
        <v>6250.9</v>
      </c>
      <c r="D334" s="1">
        <v>6395</v>
      </c>
      <c r="E334" s="1">
        <v>6225.4</v>
      </c>
      <c r="F334" s="1">
        <v>6353.01</v>
      </c>
      <c r="G334" s="1">
        <f>BTC[[#This Row],[high]]-BTC[[#This Row],[low]]</f>
        <v>169.60000000000036</v>
      </c>
      <c r="H334" s="1">
        <f>ABS(BTC[[#This Row],[high]]-F333)</f>
        <v>143.01000000000022</v>
      </c>
      <c r="I334" s="1">
        <f>ABS(BTC[[#This Row],[low]]-F333)</f>
        <v>26.590000000000146</v>
      </c>
      <c r="J334" s="15">
        <f>MAX(BTC[[#This Row],[H-L]:[|L-pC|]])</f>
        <v>169.60000000000036</v>
      </c>
      <c r="K334" s="8">
        <f>(K333*9+BTC[[#This Row],[TR]])/10</f>
        <v>256.54952634768927</v>
      </c>
      <c r="L334" s="12">
        <f>(BTC[[#This Row],[high]]+BTC[[#This Row],[low]])/2</f>
        <v>6310.2</v>
      </c>
      <c r="M334" s="15">
        <f>BTC[[#This Row],[MidPrice]]+Multiplier*BTC[[#This Row],[ATR]]</f>
        <v>7079.8485790430677</v>
      </c>
      <c r="N334" s="15">
        <f>BTC[[#This Row],[MidPrice]]-Multiplier*BTC[[#This Row],[ATR]]</f>
        <v>5540.5514209569319</v>
      </c>
      <c r="O334" s="15">
        <f>IF(OR(BTC[[#This Row],[UpperE]]&lt;O333,F333&gt;O333),BTC[[#This Row],[UpperE]],O333)</f>
        <v>6997.8022328824827</v>
      </c>
      <c r="P334" s="15">
        <f>IF(OR(BTC[[#This Row],[LowerE]]&gt;P333,F333&lt;P333),BTC[[#This Row],[LowerE]],P333)</f>
        <v>5858.225060555983</v>
      </c>
      <c r="Q334" s="8">
        <f>IF(T333=O333,BTC[[#This Row],[Upper]],BTC[[#This Row],[Lower]])</f>
        <v>6997.8022328824827</v>
      </c>
      <c r="R334" s="22">
        <f>IF(BTC[[#This Row],[SuperTrend]]=BTC[[#This Row],[Upper]],BTC[[#This Row],[Upper]],NA())</f>
        <v>6997.8022328824827</v>
      </c>
      <c r="S334" s="22" t="e">
        <f>IF(BTC[[#This Row],[SuperTrend]]=BTC[[#This Row],[Lower]],BTC[[#This Row],[Lower]],NA())</f>
        <v>#N/A</v>
      </c>
      <c r="T334" s="22">
        <f>IF(BTC[[#This Row],[close]]&lt;=BTC[[#This Row],[STpot]],BTC[[#This Row],[Upper]],BTC[[#This Row],[Lower]])</f>
        <v>6997.8022328824827</v>
      </c>
    </row>
    <row r="335" spans="1:20" x14ac:dyDescent="0.25">
      <c r="A335" s="5">
        <v>334</v>
      </c>
      <c r="B335" s="2">
        <v>43296</v>
      </c>
      <c r="C335" s="1">
        <v>6354.15</v>
      </c>
      <c r="D335" s="1">
        <v>6747.3</v>
      </c>
      <c r="E335" s="1">
        <v>6330.4</v>
      </c>
      <c r="F335" s="1">
        <v>6723.35</v>
      </c>
      <c r="G335" s="1">
        <f>BTC[[#This Row],[high]]-BTC[[#This Row],[low]]</f>
        <v>416.90000000000055</v>
      </c>
      <c r="H335" s="1">
        <f>ABS(BTC[[#This Row],[high]]-F334)</f>
        <v>394.28999999999996</v>
      </c>
      <c r="I335" s="1">
        <f>ABS(BTC[[#This Row],[low]]-F334)</f>
        <v>22.610000000000582</v>
      </c>
      <c r="J335" s="15">
        <f>MAX(BTC[[#This Row],[H-L]:[|L-pC|]])</f>
        <v>416.90000000000055</v>
      </c>
      <c r="K335" s="8">
        <f>(K334*9+BTC[[#This Row],[TR]])/10</f>
        <v>272.58457371292036</v>
      </c>
      <c r="L335" s="12">
        <f>(BTC[[#This Row],[high]]+BTC[[#This Row],[low]])/2</f>
        <v>6538.85</v>
      </c>
      <c r="M335" s="15">
        <f>BTC[[#This Row],[MidPrice]]+Multiplier*BTC[[#This Row],[ATR]]</f>
        <v>7356.6037211387611</v>
      </c>
      <c r="N335" s="15">
        <f>BTC[[#This Row],[MidPrice]]-Multiplier*BTC[[#This Row],[ATR]]</f>
        <v>5721.0962788612396</v>
      </c>
      <c r="O335" s="15">
        <f>IF(OR(BTC[[#This Row],[UpperE]]&lt;O334,F334&gt;O334),BTC[[#This Row],[UpperE]],O334)</f>
        <v>6997.8022328824827</v>
      </c>
      <c r="P335" s="15">
        <f>IF(OR(BTC[[#This Row],[LowerE]]&gt;P334,F334&lt;P334),BTC[[#This Row],[LowerE]],P334)</f>
        <v>5858.225060555983</v>
      </c>
      <c r="Q335" s="8">
        <f>IF(T334=O334,BTC[[#This Row],[Upper]],BTC[[#This Row],[Lower]])</f>
        <v>6997.8022328824827</v>
      </c>
      <c r="R335" s="22">
        <f>IF(BTC[[#This Row],[SuperTrend]]=BTC[[#This Row],[Upper]],BTC[[#This Row],[Upper]],NA())</f>
        <v>6997.8022328824827</v>
      </c>
      <c r="S335" s="22" t="e">
        <f>IF(BTC[[#This Row],[SuperTrend]]=BTC[[#This Row],[Lower]],BTC[[#This Row],[Lower]],NA())</f>
        <v>#N/A</v>
      </c>
      <c r="T335" s="22">
        <f>IF(BTC[[#This Row],[close]]&lt;=BTC[[#This Row],[STpot]],BTC[[#This Row],[Upper]],BTC[[#This Row],[Lower]])</f>
        <v>6997.8022328824827</v>
      </c>
    </row>
    <row r="336" spans="1:20" x14ac:dyDescent="0.25">
      <c r="A336" s="5">
        <v>335</v>
      </c>
      <c r="B336" s="2">
        <v>43297</v>
      </c>
      <c r="C336" s="1">
        <v>6723.33</v>
      </c>
      <c r="D336" s="1">
        <v>7468.99</v>
      </c>
      <c r="E336" s="1">
        <v>6652.04</v>
      </c>
      <c r="F336" s="1">
        <v>7317.44</v>
      </c>
      <c r="G336" s="1">
        <f>BTC[[#This Row],[high]]-BTC[[#This Row],[low]]</f>
        <v>816.94999999999982</v>
      </c>
      <c r="H336" s="1">
        <f>ABS(BTC[[#This Row],[high]]-F335)</f>
        <v>745.63999999999942</v>
      </c>
      <c r="I336" s="1">
        <f>ABS(BTC[[#This Row],[low]]-F335)</f>
        <v>71.3100000000004</v>
      </c>
      <c r="J336" s="15">
        <f>MAX(BTC[[#This Row],[H-L]:[|L-pC|]])</f>
        <v>816.94999999999982</v>
      </c>
      <c r="K336" s="8">
        <f>(K335*9+BTC[[#This Row],[TR]])/10</f>
        <v>327.02111634162827</v>
      </c>
      <c r="L336" s="12">
        <f>(BTC[[#This Row],[high]]+BTC[[#This Row],[low]])/2</f>
        <v>7060.5149999999994</v>
      </c>
      <c r="M336" s="15">
        <f>BTC[[#This Row],[MidPrice]]+Multiplier*BTC[[#This Row],[ATR]]</f>
        <v>8041.5783490248841</v>
      </c>
      <c r="N336" s="15">
        <f>BTC[[#This Row],[MidPrice]]-Multiplier*BTC[[#This Row],[ATR]]</f>
        <v>6079.4516509751147</v>
      </c>
      <c r="O336" s="15">
        <f>IF(OR(BTC[[#This Row],[UpperE]]&lt;O335,F335&gt;O335),BTC[[#This Row],[UpperE]],O335)</f>
        <v>6997.8022328824827</v>
      </c>
      <c r="P336" s="15">
        <f>IF(OR(BTC[[#This Row],[LowerE]]&gt;P335,F335&lt;P335),BTC[[#This Row],[LowerE]],P335)</f>
        <v>6079.4516509751147</v>
      </c>
      <c r="Q336" s="8">
        <f>IF(T335=O335,BTC[[#This Row],[Upper]],BTC[[#This Row],[Lower]])</f>
        <v>6997.8022328824827</v>
      </c>
      <c r="R336" s="22" t="e">
        <f>IF(BTC[[#This Row],[SuperTrend]]=BTC[[#This Row],[Upper]],BTC[[#This Row],[Upper]],NA())</f>
        <v>#N/A</v>
      </c>
      <c r="S336" s="22">
        <f>IF(BTC[[#This Row],[SuperTrend]]=BTC[[#This Row],[Lower]],BTC[[#This Row],[Lower]],NA())</f>
        <v>6079.4516509751147</v>
      </c>
      <c r="T336" s="22">
        <f>IF(BTC[[#This Row],[close]]&lt;=BTC[[#This Row],[STpot]],BTC[[#This Row],[Upper]],BTC[[#This Row],[Lower]])</f>
        <v>6079.4516509751147</v>
      </c>
    </row>
    <row r="337" spans="1:20" x14ac:dyDescent="0.25">
      <c r="A337" s="5">
        <v>336</v>
      </c>
      <c r="B337" s="2">
        <v>43298</v>
      </c>
      <c r="C337" s="1">
        <v>7317.44</v>
      </c>
      <c r="D337" s="1">
        <v>7588.08</v>
      </c>
      <c r="E337" s="1">
        <v>7225.38</v>
      </c>
      <c r="F337" s="1">
        <v>7381.9</v>
      </c>
      <c r="G337" s="1">
        <f>BTC[[#This Row],[high]]-BTC[[#This Row],[low]]</f>
        <v>362.69999999999982</v>
      </c>
      <c r="H337" s="1">
        <f>ABS(BTC[[#This Row],[high]]-F336)</f>
        <v>270.64000000000033</v>
      </c>
      <c r="I337" s="1">
        <f>ABS(BTC[[#This Row],[low]]-F336)</f>
        <v>92.059999999999491</v>
      </c>
      <c r="J337" s="15">
        <f>MAX(BTC[[#This Row],[H-L]:[|L-pC|]])</f>
        <v>362.69999999999982</v>
      </c>
      <c r="K337" s="8">
        <f>(K336*9+BTC[[#This Row],[TR]])/10</f>
        <v>330.58900470746545</v>
      </c>
      <c r="L337" s="12">
        <f>(BTC[[#This Row],[high]]+BTC[[#This Row],[low]])/2</f>
        <v>7406.73</v>
      </c>
      <c r="M337" s="15">
        <f>BTC[[#This Row],[MidPrice]]+Multiplier*BTC[[#This Row],[ATR]]</f>
        <v>8398.4970141223966</v>
      </c>
      <c r="N337" s="15">
        <f>BTC[[#This Row],[MidPrice]]-Multiplier*BTC[[#This Row],[ATR]]</f>
        <v>6414.9629858776034</v>
      </c>
      <c r="O337" s="15">
        <f>IF(OR(BTC[[#This Row],[UpperE]]&lt;O336,F336&gt;O336),BTC[[#This Row],[UpperE]],O336)</f>
        <v>8398.4970141223966</v>
      </c>
      <c r="P337" s="15">
        <f>IF(OR(BTC[[#This Row],[LowerE]]&gt;P336,F336&lt;P336),BTC[[#This Row],[LowerE]],P336)</f>
        <v>6414.9629858776034</v>
      </c>
      <c r="Q337" s="8">
        <f>IF(T336=O336,BTC[[#This Row],[Upper]],BTC[[#This Row],[Lower]])</f>
        <v>6414.9629858776034</v>
      </c>
      <c r="R337" s="22" t="e">
        <f>IF(BTC[[#This Row],[SuperTrend]]=BTC[[#This Row],[Upper]],BTC[[#This Row],[Upper]],NA())</f>
        <v>#N/A</v>
      </c>
      <c r="S337" s="22">
        <f>IF(BTC[[#This Row],[SuperTrend]]=BTC[[#This Row],[Lower]],BTC[[#This Row],[Lower]],NA())</f>
        <v>6414.9629858776034</v>
      </c>
      <c r="T337" s="22">
        <f>IF(BTC[[#This Row],[close]]&lt;=BTC[[#This Row],[STpot]],BTC[[#This Row],[Upper]],BTC[[#This Row],[Lower]])</f>
        <v>6414.9629858776034</v>
      </c>
    </row>
    <row r="338" spans="1:20" x14ac:dyDescent="0.25">
      <c r="A338" s="5">
        <v>337</v>
      </c>
      <c r="B338" s="2">
        <v>43299</v>
      </c>
      <c r="C338" s="1">
        <v>7381.88</v>
      </c>
      <c r="D338" s="1">
        <v>7576.28</v>
      </c>
      <c r="E338" s="1">
        <v>7270</v>
      </c>
      <c r="F338" s="1">
        <v>7466.21</v>
      </c>
      <c r="G338" s="1">
        <f>BTC[[#This Row],[high]]-BTC[[#This Row],[low]]</f>
        <v>306.27999999999975</v>
      </c>
      <c r="H338" s="1">
        <f>ABS(BTC[[#This Row],[high]]-F337)</f>
        <v>194.38000000000011</v>
      </c>
      <c r="I338" s="1">
        <f>ABS(BTC[[#This Row],[low]]-F337)</f>
        <v>111.89999999999964</v>
      </c>
      <c r="J338" s="15">
        <f>MAX(BTC[[#This Row],[H-L]:[|L-pC|]])</f>
        <v>306.27999999999975</v>
      </c>
      <c r="K338" s="8">
        <f>(K337*9+BTC[[#This Row],[TR]])/10</f>
        <v>328.15810423671888</v>
      </c>
      <c r="L338" s="12">
        <f>(BTC[[#This Row],[high]]+BTC[[#This Row],[low]])/2</f>
        <v>7423.1399999999994</v>
      </c>
      <c r="M338" s="15">
        <f>BTC[[#This Row],[MidPrice]]+Multiplier*BTC[[#This Row],[ATR]]</f>
        <v>8407.6143127101568</v>
      </c>
      <c r="N338" s="15">
        <f>BTC[[#This Row],[MidPrice]]-Multiplier*BTC[[#This Row],[ATR]]</f>
        <v>6438.6656872898429</v>
      </c>
      <c r="O338" s="15">
        <f>IF(OR(BTC[[#This Row],[UpperE]]&lt;O337,F337&gt;O337),BTC[[#This Row],[UpperE]],O337)</f>
        <v>8398.4970141223966</v>
      </c>
      <c r="P338" s="15">
        <f>IF(OR(BTC[[#This Row],[LowerE]]&gt;P337,F337&lt;P337),BTC[[#This Row],[LowerE]],P337)</f>
        <v>6438.6656872898429</v>
      </c>
      <c r="Q338" s="8">
        <f>IF(T337=O337,BTC[[#This Row],[Upper]],BTC[[#This Row],[Lower]])</f>
        <v>6438.6656872898429</v>
      </c>
      <c r="R338" s="22" t="e">
        <f>IF(BTC[[#This Row],[SuperTrend]]=BTC[[#This Row],[Upper]],BTC[[#This Row],[Upper]],NA())</f>
        <v>#N/A</v>
      </c>
      <c r="S338" s="22">
        <f>IF(BTC[[#This Row],[SuperTrend]]=BTC[[#This Row],[Lower]],BTC[[#This Row],[Lower]],NA())</f>
        <v>6438.6656872898429</v>
      </c>
      <c r="T338" s="22">
        <f>IF(BTC[[#This Row],[close]]&lt;=BTC[[#This Row],[STpot]],BTC[[#This Row],[Upper]],BTC[[#This Row],[Lower]])</f>
        <v>6438.6656872898429</v>
      </c>
    </row>
    <row r="339" spans="1:20" x14ac:dyDescent="0.25">
      <c r="A339" s="5">
        <v>338</v>
      </c>
      <c r="B339" s="2">
        <v>43300</v>
      </c>
      <c r="C339" s="1">
        <v>7468.86</v>
      </c>
      <c r="D339" s="1">
        <v>7700</v>
      </c>
      <c r="E339" s="1">
        <v>7273</v>
      </c>
      <c r="F339" s="1">
        <v>7337.53</v>
      </c>
      <c r="G339" s="1">
        <f>BTC[[#This Row],[high]]-BTC[[#This Row],[low]]</f>
        <v>427</v>
      </c>
      <c r="H339" s="1">
        <f>ABS(BTC[[#This Row],[high]]-F338)</f>
        <v>233.78999999999996</v>
      </c>
      <c r="I339" s="1">
        <f>ABS(BTC[[#This Row],[low]]-F338)</f>
        <v>193.21000000000004</v>
      </c>
      <c r="J339" s="15">
        <f>MAX(BTC[[#This Row],[H-L]:[|L-pC|]])</f>
        <v>427</v>
      </c>
      <c r="K339" s="8">
        <f>(K338*9+BTC[[#This Row],[TR]])/10</f>
        <v>338.04229381304697</v>
      </c>
      <c r="L339" s="12">
        <f>(BTC[[#This Row],[high]]+BTC[[#This Row],[low]])/2</f>
        <v>7486.5</v>
      </c>
      <c r="M339" s="15">
        <f>BTC[[#This Row],[MidPrice]]+Multiplier*BTC[[#This Row],[ATR]]</f>
        <v>8500.6268814391406</v>
      </c>
      <c r="N339" s="15">
        <f>BTC[[#This Row],[MidPrice]]-Multiplier*BTC[[#This Row],[ATR]]</f>
        <v>6472.3731185608594</v>
      </c>
      <c r="O339" s="15">
        <f>IF(OR(BTC[[#This Row],[UpperE]]&lt;O338,F338&gt;O338),BTC[[#This Row],[UpperE]],O338)</f>
        <v>8398.4970141223966</v>
      </c>
      <c r="P339" s="15">
        <f>IF(OR(BTC[[#This Row],[LowerE]]&gt;P338,F338&lt;P338),BTC[[#This Row],[LowerE]],P338)</f>
        <v>6472.3731185608594</v>
      </c>
      <c r="Q339" s="8">
        <f>IF(T338=O338,BTC[[#This Row],[Upper]],BTC[[#This Row],[Lower]])</f>
        <v>6472.3731185608594</v>
      </c>
      <c r="R339" s="22" t="e">
        <f>IF(BTC[[#This Row],[SuperTrend]]=BTC[[#This Row],[Upper]],BTC[[#This Row],[Upper]],NA())</f>
        <v>#N/A</v>
      </c>
      <c r="S339" s="22">
        <f>IF(BTC[[#This Row],[SuperTrend]]=BTC[[#This Row],[Lower]],BTC[[#This Row],[Lower]],NA())</f>
        <v>6472.3731185608594</v>
      </c>
      <c r="T339" s="22">
        <f>IF(BTC[[#This Row],[close]]&lt;=BTC[[#This Row],[STpot]],BTC[[#This Row],[Upper]],BTC[[#This Row],[Lower]])</f>
        <v>6472.3731185608594</v>
      </c>
    </row>
    <row r="340" spans="1:20" x14ac:dyDescent="0.25">
      <c r="A340" s="5">
        <v>339</v>
      </c>
      <c r="B340" s="2">
        <v>43301</v>
      </c>
      <c r="C340" s="1">
        <v>7337.47</v>
      </c>
      <c r="D340" s="1">
        <v>7458.47</v>
      </c>
      <c r="E340" s="1">
        <v>7211</v>
      </c>
      <c r="F340" s="1">
        <v>7398.78</v>
      </c>
      <c r="G340" s="1">
        <f>BTC[[#This Row],[high]]-BTC[[#This Row],[low]]</f>
        <v>247.47000000000025</v>
      </c>
      <c r="H340" s="1">
        <f>ABS(BTC[[#This Row],[high]]-F339)</f>
        <v>120.94000000000051</v>
      </c>
      <c r="I340" s="1">
        <f>ABS(BTC[[#This Row],[low]]-F339)</f>
        <v>126.52999999999975</v>
      </c>
      <c r="J340" s="15">
        <f>MAX(BTC[[#This Row],[H-L]:[|L-pC|]])</f>
        <v>247.47000000000025</v>
      </c>
      <c r="K340" s="8">
        <f>(K339*9+BTC[[#This Row],[TR]])/10</f>
        <v>328.98506443174227</v>
      </c>
      <c r="L340" s="12">
        <f>(BTC[[#This Row],[high]]+BTC[[#This Row],[low]])/2</f>
        <v>7334.7350000000006</v>
      </c>
      <c r="M340" s="15">
        <f>BTC[[#This Row],[MidPrice]]+Multiplier*BTC[[#This Row],[ATR]]</f>
        <v>8321.6901932952278</v>
      </c>
      <c r="N340" s="15">
        <f>BTC[[#This Row],[MidPrice]]-Multiplier*BTC[[#This Row],[ATR]]</f>
        <v>6347.7798067047734</v>
      </c>
      <c r="O340" s="15">
        <f>IF(OR(BTC[[#This Row],[UpperE]]&lt;O339,F339&gt;O339),BTC[[#This Row],[UpperE]],O339)</f>
        <v>8321.6901932952278</v>
      </c>
      <c r="P340" s="15">
        <f>IF(OR(BTC[[#This Row],[LowerE]]&gt;P339,F339&lt;P339),BTC[[#This Row],[LowerE]],P339)</f>
        <v>6472.3731185608594</v>
      </c>
      <c r="Q340" s="8">
        <f>IF(T339=O339,BTC[[#This Row],[Upper]],BTC[[#This Row],[Lower]])</f>
        <v>6472.3731185608594</v>
      </c>
      <c r="R340" s="22" t="e">
        <f>IF(BTC[[#This Row],[SuperTrend]]=BTC[[#This Row],[Upper]],BTC[[#This Row],[Upper]],NA())</f>
        <v>#N/A</v>
      </c>
      <c r="S340" s="22">
        <f>IF(BTC[[#This Row],[SuperTrend]]=BTC[[#This Row],[Lower]],BTC[[#This Row],[Lower]],NA())</f>
        <v>6472.3731185608594</v>
      </c>
      <c r="T340" s="22">
        <f>IF(BTC[[#This Row],[close]]&lt;=BTC[[#This Row],[STpot]],BTC[[#This Row],[Upper]],BTC[[#This Row],[Lower]])</f>
        <v>6472.3731185608594</v>
      </c>
    </row>
    <row r="341" spans="1:20" x14ac:dyDescent="0.25">
      <c r="A341" s="5">
        <v>340</v>
      </c>
      <c r="B341" s="2">
        <v>43302</v>
      </c>
      <c r="C341" s="1">
        <v>7399.25</v>
      </c>
      <c r="D341" s="1">
        <v>7582.4</v>
      </c>
      <c r="E341" s="1">
        <v>7335.5</v>
      </c>
      <c r="F341" s="1">
        <v>7394.79</v>
      </c>
      <c r="G341" s="1">
        <f>BTC[[#This Row],[high]]-BTC[[#This Row],[low]]</f>
        <v>246.89999999999964</v>
      </c>
      <c r="H341" s="1">
        <f>ABS(BTC[[#This Row],[high]]-F340)</f>
        <v>183.61999999999989</v>
      </c>
      <c r="I341" s="1">
        <f>ABS(BTC[[#This Row],[low]]-F340)</f>
        <v>63.279999999999745</v>
      </c>
      <c r="J341" s="15">
        <f>MAX(BTC[[#This Row],[H-L]:[|L-pC|]])</f>
        <v>246.89999999999964</v>
      </c>
      <c r="K341" s="8">
        <f>(K340*9+BTC[[#This Row],[TR]])/10</f>
        <v>320.77655798856802</v>
      </c>
      <c r="L341" s="12">
        <f>(BTC[[#This Row],[high]]+BTC[[#This Row],[low]])/2</f>
        <v>7458.95</v>
      </c>
      <c r="M341" s="15">
        <f>BTC[[#This Row],[MidPrice]]+Multiplier*BTC[[#This Row],[ATR]]</f>
        <v>8421.2796739657042</v>
      </c>
      <c r="N341" s="15">
        <f>BTC[[#This Row],[MidPrice]]-Multiplier*BTC[[#This Row],[ATR]]</f>
        <v>6496.6203260342954</v>
      </c>
      <c r="O341" s="15">
        <f>IF(OR(BTC[[#This Row],[UpperE]]&lt;O340,F340&gt;O340),BTC[[#This Row],[UpperE]],O340)</f>
        <v>8321.6901932952278</v>
      </c>
      <c r="P341" s="15">
        <f>IF(OR(BTC[[#This Row],[LowerE]]&gt;P340,F340&lt;P340),BTC[[#This Row],[LowerE]],P340)</f>
        <v>6496.6203260342954</v>
      </c>
      <c r="Q341" s="8">
        <f>IF(T340=O340,BTC[[#This Row],[Upper]],BTC[[#This Row],[Lower]])</f>
        <v>6496.6203260342954</v>
      </c>
      <c r="R341" s="22" t="e">
        <f>IF(BTC[[#This Row],[SuperTrend]]=BTC[[#This Row],[Upper]],BTC[[#This Row],[Upper]],NA())</f>
        <v>#N/A</v>
      </c>
      <c r="S341" s="22">
        <f>IF(BTC[[#This Row],[SuperTrend]]=BTC[[#This Row],[Lower]],BTC[[#This Row],[Lower]],NA())</f>
        <v>6496.6203260342954</v>
      </c>
      <c r="T341" s="22">
        <f>IF(BTC[[#This Row],[close]]&lt;=BTC[[#This Row],[STpot]],BTC[[#This Row],[Upper]],BTC[[#This Row],[Lower]])</f>
        <v>6496.6203260342954</v>
      </c>
    </row>
    <row r="342" spans="1:20" x14ac:dyDescent="0.25">
      <c r="A342" s="5">
        <v>341</v>
      </c>
      <c r="B342" s="2">
        <v>43303</v>
      </c>
      <c r="C342" s="1">
        <v>7394.78</v>
      </c>
      <c r="D342" s="1">
        <v>7833</v>
      </c>
      <c r="E342" s="1">
        <v>7375</v>
      </c>
      <c r="F342" s="1">
        <v>7721.01</v>
      </c>
      <c r="G342" s="1">
        <f>BTC[[#This Row],[high]]-BTC[[#This Row],[low]]</f>
        <v>458</v>
      </c>
      <c r="H342" s="1">
        <f>ABS(BTC[[#This Row],[high]]-F341)</f>
        <v>438.21000000000004</v>
      </c>
      <c r="I342" s="1">
        <f>ABS(BTC[[#This Row],[low]]-F341)</f>
        <v>19.789999999999964</v>
      </c>
      <c r="J342" s="15">
        <f>MAX(BTC[[#This Row],[H-L]:[|L-pC|]])</f>
        <v>458</v>
      </c>
      <c r="K342" s="8">
        <f>(K341*9+BTC[[#This Row],[TR]])/10</f>
        <v>334.4989021897112</v>
      </c>
      <c r="L342" s="12">
        <f>(BTC[[#This Row],[high]]+BTC[[#This Row],[low]])/2</f>
        <v>7604</v>
      </c>
      <c r="M342" s="15">
        <f>BTC[[#This Row],[MidPrice]]+Multiplier*BTC[[#This Row],[ATR]]</f>
        <v>8607.4967065691344</v>
      </c>
      <c r="N342" s="15">
        <f>BTC[[#This Row],[MidPrice]]-Multiplier*BTC[[#This Row],[ATR]]</f>
        <v>6600.5032934308665</v>
      </c>
      <c r="O342" s="15">
        <f>IF(OR(BTC[[#This Row],[UpperE]]&lt;O341,F341&gt;O341),BTC[[#This Row],[UpperE]],O341)</f>
        <v>8321.6901932952278</v>
      </c>
      <c r="P342" s="15">
        <f>IF(OR(BTC[[#This Row],[LowerE]]&gt;P341,F341&lt;P341),BTC[[#This Row],[LowerE]],P341)</f>
        <v>6600.5032934308665</v>
      </c>
      <c r="Q342" s="8">
        <f>IF(T341=O341,BTC[[#This Row],[Upper]],BTC[[#This Row],[Lower]])</f>
        <v>6600.5032934308665</v>
      </c>
      <c r="R342" s="22" t="e">
        <f>IF(BTC[[#This Row],[SuperTrend]]=BTC[[#This Row],[Upper]],BTC[[#This Row],[Upper]],NA())</f>
        <v>#N/A</v>
      </c>
      <c r="S342" s="22">
        <f>IF(BTC[[#This Row],[SuperTrend]]=BTC[[#This Row],[Lower]],BTC[[#This Row],[Lower]],NA())</f>
        <v>6600.5032934308665</v>
      </c>
      <c r="T342" s="22">
        <f>IF(BTC[[#This Row],[close]]&lt;=BTC[[#This Row],[STpot]],BTC[[#This Row],[Upper]],BTC[[#This Row],[Lower]])</f>
        <v>6600.5032934308665</v>
      </c>
    </row>
    <row r="343" spans="1:20" x14ac:dyDescent="0.25">
      <c r="A343" s="5">
        <v>342</v>
      </c>
      <c r="B343" s="2">
        <v>43304</v>
      </c>
      <c r="C343" s="1">
        <v>7721.65</v>
      </c>
      <c r="D343" s="1">
        <v>8486</v>
      </c>
      <c r="E343" s="1">
        <v>7696</v>
      </c>
      <c r="F343" s="1">
        <v>8397.24</v>
      </c>
      <c r="G343" s="1">
        <f>BTC[[#This Row],[high]]-BTC[[#This Row],[low]]</f>
        <v>790</v>
      </c>
      <c r="H343" s="1">
        <f>ABS(BTC[[#This Row],[high]]-F342)</f>
        <v>764.98999999999978</v>
      </c>
      <c r="I343" s="1">
        <f>ABS(BTC[[#This Row],[low]]-F342)</f>
        <v>25.010000000000218</v>
      </c>
      <c r="J343" s="15">
        <f>MAX(BTC[[#This Row],[H-L]:[|L-pC|]])</f>
        <v>790</v>
      </c>
      <c r="K343" s="8">
        <f>(K342*9+BTC[[#This Row],[TR]])/10</f>
        <v>380.04901197074008</v>
      </c>
      <c r="L343" s="12">
        <f>(BTC[[#This Row],[high]]+BTC[[#This Row],[low]])/2</f>
        <v>8091</v>
      </c>
      <c r="M343" s="15">
        <f>BTC[[#This Row],[MidPrice]]+Multiplier*BTC[[#This Row],[ATR]]</f>
        <v>9231.1470359122195</v>
      </c>
      <c r="N343" s="15">
        <f>BTC[[#This Row],[MidPrice]]-Multiplier*BTC[[#This Row],[ATR]]</f>
        <v>6950.8529640877796</v>
      </c>
      <c r="O343" s="15">
        <f>IF(OR(BTC[[#This Row],[UpperE]]&lt;O342,F342&gt;O342),BTC[[#This Row],[UpperE]],O342)</f>
        <v>8321.6901932952278</v>
      </c>
      <c r="P343" s="15">
        <f>IF(OR(BTC[[#This Row],[LowerE]]&gt;P342,F342&lt;P342),BTC[[#This Row],[LowerE]],P342)</f>
        <v>6950.8529640877796</v>
      </c>
      <c r="Q343" s="8">
        <f>IF(T342=O342,BTC[[#This Row],[Upper]],BTC[[#This Row],[Lower]])</f>
        <v>6950.8529640877796</v>
      </c>
      <c r="R343" s="22" t="e">
        <f>IF(BTC[[#This Row],[SuperTrend]]=BTC[[#This Row],[Upper]],BTC[[#This Row],[Upper]],NA())</f>
        <v>#N/A</v>
      </c>
      <c r="S343" s="22">
        <f>IF(BTC[[#This Row],[SuperTrend]]=BTC[[#This Row],[Lower]],BTC[[#This Row],[Lower]],NA())</f>
        <v>6950.8529640877796</v>
      </c>
      <c r="T343" s="22">
        <f>IF(BTC[[#This Row],[close]]&lt;=BTC[[#This Row],[STpot]],BTC[[#This Row],[Upper]],BTC[[#This Row],[Lower]])</f>
        <v>6950.8529640877796</v>
      </c>
    </row>
    <row r="344" spans="1:20" x14ac:dyDescent="0.25">
      <c r="A344" s="5">
        <v>343</v>
      </c>
      <c r="B344" s="2">
        <v>43305</v>
      </c>
      <c r="C344" s="1">
        <v>8397.24</v>
      </c>
      <c r="D344" s="1">
        <v>8491.77</v>
      </c>
      <c r="E344" s="1">
        <v>8050</v>
      </c>
      <c r="F344" s="1">
        <v>8175.64</v>
      </c>
      <c r="G344" s="1">
        <f>BTC[[#This Row],[high]]-BTC[[#This Row],[low]]</f>
        <v>441.77000000000044</v>
      </c>
      <c r="H344" s="1">
        <f>ABS(BTC[[#This Row],[high]]-F343)</f>
        <v>94.530000000000655</v>
      </c>
      <c r="I344" s="1">
        <f>ABS(BTC[[#This Row],[low]]-F343)</f>
        <v>347.23999999999978</v>
      </c>
      <c r="J344" s="15">
        <f>MAX(BTC[[#This Row],[H-L]:[|L-pC|]])</f>
        <v>441.77000000000044</v>
      </c>
      <c r="K344" s="8">
        <f>(K343*9+BTC[[#This Row],[TR]])/10</f>
        <v>386.22111077366611</v>
      </c>
      <c r="L344" s="12">
        <f>(BTC[[#This Row],[high]]+BTC[[#This Row],[low]])/2</f>
        <v>8270.8850000000002</v>
      </c>
      <c r="M344" s="15">
        <f>BTC[[#This Row],[MidPrice]]+Multiplier*BTC[[#This Row],[ATR]]</f>
        <v>9429.5483323209992</v>
      </c>
      <c r="N344" s="15">
        <f>BTC[[#This Row],[MidPrice]]-Multiplier*BTC[[#This Row],[ATR]]</f>
        <v>7112.2216676790022</v>
      </c>
      <c r="O344" s="15">
        <f>IF(OR(BTC[[#This Row],[UpperE]]&lt;O343,F343&gt;O343),BTC[[#This Row],[UpperE]],O343)</f>
        <v>9429.5483323209992</v>
      </c>
      <c r="P344" s="15">
        <f>IF(OR(BTC[[#This Row],[LowerE]]&gt;P343,F343&lt;P343),BTC[[#This Row],[LowerE]],P343)</f>
        <v>7112.2216676790022</v>
      </c>
      <c r="Q344" s="8">
        <f>IF(T343=O343,BTC[[#This Row],[Upper]],BTC[[#This Row],[Lower]])</f>
        <v>7112.2216676790022</v>
      </c>
      <c r="R344" s="22" t="e">
        <f>IF(BTC[[#This Row],[SuperTrend]]=BTC[[#This Row],[Upper]],BTC[[#This Row],[Upper]],NA())</f>
        <v>#N/A</v>
      </c>
      <c r="S344" s="22">
        <f>IF(BTC[[#This Row],[SuperTrend]]=BTC[[#This Row],[Lower]],BTC[[#This Row],[Lower]],NA())</f>
        <v>7112.2216676790022</v>
      </c>
      <c r="T344" s="22">
        <f>IF(BTC[[#This Row],[close]]&lt;=BTC[[#This Row],[STpot]],BTC[[#This Row],[Upper]],BTC[[#This Row],[Lower]])</f>
        <v>7112.2216676790022</v>
      </c>
    </row>
    <row r="345" spans="1:20" x14ac:dyDescent="0.25">
      <c r="A345" s="5">
        <v>344</v>
      </c>
      <c r="B345" s="2">
        <v>43306</v>
      </c>
      <c r="C345" s="1">
        <v>8175.63</v>
      </c>
      <c r="D345" s="1">
        <v>8315.69</v>
      </c>
      <c r="E345" s="1">
        <v>7850.06</v>
      </c>
      <c r="F345" s="1">
        <v>7920</v>
      </c>
      <c r="G345" s="1">
        <f>BTC[[#This Row],[high]]-BTC[[#This Row],[low]]</f>
        <v>465.63000000000011</v>
      </c>
      <c r="H345" s="1">
        <f>ABS(BTC[[#This Row],[high]]-F344)</f>
        <v>140.05000000000018</v>
      </c>
      <c r="I345" s="1">
        <f>ABS(BTC[[#This Row],[low]]-F344)</f>
        <v>325.57999999999993</v>
      </c>
      <c r="J345" s="15">
        <f>MAX(BTC[[#This Row],[H-L]:[|L-pC|]])</f>
        <v>465.63000000000011</v>
      </c>
      <c r="K345" s="8">
        <f>(K344*9+BTC[[#This Row],[TR]])/10</f>
        <v>394.16199969629952</v>
      </c>
      <c r="L345" s="12">
        <f>(BTC[[#This Row],[high]]+BTC[[#This Row],[low]])/2</f>
        <v>8082.875</v>
      </c>
      <c r="M345" s="15">
        <f>BTC[[#This Row],[MidPrice]]+Multiplier*BTC[[#This Row],[ATR]]</f>
        <v>9265.3609990888981</v>
      </c>
      <c r="N345" s="15">
        <f>BTC[[#This Row],[MidPrice]]-Multiplier*BTC[[#This Row],[ATR]]</f>
        <v>6900.3890009111019</v>
      </c>
      <c r="O345" s="15">
        <f>IF(OR(BTC[[#This Row],[UpperE]]&lt;O344,F344&gt;O344),BTC[[#This Row],[UpperE]],O344)</f>
        <v>9265.3609990888981</v>
      </c>
      <c r="P345" s="15">
        <f>IF(OR(BTC[[#This Row],[LowerE]]&gt;P344,F344&lt;P344),BTC[[#This Row],[LowerE]],P344)</f>
        <v>7112.2216676790022</v>
      </c>
      <c r="Q345" s="8">
        <f>IF(T344=O344,BTC[[#This Row],[Upper]],BTC[[#This Row],[Lower]])</f>
        <v>7112.2216676790022</v>
      </c>
      <c r="R345" s="22" t="e">
        <f>IF(BTC[[#This Row],[SuperTrend]]=BTC[[#This Row],[Upper]],BTC[[#This Row],[Upper]],NA())</f>
        <v>#N/A</v>
      </c>
      <c r="S345" s="22">
        <f>IF(BTC[[#This Row],[SuperTrend]]=BTC[[#This Row],[Lower]],BTC[[#This Row],[Lower]],NA())</f>
        <v>7112.2216676790022</v>
      </c>
      <c r="T345" s="22">
        <f>IF(BTC[[#This Row],[close]]&lt;=BTC[[#This Row],[STpot]],BTC[[#This Row],[Upper]],BTC[[#This Row],[Lower]])</f>
        <v>7112.2216676790022</v>
      </c>
    </row>
    <row r="346" spans="1:20" x14ac:dyDescent="0.25">
      <c r="A346" s="5">
        <v>345</v>
      </c>
      <c r="B346" s="2">
        <v>43307</v>
      </c>
      <c r="C346" s="1">
        <v>7920</v>
      </c>
      <c r="D346" s="1">
        <v>8285</v>
      </c>
      <c r="E346" s="1">
        <v>7805</v>
      </c>
      <c r="F346" s="1">
        <v>8188.57</v>
      </c>
      <c r="G346" s="1">
        <f>BTC[[#This Row],[high]]-BTC[[#This Row],[low]]</f>
        <v>480</v>
      </c>
      <c r="H346" s="1">
        <f>ABS(BTC[[#This Row],[high]]-F345)</f>
        <v>365</v>
      </c>
      <c r="I346" s="1">
        <f>ABS(BTC[[#This Row],[low]]-F345)</f>
        <v>115</v>
      </c>
      <c r="J346" s="15">
        <f>MAX(BTC[[#This Row],[H-L]:[|L-pC|]])</f>
        <v>480</v>
      </c>
      <c r="K346" s="8">
        <f>(K345*9+BTC[[#This Row],[TR]])/10</f>
        <v>402.74579972666959</v>
      </c>
      <c r="L346" s="12">
        <f>(BTC[[#This Row],[high]]+BTC[[#This Row],[low]])/2</f>
        <v>8045</v>
      </c>
      <c r="M346" s="15">
        <f>BTC[[#This Row],[MidPrice]]+Multiplier*BTC[[#This Row],[ATR]]</f>
        <v>9253.2373991800087</v>
      </c>
      <c r="N346" s="15">
        <f>BTC[[#This Row],[MidPrice]]-Multiplier*BTC[[#This Row],[ATR]]</f>
        <v>6836.7626008199913</v>
      </c>
      <c r="O346" s="15">
        <f>IF(OR(BTC[[#This Row],[UpperE]]&lt;O345,F345&gt;O345),BTC[[#This Row],[UpperE]],O345)</f>
        <v>9253.2373991800087</v>
      </c>
      <c r="P346" s="15">
        <f>IF(OR(BTC[[#This Row],[LowerE]]&gt;P345,F345&lt;P345),BTC[[#This Row],[LowerE]],P345)</f>
        <v>7112.2216676790022</v>
      </c>
      <c r="Q346" s="8">
        <f>IF(T345=O345,BTC[[#This Row],[Upper]],BTC[[#This Row],[Lower]])</f>
        <v>7112.2216676790022</v>
      </c>
      <c r="R346" s="22" t="e">
        <f>IF(BTC[[#This Row],[SuperTrend]]=BTC[[#This Row],[Upper]],BTC[[#This Row],[Upper]],NA())</f>
        <v>#N/A</v>
      </c>
      <c r="S346" s="22">
        <f>IF(BTC[[#This Row],[SuperTrend]]=BTC[[#This Row],[Lower]],BTC[[#This Row],[Lower]],NA())</f>
        <v>7112.2216676790022</v>
      </c>
      <c r="T346" s="22">
        <f>IF(BTC[[#This Row],[close]]&lt;=BTC[[#This Row],[STpot]],BTC[[#This Row],[Upper]],BTC[[#This Row],[Lower]])</f>
        <v>7112.2216676790022</v>
      </c>
    </row>
    <row r="347" spans="1:20" x14ac:dyDescent="0.25">
      <c r="A347" s="5">
        <v>346</v>
      </c>
      <c r="B347" s="2">
        <v>43308</v>
      </c>
      <c r="C347" s="1">
        <v>8188.57</v>
      </c>
      <c r="D347" s="1">
        <v>8246.5400000000009</v>
      </c>
      <c r="E347" s="1">
        <v>8067</v>
      </c>
      <c r="F347" s="1">
        <v>8225.0400000000009</v>
      </c>
      <c r="G347" s="1">
        <f>BTC[[#This Row],[high]]-BTC[[#This Row],[low]]</f>
        <v>179.54000000000087</v>
      </c>
      <c r="H347" s="1">
        <f>ABS(BTC[[#This Row],[high]]-F346)</f>
        <v>57.970000000001164</v>
      </c>
      <c r="I347" s="1">
        <f>ABS(BTC[[#This Row],[low]]-F346)</f>
        <v>121.56999999999971</v>
      </c>
      <c r="J347" s="15">
        <f>MAX(BTC[[#This Row],[H-L]:[|L-pC|]])</f>
        <v>179.54000000000087</v>
      </c>
      <c r="K347" s="8">
        <f>(K346*9+BTC[[#This Row],[TR]])/10</f>
        <v>380.42521975400274</v>
      </c>
      <c r="L347" s="12">
        <f>(BTC[[#This Row],[high]]+BTC[[#This Row],[low]])/2</f>
        <v>8156.77</v>
      </c>
      <c r="M347" s="15">
        <f>BTC[[#This Row],[MidPrice]]+Multiplier*BTC[[#This Row],[ATR]]</f>
        <v>9298.0456592620085</v>
      </c>
      <c r="N347" s="15">
        <f>BTC[[#This Row],[MidPrice]]-Multiplier*BTC[[#This Row],[ATR]]</f>
        <v>7015.4943407379924</v>
      </c>
      <c r="O347" s="15">
        <f>IF(OR(BTC[[#This Row],[UpperE]]&lt;O346,F346&gt;O346),BTC[[#This Row],[UpperE]],O346)</f>
        <v>9253.2373991800087</v>
      </c>
      <c r="P347" s="15">
        <f>IF(OR(BTC[[#This Row],[LowerE]]&gt;P346,F346&lt;P346),BTC[[#This Row],[LowerE]],P346)</f>
        <v>7112.2216676790022</v>
      </c>
      <c r="Q347" s="8">
        <f>IF(T346=O346,BTC[[#This Row],[Upper]],BTC[[#This Row],[Lower]])</f>
        <v>7112.2216676790022</v>
      </c>
      <c r="R347" s="22" t="e">
        <f>IF(BTC[[#This Row],[SuperTrend]]=BTC[[#This Row],[Upper]],BTC[[#This Row],[Upper]],NA())</f>
        <v>#N/A</v>
      </c>
      <c r="S347" s="22">
        <f>IF(BTC[[#This Row],[SuperTrend]]=BTC[[#This Row],[Lower]],BTC[[#This Row],[Lower]],NA())</f>
        <v>7112.2216676790022</v>
      </c>
      <c r="T347" s="22">
        <f>IF(BTC[[#This Row],[close]]&lt;=BTC[[#This Row],[STpot]],BTC[[#This Row],[Upper]],BTC[[#This Row],[Lower]])</f>
        <v>7112.2216676790022</v>
      </c>
    </row>
    <row r="348" spans="1:20" x14ac:dyDescent="0.25">
      <c r="A348" s="5">
        <v>347</v>
      </c>
      <c r="B348" s="2">
        <v>43309</v>
      </c>
      <c r="C348" s="1">
        <v>8225.0400000000009</v>
      </c>
      <c r="D348" s="1">
        <v>8294.51</v>
      </c>
      <c r="E348" s="1">
        <v>8115</v>
      </c>
      <c r="F348" s="1">
        <v>8211</v>
      </c>
      <c r="G348" s="1">
        <f>BTC[[#This Row],[high]]-BTC[[#This Row],[low]]</f>
        <v>179.51000000000022</v>
      </c>
      <c r="H348" s="1">
        <f>ABS(BTC[[#This Row],[high]]-F347)</f>
        <v>69.469999999999345</v>
      </c>
      <c r="I348" s="1">
        <f>ABS(BTC[[#This Row],[low]]-F347)</f>
        <v>110.04000000000087</v>
      </c>
      <c r="J348" s="15">
        <f>MAX(BTC[[#This Row],[H-L]:[|L-pC|]])</f>
        <v>179.51000000000022</v>
      </c>
      <c r="K348" s="8">
        <f>(K347*9+BTC[[#This Row],[TR]])/10</f>
        <v>360.33369777860247</v>
      </c>
      <c r="L348" s="12">
        <f>(BTC[[#This Row],[high]]+BTC[[#This Row],[low]])/2</f>
        <v>8204.755000000001</v>
      </c>
      <c r="M348" s="15">
        <f>BTC[[#This Row],[MidPrice]]+Multiplier*BTC[[#This Row],[ATR]]</f>
        <v>9285.7560933358091</v>
      </c>
      <c r="N348" s="15">
        <f>BTC[[#This Row],[MidPrice]]-Multiplier*BTC[[#This Row],[ATR]]</f>
        <v>7123.7539066641939</v>
      </c>
      <c r="O348" s="15">
        <f>IF(OR(BTC[[#This Row],[UpperE]]&lt;O347,F347&gt;O347),BTC[[#This Row],[UpperE]],O347)</f>
        <v>9253.2373991800087</v>
      </c>
      <c r="P348" s="15">
        <f>IF(OR(BTC[[#This Row],[LowerE]]&gt;P347,F347&lt;P347),BTC[[#This Row],[LowerE]],P347)</f>
        <v>7123.7539066641939</v>
      </c>
      <c r="Q348" s="8">
        <f>IF(T347=O347,BTC[[#This Row],[Upper]],BTC[[#This Row],[Lower]])</f>
        <v>7123.7539066641939</v>
      </c>
      <c r="R348" s="22" t="e">
        <f>IF(BTC[[#This Row],[SuperTrend]]=BTC[[#This Row],[Upper]],BTC[[#This Row],[Upper]],NA())</f>
        <v>#N/A</v>
      </c>
      <c r="S348" s="22">
        <f>IF(BTC[[#This Row],[SuperTrend]]=BTC[[#This Row],[Lower]],BTC[[#This Row],[Lower]],NA())</f>
        <v>7123.7539066641939</v>
      </c>
      <c r="T348" s="22">
        <f>IF(BTC[[#This Row],[close]]&lt;=BTC[[#This Row],[STpot]],BTC[[#This Row],[Upper]],BTC[[#This Row],[Lower]])</f>
        <v>7123.7539066641939</v>
      </c>
    </row>
    <row r="349" spans="1:20" x14ac:dyDescent="0.25">
      <c r="A349" s="5">
        <v>348</v>
      </c>
      <c r="B349" s="2">
        <v>43310</v>
      </c>
      <c r="C349" s="1">
        <v>8210.99</v>
      </c>
      <c r="D349" s="1">
        <v>8273</v>
      </c>
      <c r="E349" s="1">
        <v>7866</v>
      </c>
      <c r="F349" s="1">
        <v>8173.92</v>
      </c>
      <c r="G349" s="1">
        <f>BTC[[#This Row],[high]]-BTC[[#This Row],[low]]</f>
        <v>407</v>
      </c>
      <c r="H349" s="1">
        <f>ABS(BTC[[#This Row],[high]]-F348)</f>
        <v>62</v>
      </c>
      <c r="I349" s="1">
        <f>ABS(BTC[[#This Row],[low]]-F348)</f>
        <v>345</v>
      </c>
      <c r="J349" s="15">
        <f>MAX(BTC[[#This Row],[H-L]:[|L-pC|]])</f>
        <v>407</v>
      </c>
      <c r="K349" s="8">
        <f>(K348*9+BTC[[#This Row],[TR]])/10</f>
        <v>365.00032800074223</v>
      </c>
      <c r="L349" s="12">
        <f>(BTC[[#This Row],[high]]+BTC[[#This Row],[low]])/2</f>
        <v>8069.5</v>
      </c>
      <c r="M349" s="15">
        <f>BTC[[#This Row],[MidPrice]]+Multiplier*BTC[[#This Row],[ATR]]</f>
        <v>9164.5009840022267</v>
      </c>
      <c r="N349" s="15">
        <f>BTC[[#This Row],[MidPrice]]-Multiplier*BTC[[#This Row],[ATR]]</f>
        <v>6974.4990159977733</v>
      </c>
      <c r="O349" s="15">
        <f>IF(OR(BTC[[#This Row],[UpperE]]&lt;O348,F348&gt;O348),BTC[[#This Row],[UpperE]],O348)</f>
        <v>9164.5009840022267</v>
      </c>
      <c r="P349" s="15">
        <f>IF(OR(BTC[[#This Row],[LowerE]]&gt;P348,F348&lt;P348),BTC[[#This Row],[LowerE]],P348)</f>
        <v>7123.7539066641939</v>
      </c>
      <c r="Q349" s="8">
        <f>IF(T348=O348,BTC[[#This Row],[Upper]],BTC[[#This Row],[Lower]])</f>
        <v>7123.7539066641939</v>
      </c>
      <c r="R349" s="22" t="e">
        <f>IF(BTC[[#This Row],[SuperTrend]]=BTC[[#This Row],[Upper]],BTC[[#This Row],[Upper]],NA())</f>
        <v>#N/A</v>
      </c>
      <c r="S349" s="22">
        <f>IF(BTC[[#This Row],[SuperTrend]]=BTC[[#This Row],[Lower]],BTC[[#This Row],[Lower]],NA())</f>
        <v>7123.7539066641939</v>
      </c>
      <c r="T349" s="22">
        <f>IF(BTC[[#This Row],[close]]&lt;=BTC[[#This Row],[STpot]],BTC[[#This Row],[Upper]],BTC[[#This Row],[Lower]])</f>
        <v>7123.7539066641939</v>
      </c>
    </row>
    <row r="350" spans="1:20" x14ac:dyDescent="0.25">
      <c r="A350" s="5">
        <v>349</v>
      </c>
      <c r="B350" s="2">
        <v>43311</v>
      </c>
      <c r="C350" s="1">
        <v>8171.4</v>
      </c>
      <c r="D350" s="1">
        <v>8180</v>
      </c>
      <c r="E350" s="1">
        <v>7633</v>
      </c>
      <c r="F350" s="1">
        <v>7730.93</v>
      </c>
      <c r="G350" s="1">
        <f>BTC[[#This Row],[high]]-BTC[[#This Row],[low]]</f>
        <v>547</v>
      </c>
      <c r="H350" s="1">
        <f>ABS(BTC[[#This Row],[high]]-F349)</f>
        <v>6.0799999999999272</v>
      </c>
      <c r="I350" s="1">
        <f>ABS(BTC[[#This Row],[low]]-F349)</f>
        <v>540.92000000000007</v>
      </c>
      <c r="J350" s="15">
        <f>MAX(BTC[[#This Row],[H-L]:[|L-pC|]])</f>
        <v>547</v>
      </c>
      <c r="K350" s="8">
        <f>(K349*9+BTC[[#This Row],[TR]])/10</f>
        <v>383.20029520066799</v>
      </c>
      <c r="L350" s="12">
        <f>(BTC[[#This Row],[high]]+BTC[[#This Row],[low]])/2</f>
        <v>7906.5</v>
      </c>
      <c r="M350" s="15">
        <f>BTC[[#This Row],[MidPrice]]+Multiplier*BTC[[#This Row],[ATR]]</f>
        <v>9056.1008856020035</v>
      </c>
      <c r="N350" s="15">
        <f>BTC[[#This Row],[MidPrice]]-Multiplier*BTC[[#This Row],[ATR]]</f>
        <v>6756.8991143979965</v>
      </c>
      <c r="O350" s="15">
        <f>IF(OR(BTC[[#This Row],[UpperE]]&lt;O349,F349&gt;O349),BTC[[#This Row],[UpperE]],O349)</f>
        <v>9056.1008856020035</v>
      </c>
      <c r="P350" s="15">
        <f>IF(OR(BTC[[#This Row],[LowerE]]&gt;P349,F349&lt;P349),BTC[[#This Row],[LowerE]],P349)</f>
        <v>7123.7539066641939</v>
      </c>
      <c r="Q350" s="8">
        <f>IF(T349=O349,BTC[[#This Row],[Upper]],BTC[[#This Row],[Lower]])</f>
        <v>7123.7539066641939</v>
      </c>
      <c r="R350" s="22" t="e">
        <f>IF(BTC[[#This Row],[SuperTrend]]=BTC[[#This Row],[Upper]],BTC[[#This Row],[Upper]],NA())</f>
        <v>#N/A</v>
      </c>
      <c r="S350" s="22">
        <f>IF(BTC[[#This Row],[SuperTrend]]=BTC[[#This Row],[Lower]],BTC[[#This Row],[Lower]],NA())</f>
        <v>7123.7539066641939</v>
      </c>
      <c r="T350" s="22">
        <f>IF(BTC[[#This Row],[close]]&lt;=BTC[[#This Row],[STpot]],BTC[[#This Row],[Upper]],BTC[[#This Row],[Lower]])</f>
        <v>7123.7539066641939</v>
      </c>
    </row>
    <row r="351" spans="1:20" x14ac:dyDescent="0.25">
      <c r="A351" s="5">
        <v>350</v>
      </c>
      <c r="B351" s="2">
        <v>43312</v>
      </c>
      <c r="C351" s="1">
        <v>7735.67</v>
      </c>
      <c r="D351" s="1">
        <v>7750</v>
      </c>
      <c r="E351" s="1">
        <v>7430</v>
      </c>
      <c r="F351" s="1">
        <v>7604.58</v>
      </c>
      <c r="G351" s="1">
        <f>BTC[[#This Row],[high]]-BTC[[#This Row],[low]]</f>
        <v>320</v>
      </c>
      <c r="H351" s="1">
        <f>ABS(BTC[[#This Row],[high]]-F350)</f>
        <v>19.069999999999709</v>
      </c>
      <c r="I351" s="1">
        <f>ABS(BTC[[#This Row],[low]]-F350)</f>
        <v>300.93000000000029</v>
      </c>
      <c r="J351" s="15">
        <f>MAX(BTC[[#This Row],[H-L]:[|L-pC|]])</f>
        <v>320</v>
      </c>
      <c r="K351" s="8">
        <f>(K350*9+BTC[[#This Row],[TR]])/10</f>
        <v>376.88026568060116</v>
      </c>
      <c r="L351" s="12">
        <f>(BTC[[#This Row],[high]]+BTC[[#This Row],[low]])/2</f>
        <v>7590</v>
      </c>
      <c r="M351" s="15">
        <f>BTC[[#This Row],[MidPrice]]+Multiplier*BTC[[#This Row],[ATR]]</f>
        <v>8720.640797041804</v>
      </c>
      <c r="N351" s="15">
        <f>BTC[[#This Row],[MidPrice]]-Multiplier*BTC[[#This Row],[ATR]]</f>
        <v>6459.359202958196</v>
      </c>
      <c r="O351" s="15">
        <f>IF(OR(BTC[[#This Row],[UpperE]]&lt;O350,F350&gt;O350),BTC[[#This Row],[UpperE]],O350)</f>
        <v>8720.640797041804</v>
      </c>
      <c r="P351" s="15">
        <f>IF(OR(BTC[[#This Row],[LowerE]]&gt;P350,F350&lt;P350),BTC[[#This Row],[LowerE]],P350)</f>
        <v>7123.7539066641939</v>
      </c>
      <c r="Q351" s="8">
        <f>IF(T350=O350,BTC[[#This Row],[Upper]],BTC[[#This Row],[Lower]])</f>
        <v>7123.7539066641939</v>
      </c>
      <c r="R351" s="22" t="e">
        <f>IF(BTC[[#This Row],[SuperTrend]]=BTC[[#This Row],[Upper]],BTC[[#This Row],[Upper]],NA())</f>
        <v>#N/A</v>
      </c>
      <c r="S351" s="22">
        <f>IF(BTC[[#This Row],[SuperTrend]]=BTC[[#This Row],[Lower]],BTC[[#This Row],[Lower]],NA())</f>
        <v>7123.7539066641939</v>
      </c>
      <c r="T351" s="22">
        <f>IF(BTC[[#This Row],[close]]&lt;=BTC[[#This Row],[STpot]],BTC[[#This Row],[Upper]],BTC[[#This Row],[Lower]])</f>
        <v>7123.7539066641939</v>
      </c>
    </row>
    <row r="352" spans="1:20" x14ac:dyDescent="0.25">
      <c r="A352" s="5">
        <v>351</v>
      </c>
      <c r="B352" s="2">
        <v>43313</v>
      </c>
      <c r="C352" s="1">
        <v>7600.08</v>
      </c>
      <c r="D352" s="1">
        <v>7709.46</v>
      </c>
      <c r="E352" s="1">
        <v>7455.72</v>
      </c>
      <c r="F352" s="1">
        <v>7525.71</v>
      </c>
      <c r="G352" s="1">
        <f>BTC[[#This Row],[high]]-BTC[[#This Row],[low]]</f>
        <v>253.73999999999978</v>
      </c>
      <c r="H352" s="1">
        <f>ABS(BTC[[#This Row],[high]]-F351)</f>
        <v>104.88000000000011</v>
      </c>
      <c r="I352" s="1">
        <f>ABS(BTC[[#This Row],[low]]-F351)</f>
        <v>148.85999999999967</v>
      </c>
      <c r="J352" s="15">
        <f>MAX(BTC[[#This Row],[H-L]:[|L-pC|]])</f>
        <v>253.73999999999978</v>
      </c>
      <c r="K352" s="8">
        <f>(K351*9+BTC[[#This Row],[TR]])/10</f>
        <v>364.56623911254098</v>
      </c>
      <c r="L352" s="12">
        <f>(BTC[[#This Row],[high]]+BTC[[#This Row],[low]])/2</f>
        <v>7582.59</v>
      </c>
      <c r="M352" s="15">
        <f>BTC[[#This Row],[MidPrice]]+Multiplier*BTC[[#This Row],[ATR]]</f>
        <v>8676.2887173376221</v>
      </c>
      <c r="N352" s="15">
        <f>BTC[[#This Row],[MidPrice]]-Multiplier*BTC[[#This Row],[ATR]]</f>
        <v>6488.8912826623773</v>
      </c>
      <c r="O352" s="15">
        <f>IF(OR(BTC[[#This Row],[UpperE]]&lt;O351,F351&gt;O351),BTC[[#This Row],[UpperE]],O351)</f>
        <v>8676.2887173376221</v>
      </c>
      <c r="P352" s="15">
        <f>IF(OR(BTC[[#This Row],[LowerE]]&gt;P351,F351&lt;P351),BTC[[#This Row],[LowerE]],P351)</f>
        <v>7123.7539066641939</v>
      </c>
      <c r="Q352" s="8">
        <f>IF(T351=O351,BTC[[#This Row],[Upper]],BTC[[#This Row],[Lower]])</f>
        <v>7123.7539066641939</v>
      </c>
      <c r="R352" s="22" t="e">
        <f>IF(BTC[[#This Row],[SuperTrend]]=BTC[[#This Row],[Upper]],BTC[[#This Row],[Upper]],NA())</f>
        <v>#N/A</v>
      </c>
      <c r="S352" s="22">
        <f>IF(BTC[[#This Row],[SuperTrend]]=BTC[[#This Row],[Lower]],BTC[[#This Row],[Lower]],NA())</f>
        <v>7123.7539066641939</v>
      </c>
      <c r="T352" s="22">
        <f>IF(BTC[[#This Row],[close]]&lt;=BTC[[#This Row],[STpot]],BTC[[#This Row],[Upper]],BTC[[#This Row],[Lower]])</f>
        <v>7123.7539066641939</v>
      </c>
    </row>
    <row r="353" spans="1:20" x14ac:dyDescent="0.25">
      <c r="A353" s="5">
        <v>352</v>
      </c>
      <c r="B353" s="2">
        <v>43314</v>
      </c>
      <c r="C353" s="1">
        <v>7525.71</v>
      </c>
      <c r="D353" s="1">
        <v>7540</v>
      </c>
      <c r="E353" s="1">
        <v>7282.44</v>
      </c>
      <c r="F353" s="1">
        <v>7418.78</v>
      </c>
      <c r="G353" s="1">
        <f>BTC[[#This Row],[high]]-BTC[[#This Row],[low]]</f>
        <v>257.5600000000004</v>
      </c>
      <c r="H353" s="1">
        <f>ABS(BTC[[#This Row],[high]]-F352)</f>
        <v>14.289999999999964</v>
      </c>
      <c r="I353" s="1">
        <f>ABS(BTC[[#This Row],[low]]-F352)</f>
        <v>243.27000000000044</v>
      </c>
      <c r="J353" s="15">
        <f>MAX(BTC[[#This Row],[H-L]:[|L-pC|]])</f>
        <v>257.5600000000004</v>
      </c>
      <c r="K353" s="8">
        <f>(K352*9+BTC[[#This Row],[TR]])/10</f>
        <v>353.86561520128691</v>
      </c>
      <c r="L353" s="12">
        <f>(BTC[[#This Row],[high]]+BTC[[#This Row],[low]])/2</f>
        <v>7411.2199999999993</v>
      </c>
      <c r="M353" s="15">
        <f>BTC[[#This Row],[MidPrice]]+Multiplier*BTC[[#This Row],[ATR]]</f>
        <v>8472.8168456038602</v>
      </c>
      <c r="N353" s="15">
        <f>BTC[[#This Row],[MidPrice]]-Multiplier*BTC[[#This Row],[ATR]]</f>
        <v>6349.6231543961385</v>
      </c>
      <c r="O353" s="15">
        <f>IF(OR(BTC[[#This Row],[UpperE]]&lt;O352,F352&gt;O352),BTC[[#This Row],[UpperE]],O352)</f>
        <v>8472.8168456038602</v>
      </c>
      <c r="P353" s="15">
        <f>IF(OR(BTC[[#This Row],[LowerE]]&gt;P352,F352&lt;P352),BTC[[#This Row],[LowerE]],P352)</f>
        <v>7123.7539066641939</v>
      </c>
      <c r="Q353" s="8">
        <f>IF(T352=O352,BTC[[#This Row],[Upper]],BTC[[#This Row],[Lower]])</f>
        <v>7123.7539066641939</v>
      </c>
      <c r="R353" s="22" t="e">
        <f>IF(BTC[[#This Row],[SuperTrend]]=BTC[[#This Row],[Upper]],BTC[[#This Row],[Upper]],NA())</f>
        <v>#N/A</v>
      </c>
      <c r="S353" s="22">
        <f>IF(BTC[[#This Row],[SuperTrend]]=BTC[[#This Row],[Lower]],BTC[[#This Row],[Lower]],NA())</f>
        <v>7123.7539066641939</v>
      </c>
      <c r="T353" s="22">
        <f>IF(BTC[[#This Row],[close]]&lt;=BTC[[#This Row],[STpot]],BTC[[#This Row],[Upper]],BTC[[#This Row],[Lower]])</f>
        <v>7123.7539066641939</v>
      </c>
    </row>
    <row r="354" spans="1:20" x14ac:dyDescent="0.25">
      <c r="A354" s="5">
        <v>353</v>
      </c>
      <c r="B354" s="2">
        <v>43315</v>
      </c>
      <c r="C354" s="1">
        <v>7412.27</v>
      </c>
      <c r="D354" s="1">
        <v>7494.81</v>
      </c>
      <c r="E354" s="1">
        <v>6926</v>
      </c>
      <c r="F354" s="1">
        <v>7009.84</v>
      </c>
      <c r="G354" s="1">
        <f>BTC[[#This Row],[high]]-BTC[[#This Row],[low]]</f>
        <v>568.8100000000004</v>
      </c>
      <c r="H354" s="1">
        <f>ABS(BTC[[#This Row],[high]]-F353)</f>
        <v>76.030000000000655</v>
      </c>
      <c r="I354" s="1">
        <f>ABS(BTC[[#This Row],[low]]-F353)</f>
        <v>492.77999999999975</v>
      </c>
      <c r="J354" s="15">
        <f>MAX(BTC[[#This Row],[H-L]:[|L-pC|]])</f>
        <v>568.8100000000004</v>
      </c>
      <c r="K354" s="8">
        <f>(K353*9+BTC[[#This Row],[TR]])/10</f>
        <v>375.36005368115826</v>
      </c>
      <c r="L354" s="12">
        <f>(BTC[[#This Row],[high]]+BTC[[#This Row],[low]])/2</f>
        <v>7210.4050000000007</v>
      </c>
      <c r="M354" s="15">
        <f>BTC[[#This Row],[MidPrice]]+Multiplier*BTC[[#This Row],[ATR]]</f>
        <v>8336.4851610434762</v>
      </c>
      <c r="N354" s="15">
        <f>BTC[[#This Row],[MidPrice]]-Multiplier*BTC[[#This Row],[ATR]]</f>
        <v>6084.324838956526</v>
      </c>
      <c r="O354" s="15">
        <f>IF(OR(BTC[[#This Row],[UpperE]]&lt;O353,F353&gt;O353),BTC[[#This Row],[UpperE]],O353)</f>
        <v>8336.4851610434762</v>
      </c>
      <c r="P354" s="15">
        <f>IF(OR(BTC[[#This Row],[LowerE]]&gt;P353,F353&lt;P353),BTC[[#This Row],[LowerE]],P353)</f>
        <v>7123.7539066641939</v>
      </c>
      <c r="Q354" s="8">
        <f>IF(T353=O353,BTC[[#This Row],[Upper]],BTC[[#This Row],[Lower]])</f>
        <v>7123.7539066641939</v>
      </c>
      <c r="R354" s="22">
        <f>IF(BTC[[#This Row],[SuperTrend]]=BTC[[#This Row],[Upper]],BTC[[#This Row],[Upper]],NA())</f>
        <v>8336.4851610434762</v>
      </c>
      <c r="S354" s="22" t="e">
        <f>IF(BTC[[#This Row],[SuperTrend]]=BTC[[#This Row],[Lower]],BTC[[#This Row],[Lower]],NA())</f>
        <v>#N/A</v>
      </c>
      <c r="T354" s="22">
        <f>IF(BTC[[#This Row],[close]]&lt;=BTC[[#This Row],[STpot]],BTC[[#This Row],[Upper]],BTC[[#This Row],[Lower]])</f>
        <v>8336.4851610434762</v>
      </c>
    </row>
    <row r="355" spans="1:20" x14ac:dyDescent="0.25">
      <c r="A355" s="5">
        <v>354</v>
      </c>
      <c r="B355" s="2">
        <v>43316</v>
      </c>
      <c r="C355" s="1">
        <v>7009.84</v>
      </c>
      <c r="D355" s="1">
        <v>7089.87</v>
      </c>
      <c r="E355" s="1">
        <v>6882.29</v>
      </c>
      <c r="F355" s="1">
        <v>7024.19</v>
      </c>
      <c r="G355" s="1">
        <f>BTC[[#This Row],[high]]-BTC[[#This Row],[low]]</f>
        <v>207.57999999999993</v>
      </c>
      <c r="H355" s="1">
        <f>ABS(BTC[[#This Row],[high]]-F354)</f>
        <v>80.029999999999745</v>
      </c>
      <c r="I355" s="1">
        <f>ABS(BTC[[#This Row],[low]]-F354)</f>
        <v>127.55000000000018</v>
      </c>
      <c r="J355" s="15">
        <f>MAX(BTC[[#This Row],[H-L]:[|L-pC|]])</f>
        <v>207.57999999999993</v>
      </c>
      <c r="K355" s="8">
        <f>(K354*9+BTC[[#This Row],[TR]])/10</f>
        <v>358.58204831304243</v>
      </c>
      <c r="L355" s="12">
        <f>(BTC[[#This Row],[high]]+BTC[[#This Row],[low]])/2</f>
        <v>6986.08</v>
      </c>
      <c r="M355" s="15">
        <f>BTC[[#This Row],[MidPrice]]+Multiplier*BTC[[#This Row],[ATR]]</f>
        <v>8061.8261449391275</v>
      </c>
      <c r="N355" s="15">
        <f>BTC[[#This Row],[MidPrice]]-Multiplier*BTC[[#This Row],[ATR]]</f>
        <v>5910.3338550608723</v>
      </c>
      <c r="O355" s="15">
        <f>IF(OR(BTC[[#This Row],[UpperE]]&lt;O354,F354&gt;O354),BTC[[#This Row],[UpperE]],O354)</f>
        <v>8061.8261449391275</v>
      </c>
      <c r="P355" s="15">
        <f>IF(OR(BTC[[#This Row],[LowerE]]&gt;P354,F354&lt;P354),BTC[[#This Row],[LowerE]],P354)</f>
        <v>5910.3338550608723</v>
      </c>
      <c r="Q355" s="8">
        <f>IF(T354=O354,BTC[[#This Row],[Upper]],BTC[[#This Row],[Lower]])</f>
        <v>8061.8261449391275</v>
      </c>
      <c r="R355" s="22">
        <f>IF(BTC[[#This Row],[SuperTrend]]=BTC[[#This Row],[Upper]],BTC[[#This Row],[Upper]],NA())</f>
        <v>8061.8261449391275</v>
      </c>
      <c r="S355" s="22" t="e">
        <f>IF(BTC[[#This Row],[SuperTrend]]=BTC[[#This Row],[Lower]],BTC[[#This Row],[Lower]],NA())</f>
        <v>#N/A</v>
      </c>
      <c r="T355" s="22">
        <f>IF(BTC[[#This Row],[close]]&lt;=BTC[[#This Row],[STpot]],BTC[[#This Row],[Upper]],BTC[[#This Row],[Lower]])</f>
        <v>8061.8261449391275</v>
      </c>
    </row>
    <row r="356" spans="1:20" x14ac:dyDescent="0.25">
      <c r="A356" s="5">
        <v>355</v>
      </c>
      <c r="B356" s="2">
        <v>43317</v>
      </c>
      <c r="C356" s="1">
        <v>7024.19</v>
      </c>
      <c r="D356" s="1">
        <v>7160</v>
      </c>
      <c r="E356" s="1">
        <v>6821</v>
      </c>
      <c r="F356" s="1">
        <v>6934.82</v>
      </c>
      <c r="G356" s="1">
        <f>BTC[[#This Row],[high]]-BTC[[#This Row],[low]]</f>
        <v>339</v>
      </c>
      <c r="H356" s="1">
        <f>ABS(BTC[[#This Row],[high]]-F355)</f>
        <v>135.8100000000004</v>
      </c>
      <c r="I356" s="1">
        <f>ABS(BTC[[#This Row],[low]]-F355)</f>
        <v>203.1899999999996</v>
      </c>
      <c r="J356" s="15">
        <f>MAX(BTC[[#This Row],[H-L]:[|L-pC|]])</f>
        <v>339</v>
      </c>
      <c r="K356" s="8">
        <f>(K355*9+BTC[[#This Row],[TR]])/10</f>
        <v>356.62384348173816</v>
      </c>
      <c r="L356" s="12">
        <f>(BTC[[#This Row],[high]]+BTC[[#This Row],[low]])/2</f>
        <v>6990.5</v>
      </c>
      <c r="M356" s="15">
        <f>BTC[[#This Row],[MidPrice]]+Multiplier*BTC[[#This Row],[ATR]]</f>
        <v>8060.3715304452144</v>
      </c>
      <c r="N356" s="15">
        <f>BTC[[#This Row],[MidPrice]]-Multiplier*BTC[[#This Row],[ATR]]</f>
        <v>5920.6284695547856</v>
      </c>
      <c r="O356" s="15">
        <f>IF(OR(BTC[[#This Row],[UpperE]]&lt;O355,F355&gt;O355),BTC[[#This Row],[UpperE]],O355)</f>
        <v>8060.3715304452144</v>
      </c>
      <c r="P356" s="15">
        <f>IF(OR(BTC[[#This Row],[LowerE]]&gt;P355,F355&lt;P355),BTC[[#This Row],[LowerE]],P355)</f>
        <v>5920.6284695547856</v>
      </c>
      <c r="Q356" s="8">
        <f>IF(T355=O355,BTC[[#This Row],[Upper]],BTC[[#This Row],[Lower]])</f>
        <v>8060.3715304452144</v>
      </c>
      <c r="R356" s="22">
        <f>IF(BTC[[#This Row],[SuperTrend]]=BTC[[#This Row],[Upper]],BTC[[#This Row],[Upper]],NA())</f>
        <v>8060.3715304452144</v>
      </c>
      <c r="S356" s="22" t="e">
        <f>IF(BTC[[#This Row],[SuperTrend]]=BTC[[#This Row],[Lower]],BTC[[#This Row],[Lower]],NA())</f>
        <v>#N/A</v>
      </c>
      <c r="T356" s="22">
        <f>IF(BTC[[#This Row],[close]]&lt;=BTC[[#This Row],[STpot]],BTC[[#This Row],[Upper]],BTC[[#This Row],[Lower]])</f>
        <v>8060.3715304452144</v>
      </c>
    </row>
    <row r="357" spans="1:20" x14ac:dyDescent="0.25">
      <c r="A357" s="5">
        <v>356</v>
      </c>
      <c r="B357" s="2">
        <v>43318</v>
      </c>
      <c r="C357" s="1">
        <v>6935</v>
      </c>
      <c r="D357" s="1">
        <v>7150.46</v>
      </c>
      <c r="E357" s="1">
        <v>6670</v>
      </c>
      <c r="F357" s="1">
        <v>6720.06</v>
      </c>
      <c r="G357" s="1">
        <f>BTC[[#This Row],[high]]-BTC[[#This Row],[low]]</f>
        <v>480.46000000000004</v>
      </c>
      <c r="H357" s="1">
        <f>ABS(BTC[[#This Row],[high]]-F356)</f>
        <v>215.64000000000033</v>
      </c>
      <c r="I357" s="1">
        <f>ABS(BTC[[#This Row],[low]]-F356)</f>
        <v>264.81999999999971</v>
      </c>
      <c r="J357" s="15">
        <f>MAX(BTC[[#This Row],[H-L]:[|L-pC|]])</f>
        <v>480.46000000000004</v>
      </c>
      <c r="K357" s="8">
        <f>(K356*9+BTC[[#This Row],[TR]])/10</f>
        <v>369.00745913356434</v>
      </c>
      <c r="L357" s="12">
        <f>(BTC[[#This Row],[high]]+BTC[[#This Row],[low]])/2</f>
        <v>6910.23</v>
      </c>
      <c r="M357" s="15">
        <f>BTC[[#This Row],[MidPrice]]+Multiplier*BTC[[#This Row],[ATR]]</f>
        <v>8017.2523774006931</v>
      </c>
      <c r="N357" s="15">
        <f>BTC[[#This Row],[MidPrice]]-Multiplier*BTC[[#This Row],[ATR]]</f>
        <v>5803.207622599306</v>
      </c>
      <c r="O357" s="15">
        <f>IF(OR(BTC[[#This Row],[UpperE]]&lt;O356,F356&gt;O356),BTC[[#This Row],[UpperE]],O356)</f>
        <v>8017.2523774006931</v>
      </c>
      <c r="P357" s="15">
        <f>IF(OR(BTC[[#This Row],[LowerE]]&gt;P356,F356&lt;P356),BTC[[#This Row],[LowerE]],P356)</f>
        <v>5920.6284695547856</v>
      </c>
      <c r="Q357" s="8">
        <f>IF(T356=O356,BTC[[#This Row],[Upper]],BTC[[#This Row],[Lower]])</f>
        <v>8017.2523774006931</v>
      </c>
      <c r="R357" s="22">
        <f>IF(BTC[[#This Row],[SuperTrend]]=BTC[[#This Row],[Upper]],BTC[[#This Row],[Upper]],NA())</f>
        <v>8017.2523774006931</v>
      </c>
      <c r="S357" s="22" t="e">
        <f>IF(BTC[[#This Row],[SuperTrend]]=BTC[[#This Row],[Lower]],BTC[[#This Row],[Lower]],NA())</f>
        <v>#N/A</v>
      </c>
      <c r="T357" s="22">
        <f>IF(BTC[[#This Row],[close]]&lt;=BTC[[#This Row],[STpot]],BTC[[#This Row],[Upper]],BTC[[#This Row],[Lower]])</f>
        <v>8017.2523774006931</v>
      </c>
    </row>
    <row r="358" spans="1:20" x14ac:dyDescent="0.25">
      <c r="A358" s="5">
        <v>357</v>
      </c>
      <c r="B358" s="2">
        <v>43319</v>
      </c>
      <c r="C358" s="1">
        <v>6720.63</v>
      </c>
      <c r="D358" s="1">
        <v>6721.54</v>
      </c>
      <c r="E358" s="1">
        <v>6123</v>
      </c>
      <c r="F358" s="1">
        <v>6285</v>
      </c>
      <c r="G358" s="1">
        <f>BTC[[#This Row],[high]]-BTC[[#This Row],[low]]</f>
        <v>598.54</v>
      </c>
      <c r="H358" s="1">
        <f>ABS(BTC[[#This Row],[high]]-F357)</f>
        <v>1.4799999999995634</v>
      </c>
      <c r="I358" s="1">
        <f>ABS(BTC[[#This Row],[low]]-F357)</f>
        <v>597.0600000000004</v>
      </c>
      <c r="J358" s="15">
        <f>MAX(BTC[[#This Row],[H-L]:[|L-pC|]])</f>
        <v>598.54</v>
      </c>
      <c r="K358" s="8">
        <f>(K357*9+BTC[[#This Row],[TR]])/10</f>
        <v>391.96071322020788</v>
      </c>
      <c r="L358" s="12">
        <f>(BTC[[#This Row],[high]]+BTC[[#This Row],[low]])/2</f>
        <v>6422.27</v>
      </c>
      <c r="M358" s="15">
        <f>BTC[[#This Row],[MidPrice]]+Multiplier*BTC[[#This Row],[ATR]]</f>
        <v>7598.152139660624</v>
      </c>
      <c r="N358" s="15">
        <f>BTC[[#This Row],[MidPrice]]-Multiplier*BTC[[#This Row],[ATR]]</f>
        <v>5246.3878603393769</v>
      </c>
      <c r="O358" s="15">
        <f>IF(OR(BTC[[#This Row],[UpperE]]&lt;O357,F357&gt;O357),BTC[[#This Row],[UpperE]],O357)</f>
        <v>7598.152139660624</v>
      </c>
      <c r="P358" s="15">
        <f>IF(OR(BTC[[#This Row],[LowerE]]&gt;P357,F357&lt;P357),BTC[[#This Row],[LowerE]],P357)</f>
        <v>5920.6284695547856</v>
      </c>
      <c r="Q358" s="8">
        <f>IF(T357=O357,BTC[[#This Row],[Upper]],BTC[[#This Row],[Lower]])</f>
        <v>7598.152139660624</v>
      </c>
      <c r="R358" s="22">
        <f>IF(BTC[[#This Row],[SuperTrend]]=BTC[[#This Row],[Upper]],BTC[[#This Row],[Upper]],NA())</f>
        <v>7598.152139660624</v>
      </c>
      <c r="S358" s="22" t="e">
        <f>IF(BTC[[#This Row],[SuperTrend]]=BTC[[#This Row],[Lower]],BTC[[#This Row],[Lower]],NA())</f>
        <v>#N/A</v>
      </c>
      <c r="T358" s="22">
        <f>IF(BTC[[#This Row],[close]]&lt;=BTC[[#This Row],[STpot]],BTC[[#This Row],[Upper]],BTC[[#This Row],[Lower]])</f>
        <v>7598.152139660624</v>
      </c>
    </row>
    <row r="359" spans="1:20" x14ac:dyDescent="0.25">
      <c r="A359" s="5">
        <v>358</v>
      </c>
      <c r="B359" s="2">
        <v>43320</v>
      </c>
      <c r="C359" s="1">
        <v>6283.27</v>
      </c>
      <c r="D359" s="1">
        <v>6622.81</v>
      </c>
      <c r="E359" s="1">
        <v>6178.6</v>
      </c>
      <c r="F359" s="1">
        <v>6529.79</v>
      </c>
      <c r="G359" s="1">
        <f>BTC[[#This Row],[high]]-BTC[[#This Row],[low]]</f>
        <v>444.21000000000004</v>
      </c>
      <c r="H359" s="1">
        <f>ABS(BTC[[#This Row],[high]]-F358)</f>
        <v>337.8100000000004</v>
      </c>
      <c r="I359" s="1">
        <f>ABS(BTC[[#This Row],[low]]-F358)</f>
        <v>106.39999999999964</v>
      </c>
      <c r="J359" s="15">
        <f>MAX(BTC[[#This Row],[H-L]:[|L-pC|]])</f>
        <v>444.21000000000004</v>
      </c>
      <c r="K359" s="8">
        <f>(K358*9+BTC[[#This Row],[TR]])/10</f>
        <v>397.1856418981871</v>
      </c>
      <c r="L359" s="12">
        <f>(BTC[[#This Row],[high]]+BTC[[#This Row],[low]])/2</f>
        <v>6400.7049999999999</v>
      </c>
      <c r="M359" s="15">
        <f>BTC[[#This Row],[MidPrice]]+Multiplier*BTC[[#This Row],[ATR]]</f>
        <v>7592.2619256945618</v>
      </c>
      <c r="N359" s="15">
        <f>BTC[[#This Row],[MidPrice]]-Multiplier*BTC[[#This Row],[ATR]]</f>
        <v>5209.1480743054381</v>
      </c>
      <c r="O359" s="15">
        <f>IF(OR(BTC[[#This Row],[UpperE]]&lt;O358,F358&gt;O358),BTC[[#This Row],[UpperE]],O358)</f>
        <v>7592.2619256945618</v>
      </c>
      <c r="P359" s="15">
        <f>IF(OR(BTC[[#This Row],[LowerE]]&gt;P358,F358&lt;P358),BTC[[#This Row],[LowerE]],P358)</f>
        <v>5920.6284695547856</v>
      </c>
      <c r="Q359" s="8">
        <f>IF(T358=O358,BTC[[#This Row],[Upper]],BTC[[#This Row],[Lower]])</f>
        <v>7592.2619256945618</v>
      </c>
      <c r="R359" s="22">
        <f>IF(BTC[[#This Row],[SuperTrend]]=BTC[[#This Row],[Upper]],BTC[[#This Row],[Upper]],NA())</f>
        <v>7592.2619256945618</v>
      </c>
      <c r="S359" s="22" t="e">
        <f>IF(BTC[[#This Row],[SuperTrend]]=BTC[[#This Row],[Lower]],BTC[[#This Row],[Lower]],NA())</f>
        <v>#N/A</v>
      </c>
      <c r="T359" s="22">
        <f>IF(BTC[[#This Row],[close]]&lt;=BTC[[#This Row],[STpot]],BTC[[#This Row],[Upper]],BTC[[#This Row],[Lower]])</f>
        <v>7592.2619256945618</v>
      </c>
    </row>
    <row r="360" spans="1:20" x14ac:dyDescent="0.25">
      <c r="A360" s="5">
        <v>359</v>
      </c>
      <c r="B360" s="2">
        <v>43321</v>
      </c>
      <c r="C360" s="1">
        <v>6529.79</v>
      </c>
      <c r="D360" s="1">
        <v>6575.88</v>
      </c>
      <c r="E360" s="1">
        <v>6026.39</v>
      </c>
      <c r="F360" s="1">
        <v>6144.01</v>
      </c>
      <c r="G360" s="1">
        <f>BTC[[#This Row],[high]]-BTC[[#This Row],[low]]</f>
        <v>549.48999999999978</v>
      </c>
      <c r="H360" s="1">
        <f>ABS(BTC[[#This Row],[high]]-F359)</f>
        <v>46.090000000000146</v>
      </c>
      <c r="I360" s="1">
        <f>ABS(BTC[[#This Row],[low]]-F359)</f>
        <v>503.39999999999964</v>
      </c>
      <c r="J360" s="15">
        <f>MAX(BTC[[#This Row],[H-L]:[|L-pC|]])</f>
        <v>549.48999999999978</v>
      </c>
      <c r="K360" s="8">
        <f>(K359*9+BTC[[#This Row],[TR]])/10</f>
        <v>412.41607770836833</v>
      </c>
      <c r="L360" s="12">
        <f>(BTC[[#This Row],[high]]+BTC[[#This Row],[low]])/2</f>
        <v>6301.1350000000002</v>
      </c>
      <c r="M360" s="15">
        <f>BTC[[#This Row],[MidPrice]]+Multiplier*BTC[[#This Row],[ATR]]</f>
        <v>7538.3832331251051</v>
      </c>
      <c r="N360" s="15">
        <f>BTC[[#This Row],[MidPrice]]-Multiplier*BTC[[#This Row],[ATR]]</f>
        <v>5063.8867668748953</v>
      </c>
      <c r="O360" s="15">
        <f>IF(OR(BTC[[#This Row],[UpperE]]&lt;O359,F359&gt;O359),BTC[[#This Row],[UpperE]],O359)</f>
        <v>7538.3832331251051</v>
      </c>
      <c r="P360" s="15">
        <f>IF(OR(BTC[[#This Row],[LowerE]]&gt;P359,F359&lt;P359),BTC[[#This Row],[LowerE]],P359)</f>
        <v>5920.6284695547856</v>
      </c>
      <c r="Q360" s="8">
        <f>IF(T359=O359,BTC[[#This Row],[Upper]],BTC[[#This Row],[Lower]])</f>
        <v>7538.3832331251051</v>
      </c>
      <c r="R360" s="22">
        <f>IF(BTC[[#This Row],[SuperTrend]]=BTC[[#This Row],[Upper]],BTC[[#This Row],[Upper]],NA())</f>
        <v>7538.3832331251051</v>
      </c>
      <c r="S360" s="22" t="e">
        <f>IF(BTC[[#This Row],[SuperTrend]]=BTC[[#This Row],[Lower]],BTC[[#This Row],[Lower]],NA())</f>
        <v>#N/A</v>
      </c>
      <c r="T360" s="22">
        <f>IF(BTC[[#This Row],[close]]&lt;=BTC[[#This Row],[STpot]],BTC[[#This Row],[Upper]],BTC[[#This Row],[Lower]])</f>
        <v>7538.3832331251051</v>
      </c>
    </row>
    <row r="361" spans="1:20" x14ac:dyDescent="0.25">
      <c r="A361" s="5">
        <v>360</v>
      </c>
      <c r="B361" s="2">
        <v>43322</v>
      </c>
      <c r="C361" s="1">
        <v>6148.13</v>
      </c>
      <c r="D361" s="1">
        <v>6488</v>
      </c>
      <c r="E361" s="1">
        <v>5971</v>
      </c>
      <c r="F361" s="1">
        <v>6232.35</v>
      </c>
      <c r="G361" s="1">
        <f>BTC[[#This Row],[high]]-BTC[[#This Row],[low]]</f>
        <v>517</v>
      </c>
      <c r="H361" s="1">
        <f>ABS(BTC[[#This Row],[high]]-F360)</f>
        <v>343.98999999999978</v>
      </c>
      <c r="I361" s="1">
        <f>ABS(BTC[[#This Row],[low]]-F360)</f>
        <v>173.01000000000022</v>
      </c>
      <c r="J361" s="15">
        <f>MAX(BTC[[#This Row],[H-L]:[|L-pC|]])</f>
        <v>517</v>
      </c>
      <c r="K361" s="8">
        <f>(K360*9+BTC[[#This Row],[TR]])/10</f>
        <v>422.87446993753144</v>
      </c>
      <c r="L361" s="12">
        <f>(BTC[[#This Row],[high]]+BTC[[#This Row],[low]])/2</f>
        <v>6229.5</v>
      </c>
      <c r="M361" s="15">
        <f>BTC[[#This Row],[MidPrice]]+Multiplier*BTC[[#This Row],[ATR]]</f>
        <v>7498.1234098125942</v>
      </c>
      <c r="N361" s="15">
        <f>BTC[[#This Row],[MidPrice]]-Multiplier*BTC[[#This Row],[ATR]]</f>
        <v>4960.8765901874058</v>
      </c>
      <c r="O361" s="15">
        <f>IF(OR(BTC[[#This Row],[UpperE]]&lt;O360,F360&gt;O360),BTC[[#This Row],[UpperE]],O360)</f>
        <v>7498.1234098125942</v>
      </c>
      <c r="P361" s="15">
        <f>IF(OR(BTC[[#This Row],[LowerE]]&gt;P360,F360&lt;P360),BTC[[#This Row],[LowerE]],P360)</f>
        <v>5920.6284695547856</v>
      </c>
      <c r="Q361" s="8">
        <f>IF(T360=O360,BTC[[#This Row],[Upper]],BTC[[#This Row],[Lower]])</f>
        <v>7498.1234098125942</v>
      </c>
      <c r="R361" s="22">
        <f>IF(BTC[[#This Row],[SuperTrend]]=BTC[[#This Row],[Upper]],BTC[[#This Row],[Upper]],NA())</f>
        <v>7498.1234098125942</v>
      </c>
      <c r="S361" s="22" t="e">
        <f>IF(BTC[[#This Row],[SuperTrend]]=BTC[[#This Row],[Lower]],BTC[[#This Row],[Lower]],NA())</f>
        <v>#N/A</v>
      </c>
      <c r="T361" s="22">
        <f>IF(BTC[[#This Row],[close]]&lt;=BTC[[#This Row],[STpot]],BTC[[#This Row],[Upper]],BTC[[#This Row],[Lower]])</f>
        <v>7498.1234098125942</v>
      </c>
    </row>
    <row r="362" spans="1:20" x14ac:dyDescent="0.25">
      <c r="A362" s="5">
        <v>361</v>
      </c>
      <c r="B362" s="2">
        <v>43323</v>
      </c>
      <c r="C362" s="1">
        <v>6222.55</v>
      </c>
      <c r="D362" s="1">
        <v>6472.3</v>
      </c>
      <c r="E362" s="1">
        <v>6130</v>
      </c>
      <c r="F362" s="1">
        <v>6308.33</v>
      </c>
      <c r="G362" s="1">
        <f>BTC[[#This Row],[high]]-BTC[[#This Row],[low]]</f>
        <v>342.30000000000018</v>
      </c>
      <c r="H362" s="1">
        <f>ABS(BTC[[#This Row],[high]]-F361)</f>
        <v>239.94999999999982</v>
      </c>
      <c r="I362" s="1">
        <f>ABS(BTC[[#This Row],[low]]-F361)</f>
        <v>102.35000000000036</v>
      </c>
      <c r="J362" s="15">
        <f>MAX(BTC[[#This Row],[H-L]:[|L-pC|]])</f>
        <v>342.30000000000018</v>
      </c>
      <c r="K362" s="8">
        <f>(K361*9+BTC[[#This Row],[TR]])/10</f>
        <v>414.81702294377828</v>
      </c>
      <c r="L362" s="12">
        <f>(BTC[[#This Row],[high]]+BTC[[#This Row],[low]])/2</f>
        <v>6301.15</v>
      </c>
      <c r="M362" s="15">
        <f>BTC[[#This Row],[MidPrice]]+Multiplier*BTC[[#This Row],[ATR]]</f>
        <v>7545.6010688313345</v>
      </c>
      <c r="N362" s="15">
        <f>BTC[[#This Row],[MidPrice]]-Multiplier*BTC[[#This Row],[ATR]]</f>
        <v>5056.6989311686648</v>
      </c>
      <c r="O362" s="15">
        <f>IF(OR(BTC[[#This Row],[UpperE]]&lt;O361,F361&gt;O361),BTC[[#This Row],[UpperE]],O361)</f>
        <v>7498.1234098125942</v>
      </c>
      <c r="P362" s="15">
        <f>IF(OR(BTC[[#This Row],[LowerE]]&gt;P361,F361&lt;P361),BTC[[#This Row],[LowerE]],P361)</f>
        <v>5920.6284695547856</v>
      </c>
      <c r="Q362" s="8">
        <f>IF(T361=O361,BTC[[#This Row],[Upper]],BTC[[#This Row],[Lower]])</f>
        <v>7498.1234098125942</v>
      </c>
      <c r="R362" s="22">
        <f>IF(BTC[[#This Row],[SuperTrend]]=BTC[[#This Row],[Upper]],BTC[[#This Row],[Upper]],NA())</f>
        <v>7498.1234098125942</v>
      </c>
      <c r="S362" s="22" t="e">
        <f>IF(BTC[[#This Row],[SuperTrend]]=BTC[[#This Row],[Lower]],BTC[[#This Row],[Lower]],NA())</f>
        <v>#N/A</v>
      </c>
      <c r="T362" s="22">
        <f>IF(BTC[[#This Row],[close]]&lt;=BTC[[#This Row],[STpot]],BTC[[#This Row],[Upper]],BTC[[#This Row],[Lower]])</f>
        <v>7498.1234098125942</v>
      </c>
    </row>
    <row r="363" spans="1:20" x14ac:dyDescent="0.25">
      <c r="A363" s="5">
        <v>362</v>
      </c>
      <c r="B363" s="2">
        <v>43324</v>
      </c>
      <c r="C363" s="1">
        <v>6308.56</v>
      </c>
      <c r="D363" s="1">
        <v>6545</v>
      </c>
      <c r="E363" s="1">
        <v>6145.04</v>
      </c>
      <c r="F363" s="1">
        <v>6246.35</v>
      </c>
      <c r="G363" s="1">
        <f>BTC[[#This Row],[high]]-BTC[[#This Row],[low]]</f>
        <v>399.96000000000004</v>
      </c>
      <c r="H363" s="1">
        <f>ABS(BTC[[#This Row],[high]]-F362)</f>
        <v>236.67000000000007</v>
      </c>
      <c r="I363" s="1">
        <f>ABS(BTC[[#This Row],[low]]-F362)</f>
        <v>163.28999999999996</v>
      </c>
      <c r="J363" s="15">
        <f>MAX(BTC[[#This Row],[H-L]:[|L-pC|]])</f>
        <v>399.96000000000004</v>
      </c>
      <c r="K363" s="8">
        <f>(K362*9+BTC[[#This Row],[TR]])/10</f>
        <v>413.33132064940048</v>
      </c>
      <c r="L363" s="12">
        <f>(BTC[[#This Row],[high]]+BTC[[#This Row],[low]])/2</f>
        <v>6345.02</v>
      </c>
      <c r="M363" s="15">
        <f>BTC[[#This Row],[MidPrice]]+Multiplier*BTC[[#This Row],[ATR]]</f>
        <v>7585.0139619482015</v>
      </c>
      <c r="N363" s="15">
        <f>BTC[[#This Row],[MidPrice]]-Multiplier*BTC[[#This Row],[ATR]]</f>
        <v>5105.0260380517993</v>
      </c>
      <c r="O363" s="15">
        <f>IF(OR(BTC[[#This Row],[UpperE]]&lt;O362,F362&gt;O362),BTC[[#This Row],[UpperE]],O362)</f>
        <v>7498.1234098125942</v>
      </c>
      <c r="P363" s="15">
        <f>IF(OR(BTC[[#This Row],[LowerE]]&gt;P362,F362&lt;P362),BTC[[#This Row],[LowerE]],P362)</f>
        <v>5920.6284695547856</v>
      </c>
      <c r="Q363" s="8">
        <f>IF(T362=O362,BTC[[#This Row],[Upper]],BTC[[#This Row],[Lower]])</f>
        <v>7498.1234098125942</v>
      </c>
      <c r="R363" s="22">
        <f>IF(BTC[[#This Row],[SuperTrend]]=BTC[[#This Row],[Upper]],BTC[[#This Row],[Upper]],NA())</f>
        <v>7498.1234098125942</v>
      </c>
      <c r="S363" s="22" t="e">
        <f>IF(BTC[[#This Row],[SuperTrend]]=BTC[[#This Row],[Lower]],BTC[[#This Row],[Lower]],NA())</f>
        <v>#N/A</v>
      </c>
      <c r="T363" s="22">
        <f>IF(BTC[[#This Row],[close]]&lt;=BTC[[#This Row],[STpot]],BTC[[#This Row],[Upper]],BTC[[#This Row],[Lower]])</f>
        <v>7498.1234098125942</v>
      </c>
    </row>
    <row r="364" spans="1:20" x14ac:dyDescent="0.25">
      <c r="A364" s="5">
        <v>363</v>
      </c>
      <c r="B364" s="2">
        <v>43325</v>
      </c>
      <c r="C364" s="1">
        <v>6248.25</v>
      </c>
      <c r="D364" s="1">
        <v>6250.33</v>
      </c>
      <c r="E364" s="1">
        <v>5880</v>
      </c>
      <c r="F364" s="1">
        <v>6188.08</v>
      </c>
      <c r="G364" s="1">
        <f>BTC[[#This Row],[high]]-BTC[[#This Row],[low]]</f>
        <v>370.32999999999993</v>
      </c>
      <c r="H364" s="1">
        <f>ABS(BTC[[#This Row],[high]]-F363)</f>
        <v>3.9799999999995634</v>
      </c>
      <c r="I364" s="1">
        <f>ABS(BTC[[#This Row],[low]]-F363)</f>
        <v>366.35000000000036</v>
      </c>
      <c r="J364" s="15">
        <f>MAX(BTC[[#This Row],[H-L]:[|L-pC|]])</f>
        <v>370.32999999999993</v>
      </c>
      <c r="K364" s="8">
        <f>(K363*9+BTC[[#This Row],[TR]])/10</f>
        <v>409.03118858446044</v>
      </c>
      <c r="L364" s="12">
        <f>(BTC[[#This Row],[high]]+BTC[[#This Row],[low]])/2</f>
        <v>6065.165</v>
      </c>
      <c r="M364" s="15">
        <f>BTC[[#This Row],[MidPrice]]+Multiplier*BTC[[#This Row],[ATR]]</f>
        <v>7292.2585657533818</v>
      </c>
      <c r="N364" s="15">
        <f>BTC[[#This Row],[MidPrice]]-Multiplier*BTC[[#This Row],[ATR]]</f>
        <v>4838.0714342466181</v>
      </c>
      <c r="O364" s="15">
        <f>IF(OR(BTC[[#This Row],[UpperE]]&lt;O363,F363&gt;O363),BTC[[#This Row],[UpperE]],O363)</f>
        <v>7292.2585657533818</v>
      </c>
      <c r="P364" s="15">
        <f>IF(OR(BTC[[#This Row],[LowerE]]&gt;P363,F363&lt;P363),BTC[[#This Row],[LowerE]],P363)</f>
        <v>5920.6284695547856</v>
      </c>
      <c r="Q364" s="8">
        <f>IF(T363=O363,BTC[[#This Row],[Upper]],BTC[[#This Row],[Lower]])</f>
        <v>7292.2585657533818</v>
      </c>
      <c r="R364" s="22">
        <f>IF(BTC[[#This Row],[SuperTrend]]=BTC[[#This Row],[Upper]],BTC[[#This Row],[Upper]],NA())</f>
        <v>7292.2585657533818</v>
      </c>
      <c r="S364" s="22" t="e">
        <f>IF(BTC[[#This Row],[SuperTrend]]=BTC[[#This Row],[Lower]],BTC[[#This Row],[Lower]],NA())</f>
        <v>#N/A</v>
      </c>
      <c r="T364" s="22">
        <f>IF(BTC[[#This Row],[close]]&lt;=BTC[[#This Row],[STpot]],BTC[[#This Row],[Upper]],BTC[[#This Row],[Lower]])</f>
        <v>7292.2585657533818</v>
      </c>
    </row>
    <row r="365" spans="1:20" x14ac:dyDescent="0.25">
      <c r="A365" s="5">
        <v>364</v>
      </c>
      <c r="B365" s="2">
        <v>43326</v>
      </c>
      <c r="C365" s="1">
        <v>6188.08</v>
      </c>
      <c r="D365" s="1">
        <v>6609</v>
      </c>
      <c r="E365" s="1">
        <v>6172.11</v>
      </c>
      <c r="F365" s="1">
        <v>6267.16</v>
      </c>
      <c r="G365" s="1">
        <f>BTC[[#This Row],[high]]-BTC[[#This Row],[low]]</f>
        <v>436.89000000000033</v>
      </c>
      <c r="H365" s="1">
        <f>ABS(BTC[[#This Row],[high]]-F364)</f>
        <v>420.92000000000007</v>
      </c>
      <c r="I365" s="1">
        <f>ABS(BTC[[#This Row],[low]]-F364)</f>
        <v>15.970000000000255</v>
      </c>
      <c r="J365" s="15">
        <f>MAX(BTC[[#This Row],[H-L]:[|L-pC|]])</f>
        <v>436.89000000000033</v>
      </c>
      <c r="K365" s="8">
        <f>(K364*9+BTC[[#This Row],[TR]])/10</f>
        <v>411.81706972601444</v>
      </c>
      <c r="L365" s="12">
        <f>(BTC[[#This Row],[high]]+BTC[[#This Row],[low]])/2</f>
        <v>6390.5550000000003</v>
      </c>
      <c r="M365" s="15">
        <f>BTC[[#This Row],[MidPrice]]+Multiplier*BTC[[#This Row],[ATR]]</f>
        <v>7626.0062091780437</v>
      </c>
      <c r="N365" s="15">
        <f>BTC[[#This Row],[MidPrice]]-Multiplier*BTC[[#This Row],[ATR]]</f>
        <v>5155.1037908219569</v>
      </c>
      <c r="O365" s="15">
        <f>IF(OR(BTC[[#This Row],[UpperE]]&lt;O364,F364&gt;O364),BTC[[#This Row],[UpperE]],O364)</f>
        <v>7292.2585657533818</v>
      </c>
      <c r="P365" s="15">
        <f>IF(OR(BTC[[#This Row],[LowerE]]&gt;P364,F364&lt;P364),BTC[[#This Row],[LowerE]],P364)</f>
        <v>5920.6284695547856</v>
      </c>
      <c r="Q365" s="8">
        <f>IF(T364=O364,BTC[[#This Row],[Upper]],BTC[[#This Row],[Lower]])</f>
        <v>7292.2585657533818</v>
      </c>
      <c r="R365" s="22">
        <f>IF(BTC[[#This Row],[SuperTrend]]=BTC[[#This Row],[Upper]],BTC[[#This Row],[Upper]],NA())</f>
        <v>7292.2585657533818</v>
      </c>
      <c r="S365" s="22" t="e">
        <f>IF(BTC[[#This Row],[SuperTrend]]=BTC[[#This Row],[Lower]],BTC[[#This Row],[Lower]],NA())</f>
        <v>#N/A</v>
      </c>
      <c r="T365" s="22">
        <f>IF(BTC[[#This Row],[close]]&lt;=BTC[[#This Row],[STpot]],BTC[[#This Row],[Upper]],BTC[[#This Row],[Lower]])</f>
        <v>7292.2585657533818</v>
      </c>
    </row>
    <row r="366" spans="1:20" x14ac:dyDescent="0.25">
      <c r="A366" s="5">
        <v>365</v>
      </c>
      <c r="B366" s="2">
        <v>43327</v>
      </c>
      <c r="C366" s="1">
        <v>6265.27</v>
      </c>
      <c r="D366" s="1">
        <v>6480</v>
      </c>
      <c r="E366" s="1">
        <v>6205.6</v>
      </c>
      <c r="F366" s="1">
        <v>6311.75</v>
      </c>
      <c r="G366" s="1">
        <f>BTC[[#This Row],[high]]-BTC[[#This Row],[low]]</f>
        <v>274.39999999999964</v>
      </c>
      <c r="H366" s="1">
        <f>ABS(BTC[[#This Row],[high]]-F365)</f>
        <v>212.84000000000015</v>
      </c>
      <c r="I366" s="1">
        <f>ABS(BTC[[#This Row],[low]]-F365)</f>
        <v>61.559999999999491</v>
      </c>
      <c r="J366" s="15">
        <f>MAX(BTC[[#This Row],[H-L]:[|L-pC|]])</f>
        <v>274.39999999999964</v>
      </c>
      <c r="K366" s="8">
        <f>(K365*9+BTC[[#This Row],[TR]])/10</f>
        <v>398.07536275341295</v>
      </c>
      <c r="L366" s="12">
        <f>(BTC[[#This Row],[high]]+BTC[[#This Row],[low]])/2</f>
        <v>6342.8</v>
      </c>
      <c r="M366" s="15">
        <f>BTC[[#This Row],[MidPrice]]+Multiplier*BTC[[#This Row],[ATR]]</f>
        <v>7537.0260882602388</v>
      </c>
      <c r="N366" s="15">
        <f>BTC[[#This Row],[MidPrice]]-Multiplier*BTC[[#This Row],[ATR]]</f>
        <v>5148.5739117397616</v>
      </c>
      <c r="O366" s="15">
        <f>IF(OR(BTC[[#This Row],[UpperE]]&lt;O365,F365&gt;O365),BTC[[#This Row],[UpperE]],O365)</f>
        <v>7292.2585657533818</v>
      </c>
      <c r="P366" s="15">
        <f>IF(OR(BTC[[#This Row],[LowerE]]&gt;P365,F365&lt;P365),BTC[[#This Row],[LowerE]],P365)</f>
        <v>5920.6284695547856</v>
      </c>
      <c r="Q366" s="8">
        <f>IF(T365=O365,BTC[[#This Row],[Upper]],BTC[[#This Row],[Lower]])</f>
        <v>7292.2585657533818</v>
      </c>
      <c r="R366" s="22">
        <f>IF(BTC[[#This Row],[SuperTrend]]=BTC[[#This Row],[Upper]],BTC[[#This Row],[Upper]],NA())</f>
        <v>7292.2585657533818</v>
      </c>
      <c r="S366" s="22" t="e">
        <f>IF(BTC[[#This Row],[SuperTrend]]=BTC[[#This Row],[Lower]],BTC[[#This Row],[Lower]],NA())</f>
        <v>#N/A</v>
      </c>
      <c r="T366" s="22">
        <f>IF(BTC[[#This Row],[close]]&lt;=BTC[[#This Row],[STpot]],BTC[[#This Row],[Upper]],BTC[[#This Row],[Lower]])</f>
        <v>7292.2585657533818</v>
      </c>
    </row>
    <row r="367" spans="1:20" x14ac:dyDescent="0.25">
      <c r="A367" s="5">
        <v>366</v>
      </c>
      <c r="B367" s="2">
        <v>43328</v>
      </c>
      <c r="C367" s="1">
        <v>6316</v>
      </c>
      <c r="D367" s="1">
        <v>6585</v>
      </c>
      <c r="E367" s="1">
        <v>6285.4</v>
      </c>
      <c r="F367" s="1">
        <v>6584.49</v>
      </c>
      <c r="G367" s="1">
        <f>BTC[[#This Row],[high]]-BTC[[#This Row],[low]]</f>
        <v>299.60000000000036</v>
      </c>
      <c r="H367" s="1">
        <f>ABS(BTC[[#This Row],[high]]-F366)</f>
        <v>273.25</v>
      </c>
      <c r="I367" s="1">
        <f>ABS(BTC[[#This Row],[low]]-F366)</f>
        <v>26.350000000000364</v>
      </c>
      <c r="J367" s="15">
        <f>MAX(BTC[[#This Row],[H-L]:[|L-pC|]])</f>
        <v>299.60000000000036</v>
      </c>
      <c r="K367" s="8">
        <f>(K366*9+BTC[[#This Row],[TR]])/10</f>
        <v>388.22782647807173</v>
      </c>
      <c r="L367" s="12">
        <f>(BTC[[#This Row],[high]]+BTC[[#This Row],[low]])/2</f>
        <v>6435.2</v>
      </c>
      <c r="M367" s="15">
        <f>BTC[[#This Row],[MidPrice]]+Multiplier*BTC[[#This Row],[ATR]]</f>
        <v>7599.8834794342147</v>
      </c>
      <c r="N367" s="15">
        <f>BTC[[#This Row],[MidPrice]]-Multiplier*BTC[[#This Row],[ATR]]</f>
        <v>5270.516520565785</v>
      </c>
      <c r="O367" s="15">
        <f>IF(OR(BTC[[#This Row],[UpperE]]&lt;O366,F366&gt;O366),BTC[[#This Row],[UpperE]],O366)</f>
        <v>7292.2585657533818</v>
      </c>
      <c r="P367" s="15">
        <f>IF(OR(BTC[[#This Row],[LowerE]]&gt;P366,F366&lt;P366),BTC[[#This Row],[LowerE]],P366)</f>
        <v>5920.6284695547856</v>
      </c>
      <c r="Q367" s="8">
        <f>IF(T366=O366,BTC[[#This Row],[Upper]],BTC[[#This Row],[Lower]])</f>
        <v>7292.2585657533818</v>
      </c>
      <c r="R367" s="22">
        <f>IF(BTC[[#This Row],[SuperTrend]]=BTC[[#This Row],[Upper]],BTC[[#This Row],[Upper]],NA())</f>
        <v>7292.2585657533818</v>
      </c>
      <c r="S367" s="22" t="e">
        <f>IF(BTC[[#This Row],[SuperTrend]]=BTC[[#This Row],[Lower]],BTC[[#This Row],[Lower]],NA())</f>
        <v>#N/A</v>
      </c>
      <c r="T367" s="22">
        <f>IF(BTC[[#This Row],[close]]&lt;=BTC[[#This Row],[STpot]],BTC[[#This Row],[Upper]],BTC[[#This Row],[Lower]])</f>
        <v>7292.2585657533818</v>
      </c>
    </row>
    <row r="368" spans="1:20" x14ac:dyDescent="0.25">
      <c r="A368" s="5">
        <v>367</v>
      </c>
      <c r="B368" s="2">
        <v>43329</v>
      </c>
      <c r="C368" s="1">
        <v>6579.04</v>
      </c>
      <c r="D368" s="1">
        <v>6620</v>
      </c>
      <c r="E368" s="1">
        <v>6288</v>
      </c>
      <c r="F368" s="1">
        <v>6387.96</v>
      </c>
      <c r="G368" s="1">
        <f>BTC[[#This Row],[high]]-BTC[[#This Row],[low]]</f>
        <v>332</v>
      </c>
      <c r="H368" s="1">
        <f>ABS(BTC[[#This Row],[high]]-F367)</f>
        <v>35.510000000000218</v>
      </c>
      <c r="I368" s="1">
        <f>ABS(BTC[[#This Row],[low]]-F367)</f>
        <v>296.48999999999978</v>
      </c>
      <c r="J368" s="15">
        <f>MAX(BTC[[#This Row],[H-L]:[|L-pC|]])</f>
        <v>332</v>
      </c>
      <c r="K368" s="8">
        <f>(K367*9+BTC[[#This Row],[TR]])/10</f>
        <v>382.60504383026455</v>
      </c>
      <c r="L368" s="12">
        <f>(BTC[[#This Row],[high]]+BTC[[#This Row],[low]])/2</f>
        <v>6454</v>
      </c>
      <c r="M368" s="15">
        <f>BTC[[#This Row],[MidPrice]]+Multiplier*BTC[[#This Row],[ATR]]</f>
        <v>7601.8151314907936</v>
      </c>
      <c r="N368" s="15">
        <f>BTC[[#This Row],[MidPrice]]-Multiplier*BTC[[#This Row],[ATR]]</f>
        <v>5306.1848685092064</v>
      </c>
      <c r="O368" s="15">
        <f>IF(OR(BTC[[#This Row],[UpperE]]&lt;O367,F367&gt;O367),BTC[[#This Row],[UpperE]],O367)</f>
        <v>7292.2585657533818</v>
      </c>
      <c r="P368" s="15">
        <f>IF(OR(BTC[[#This Row],[LowerE]]&gt;P367,F367&lt;P367),BTC[[#This Row],[LowerE]],P367)</f>
        <v>5920.6284695547856</v>
      </c>
      <c r="Q368" s="8">
        <f>IF(T367=O367,BTC[[#This Row],[Upper]],BTC[[#This Row],[Lower]])</f>
        <v>7292.2585657533818</v>
      </c>
      <c r="R368" s="22">
        <f>IF(BTC[[#This Row],[SuperTrend]]=BTC[[#This Row],[Upper]],BTC[[#This Row],[Upper]],NA())</f>
        <v>7292.2585657533818</v>
      </c>
      <c r="S368" s="22" t="e">
        <f>IF(BTC[[#This Row],[SuperTrend]]=BTC[[#This Row],[Lower]],BTC[[#This Row],[Lower]],NA())</f>
        <v>#N/A</v>
      </c>
      <c r="T368" s="22">
        <f>IF(BTC[[#This Row],[close]]&lt;=BTC[[#This Row],[STpot]],BTC[[#This Row],[Upper]],BTC[[#This Row],[Lower]])</f>
        <v>7292.2585657533818</v>
      </c>
    </row>
    <row r="369" spans="1:20" x14ac:dyDescent="0.25">
      <c r="A369" s="5">
        <v>368</v>
      </c>
      <c r="B369" s="2">
        <v>43330</v>
      </c>
      <c r="C369" s="1">
        <v>6387.96</v>
      </c>
      <c r="D369" s="1">
        <v>6541</v>
      </c>
      <c r="E369" s="1">
        <v>6300</v>
      </c>
      <c r="F369" s="1">
        <v>6477.53</v>
      </c>
      <c r="G369" s="1">
        <f>BTC[[#This Row],[high]]-BTC[[#This Row],[low]]</f>
        <v>241</v>
      </c>
      <c r="H369" s="1">
        <f>ABS(BTC[[#This Row],[high]]-F368)</f>
        <v>153.03999999999996</v>
      </c>
      <c r="I369" s="1">
        <f>ABS(BTC[[#This Row],[low]]-F368)</f>
        <v>87.960000000000036</v>
      </c>
      <c r="J369" s="15">
        <f>MAX(BTC[[#This Row],[H-L]:[|L-pC|]])</f>
        <v>241</v>
      </c>
      <c r="K369" s="8">
        <f>(K368*9+BTC[[#This Row],[TR]])/10</f>
        <v>368.44453944723807</v>
      </c>
      <c r="L369" s="12">
        <f>(BTC[[#This Row],[high]]+BTC[[#This Row],[low]])/2</f>
        <v>6420.5</v>
      </c>
      <c r="M369" s="15">
        <f>BTC[[#This Row],[MidPrice]]+Multiplier*BTC[[#This Row],[ATR]]</f>
        <v>7525.8336183417141</v>
      </c>
      <c r="N369" s="15">
        <f>BTC[[#This Row],[MidPrice]]-Multiplier*BTC[[#This Row],[ATR]]</f>
        <v>5315.1663816582859</v>
      </c>
      <c r="O369" s="15">
        <f>IF(OR(BTC[[#This Row],[UpperE]]&lt;O368,F368&gt;O368),BTC[[#This Row],[UpperE]],O368)</f>
        <v>7292.2585657533818</v>
      </c>
      <c r="P369" s="15">
        <f>IF(OR(BTC[[#This Row],[LowerE]]&gt;P368,F368&lt;P368),BTC[[#This Row],[LowerE]],P368)</f>
        <v>5920.6284695547856</v>
      </c>
      <c r="Q369" s="8">
        <f>IF(T368=O368,BTC[[#This Row],[Upper]],BTC[[#This Row],[Lower]])</f>
        <v>7292.2585657533818</v>
      </c>
      <c r="R369" s="22">
        <f>IF(BTC[[#This Row],[SuperTrend]]=BTC[[#This Row],[Upper]],BTC[[#This Row],[Upper]],NA())</f>
        <v>7292.2585657533818</v>
      </c>
      <c r="S369" s="22" t="e">
        <f>IF(BTC[[#This Row],[SuperTrend]]=BTC[[#This Row],[Lower]],BTC[[#This Row],[Lower]],NA())</f>
        <v>#N/A</v>
      </c>
      <c r="T369" s="22">
        <f>IF(BTC[[#This Row],[close]]&lt;=BTC[[#This Row],[STpot]],BTC[[#This Row],[Upper]],BTC[[#This Row],[Lower]])</f>
        <v>7292.2585657533818</v>
      </c>
    </row>
    <row r="370" spans="1:20" x14ac:dyDescent="0.25">
      <c r="A370" s="5">
        <v>369</v>
      </c>
      <c r="B370" s="2">
        <v>43331</v>
      </c>
      <c r="C370" s="1">
        <v>6477.53</v>
      </c>
      <c r="D370" s="1">
        <v>6530</v>
      </c>
      <c r="E370" s="1">
        <v>6220</v>
      </c>
      <c r="F370" s="1">
        <v>6254.84</v>
      </c>
      <c r="G370" s="1">
        <f>BTC[[#This Row],[high]]-BTC[[#This Row],[low]]</f>
        <v>310</v>
      </c>
      <c r="H370" s="1">
        <f>ABS(BTC[[#This Row],[high]]-F369)</f>
        <v>52.470000000000255</v>
      </c>
      <c r="I370" s="1">
        <f>ABS(BTC[[#This Row],[low]]-F369)</f>
        <v>257.52999999999975</v>
      </c>
      <c r="J370" s="15">
        <f>MAX(BTC[[#This Row],[H-L]:[|L-pC|]])</f>
        <v>310</v>
      </c>
      <c r="K370" s="8">
        <f>(K369*9+BTC[[#This Row],[TR]])/10</f>
        <v>362.60008550251428</v>
      </c>
      <c r="L370" s="12">
        <f>(BTC[[#This Row],[high]]+BTC[[#This Row],[low]])/2</f>
        <v>6375</v>
      </c>
      <c r="M370" s="15">
        <f>BTC[[#This Row],[MidPrice]]+Multiplier*BTC[[#This Row],[ATR]]</f>
        <v>7462.8002565075431</v>
      </c>
      <c r="N370" s="15">
        <f>BTC[[#This Row],[MidPrice]]-Multiplier*BTC[[#This Row],[ATR]]</f>
        <v>5287.1997434924569</v>
      </c>
      <c r="O370" s="15">
        <f>IF(OR(BTC[[#This Row],[UpperE]]&lt;O369,F369&gt;O369),BTC[[#This Row],[UpperE]],O369)</f>
        <v>7292.2585657533818</v>
      </c>
      <c r="P370" s="15">
        <f>IF(OR(BTC[[#This Row],[LowerE]]&gt;P369,F369&lt;P369),BTC[[#This Row],[LowerE]],P369)</f>
        <v>5920.6284695547856</v>
      </c>
      <c r="Q370" s="8">
        <f>IF(T369=O369,BTC[[#This Row],[Upper]],BTC[[#This Row],[Lower]])</f>
        <v>7292.2585657533818</v>
      </c>
      <c r="R370" s="22">
        <f>IF(BTC[[#This Row],[SuperTrend]]=BTC[[#This Row],[Upper]],BTC[[#This Row],[Upper]],NA())</f>
        <v>7292.2585657533818</v>
      </c>
      <c r="S370" s="22" t="e">
        <f>IF(BTC[[#This Row],[SuperTrend]]=BTC[[#This Row],[Lower]],BTC[[#This Row],[Lower]],NA())</f>
        <v>#N/A</v>
      </c>
      <c r="T370" s="22">
        <f>IF(BTC[[#This Row],[close]]&lt;=BTC[[#This Row],[STpot]],BTC[[#This Row],[Upper]],BTC[[#This Row],[Lower]])</f>
        <v>7292.2585657533818</v>
      </c>
    </row>
    <row r="371" spans="1:20" x14ac:dyDescent="0.25">
      <c r="A371" s="5">
        <v>370</v>
      </c>
      <c r="B371" s="2">
        <v>43332</v>
      </c>
      <c r="C371" s="1">
        <v>6251</v>
      </c>
      <c r="D371" s="1">
        <v>6500</v>
      </c>
      <c r="E371" s="1">
        <v>6235.08</v>
      </c>
      <c r="F371" s="1">
        <v>6480</v>
      </c>
      <c r="G371" s="1">
        <f>BTC[[#This Row],[high]]-BTC[[#This Row],[low]]</f>
        <v>264.92000000000007</v>
      </c>
      <c r="H371" s="1">
        <f>ABS(BTC[[#This Row],[high]]-F370)</f>
        <v>245.15999999999985</v>
      </c>
      <c r="I371" s="1">
        <f>ABS(BTC[[#This Row],[low]]-F370)</f>
        <v>19.760000000000218</v>
      </c>
      <c r="J371" s="15">
        <f>MAX(BTC[[#This Row],[H-L]:[|L-pC|]])</f>
        <v>264.92000000000007</v>
      </c>
      <c r="K371" s="8">
        <f>(K370*9+BTC[[#This Row],[TR]])/10</f>
        <v>352.83207695226281</v>
      </c>
      <c r="L371" s="12">
        <f>(BTC[[#This Row],[high]]+BTC[[#This Row],[low]])/2</f>
        <v>6367.54</v>
      </c>
      <c r="M371" s="15">
        <f>BTC[[#This Row],[MidPrice]]+Multiplier*BTC[[#This Row],[ATR]]</f>
        <v>7426.0362308567883</v>
      </c>
      <c r="N371" s="15">
        <f>BTC[[#This Row],[MidPrice]]-Multiplier*BTC[[#This Row],[ATR]]</f>
        <v>5309.0437691432116</v>
      </c>
      <c r="O371" s="15">
        <f>IF(OR(BTC[[#This Row],[UpperE]]&lt;O370,F370&gt;O370),BTC[[#This Row],[UpperE]],O370)</f>
        <v>7292.2585657533818</v>
      </c>
      <c r="P371" s="15">
        <f>IF(OR(BTC[[#This Row],[LowerE]]&gt;P370,F370&lt;P370),BTC[[#This Row],[LowerE]],P370)</f>
        <v>5920.6284695547856</v>
      </c>
      <c r="Q371" s="8">
        <f>IF(T370=O370,BTC[[#This Row],[Upper]],BTC[[#This Row],[Lower]])</f>
        <v>7292.2585657533818</v>
      </c>
      <c r="R371" s="22">
        <f>IF(BTC[[#This Row],[SuperTrend]]=BTC[[#This Row],[Upper]],BTC[[#This Row],[Upper]],NA())</f>
        <v>7292.2585657533818</v>
      </c>
      <c r="S371" s="22" t="e">
        <f>IF(BTC[[#This Row],[SuperTrend]]=BTC[[#This Row],[Lower]],BTC[[#This Row],[Lower]],NA())</f>
        <v>#N/A</v>
      </c>
      <c r="T371" s="22">
        <f>IF(BTC[[#This Row],[close]]&lt;=BTC[[#This Row],[STpot]],BTC[[#This Row],[Upper]],BTC[[#This Row],[Lower]])</f>
        <v>7292.2585657533818</v>
      </c>
    </row>
    <row r="372" spans="1:20" x14ac:dyDescent="0.25">
      <c r="A372" s="5">
        <v>371</v>
      </c>
      <c r="B372" s="2">
        <v>43333</v>
      </c>
      <c r="C372" s="1">
        <v>6479.98</v>
      </c>
      <c r="D372" s="1">
        <v>6882.54</v>
      </c>
      <c r="E372" s="1">
        <v>6251.2</v>
      </c>
      <c r="F372" s="1">
        <v>6360.89</v>
      </c>
      <c r="G372" s="1">
        <f>BTC[[#This Row],[high]]-BTC[[#This Row],[low]]</f>
        <v>631.34000000000015</v>
      </c>
      <c r="H372" s="1">
        <f>ABS(BTC[[#This Row],[high]]-F371)</f>
        <v>402.53999999999996</v>
      </c>
      <c r="I372" s="1">
        <f>ABS(BTC[[#This Row],[low]]-F371)</f>
        <v>228.80000000000018</v>
      </c>
      <c r="J372" s="15">
        <f>MAX(BTC[[#This Row],[H-L]:[|L-pC|]])</f>
        <v>631.34000000000015</v>
      </c>
      <c r="K372" s="8">
        <f>(K371*9+BTC[[#This Row],[TR]])/10</f>
        <v>380.68286925703654</v>
      </c>
      <c r="L372" s="12">
        <f>(BTC[[#This Row],[high]]+BTC[[#This Row],[low]])/2</f>
        <v>6566.87</v>
      </c>
      <c r="M372" s="15">
        <f>BTC[[#This Row],[MidPrice]]+Multiplier*BTC[[#This Row],[ATR]]</f>
        <v>7708.9186077711092</v>
      </c>
      <c r="N372" s="15">
        <f>BTC[[#This Row],[MidPrice]]-Multiplier*BTC[[#This Row],[ATR]]</f>
        <v>5424.8213922288905</v>
      </c>
      <c r="O372" s="15">
        <f>IF(OR(BTC[[#This Row],[UpperE]]&lt;O371,F371&gt;O371),BTC[[#This Row],[UpperE]],O371)</f>
        <v>7292.2585657533818</v>
      </c>
      <c r="P372" s="15">
        <f>IF(OR(BTC[[#This Row],[LowerE]]&gt;P371,F371&lt;P371),BTC[[#This Row],[LowerE]],P371)</f>
        <v>5920.6284695547856</v>
      </c>
      <c r="Q372" s="8">
        <f>IF(T371=O371,BTC[[#This Row],[Upper]],BTC[[#This Row],[Lower]])</f>
        <v>7292.2585657533818</v>
      </c>
      <c r="R372" s="22">
        <f>IF(BTC[[#This Row],[SuperTrend]]=BTC[[#This Row],[Upper]],BTC[[#This Row],[Upper]],NA())</f>
        <v>7292.2585657533818</v>
      </c>
      <c r="S372" s="22" t="e">
        <f>IF(BTC[[#This Row],[SuperTrend]]=BTC[[#This Row],[Lower]],BTC[[#This Row],[Lower]],NA())</f>
        <v>#N/A</v>
      </c>
      <c r="T372" s="22">
        <f>IF(BTC[[#This Row],[close]]&lt;=BTC[[#This Row],[STpot]],BTC[[#This Row],[Upper]],BTC[[#This Row],[Lower]])</f>
        <v>7292.2585657533818</v>
      </c>
    </row>
    <row r="373" spans="1:20" x14ac:dyDescent="0.25">
      <c r="A373" s="5">
        <v>372</v>
      </c>
      <c r="B373" s="2">
        <v>43334</v>
      </c>
      <c r="C373" s="1">
        <v>6362.57</v>
      </c>
      <c r="D373" s="1">
        <v>6576.99</v>
      </c>
      <c r="E373" s="1">
        <v>6342.28</v>
      </c>
      <c r="F373" s="1">
        <v>6525.01</v>
      </c>
      <c r="G373" s="1">
        <f>BTC[[#This Row],[high]]-BTC[[#This Row],[low]]</f>
        <v>234.71000000000004</v>
      </c>
      <c r="H373" s="1">
        <f>ABS(BTC[[#This Row],[high]]-F372)</f>
        <v>216.09999999999945</v>
      </c>
      <c r="I373" s="1">
        <f>ABS(BTC[[#This Row],[low]]-F372)</f>
        <v>18.610000000000582</v>
      </c>
      <c r="J373" s="15">
        <f>MAX(BTC[[#This Row],[H-L]:[|L-pC|]])</f>
        <v>234.71000000000004</v>
      </c>
      <c r="K373" s="8">
        <f>(K372*9+BTC[[#This Row],[TR]])/10</f>
        <v>366.08558233133289</v>
      </c>
      <c r="L373" s="12">
        <f>(BTC[[#This Row],[high]]+BTC[[#This Row],[low]])/2</f>
        <v>6459.6350000000002</v>
      </c>
      <c r="M373" s="15">
        <f>BTC[[#This Row],[MidPrice]]+Multiplier*BTC[[#This Row],[ATR]]</f>
        <v>7557.8917469939988</v>
      </c>
      <c r="N373" s="15">
        <f>BTC[[#This Row],[MidPrice]]-Multiplier*BTC[[#This Row],[ATR]]</f>
        <v>5361.3782530060016</v>
      </c>
      <c r="O373" s="15">
        <f>IF(OR(BTC[[#This Row],[UpperE]]&lt;O372,F372&gt;O372),BTC[[#This Row],[UpperE]],O372)</f>
        <v>7292.2585657533818</v>
      </c>
      <c r="P373" s="15">
        <f>IF(OR(BTC[[#This Row],[LowerE]]&gt;P372,F372&lt;P372),BTC[[#This Row],[LowerE]],P372)</f>
        <v>5920.6284695547856</v>
      </c>
      <c r="Q373" s="8">
        <f>IF(T372=O372,BTC[[#This Row],[Upper]],BTC[[#This Row],[Lower]])</f>
        <v>7292.2585657533818</v>
      </c>
      <c r="R373" s="22">
        <f>IF(BTC[[#This Row],[SuperTrend]]=BTC[[#This Row],[Upper]],BTC[[#This Row],[Upper]],NA())</f>
        <v>7292.2585657533818</v>
      </c>
      <c r="S373" s="22" t="e">
        <f>IF(BTC[[#This Row],[SuperTrend]]=BTC[[#This Row],[Lower]],BTC[[#This Row],[Lower]],NA())</f>
        <v>#N/A</v>
      </c>
      <c r="T373" s="22">
        <f>IF(BTC[[#This Row],[close]]&lt;=BTC[[#This Row],[STpot]],BTC[[#This Row],[Upper]],BTC[[#This Row],[Lower]])</f>
        <v>7292.2585657533818</v>
      </c>
    </row>
    <row r="374" spans="1:20" x14ac:dyDescent="0.25">
      <c r="A374" s="5">
        <v>373</v>
      </c>
      <c r="B374" s="2">
        <v>43335</v>
      </c>
      <c r="C374" s="1">
        <v>6525</v>
      </c>
      <c r="D374" s="1">
        <v>6725</v>
      </c>
      <c r="E374" s="1">
        <v>6440.5</v>
      </c>
      <c r="F374" s="1">
        <v>6681.64</v>
      </c>
      <c r="G374" s="1">
        <f>BTC[[#This Row],[high]]-BTC[[#This Row],[low]]</f>
        <v>284.5</v>
      </c>
      <c r="H374" s="1">
        <f>ABS(BTC[[#This Row],[high]]-F373)</f>
        <v>199.98999999999978</v>
      </c>
      <c r="I374" s="1">
        <f>ABS(BTC[[#This Row],[low]]-F373)</f>
        <v>84.510000000000218</v>
      </c>
      <c r="J374" s="15">
        <f>MAX(BTC[[#This Row],[H-L]:[|L-pC|]])</f>
        <v>284.5</v>
      </c>
      <c r="K374" s="8">
        <f>(K373*9+BTC[[#This Row],[TR]])/10</f>
        <v>357.92702409819958</v>
      </c>
      <c r="L374" s="12">
        <f>(BTC[[#This Row],[high]]+BTC[[#This Row],[low]])/2</f>
        <v>6582.75</v>
      </c>
      <c r="M374" s="15">
        <f>BTC[[#This Row],[MidPrice]]+Multiplier*BTC[[#This Row],[ATR]]</f>
        <v>7656.5310722945987</v>
      </c>
      <c r="N374" s="15">
        <f>BTC[[#This Row],[MidPrice]]-Multiplier*BTC[[#This Row],[ATR]]</f>
        <v>5508.9689277054013</v>
      </c>
      <c r="O374" s="15">
        <f>IF(OR(BTC[[#This Row],[UpperE]]&lt;O373,F373&gt;O373),BTC[[#This Row],[UpperE]],O373)</f>
        <v>7292.2585657533818</v>
      </c>
      <c r="P374" s="15">
        <f>IF(OR(BTC[[#This Row],[LowerE]]&gt;P373,F373&lt;P373),BTC[[#This Row],[LowerE]],P373)</f>
        <v>5920.6284695547856</v>
      </c>
      <c r="Q374" s="8">
        <f>IF(T373=O373,BTC[[#This Row],[Upper]],BTC[[#This Row],[Lower]])</f>
        <v>7292.2585657533818</v>
      </c>
      <c r="R374" s="22">
        <f>IF(BTC[[#This Row],[SuperTrend]]=BTC[[#This Row],[Upper]],BTC[[#This Row],[Upper]],NA())</f>
        <v>7292.2585657533818</v>
      </c>
      <c r="S374" s="22" t="e">
        <f>IF(BTC[[#This Row],[SuperTrend]]=BTC[[#This Row],[Lower]],BTC[[#This Row],[Lower]],NA())</f>
        <v>#N/A</v>
      </c>
      <c r="T374" s="22">
        <f>IF(BTC[[#This Row],[close]]&lt;=BTC[[#This Row],[STpot]],BTC[[#This Row],[Upper]],BTC[[#This Row],[Lower]])</f>
        <v>7292.2585657533818</v>
      </c>
    </row>
    <row r="375" spans="1:20" x14ac:dyDescent="0.25">
      <c r="A375" s="5">
        <v>374</v>
      </c>
      <c r="B375" s="2">
        <v>43336</v>
      </c>
      <c r="C375" s="1">
        <v>6686.98</v>
      </c>
      <c r="D375" s="1">
        <v>6789</v>
      </c>
      <c r="E375" s="1">
        <v>6650.61</v>
      </c>
      <c r="F375" s="1">
        <v>6733.64</v>
      </c>
      <c r="G375" s="1">
        <f>BTC[[#This Row],[high]]-BTC[[#This Row],[low]]</f>
        <v>138.39000000000033</v>
      </c>
      <c r="H375" s="1">
        <f>ABS(BTC[[#This Row],[high]]-F374)</f>
        <v>107.35999999999967</v>
      </c>
      <c r="I375" s="1">
        <f>ABS(BTC[[#This Row],[low]]-F374)</f>
        <v>31.030000000000655</v>
      </c>
      <c r="J375" s="15">
        <f>MAX(BTC[[#This Row],[H-L]:[|L-pC|]])</f>
        <v>138.39000000000033</v>
      </c>
      <c r="K375" s="8">
        <f>(K374*9+BTC[[#This Row],[TR]])/10</f>
        <v>335.97332168837966</v>
      </c>
      <c r="L375" s="12">
        <f>(BTC[[#This Row],[high]]+BTC[[#This Row],[low]])/2</f>
        <v>6719.8050000000003</v>
      </c>
      <c r="M375" s="15">
        <f>BTC[[#This Row],[MidPrice]]+Multiplier*BTC[[#This Row],[ATR]]</f>
        <v>7727.7249650651393</v>
      </c>
      <c r="N375" s="15">
        <f>BTC[[#This Row],[MidPrice]]-Multiplier*BTC[[#This Row],[ATR]]</f>
        <v>5711.8850349348613</v>
      </c>
      <c r="O375" s="15">
        <f>IF(OR(BTC[[#This Row],[UpperE]]&lt;O374,F374&gt;O374),BTC[[#This Row],[UpperE]],O374)</f>
        <v>7292.2585657533818</v>
      </c>
      <c r="P375" s="15">
        <f>IF(OR(BTC[[#This Row],[LowerE]]&gt;P374,F374&lt;P374),BTC[[#This Row],[LowerE]],P374)</f>
        <v>5920.6284695547856</v>
      </c>
      <c r="Q375" s="8">
        <f>IF(T374=O374,BTC[[#This Row],[Upper]],BTC[[#This Row],[Lower]])</f>
        <v>7292.2585657533818</v>
      </c>
      <c r="R375" s="22">
        <f>IF(BTC[[#This Row],[SuperTrend]]=BTC[[#This Row],[Upper]],BTC[[#This Row],[Upper]],NA())</f>
        <v>7292.2585657533818</v>
      </c>
      <c r="S375" s="22" t="e">
        <f>IF(BTC[[#This Row],[SuperTrend]]=BTC[[#This Row],[Lower]],BTC[[#This Row],[Lower]],NA())</f>
        <v>#N/A</v>
      </c>
      <c r="T375" s="22">
        <f>IF(BTC[[#This Row],[close]]&lt;=BTC[[#This Row],[STpot]],BTC[[#This Row],[Upper]],BTC[[#This Row],[Lower]])</f>
        <v>7292.2585657533818</v>
      </c>
    </row>
    <row r="376" spans="1:20" x14ac:dyDescent="0.25">
      <c r="A376" s="5">
        <v>375</v>
      </c>
      <c r="B376" s="2">
        <v>43337</v>
      </c>
      <c r="C376" s="1">
        <v>6733.64</v>
      </c>
      <c r="D376" s="1">
        <v>6775.27</v>
      </c>
      <c r="E376" s="1">
        <v>6568</v>
      </c>
      <c r="F376" s="1">
        <v>6700</v>
      </c>
      <c r="G376" s="1">
        <f>BTC[[#This Row],[high]]-BTC[[#This Row],[low]]</f>
        <v>207.27000000000044</v>
      </c>
      <c r="H376" s="1">
        <f>ABS(BTC[[#This Row],[high]]-F375)</f>
        <v>41.630000000000109</v>
      </c>
      <c r="I376" s="1">
        <f>ABS(BTC[[#This Row],[low]]-F375)</f>
        <v>165.64000000000033</v>
      </c>
      <c r="J376" s="15">
        <f>MAX(BTC[[#This Row],[H-L]:[|L-pC|]])</f>
        <v>207.27000000000044</v>
      </c>
      <c r="K376" s="8">
        <f>(K375*9+BTC[[#This Row],[TR]])/10</f>
        <v>323.10298951954172</v>
      </c>
      <c r="L376" s="12">
        <f>(BTC[[#This Row],[high]]+BTC[[#This Row],[low]])/2</f>
        <v>6671.6350000000002</v>
      </c>
      <c r="M376" s="15">
        <f>BTC[[#This Row],[MidPrice]]+Multiplier*BTC[[#This Row],[ATR]]</f>
        <v>7640.9439685586258</v>
      </c>
      <c r="N376" s="15">
        <f>BTC[[#This Row],[MidPrice]]-Multiplier*BTC[[#This Row],[ATR]]</f>
        <v>5702.3260314413747</v>
      </c>
      <c r="O376" s="15">
        <f>IF(OR(BTC[[#This Row],[UpperE]]&lt;O375,F375&gt;O375),BTC[[#This Row],[UpperE]],O375)</f>
        <v>7292.2585657533818</v>
      </c>
      <c r="P376" s="15">
        <f>IF(OR(BTC[[#This Row],[LowerE]]&gt;P375,F375&lt;P375),BTC[[#This Row],[LowerE]],P375)</f>
        <v>5920.6284695547856</v>
      </c>
      <c r="Q376" s="8">
        <f>IF(T375=O375,BTC[[#This Row],[Upper]],BTC[[#This Row],[Lower]])</f>
        <v>7292.2585657533818</v>
      </c>
      <c r="R376" s="22">
        <f>IF(BTC[[#This Row],[SuperTrend]]=BTC[[#This Row],[Upper]],BTC[[#This Row],[Upper]],NA())</f>
        <v>7292.2585657533818</v>
      </c>
      <c r="S376" s="22" t="e">
        <f>IF(BTC[[#This Row],[SuperTrend]]=BTC[[#This Row],[Lower]],BTC[[#This Row],[Lower]],NA())</f>
        <v>#N/A</v>
      </c>
      <c r="T376" s="22">
        <f>IF(BTC[[#This Row],[close]]&lt;=BTC[[#This Row],[STpot]],BTC[[#This Row],[Upper]],BTC[[#This Row],[Lower]])</f>
        <v>7292.2585657533818</v>
      </c>
    </row>
    <row r="377" spans="1:20" x14ac:dyDescent="0.25">
      <c r="A377" s="5">
        <v>376</v>
      </c>
      <c r="B377" s="2">
        <v>43338</v>
      </c>
      <c r="C377" s="1">
        <v>6700</v>
      </c>
      <c r="D377" s="1">
        <v>6940.51</v>
      </c>
      <c r="E377" s="1">
        <v>6646.5</v>
      </c>
      <c r="F377" s="1">
        <v>6908.64</v>
      </c>
      <c r="G377" s="1">
        <f>BTC[[#This Row],[high]]-BTC[[#This Row],[low]]</f>
        <v>294.01000000000022</v>
      </c>
      <c r="H377" s="1">
        <f>ABS(BTC[[#This Row],[high]]-F376)</f>
        <v>240.51000000000022</v>
      </c>
      <c r="I377" s="1">
        <f>ABS(BTC[[#This Row],[low]]-F376)</f>
        <v>53.5</v>
      </c>
      <c r="J377" s="15">
        <f>MAX(BTC[[#This Row],[H-L]:[|L-pC|]])</f>
        <v>294.01000000000022</v>
      </c>
      <c r="K377" s="8">
        <f>(K376*9+BTC[[#This Row],[TR]])/10</f>
        <v>320.19369056758757</v>
      </c>
      <c r="L377" s="12">
        <f>(BTC[[#This Row],[high]]+BTC[[#This Row],[low]])/2</f>
        <v>6793.5050000000001</v>
      </c>
      <c r="M377" s="15">
        <f>BTC[[#This Row],[MidPrice]]+Multiplier*BTC[[#This Row],[ATR]]</f>
        <v>7754.0860717027626</v>
      </c>
      <c r="N377" s="15">
        <f>BTC[[#This Row],[MidPrice]]-Multiplier*BTC[[#This Row],[ATR]]</f>
        <v>5832.9239282972376</v>
      </c>
      <c r="O377" s="15">
        <f>IF(OR(BTC[[#This Row],[UpperE]]&lt;O376,F376&gt;O376),BTC[[#This Row],[UpperE]],O376)</f>
        <v>7292.2585657533818</v>
      </c>
      <c r="P377" s="15">
        <f>IF(OR(BTC[[#This Row],[LowerE]]&gt;P376,F376&lt;P376),BTC[[#This Row],[LowerE]],P376)</f>
        <v>5920.6284695547856</v>
      </c>
      <c r="Q377" s="8">
        <f>IF(T376=O376,BTC[[#This Row],[Upper]],BTC[[#This Row],[Lower]])</f>
        <v>7292.2585657533818</v>
      </c>
      <c r="R377" s="22">
        <f>IF(BTC[[#This Row],[SuperTrend]]=BTC[[#This Row],[Upper]],BTC[[#This Row],[Upper]],NA())</f>
        <v>7292.2585657533818</v>
      </c>
      <c r="S377" s="22" t="e">
        <f>IF(BTC[[#This Row],[SuperTrend]]=BTC[[#This Row],[Lower]],BTC[[#This Row],[Lower]],NA())</f>
        <v>#N/A</v>
      </c>
      <c r="T377" s="22">
        <f>IF(BTC[[#This Row],[close]]&lt;=BTC[[#This Row],[STpot]],BTC[[#This Row],[Upper]],BTC[[#This Row],[Lower]])</f>
        <v>7292.2585657533818</v>
      </c>
    </row>
    <row r="378" spans="1:20" x14ac:dyDescent="0.25">
      <c r="A378" s="5">
        <v>377</v>
      </c>
      <c r="B378" s="2">
        <v>43339</v>
      </c>
      <c r="C378" s="1">
        <v>6907.26</v>
      </c>
      <c r="D378" s="1">
        <v>7135</v>
      </c>
      <c r="E378" s="1">
        <v>6860</v>
      </c>
      <c r="F378" s="1">
        <v>7076.11</v>
      </c>
      <c r="G378" s="1">
        <f>BTC[[#This Row],[high]]-BTC[[#This Row],[low]]</f>
        <v>275</v>
      </c>
      <c r="H378" s="1">
        <f>ABS(BTC[[#This Row],[high]]-F377)</f>
        <v>226.35999999999967</v>
      </c>
      <c r="I378" s="1">
        <f>ABS(BTC[[#This Row],[low]]-F377)</f>
        <v>48.640000000000327</v>
      </c>
      <c r="J378" s="15">
        <f>MAX(BTC[[#This Row],[H-L]:[|L-pC|]])</f>
        <v>275</v>
      </c>
      <c r="K378" s="8">
        <f>(K377*9+BTC[[#This Row],[TR]])/10</f>
        <v>315.6743215108288</v>
      </c>
      <c r="L378" s="12">
        <f>(BTC[[#This Row],[high]]+BTC[[#This Row],[low]])/2</f>
        <v>6997.5</v>
      </c>
      <c r="M378" s="15">
        <f>BTC[[#This Row],[MidPrice]]+Multiplier*BTC[[#This Row],[ATR]]</f>
        <v>7944.5229645324862</v>
      </c>
      <c r="N378" s="15">
        <f>BTC[[#This Row],[MidPrice]]-Multiplier*BTC[[#This Row],[ATR]]</f>
        <v>6050.4770354675138</v>
      </c>
      <c r="O378" s="15">
        <f>IF(OR(BTC[[#This Row],[UpperE]]&lt;O377,F377&gt;O377),BTC[[#This Row],[UpperE]],O377)</f>
        <v>7292.2585657533818</v>
      </c>
      <c r="P378" s="15">
        <f>IF(OR(BTC[[#This Row],[LowerE]]&gt;P377,F377&lt;P377),BTC[[#This Row],[LowerE]],P377)</f>
        <v>6050.4770354675138</v>
      </c>
      <c r="Q378" s="8">
        <f>IF(T377=O377,BTC[[#This Row],[Upper]],BTC[[#This Row],[Lower]])</f>
        <v>7292.2585657533818</v>
      </c>
      <c r="R378" s="22">
        <f>IF(BTC[[#This Row],[SuperTrend]]=BTC[[#This Row],[Upper]],BTC[[#This Row],[Upper]],NA())</f>
        <v>7292.2585657533818</v>
      </c>
      <c r="S378" s="22" t="e">
        <f>IF(BTC[[#This Row],[SuperTrend]]=BTC[[#This Row],[Lower]],BTC[[#This Row],[Lower]],NA())</f>
        <v>#N/A</v>
      </c>
      <c r="T378" s="22">
        <f>IF(BTC[[#This Row],[close]]&lt;=BTC[[#This Row],[STpot]],BTC[[#This Row],[Upper]],BTC[[#This Row],[Lower]])</f>
        <v>7292.2585657533818</v>
      </c>
    </row>
    <row r="379" spans="1:20" x14ac:dyDescent="0.25">
      <c r="A379" s="5">
        <v>378</v>
      </c>
      <c r="B379" s="2">
        <v>43340</v>
      </c>
      <c r="C379" s="1">
        <v>7077</v>
      </c>
      <c r="D379" s="1">
        <v>7133.81</v>
      </c>
      <c r="E379" s="1">
        <v>6912.34</v>
      </c>
      <c r="F379" s="1">
        <v>7031.22</v>
      </c>
      <c r="G379" s="1">
        <f>BTC[[#This Row],[high]]-BTC[[#This Row],[low]]</f>
        <v>221.47000000000025</v>
      </c>
      <c r="H379" s="1">
        <f>ABS(BTC[[#This Row],[high]]-F378)</f>
        <v>57.700000000000728</v>
      </c>
      <c r="I379" s="1">
        <f>ABS(BTC[[#This Row],[low]]-F378)</f>
        <v>163.76999999999953</v>
      </c>
      <c r="J379" s="15">
        <f>MAX(BTC[[#This Row],[H-L]:[|L-pC|]])</f>
        <v>221.47000000000025</v>
      </c>
      <c r="K379" s="8">
        <f>(K378*9+BTC[[#This Row],[TR]])/10</f>
        <v>306.25388935974598</v>
      </c>
      <c r="L379" s="12">
        <f>(BTC[[#This Row],[high]]+BTC[[#This Row],[low]])/2</f>
        <v>7023.0750000000007</v>
      </c>
      <c r="M379" s="15">
        <f>BTC[[#This Row],[MidPrice]]+Multiplier*BTC[[#This Row],[ATR]]</f>
        <v>7941.8366680792387</v>
      </c>
      <c r="N379" s="15">
        <f>BTC[[#This Row],[MidPrice]]-Multiplier*BTC[[#This Row],[ATR]]</f>
        <v>6104.3133319207627</v>
      </c>
      <c r="O379" s="15">
        <f>IF(OR(BTC[[#This Row],[UpperE]]&lt;O378,F378&gt;O378),BTC[[#This Row],[UpperE]],O378)</f>
        <v>7292.2585657533818</v>
      </c>
      <c r="P379" s="15">
        <f>IF(OR(BTC[[#This Row],[LowerE]]&gt;P378,F378&lt;P378),BTC[[#This Row],[LowerE]],P378)</f>
        <v>6104.3133319207627</v>
      </c>
      <c r="Q379" s="8">
        <f>IF(T378=O378,BTC[[#This Row],[Upper]],BTC[[#This Row],[Lower]])</f>
        <v>7292.2585657533818</v>
      </c>
      <c r="R379" s="22">
        <f>IF(BTC[[#This Row],[SuperTrend]]=BTC[[#This Row],[Upper]],BTC[[#This Row],[Upper]],NA())</f>
        <v>7292.2585657533818</v>
      </c>
      <c r="S379" s="22" t="e">
        <f>IF(BTC[[#This Row],[SuperTrend]]=BTC[[#This Row],[Lower]],BTC[[#This Row],[Lower]],NA())</f>
        <v>#N/A</v>
      </c>
      <c r="T379" s="22">
        <f>IF(BTC[[#This Row],[close]]&lt;=BTC[[#This Row],[STpot]],BTC[[#This Row],[Upper]],BTC[[#This Row],[Lower]])</f>
        <v>7292.2585657533818</v>
      </c>
    </row>
    <row r="380" spans="1:20" x14ac:dyDescent="0.25">
      <c r="A380" s="5">
        <v>379</v>
      </c>
      <c r="B380" s="2">
        <v>43341</v>
      </c>
      <c r="C380" s="1">
        <v>7033.21</v>
      </c>
      <c r="D380" s="1">
        <v>7063.63</v>
      </c>
      <c r="E380" s="1">
        <v>6784.81</v>
      </c>
      <c r="F380" s="1">
        <v>6984.84</v>
      </c>
      <c r="G380" s="1">
        <f>BTC[[#This Row],[high]]-BTC[[#This Row],[low]]</f>
        <v>278.81999999999971</v>
      </c>
      <c r="H380" s="1">
        <f>ABS(BTC[[#This Row],[high]]-F379)</f>
        <v>32.409999999999854</v>
      </c>
      <c r="I380" s="1">
        <f>ABS(BTC[[#This Row],[low]]-F379)</f>
        <v>246.40999999999985</v>
      </c>
      <c r="J380" s="15">
        <f>MAX(BTC[[#This Row],[H-L]:[|L-pC|]])</f>
        <v>278.81999999999971</v>
      </c>
      <c r="K380" s="8">
        <f>(K379*9+BTC[[#This Row],[TR]])/10</f>
        <v>303.51050042377136</v>
      </c>
      <c r="L380" s="12">
        <f>(BTC[[#This Row],[high]]+BTC[[#This Row],[low]])/2</f>
        <v>6924.22</v>
      </c>
      <c r="M380" s="15">
        <f>BTC[[#This Row],[MidPrice]]+Multiplier*BTC[[#This Row],[ATR]]</f>
        <v>7834.7515012713138</v>
      </c>
      <c r="N380" s="15">
        <f>BTC[[#This Row],[MidPrice]]-Multiplier*BTC[[#This Row],[ATR]]</f>
        <v>6013.6884987286867</v>
      </c>
      <c r="O380" s="15">
        <f>IF(OR(BTC[[#This Row],[UpperE]]&lt;O379,F379&gt;O379),BTC[[#This Row],[UpperE]],O379)</f>
        <v>7292.2585657533818</v>
      </c>
      <c r="P380" s="15">
        <f>IF(OR(BTC[[#This Row],[LowerE]]&gt;P379,F379&lt;P379),BTC[[#This Row],[LowerE]],P379)</f>
        <v>6104.3133319207627</v>
      </c>
      <c r="Q380" s="8">
        <f>IF(T379=O379,BTC[[#This Row],[Upper]],BTC[[#This Row],[Lower]])</f>
        <v>7292.2585657533818</v>
      </c>
      <c r="R380" s="22">
        <f>IF(BTC[[#This Row],[SuperTrend]]=BTC[[#This Row],[Upper]],BTC[[#This Row],[Upper]],NA())</f>
        <v>7292.2585657533818</v>
      </c>
      <c r="S380" s="22" t="e">
        <f>IF(BTC[[#This Row],[SuperTrend]]=BTC[[#This Row],[Lower]],BTC[[#This Row],[Lower]],NA())</f>
        <v>#N/A</v>
      </c>
      <c r="T380" s="22">
        <f>IF(BTC[[#This Row],[close]]&lt;=BTC[[#This Row],[STpot]],BTC[[#This Row],[Upper]],BTC[[#This Row],[Lower]])</f>
        <v>7292.2585657533818</v>
      </c>
    </row>
    <row r="381" spans="1:20" x14ac:dyDescent="0.25">
      <c r="A381" s="5">
        <v>380</v>
      </c>
      <c r="B381" s="2">
        <v>43342</v>
      </c>
      <c r="C381" s="1">
        <v>6984.84</v>
      </c>
      <c r="D381" s="1">
        <v>7089</v>
      </c>
      <c r="E381" s="1">
        <v>6888</v>
      </c>
      <c r="F381" s="1">
        <v>7011.21</v>
      </c>
      <c r="G381" s="1">
        <f>BTC[[#This Row],[high]]-BTC[[#This Row],[low]]</f>
        <v>201</v>
      </c>
      <c r="H381" s="1">
        <f>ABS(BTC[[#This Row],[high]]-F380)</f>
        <v>104.15999999999985</v>
      </c>
      <c r="I381" s="1">
        <f>ABS(BTC[[#This Row],[low]]-F380)</f>
        <v>96.840000000000146</v>
      </c>
      <c r="J381" s="15">
        <f>MAX(BTC[[#This Row],[H-L]:[|L-pC|]])</f>
        <v>201</v>
      </c>
      <c r="K381" s="8">
        <f>(K380*9+BTC[[#This Row],[TR]])/10</f>
        <v>293.25945038139423</v>
      </c>
      <c r="L381" s="12">
        <f>(BTC[[#This Row],[high]]+BTC[[#This Row],[low]])/2</f>
        <v>6988.5</v>
      </c>
      <c r="M381" s="15">
        <f>BTC[[#This Row],[MidPrice]]+Multiplier*BTC[[#This Row],[ATR]]</f>
        <v>7868.278351144183</v>
      </c>
      <c r="N381" s="15">
        <f>BTC[[#This Row],[MidPrice]]-Multiplier*BTC[[#This Row],[ATR]]</f>
        <v>6108.721648855817</v>
      </c>
      <c r="O381" s="15">
        <f>IF(OR(BTC[[#This Row],[UpperE]]&lt;O380,F380&gt;O380),BTC[[#This Row],[UpperE]],O380)</f>
        <v>7292.2585657533818</v>
      </c>
      <c r="P381" s="15">
        <f>IF(OR(BTC[[#This Row],[LowerE]]&gt;P380,F380&lt;P380),BTC[[#This Row],[LowerE]],P380)</f>
        <v>6108.721648855817</v>
      </c>
      <c r="Q381" s="8">
        <f>IF(T380=O380,BTC[[#This Row],[Upper]],BTC[[#This Row],[Lower]])</f>
        <v>7292.2585657533818</v>
      </c>
      <c r="R381" s="22">
        <f>IF(BTC[[#This Row],[SuperTrend]]=BTC[[#This Row],[Upper]],BTC[[#This Row],[Upper]],NA())</f>
        <v>7292.2585657533818</v>
      </c>
      <c r="S381" s="22" t="e">
        <f>IF(BTC[[#This Row],[SuperTrend]]=BTC[[#This Row],[Lower]],BTC[[#This Row],[Lower]],NA())</f>
        <v>#N/A</v>
      </c>
      <c r="T381" s="22">
        <f>IF(BTC[[#This Row],[close]]&lt;=BTC[[#This Row],[STpot]],BTC[[#This Row],[Upper]],BTC[[#This Row],[Lower]])</f>
        <v>7292.2585657533818</v>
      </c>
    </row>
    <row r="382" spans="1:20" x14ac:dyDescent="0.25">
      <c r="A382" s="5">
        <v>381</v>
      </c>
      <c r="B382" s="2">
        <v>43343</v>
      </c>
      <c r="C382" s="1">
        <v>7011.21</v>
      </c>
      <c r="D382" s="1">
        <v>7275</v>
      </c>
      <c r="E382" s="1">
        <v>7008.74</v>
      </c>
      <c r="F382" s="1">
        <v>7200.01</v>
      </c>
      <c r="G382" s="1">
        <f>BTC[[#This Row],[high]]-BTC[[#This Row],[low]]</f>
        <v>266.26000000000022</v>
      </c>
      <c r="H382" s="1">
        <f>ABS(BTC[[#This Row],[high]]-F381)</f>
        <v>263.78999999999996</v>
      </c>
      <c r="I382" s="1">
        <f>ABS(BTC[[#This Row],[low]]-F381)</f>
        <v>2.4700000000002547</v>
      </c>
      <c r="J382" s="15">
        <f>MAX(BTC[[#This Row],[H-L]:[|L-pC|]])</f>
        <v>266.26000000000022</v>
      </c>
      <c r="K382" s="8">
        <f>(K381*9+BTC[[#This Row],[TR]])/10</f>
        <v>290.55950534325484</v>
      </c>
      <c r="L382" s="12">
        <f>(BTC[[#This Row],[high]]+BTC[[#This Row],[low]])/2</f>
        <v>7141.87</v>
      </c>
      <c r="M382" s="15">
        <f>BTC[[#This Row],[MidPrice]]+Multiplier*BTC[[#This Row],[ATR]]</f>
        <v>8013.5485160297649</v>
      </c>
      <c r="N382" s="15">
        <f>BTC[[#This Row],[MidPrice]]-Multiplier*BTC[[#This Row],[ATR]]</f>
        <v>6270.1914839702349</v>
      </c>
      <c r="O382" s="15">
        <f>IF(OR(BTC[[#This Row],[UpperE]]&lt;O381,F381&gt;O381),BTC[[#This Row],[UpperE]],O381)</f>
        <v>7292.2585657533818</v>
      </c>
      <c r="P382" s="15">
        <f>IF(OR(BTC[[#This Row],[LowerE]]&gt;P381,F381&lt;P381),BTC[[#This Row],[LowerE]],P381)</f>
        <v>6270.1914839702349</v>
      </c>
      <c r="Q382" s="8">
        <f>IF(T381=O381,BTC[[#This Row],[Upper]],BTC[[#This Row],[Lower]])</f>
        <v>7292.2585657533818</v>
      </c>
      <c r="R382" s="22">
        <f>IF(BTC[[#This Row],[SuperTrend]]=BTC[[#This Row],[Upper]],BTC[[#This Row],[Upper]],NA())</f>
        <v>7292.2585657533818</v>
      </c>
      <c r="S382" s="22" t="e">
        <f>IF(BTC[[#This Row],[SuperTrend]]=BTC[[#This Row],[Lower]],BTC[[#This Row],[Lower]],NA())</f>
        <v>#N/A</v>
      </c>
      <c r="T382" s="22">
        <f>IF(BTC[[#This Row],[close]]&lt;=BTC[[#This Row],[STpot]],BTC[[#This Row],[Upper]],BTC[[#This Row],[Lower]])</f>
        <v>7292.2585657533818</v>
      </c>
    </row>
    <row r="383" spans="1:20" x14ac:dyDescent="0.25">
      <c r="A383" s="5">
        <v>382</v>
      </c>
      <c r="B383" s="2">
        <v>43344</v>
      </c>
      <c r="C383" s="1">
        <v>7201.57</v>
      </c>
      <c r="D383" s="1">
        <v>7345.45</v>
      </c>
      <c r="E383" s="1">
        <v>7127</v>
      </c>
      <c r="F383" s="1">
        <v>7302.01</v>
      </c>
      <c r="G383" s="1">
        <f>BTC[[#This Row],[high]]-BTC[[#This Row],[low]]</f>
        <v>218.44999999999982</v>
      </c>
      <c r="H383" s="1">
        <f>ABS(BTC[[#This Row],[high]]-F382)</f>
        <v>145.4399999999996</v>
      </c>
      <c r="I383" s="1">
        <f>ABS(BTC[[#This Row],[low]]-F382)</f>
        <v>73.010000000000218</v>
      </c>
      <c r="J383" s="15">
        <f>MAX(BTC[[#This Row],[H-L]:[|L-pC|]])</f>
        <v>218.44999999999982</v>
      </c>
      <c r="K383" s="8">
        <f>(K382*9+BTC[[#This Row],[TR]])/10</f>
        <v>283.34855480892935</v>
      </c>
      <c r="L383" s="12">
        <f>(BTC[[#This Row],[high]]+BTC[[#This Row],[low]])/2</f>
        <v>7236.2250000000004</v>
      </c>
      <c r="M383" s="15">
        <f>BTC[[#This Row],[MidPrice]]+Multiplier*BTC[[#This Row],[ATR]]</f>
        <v>8086.2706644267882</v>
      </c>
      <c r="N383" s="15">
        <f>BTC[[#This Row],[MidPrice]]-Multiplier*BTC[[#This Row],[ATR]]</f>
        <v>6386.1793355732125</v>
      </c>
      <c r="O383" s="15">
        <f>IF(OR(BTC[[#This Row],[UpperE]]&lt;O382,F382&gt;O382),BTC[[#This Row],[UpperE]],O382)</f>
        <v>7292.2585657533818</v>
      </c>
      <c r="P383" s="15">
        <f>IF(OR(BTC[[#This Row],[LowerE]]&gt;P382,F382&lt;P382),BTC[[#This Row],[LowerE]],P382)</f>
        <v>6386.1793355732125</v>
      </c>
      <c r="Q383" s="8">
        <f>IF(T382=O382,BTC[[#This Row],[Upper]],BTC[[#This Row],[Lower]])</f>
        <v>7292.2585657533818</v>
      </c>
      <c r="R383" s="22" t="e">
        <f>IF(BTC[[#This Row],[SuperTrend]]=BTC[[#This Row],[Upper]],BTC[[#This Row],[Upper]],NA())</f>
        <v>#N/A</v>
      </c>
      <c r="S383" s="22">
        <f>IF(BTC[[#This Row],[SuperTrend]]=BTC[[#This Row],[Lower]],BTC[[#This Row],[Lower]],NA())</f>
        <v>6386.1793355732125</v>
      </c>
      <c r="T383" s="22">
        <f>IF(BTC[[#This Row],[close]]&lt;=BTC[[#This Row],[STpot]],BTC[[#This Row],[Upper]],BTC[[#This Row],[Lower]])</f>
        <v>6386.1793355732125</v>
      </c>
    </row>
    <row r="384" spans="1:20" x14ac:dyDescent="0.25">
      <c r="A384" s="5">
        <v>383</v>
      </c>
      <c r="B384" s="2">
        <v>43345</v>
      </c>
      <c r="C384" s="1">
        <v>7302</v>
      </c>
      <c r="D384" s="1">
        <v>7338.28</v>
      </c>
      <c r="E384" s="1">
        <v>7191.63</v>
      </c>
      <c r="F384" s="1">
        <v>7263.02</v>
      </c>
      <c r="G384" s="1">
        <f>BTC[[#This Row],[high]]-BTC[[#This Row],[low]]</f>
        <v>146.64999999999964</v>
      </c>
      <c r="H384" s="1">
        <f>ABS(BTC[[#This Row],[high]]-F383)</f>
        <v>36.269999999999527</v>
      </c>
      <c r="I384" s="1">
        <f>ABS(BTC[[#This Row],[low]]-F383)</f>
        <v>110.38000000000011</v>
      </c>
      <c r="J384" s="15">
        <f>MAX(BTC[[#This Row],[H-L]:[|L-pC|]])</f>
        <v>146.64999999999964</v>
      </c>
      <c r="K384" s="8">
        <f>(K383*9+BTC[[#This Row],[TR]])/10</f>
        <v>269.67869932803637</v>
      </c>
      <c r="L384" s="12">
        <f>(BTC[[#This Row],[high]]+BTC[[#This Row],[low]])/2</f>
        <v>7264.9549999999999</v>
      </c>
      <c r="M384" s="15">
        <f>BTC[[#This Row],[MidPrice]]+Multiplier*BTC[[#This Row],[ATR]]</f>
        <v>8073.9910979841088</v>
      </c>
      <c r="N384" s="15">
        <f>BTC[[#This Row],[MidPrice]]-Multiplier*BTC[[#This Row],[ATR]]</f>
        <v>6455.918902015891</v>
      </c>
      <c r="O384" s="15">
        <f>IF(OR(BTC[[#This Row],[UpperE]]&lt;O383,F383&gt;O383),BTC[[#This Row],[UpperE]],O383)</f>
        <v>8073.9910979841088</v>
      </c>
      <c r="P384" s="15">
        <f>IF(OR(BTC[[#This Row],[LowerE]]&gt;P383,F383&lt;P383),BTC[[#This Row],[LowerE]],P383)</f>
        <v>6455.918902015891</v>
      </c>
      <c r="Q384" s="8">
        <f>IF(T383=O383,BTC[[#This Row],[Upper]],BTC[[#This Row],[Lower]])</f>
        <v>6455.918902015891</v>
      </c>
      <c r="R384" s="22" t="e">
        <f>IF(BTC[[#This Row],[SuperTrend]]=BTC[[#This Row],[Upper]],BTC[[#This Row],[Upper]],NA())</f>
        <v>#N/A</v>
      </c>
      <c r="S384" s="22">
        <f>IF(BTC[[#This Row],[SuperTrend]]=BTC[[#This Row],[Lower]],BTC[[#This Row],[Lower]],NA())</f>
        <v>6455.918902015891</v>
      </c>
      <c r="T384" s="22">
        <f>IF(BTC[[#This Row],[close]]&lt;=BTC[[#This Row],[STpot]],BTC[[#This Row],[Upper]],BTC[[#This Row],[Lower]])</f>
        <v>6455.918902015891</v>
      </c>
    </row>
    <row r="385" spans="1:20" x14ac:dyDescent="0.25">
      <c r="A385" s="5">
        <v>384</v>
      </c>
      <c r="B385" s="2">
        <v>43346</v>
      </c>
      <c r="C385" s="1">
        <v>7263</v>
      </c>
      <c r="D385" s="1">
        <v>7410</v>
      </c>
      <c r="E385" s="1">
        <v>7227.17</v>
      </c>
      <c r="F385" s="1">
        <v>7359.06</v>
      </c>
      <c r="G385" s="1">
        <f>BTC[[#This Row],[high]]-BTC[[#This Row],[low]]</f>
        <v>182.82999999999993</v>
      </c>
      <c r="H385" s="1">
        <f>ABS(BTC[[#This Row],[high]]-F384)</f>
        <v>146.97999999999956</v>
      </c>
      <c r="I385" s="1">
        <f>ABS(BTC[[#This Row],[low]]-F384)</f>
        <v>35.850000000000364</v>
      </c>
      <c r="J385" s="15">
        <f>MAX(BTC[[#This Row],[H-L]:[|L-pC|]])</f>
        <v>182.82999999999993</v>
      </c>
      <c r="K385" s="8">
        <f>(K384*9+BTC[[#This Row],[TR]])/10</f>
        <v>260.99382939523275</v>
      </c>
      <c r="L385" s="12">
        <f>(BTC[[#This Row],[high]]+BTC[[#This Row],[low]])/2</f>
        <v>7318.585</v>
      </c>
      <c r="M385" s="15">
        <f>BTC[[#This Row],[MidPrice]]+Multiplier*BTC[[#This Row],[ATR]]</f>
        <v>8101.5664881856983</v>
      </c>
      <c r="N385" s="15">
        <f>BTC[[#This Row],[MidPrice]]-Multiplier*BTC[[#This Row],[ATR]]</f>
        <v>6535.6035118143018</v>
      </c>
      <c r="O385" s="15">
        <f>IF(OR(BTC[[#This Row],[UpperE]]&lt;O384,F384&gt;O384),BTC[[#This Row],[UpperE]],O384)</f>
        <v>8073.9910979841088</v>
      </c>
      <c r="P385" s="15">
        <f>IF(OR(BTC[[#This Row],[LowerE]]&gt;P384,F384&lt;P384),BTC[[#This Row],[LowerE]],P384)</f>
        <v>6535.6035118143018</v>
      </c>
      <c r="Q385" s="8">
        <f>IF(T384=O384,BTC[[#This Row],[Upper]],BTC[[#This Row],[Lower]])</f>
        <v>6535.6035118143018</v>
      </c>
      <c r="R385" s="22" t="e">
        <f>IF(BTC[[#This Row],[SuperTrend]]=BTC[[#This Row],[Upper]],BTC[[#This Row],[Upper]],NA())</f>
        <v>#N/A</v>
      </c>
      <c r="S385" s="22">
        <f>IF(BTC[[#This Row],[SuperTrend]]=BTC[[#This Row],[Lower]],BTC[[#This Row],[Lower]],NA())</f>
        <v>6535.6035118143018</v>
      </c>
      <c r="T385" s="22">
        <f>IF(BTC[[#This Row],[close]]&lt;=BTC[[#This Row],[STpot]],BTC[[#This Row],[Upper]],BTC[[#This Row],[Lower]])</f>
        <v>6535.6035118143018</v>
      </c>
    </row>
    <row r="386" spans="1:20" x14ac:dyDescent="0.25">
      <c r="A386" s="5">
        <v>385</v>
      </c>
      <c r="B386" s="2">
        <v>43347</v>
      </c>
      <c r="C386" s="1">
        <v>7359.05</v>
      </c>
      <c r="D386" s="1">
        <v>7397.3</v>
      </c>
      <c r="E386" s="1">
        <v>6682</v>
      </c>
      <c r="F386" s="1">
        <v>6700</v>
      </c>
      <c r="G386" s="1">
        <f>BTC[[#This Row],[high]]-BTC[[#This Row],[low]]</f>
        <v>715.30000000000018</v>
      </c>
      <c r="H386" s="1">
        <f>ABS(BTC[[#This Row],[high]]-F385)</f>
        <v>38.239999999999782</v>
      </c>
      <c r="I386" s="1">
        <f>ABS(BTC[[#This Row],[low]]-F385)</f>
        <v>677.0600000000004</v>
      </c>
      <c r="J386" s="15">
        <f>MAX(BTC[[#This Row],[H-L]:[|L-pC|]])</f>
        <v>715.30000000000018</v>
      </c>
      <c r="K386" s="8">
        <f>(K385*9+BTC[[#This Row],[TR]])/10</f>
        <v>306.42444645570947</v>
      </c>
      <c r="L386" s="12">
        <f>(BTC[[#This Row],[high]]+BTC[[#This Row],[low]])/2</f>
        <v>7039.65</v>
      </c>
      <c r="M386" s="15">
        <f>BTC[[#This Row],[MidPrice]]+Multiplier*BTC[[#This Row],[ATR]]</f>
        <v>7958.9233393671284</v>
      </c>
      <c r="N386" s="15">
        <f>BTC[[#This Row],[MidPrice]]-Multiplier*BTC[[#This Row],[ATR]]</f>
        <v>6120.3766606328709</v>
      </c>
      <c r="O386" s="15">
        <f>IF(OR(BTC[[#This Row],[UpperE]]&lt;O385,F385&gt;O385),BTC[[#This Row],[UpperE]],O385)</f>
        <v>7958.9233393671284</v>
      </c>
      <c r="P386" s="15">
        <f>IF(OR(BTC[[#This Row],[LowerE]]&gt;P385,F385&lt;P385),BTC[[#This Row],[LowerE]],P385)</f>
        <v>6535.6035118143018</v>
      </c>
      <c r="Q386" s="8">
        <f>IF(T385=O385,BTC[[#This Row],[Upper]],BTC[[#This Row],[Lower]])</f>
        <v>6535.6035118143018</v>
      </c>
      <c r="R386" s="22" t="e">
        <f>IF(BTC[[#This Row],[SuperTrend]]=BTC[[#This Row],[Upper]],BTC[[#This Row],[Upper]],NA())</f>
        <v>#N/A</v>
      </c>
      <c r="S386" s="22">
        <f>IF(BTC[[#This Row],[SuperTrend]]=BTC[[#This Row],[Lower]],BTC[[#This Row],[Lower]],NA())</f>
        <v>6535.6035118143018</v>
      </c>
      <c r="T386" s="22">
        <f>IF(BTC[[#This Row],[close]]&lt;=BTC[[#This Row],[STpot]],BTC[[#This Row],[Upper]],BTC[[#This Row],[Lower]])</f>
        <v>6535.6035118143018</v>
      </c>
    </row>
    <row r="387" spans="1:20" x14ac:dyDescent="0.25">
      <c r="A387" s="5">
        <v>386</v>
      </c>
      <c r="B387" s="2">
        <v>43348</v>
      </c>
      <c r="C387" s="1">
        <v>6697.27</v>
      </c>
      <c r="D387" s="1">
        <v>6725</v>
      </c>
      <c r="E387" s="1">
        <v>6265</v>
      </c>
      <c r="F387" s="1">
        <v>6516.01</v>
      </c>
      <c r="G387" s="1">
        <f>BTC[[#This Row],[high]]-BTC[[#This Row],[low]]</f>
        <v>460</v>
      </c>
      <c r="H387" s="1">
        <f>ABS(BTC[[#This Row],[high]]-F386)</f>
        <v>25</v>
      </c>
      <c r="I387" s="1">
        <f>ABS(BTC[[#This Row],[low]]-F386)</f>
        <v>435</v>
      </c>
      <c r="J387" s="15">
        <f>MAX(BTC[[#This Row],[H-L]:[|L-pC|]])</f>
        <v>460</v>
      </c>
      <c r="K387" s="8">
        <f>(K386*9+BTC[[#This Row],[TR]])/10</f>
        <v>321.78200181013852</v>
      </c>
      <c r="L387" s="12">
        <f>(BTC[[#This Row],[high]]+BTC[[#This Row],[low]])/2</f>
        <v>6495</v>
      </c>
      <c r="M387" s="15">
        <f>BTC[[#This Row],[MidPrice]]+Multiplier*BTC[[#This Row],[ATR]]</f>
        <v>7460.346005430416</v>
      </c>
      <c r="N387" s="15">
        <f>BTC[[#This Row],[MidPrice]]-Multiplier*BTC[[#This Row],[ATR]]</f>
        <v>5529.653994569584</v>
      </c>
      <c r="O387" s="15">
        <f>IF(OR(BTC[[#This Row],[UpperE]]&lt;O386,F386&gt;O386),BTC[[#This Row],[UpperE]],O386)</f>
        <v>7460.346005430416</v>
      </c>
      <c r="P387" s="15">
        <f>IF(OR(BTC[[#This Row],[LowerE]]&gt;P386,F386&lt;P386),BTC[[#This Row],[LowerE]],P386)</f>
        <v>6535.6035118143018</v>
      </c>
      <c r="Q387" s="8">
        <f>IF(T386=O386,BTC[[#This Row],[Upper]],BTC[[#This Row],[Lower]])</f>
        <v>6535.6035118143018</v>
      </c>
      <c r="R387" s="22">
        <f>IF(BTC[[#This Row],[SuperTrend]]=BTC[[#This Row],[Upper]],BTC[[#This Row],[Upper]],NA())</f>
        <v>7460.346005430416</v>
      </c>
      <c r="S387" s="22" t="e">
        <f>IF(BTC[[#This Row],[SuperTrend]]=BTC[[#This Row],[Lower]],BTC[[#This Row],[Lower]],NA())</f>
        <v>#N/A</v>
      </c>
      <c r="T387" s="22">
        <f>IF(BTC[[#This Row],[close]]&lt;=BTC[[#This Row],[STpot]],BTC[[#This Row],[Upper]],BTC[[#This Row],[Lower]])</f>
        <v>7460.346005430416</v>
      </c>
    </row>
    <row r="388" spans="1:20" x14ac:dyDescent="0.25">
      <c r="A388" s="5">
        <v>387</v>
      </c>
      <c r="B388" s="2">
        <v>43349</v>
      </c>
      <c r="C388" s="1">
        <v>6516.84</v>
      </c>
      <c r="D388" s="1">
        <v>6544</v>
      </c>
      <c r="E388" s="1">
        <v>6320</v>
      </c>
      <c r="F388" s="1">
        <v>6395.54</v>
      </c>
      <c r="G388" s="1">
        <f>BTC[[#This Row],[high]]-BTC[[#This Row],[low]]</f>
        <v>224</v>
      </c>
      <c r="H388" s="1">
        <f>ABS(BTC[[#This Row],[high]]-F387)</f>
        <v>27.989999999999782</v>
      </c>
      <c r="I388" s="1">
        <f>ABS(BTC[[#This Row],[low]]-F387)</f>
        <v>196.01000000000022</v>
      </c>
      <c r="J388" s="15">
        <f>MAX(BTC[[#This Row],[H-L]:[|L-pC|]])</f>
        <v>224</v>
      </c>
      <c r="K388" s="8">
        <f>(K387*9+BTC[[#This Row],[TR]])/10</f>
        <v>312.00380162912467</v>
      </c>
      <c r="L388" s="12">
        <f>(BTC[[#This Row],[high]]+BTC[[#This Row],[low]])/2</f>
        <v>6432</v>
      </c>
      <c r="M388" s="15">
        <f>BTC[[#This Row],[MidPrice]]+Multiplier*BTC[[#This Row],[ATR]]</f>
        <v>7368.0114048873738</v>
      </c>
      <c r="N388" s="15">
        <f>BTC[[#This Row],[MidPrice]]-Multiplier*BTC[[#This Row],[ATR]]</f>
        <v>5495.9885951126262</v>
      </c>
      <c r="O388" s="15">
        <f>IF(OR(BTC[[#This Row],[UpperE]]&lt;O387,F387&gt;O387),BTC[[#This Row],[UpperE]],O387)</f>
        <v>7368.0114048873738</v>
      </c>
      <c r="P388" s="15">
        <f>IF(OR(BTC[[#This Row],[LowerE]]&gt;P387,F387&lt;P387),BTC[[#This Row],[LowerE]],P387)</f>
        <v>5495.9885951126262</v>
      </c>
      <c r="Q388" s="8">
        <f>IF(T387=O387,BTC[[#This Row],[Upper]],BTC[[#This Row],[Lower]])</f>
        <v>7368.0114048873738</v>
      </c>
      <c r="R388" s="22">
        <f>IF(BTC[[#This Row],[SuperTrend]]=BTC[[#This Row],[Upper]],BTC[[#This Row],[Upper]],NA())</f>
        <v>7368.0114048873738</v>
      </c>
      <c r="S388" s="22" t="e">
        <f>IF(BTC[[#This Row],[SuperTrend]]=BTC[[#This Row],[Lower]],BTC[[#This Row],[Lower]],NA())</f>
        <v>#N/A</v>
      </c>
      <c r="T388" s="22">
        <f>IF(BTC[[#This Row],[close]]&lt;=BTC[[#This Row],[STpot]],BTC[[#This Row],[Upper]],BTC[[#This Row],[Lower]])</f>
        <v>7368.0114048873738</v>
      </c>
    </row>
    <row r="389" spans="1:20" x14ac:dyDescent="0.25">
      <c r="A389" s="5">
        <v>388</v>
      </c>
      <c r="B389" s="2">
        <v>43350</v>
      </c>
      <c r="C389" s="1">
        <v>6395.54</v>
      </c>
      <c r="D389" s="1">
        <v>6478</v>
      </c>
      <c r="E389" s="1">
        <v>6111</v>
      </c>
      <c r="F389" s="1">
        <v>6185.05</v>
      </c>
      <c r="G389" s="1">
        <f>BTC[[#This Row],[high]]-BTC[[#This Row],[low]]</f>
        <v>367</v>
      </c>
      <c r="H389" s="1">
        <f>ABS(BTC[[#This Row],[high]]-F388)</f>
        <v>82.460000000000036</v>
      </c>
      <c r="I389" s="1">
        <f>ABS(BTC[[#This Row],[low]]-F388)</f>
        <v>284.53999999999996</v>
      </c>
      <c r="J389" s="15">
        <f>MAX(BTC[[#This Row],[H-L]:[|L-pC|]])</f>
        <v>367</v>
      </c>
      <c r="K389" s="8">
        <f>(K388*9+BTC[[#This Row],[TR]])/10</f>
        <v>317.50342146621222</v>
      </c>
      <c r="L389" s="12">
        <f>(BTC[[#This Row],[high]]+BTC[[#This Row],[low]])/2</f>
        <v>6294.5</v>
      </c>
      <c r="M389" s="15">
        <f>BTC[[#This Row],[MidPrice]]+Multiplier*BTC[[#This Row],[ATR]]</f>
        <v>7247.0102643986365</v>
      </c>
      <c r="N389" s="15">
        <f>BTC[[#This Row],[MidPrice]]-Multiplier*BTC[[#This Row],[ATR]]</f>
        <v>5341.9897356013635</v>
      </c>
      <c r="O389" s="15">
        <f>IF(OR(BTC[[#This Row],[UpperE]]&lt;O388,F388&gt;O388),BTC[[#This Row],[UpperE]],O388)</f>
        <v>7247.0102643986365</v>
      </c>
      <c r="P389" s="15">
        <f>IF(OR(BTC[[#This Row],[LowerE]]&gt;P388,F388&lt;P388),BTC[[#This Row],[LowerE]],P388)</f>
        <v>5495.9885951126262</v>
      </c>
      <c r="Q389" s="8">
        <f>IF(T388=O388,BTC[[#This Row],[Upper]],BTC[[#This Row],[Lower]])</f>
        <v>7247.0102643986365</v>
      </c>
      <c r="R389" s="22">
        <f>IF(BTC[[#This Row],[SuperTrend]]=BTC[[#This Row],[Upper]],BTC[[#This Row],[Upper]],NA())</f>
        <v>7247.0102643986365</v>
      </c>
      <c r="S389" s="22" t="e">
        <f>IF(BTC[[#This Row],[SuperTrend]]=BTC[[#This Row],[Lower]],BTC[[#This Row],[Lower]],NA())</f>
        <v>#N/A</v>
      </c>
      <c r="T389" s="22">
        <f>IF(BTC[[#This Row],[close]]&lt;=BTC[[#This Row],[STpot]],BTC[[#This Row],[Upper]],BTC[[#This Row],[Lower]])</f>
        <v>7247.0102643986365</v>
      </c>
    </row>
    <row r="390" spans="1:20" x14ac:dyDescent="0.25">
      <c r="A390" s="5">
        <v>389</v>
      </c>
      <c r="B390" s="2">
        <v>43351</v>
      </c>
      <c r="C390" s="1">
        <v>6185.06</v>
      </c>
      <c r="D390" s="1">
        <v>6441</v>
      </c>
      <c r="E390" s="1">
        <v>6141.53</v>
      </c>
      <c r="F390" s="1">
        <v>6250.81</v>
      </c>
      <c r="G390" s="1">
        <f>BTC[[#This Row],[high]]-BTC[[#This Row],[low]]</f>
        <v>299.47000000000025</v>
      </c>
      <c r="H390" s="1">
        <f>ABS(BTC[[#This Row],[high]]-F389)</f>
        <v>255.94999999999982</v>
      </c>
      <c r="I390" s="1">
        <f>ABS(BTC[[#This Row],[low]]-F389)</f>
        <v>43.520000000000437</v>
      </c>
      <c r="J390" s="15">
        <f>MAX(BTC[[#This Row],[H-L]:[|L-pC|]])</f>
        <v>299.47000000000025</v>
      </c>
      <c r="K390" s="8">
        <f>(K389*9+BTC[[#This Row],[TR]])/10</f>
        <v>315.70007931959105</v>
      </c>
      <c r="L390" s="12">
        <f>(BTC[[#This Row],[high]]+BTC[[#This Row],[low]])/2</f>
        <v>6291.2649999999994</v>
      </c>
      <c r="M390" s="15">
        <f>BTC[[#This Row],[MidPrice]]+Multiplier*BTC[[#This Row],[ATR]]</f>
        <v>7238.3652379587729</v>
      </c>
      <c r="N390" s="15">
        <f>BTC[[#This Row],[MidPrice]]-Multiplier*BTC[[#This Row],[ATR]]</f>
        <v>5344.1647620412259</v>
      </c>
      <c r="O390" s="15">
        <f>IF(OR(BTC[[#This Row],[UpperE]]&lt;O389,F389&gt;O389),BTC[[#This Row],[UpperE]],O389)</f>
        <v>7238.3652379587729</v>
      </c>
      <c r="P390" s="15">
        <f>IF(OR(BTC[[#This Row],[LowerE]]&gt;P389,F389&lt;P389),BTC[[#This Row],[LowerE]],P389)</f>
        <v>5495.9885951126262</v>
      </c>
      <c r="Q390" s="8">
        <f>IF(T389=O389,BTC[[#This Row],[Upper]],BTC[[#This Row],[Lower]])</f>
        <v>7238.3652379587729</v>
      </c>
      <c r="R390" s="22">
        <f>IF(BTC[[#This Row],[SuperTrend]]=BTC[[#This Row],[Upper]],BTC[[#This Row],[Upper]],NA())</f>
        <v>7238.3652379587729</v>
      </c>
      <c r="S390" s="22" t="e">
        <f>IF(BTC[[#This Row],[SuperTrend]]=BTC[[#This Row],[Lower]],BTC[[#This Row],[Lower]],NA())</f>
        <v>#N/A</v>
      </c>
      <c r="T390" s="22">
        <f>IF(BTC[[#This Row],[close]]&lt;=BTC[[#This Row],[STpot]],BTC[[#This Row],[Upper]],BTC[[#This Row],[Lower]])</f>
        <v>7238.3652379587729</v>
      </c>
    </row>
    <row r="391" spans="1:20" x14ac:dyDescent="0.25">
      <c r="A391" s="5">
        <v>390</v>
      </c>
      <c r="B391" s="2">
        <v>43352</v>
      </c>
      <c r="C391" s="1">
        <v>6252.26</v>
      </c>
      <c r="D391" s="1">
        <v>6373.98</v>
      </c>
      <c r="E391" s="1">
        <v>6221</v>
      </c>
      <c r="F391" s="1">
        <v>6312</v>
      </c>
      <c r="G391" s="1">
        <f>BTC[[#This Row],[high]]-BTC[[#This Row],[low]]</f>
        <v>152.97999999999956</v>
      </c>
      <c r="H391" s="1">
        <f>ABS(BTC[[#This Row],[high]]-F390)</f>
        <v>123.16999999999916</v>
      </c>
      <c r="I391" s="1">
        <f>ABS(BTC[[#This Row],[low]]-F390)</f>
        <v>29.8100000000004</v>
      </c>
      <c r="J391" s="15">
        <f>MAX(BTC[[#This Row],[H-L]:[|L-pC|]])</f>
        <v>152.97999999999956</v>
      </c>
      <c r="K391" s="8">
        <f>(K390*9+BTC[[#This Row],[TR]])/10</f>
        <v>299.42807138763192</v>
      </c>
      <c r="L391" s="12">
        <f>(BTC[[#This Row],[high]]+BTC[[#This Row],[low]])/2</f>
        <v>6297.49</v>
      </c>
      <c r="M391" s="15">
        <f>BTC[[#This Row],[MidPrice]]+Multiplier*BTC[[#This Row],[ATR]]</f>
        <v>7195.7742141628951</v>
      </c>
      <c r="N391" s="15">
        <f>BTC[[#This Row],[MidPrice]]-Multiplier*BTC[[#This Row],[ATR]]</f>
        <v>5399.2057858371045</v>
      </c>
      <c r="O391" s="15">
        <f>IF(OR(BTC[[#This Row],[UpperE]]&lt;O390,F390&gt;O390),BTC[[#This Row],[UpperE]],O390)</f>
        <v>7195.7742141628951</v>
      </c>
      <c r="P391" s="15">
        <f>IF(OR(BTC[[#This Row],[LowerE]]&gt;P390,F390&lt;P390),BTC[[#This Row],[LowerE]],P390)</f>
        <v>5495.9885951126262</v>
      </c>
      <c r="Q391" s="8">
        <f>IF(T390=O390,BTC[[#This Row],[Upper]],BTC[[#This Row],[Lower]])</f>
        <v>7195.7742141628951</v>
      </c>
      <c r="R391" s="22">
        <f>IF(BTC[[#This Row],[SuperTrend]]=BTC[[#This Row],[Upper]],BTC[[#This Row],[Upper]],NA())</f>
        <v>7195.7742141628951</v>
      </c>
      <c r="S391" s="22" t="e">
        <f>IF(BTC[[#This Row],[SuperTrend]]=BTC[[#This Row],[Lower]],BTC[[#This Row],[Lower]],NA())</f>
        <v>#N/A</v>
      </c>
      <c r="T391" s="22">
        <f>IF(BTC[[#This Row],[close]]&lt;=BTC[[#This Row],[STpot]],BTC[[#This Row],[Upper]],BTC[[#This Row],[Lower]])</f>
        <v>7195.7742141628951</v>
      </c>
    </row>
    <row r="392" spans="1:20" x14ac:dyDescent="0.25">
      <c r="A392" s="5">
        <v>391</v>
      </c>
      <c r="B392" s="2">
        <v>43353</v>
      </c>
      <c r="C392" s="1">
        <v>6311.99</v>
      </c>
      <c r="D392" s="1">
        <v>6404</v>
      </c>
      <c r="E392" s="1">
        <v>6169.68</v>
      </c>
      <c r="F392" s="1">
        <v>6294.91</v>
      </c>
      <c r="G392" s="1">
        <f>BTC[[#This Row],[high]]-BTC[[#This Row],[low]]</f>
        <v>234.31999999999971</v>
      </c>
      <c r="H392" s="1">
        <f>ABS(BTC[[#This Row],[high]]-F391)</f>
        <v>92</v>
      </c>
      <c r="I392" s="1">
        <f>ABS(BTC[[#This Row],[low]]-F391)</f>
        <v>142.31999999999971</v>
      </c>
      <c r="J392" s="15">
        <f>MAX(BTC[[#This Row],[H-L]:[|L-pC|]])</f>
        <v>234.31999999999971</v>
      </c>
      <c r="K392" s="8">
        <f>(K391*9+BTC[[#This Row],[TR]])/10</f>
        <v>292.91726424886872</v>
      </c>
      <c r="L392" s="12">
        <f>(BTC[[#This Row],[high]]+BTC[[#This Row],[low]])/2</f>
        <v>6286.84</v>
      </c>
      <c r="M392" s="15">
        <f>BTC[[#This Row],[MidPrice]]+Multiplier*BTC[[#This Row],[ATR]]</f>
        <v>7165.5917927466062</v>
      </c>
      <c r="N392" s="15">
        <f>BTC[[#This Row],[MidPrice]]-Multiplier*BTC[[#This Row],[ATR]]</f>
        <v>5408.0882072533941</v>
      </c>
      <c r="O392" s="15">
        <f>IF(OR(BTC[[#This Row],[UpperE]]&lt;O391,F391&gt;O391),BTC[[#This Row],[UpperE]],O391)</f>
        <v>7165.5917927466062</v>
      </c>
      <c r="P392" s="15">
        <f>IF(OR(BTC[[#This Row],[LowerE]]&gt;P391,F391&lt;P391),BTC[[#This Row],[LowerE]],P391)</f>
        <v>5495.9885951126262</v>
      </c>
      <c r="Q392" s="8">
        <f>IF(T391=O391,BTC[[#This Row],[Upper]],BTC[[#This Row],[Lower]])</f>
        <v>7165.5917927466062</v>
      </c>
      <c r="R392" s="22">
        <f>IF(BTC[[#This Row],[SuperTrend]]=BTC[[#This Row],[Upper]],BTC[[#This Row],[Upper]],NA())</f>
        <v>7165.5917927466062</v>
      </c>
      <c r="S392" s="22" t="e">
        <f>IF(BTC[[#This Row],[SuperTrend]]=BTC[[#This Row],[Lower]],BTC[[#This Row],[Lower]],NA())</f>
        <v>#N/A</v>
      </c>
      <c r="T392" s="22">
        <f>IF(BTC[[#This Row],[close]]&lt;=BTC[[#This Row],[STpot]],BTC[[#This Row],[Upper]],BTC[[#This Row],[Lower]])</f>
        <v>7165.5917927466062</v>
      </c>
    </row>
    <row r="393" spans="1:20" x14ac:dyDescent="0.25">
      <c r="A393" s="5">
        <v>392</v>
      </c>
      <c r="B393" s="2">
        <v>43354</v>
      </c>
      <c r="C393" s="1">
        <v>6293</v>
      </c>
      <c r="D393" s="1">
        <v>6360</v>
      </c>
      <c r="E393" s="1">
        <v>6192.37</v>
      </c>
      <c r="F393" s="1">
        <v>6338.62</v>
      </c>
      <c r="G393" s="1">
        <f>BTC[[#This Row],[high]]-BTC[[#This Row],[low]]</f>
        <v>167.63000000000011</v>
      </c>
      <c r="H393" s="1">
        <f>ABS(BTC[[#This Row],[high]]-F392)</f>
        <v>65.090000000000146</v>
      </c>
      <c r="I393" s="1">
        <f>ABS(BTC[[#This Row],[low]]-F392)</f>
        <v>102.53999999999996</v>
      </c>
      <c r="J393" s="15">
        <f>MAX(BTC[[#This Row],[H-L]:[|L-pC|]])</f>
        <v>167.63000000000011</v>
      </c>
      <c r="K393" s="8">
        <f>(K392*9+BTC[[#This Row],[TR]])/10</f>
        <v>280.38853782398189</v>
      </c>
      <c r="L393" s="12">
        <f>(BTC[[#This Row],[high]]+BTC[[#This Row],[low]])/2</f>
        <v>6276.1849999999995</v>
      </c>
      <c r="M393" s="15">
        <f>BTC[[#This Row],[MidPrice]]+Multiplier*BTC[[#This Row],[ATR]]</f>
        <v>7117.3506134719455</v>
      </c>
      <c r="N393" s="15">
        <f>BTC[[#This Row],[MidPrice]]-Multiplier*BTC[[#This Row],[ATR]]</f>
        <v>5435.0193865280535</v>
      </c>
      <c r="O393" s="15">
        <f>IF(OR(BTC[[#This Row],[UpperE]]&lt;O392,F392&gt;O392),BTC[[#This Row],[UpperE]],O392)</f>
        <v>7117.3506134719455</v>
      </c>
      <c r="P393" s="15">
        <f>IF(OR(BTC[[#This Row],[LowerE]]&gt;P392,F392&lt;P392),BTC[[#This Row],[LowerE]],P392)</f>
        <v>5495.9885951126262</v>
      </c>
      <c r="Q393" s="8">
        <f>IF(T392=O392,BTC[[#This Row],[Upper]],BTC[[#This Row],[Lower]])</f>
        <v>7117.3506134719455</v>
      </c>
      <c r="R393" s="22">
        <f>IF(BTC[[#This Row],[SuperTrend]]=BTC[[#This Row],[Upper]],BTC[[#This Row],[Upper]],NA())</f>
        <v>7117.3506134719455</v>
      </c>
      <c r="S393" s="22" t="e">
        <f>IF(BTC[[#This Row],[SuperTrend]]=BTC[[#This Row],[Lower]],BTC[[#This Row],[Lower]],NA())</f>
        <v>#N/A</v>
      </c>
      <c r="T393" s="22">
        <f>IF(BTC[[#This Row],[close]]&lt;=BTC[[#This Row],[STpot]],BTC[[#This Row],[Upper]],BTC[[#This Row],[Lower]])</f>
        <v>7117.3506134719455</v>
      </c>
    </row>
    <row r="394" spans="1:20" x14ac:dyDescent="0.25">
      <c r="A394" s="5">
        <v>393</v>
      </c>
      <c r="B394" s="2">
        <v>43355</v>
      </c>
      <c r="C394" s="1">
        <v>6338.62</v>
      </c>
      <c r="D394" s="1">
        <v>6535</v>
      </c>
      <c r="E394" s="1">
        <v>6337.4</v>
      </c>
      <c r="F394" s="1">
        <v>6487.38</v>
      </c>
      <c r="G394" s="1">
        <f>BTC[[#This Row],[high]]-BTC[[#This Row],[low]]</f>
        <v>197.60000000000036</v>
      </c>
      <c r="H394" s="1">
        <f>ABS(BTC[[#This Row],[high]]-F393)</f>
        <v>196.38000000000011</v>
      </c>
      <c r="I394" s="1">
        <f>ABS(BTC[[#This Row],[low]]-F393)</f>
        <v>1.2200000000002547</v>
      </c>
      <c r="J394" s="15">
        <f>MAX(BTC[[#This Row],[H-L]:[|L-pC|]])</f>
        <v>197.60000000000036</v>
      </c>
      <c r="K394" s="8">
        <f>(K393*9+BTC[[#This Row],[TR]])/10</f>
        <v>272.10968404158376</v>
      </c>
      <c r="L394" s="12">
        <f>(BTC[[#This Row],[high]]+BTC[[#This Row],[low]])/2</f>
        <v>6436.2</v>
      </c>
      <c r="M394" s="15">
        <f>BTC[[#This Row],[MidPrice]]+Multiplier*BTC[[#This Row],[ATR]]</f>
        <v>7252.5290521247516</v>
      </c>
      <c r="N394" s="15">
        <f>BTC[[#This Row],[MidPrice]]-Multiplier*BTC[[#This Row],[ATR]]</f>
        <v>5619.870947875248</v>
      </c>
      <c r="O394" s="15">
        <f>IF(OR(BTC[[#This Row],[UpperE]]&lt;O393,F393&gt;O393),BTC[[#This Row],[UpperE]],O393)</f>
        <v>7117.3506134719455</v>
      </c>
      <c r="P394" s="15">
        <f>IF(OR(BTC[[#This Row],[LowerE]]&gt;P393,F393&lt;P393),BTC[[#This Row],[LowerE]],P393)</f>
        <v>5619.870947875248</v>
      </c>
      <c r="Q394" s="8">
        <f>IF(T393=O393,BTC[[#This Row],[Upper]],BTC[[#This Row],[Lower]])</f>
        <v>7117.3506134719455</v>
      </c>
      <c r="R394" s="22">
        <f>IF(BTC[[#This Row],[SuperTrend]]=BTC[[#This Row],[Upper]],BTC[[#This Row],[Upper]],NA())</f>
        <v>7117.3506134719455</v>
      </c>
      <c r="S394" s="22" t="e">
        <f>IF(BTC[[#This Row],[SuperTrend]]=BTC[[#This Row],[Lower]],BTC[[#This Row],[Lower]],NA())</f>
        <v>#N/A</v>
      </c>
      <c r="T394" s="22">
        <f>IF(BTC[[#This Row],[close]]&lt;=BTC[[#This Row],[STpot]],BTC[[#This Row],[Upper]],BTC[[#This Row],[Lower]])</f>
        <v>7117.3506134719455</v>
      </c>
    </row>
    <row r="395" spans="1:20" x14ac:dyDescent="0.25">
      <c r="A395" s="5">
        <v>394</v>
      </c>
      <c r="B395" s="2">
        <v>43356</v>
      </c>
      <c r="C395" s="1">
        <v>6487.39</v>
      </c>
      <c r="D395" s="1">
        <v>6584.99</v>
      </c>
      <c r="E395" s="1">
        <v>6385.62</v>
      </c>
      <c r="F395" s="1">
        <v>6476.63</v>
      </c>
      <c r="G395" s="1">
        <f>BTC[[#This Row],[high]]-BTC[[#This Row],[low]]</f>
        <v>199.36999999999989</v>
      </c>
      <c r="H395" s="1">
        <f>ABS(BTC[[#This Row],[high]]-F394)</f>
        <v>97.609999999999673</v>
      </c>
      <c r="I395" s="1">
        <f>ABS(BTC[[#This Row],[low]]-F394)</f>
        <v>101.76000000000022</v>
      </c>
      <c r="J395" s="15">
        <f>MAX(BTC[[#This Row],[H-L]:[|L-pC|]])</f>
        <v>199.36999999999989</v>
      </c>
      <c r="K395" s="8">
        <f>(K394*9+BTC[[#This Row],[TR]])/10</f>
        <v>264.83571563742538</v>
      </c>
      <c r="L395" s="12">
        <f>(BTC[[#This Row],[high]]+BTC[[#This Row],[low]])/2</f>
        <v>6485.3050000000003</v>
      </c>
      <c r="M395" s="15">
        <f>BTC[[#This Row],[MidPrice]]+Multiplier*BTC[[#This Row],[ATR]]</f>
        <v>7279.8121469122761</v>
      </c>
      <c r="N395" s="15">
        <f>BTC[[#This Row],[MidPrice]]-Multiplier*BTC[[#This Row],[ATR]]</f>
        <v>5690.7978530877244</v>
      </c>
      <c r="O395" s="15">
        <f>IF(OR(BTC[[#This Row],[UpperE]]&lt;O394,F394&gt;O394),BTC[[#This Row],[UpperE]],O394)</f>
        <v>7117.3506134719455</v>
      </c>
      <c r="P395" s="15">
        <f>IF(OR(BTC[[#This Row],[LowerE]]&gt;P394,F394&lt;P394),BTC[[#This Row],[LowerE]],P394)</f>
        <v>5690.7978530877244</v>
      </c>
      <c r="Q395" s="8">
        <f>IF(T394=O394,BTC[[#This Row],[Upper]],BTC[[#This Row],[Lower]])</f>
        <v>7117.3506134719455</v>
      </c>
      <c r="R395" s="22">
        <f>IF(BTC[[#This Row],[SuperTrend]]=BTC[[#This Row],[Upper]],BTC[[#This Row],[Upper]],NA())</f>
        <v>7117.3506134719455</v>
      </c>
      <c r="S395" s="22" t="e">
        <f>IF(BTC[[#This Row],[SuperTrend]]=BTC[[#This Row],[Lower]],BTC[[#This Row],[Lower]],NA())</f>
        <v>#N/A</v>
      </c>
      <c r="T395" s="22">
        <f>IF(BTC[[#This Row],[close]]&lt;=BTC[[#This Row],[STpot]],BTC[[#This Row],[Upper]],BTC[[#This Row],[Lower]])</f>
        <v>7117.3506134719455</v>
      </c>
    </row>
    <row r="396" spans="1:20" x14ac:dyDescent="0.25">
      <c r="A396" s="5">
        <v>395</v>
      </c>
      <c r="B396" s="2">
        <v>43357</v>
      </c>
      <c r="C396" s="1">
        <v>6476.63</v>
      </c>
      <c r="D396" s="1">
        <v>6565.45</v>
      </c>
      <c r="E396" s="1">
        <v>6466.13</v>
      </c>
      <c r="F396" s="1">
        <v>6514.96</v>
      </c>
      <c r="G396" s="1">
        <f>BTC[[#This Row],[high]]-BTC[[#This Row],[low]]</f>
        <v>99.319999999999709</v>
      </c>
      <c r="H396" s="1">
        <f>ABS(BTC[[#This Row],[high]]-F395)</f>
        <v>88.819999999999709</v>
      </c>
      <c r="I396" s="1">
        <f>ABS(BTC[[#This Row],[low]]-F395)</f>
        <v>10.5</v>
      </c>
      <c r="J396" s="15">
        <f>MAX(BTC[[#This Row],[H-L]:[|L-pC|]])</f>
        <v>99.319999999999709</v>
      </c>
      <c r="K396" s="8">
        <f>(K395*9+BTC[[#This Row],[TR]])/10</f>
        <v>248.28414407368282</v>
      </c>
      <c r="L396" s="12">
        <f>(BTC[[#This Row],[high]]+BTC[[#This Row],[low]])/2</f>
        <v>6515.79</v>
      </c>
      <c r="M396" s="15">
        <f>BTC[[#This Row],[MidPrice]]+Multiplier*BTC[[#This Row],[ATR]]</f>
        <v>7260.6424322210487</v>
      </c>
      <c r="N396" s="15">
        <f>BTC[[#This Row],[MidPrice]]-Multiplier*BTC[[#This Row],[ATR]]</f>
        <v>5770.9375677789512</v>
      </c>
      <c r="O396" s="15">
        <f>IF(OR(BTC[[#This Row],[UpperE]]&lt;O395,F395&gt;O395),BTC[[#This Row],[UpperE]],O395)</f>
        <v>7117.3506134719455</v>
      </c>
      <c r="P396" s="15">
        <f>IF(OR(BTC[[#This Row],[LowerE]]&gt;P395,F395&lt;P395),BTC[[#This Row],[LowerE]],P395)</f>
        <v>5770.9375677789512</v>
      </c>
      <c r="Q396" s="8">
        <f>IF(T395=O395,BTC[[#This Row],[Upper]],BTC[[#This Row],[Lower]])</f>
        <v>7117.3506134719455</v>
      </c>
      <c r="R396" s="22">
        <f>IF(BTC[[#This Row],[SuperTrend]]=BTC[[#This Row],[Upper]],BTC[[#This Row],[Upper]],NA())</f>
        <v>7117.3506134719455</v>
      </c>
      <c r="S396" s="22" t="e">
        <f>IF(BTC[[#This Row],[SuperTrend]]=BTC[[#This Row],[Lower]],BTC[[#This Row],[Lower]],NA())</f>
        <v>#N/A</v>
      </c>
      <c r="T396" s="22">
        <f>IF(BTC[[#This Row],[close]]&lt;=BTC[[#This Row],[STpot]],BTC[[#This Row],[Upper]],BTC[[#This Row],[Lower]])</f>
        <v>7117.3506134719455</v>
      </c>
    </row>
    <row r="397" spans="1:20" x14ac:dyDescent="0.25">
      <c r="A397" s="5">
        <v>396</v>
      </c>
      <c r="B397" s="2">
        <v>43358</v>
      </c>
      <c r="C397" s="1">
        <v>6514.96</v>
      </c>
      <c r="D397" s="1">
        <v>6524.62</v>
      </c>
      <c r="E397" s="1">
        <v>6370</v>
      </c>
      <c r="F397" s="1">
        <v>6505</v>
      </c>
      <c r="G397" s="1">
        <f>BTC[[#This Row],[high]]-BTC[[#This Row],[low]]</f>
        <v>154.61999999999989</v>
      </c>
      <c r="H397" s="1">
        <f>ABS(BTC[[#This Row],[high]]-F396)</f>
        <v>9.6599999999998545</v>
      </c>
      <c r="I397" s="1">
        <f>ABS(BTC[[#This Row],[low]]-F396)</f>
        <v>144.96000000000004</v>
      </c>
      <c r="J397" s="15">
        <f>MAX(BTC[[#This Row],[H-L]:[|L-pC|]])</f>
        <v>154.61999999999989</v>
      </c>
      <c r="K397" s="8">
        <f>(K396*9+BTC[[#This Row],[TR]])/10</f>
        <v>238.91772966631453</v>
      </c>
      <c r="L397" s="12">
        <f>(BTC[[#This Row],[high]]+BTC[[#This Row],[low]])/2</f>
        <v>6447.3099999999995</v>
      </c>
      <c r="M397" s="15">
        <f>BTC[[#This Row],[MidPrice]]+Multiplier*BTC[[#This Row],[ATR]]</f>
        <v>7164.0631889989436</v>
      </c>
      <c r="N397" s="15">
        <f>BTC[[#This Row],[MidPrice]]-Multiplier*BTC[[#This Row],[ATR]]</f>
        <v>5730.5568110010554</v>
      </c>
      <c r="O397" s="15">
        <f>IF(OR(BTC[[#This Row],[UpperE]]&lt;O396,F396&gt;O396),BTC[[#This Row],[UpperE]],O396)</f>
        <v>7117.3506134719455</v>
      </c>
      <c r="P397" s="15">
        <f>IF(OR(BTC[[#This Row],[LowerE]]&gt;P396,F396&lt;P396),BTC[[#This Row],[LowerE]],P396)</f>
        <v>5770.9375677789512</v>
      </c>
      <c r="Q397" s="8">
        <f>IF(T396=O396,BTC[[#This Row],[Upper]],BTC[[#This Row],[Lower]])</f>
        <v>7117.3506134719455</v>
      </c>
      <c r="R397" s="22">
        <f>IF(BTC[[#This Row],[SuperTrend]]=BTC[[#This Row],[Upper]],BTC[[#This Row],[Upper]],NA())</f>
        <v>7117.3506134719455</v>
      </c>
      <c r="S397" s="22" t="e">
        <f>IF(BTC[[#This Row],[SuperTrend]]=BTC[[#This Row],[Lower]],BTC[[#This Row],[Lower]],NA())</f>
        <v>#N/A</v>
      </c>
      <c r="T397" s="22">
        <f>IF(BTC[[#This Row],[close]]&lt;=BTC[[#This Row],[STpot]],BTC[[#This Row],[Upper]],BTC[[#This Row],[Lower]])</f>
        <v>7117.3506134719455</v>
      </c>
    </row>
    <row r="398" spans="1:20" x14ac:dyDescent="0.25">
      <c r="A398" s="5">
        <v>397</v>
      </c>
      <c r="B398" s="2">
        <v>43359</v>
      </c>
      <c r="C398" s="1">
        <v>6500.08</v>
      </c>
      <c r="D398" s="1">
        <v>6533.84</v>
      </c>
      <c r="E398" s="1">
        <v>6201</v>
      </c>
      <c r="F398" s="1">
        <v>6248.69</v>
      </c>
      <c r="G398" s="1">
        <f>BTC[[#This Row],[high]]-BTC[[#This Row],[low]]</f>
        <v>332.84000000000015</v>
      </c>
      <c r="H398" s="1">
        <f>ABS(BTC[[#This Row],[high]]-F397)</f>
        <v>28.840000000000146</v>
      </c>
      <c r="I398" s="1">
        <f>ABS(BTC[[#This Row],[low]]-F397)</f>
        <v>304</v>
      </c>
      <c r="J398" s="15">
        <f>MAX(BTC[[#This Row],[H-L]:[|L-pC|]])</f>
        <v>332.84000000000015</v>
      </c>
      <c r="K398" s="8">
        <f>(K397*9+BTC[[#This Row],[TR]])/10</f>
        <v>248.30995669968311</v>
      </c>
      <c r="L398" s="12">
        <f>(BTC[[#This Row],[high]]+BTC[[#This Row],[low]])/2</f>
        <v>6367.42</v>
      </c>
      <c r="M398" s="15">
        <f>BTC[[#This Row],[MidPrice]]+Multiplier*BTC[[#This Row],[ATR]]</f>
        <v>7112.3498700990494</v>
      </c>
      <c r="N398" s="15">
        <f>BTC[[#This Row],[MidPrice]]-Multiplier*BTC[[#This Row],[ATR]]</f>
        <v>5622.4901299009507</v>
      </c>
      <c r="O398" s="15">
        <f>IF(OR(BTC[[#This Row],[UpperE]]&lt;O397,F397&gt;O397),BTC[[#This Row],[UpperE]],O397)</f>
        <v>7112.3498700990494</v>
      </c>
      <c r="P398" s="15">
        <f>IF(OR(BTC[[#This Row],[LowerE]]&gt;P397,F397&lt;P397),BTC[[#This Row],[LowerE]],P397)</f>
        <v>5770.9375677789512</v>
      </c>
      <c r="Q398" s="8">
        <f>IF(T397=O397,BTC[[#This Row],[Upper]],BTC[[#This Row],[Lower]])</f>
        <v>7112.3498700990494</v>
      </c>
      <c r="R398" s="22">
        <f>IF(BTC[[#This Row],[SuperTrend]]=BTC[[#This Row],[Upper]],BTC[[#This Row],[Upper]],NA())</f>
        <v>7112.3498700990494</v>
      </c>
      <c r="S398" s="22" t="e">
        <f>IF(BTC[[#This Row],[SuperTrend]]=BTC[[#This Row],[Lower]],BTC[[#This Row],[Lower]],NA())</f>
        <v>#N/A</v>
      </c>
      <c r="T398" s="22">
        <f>IF(BTC[[#This Row],[close]]&lt;=BTC[[#This Row],[STpot]],BTC[[#This Row],[Upper]],BTC[[#This Row],[Lower]])</f>
        <v>7112.3498700990494</v>
      </c>
    </row>
    <row r="399" spans="1:20" x14ac:dyDescent="0.25">
      <c r="A399" s="5">
        <v>398</v>
      </c>
      <c r="B399" s="2">
        <v>43360</v>
      </c>
      <c r="C399" s="1">
        <v>6248.69</v>
      </c>
      <c r="D399" s="1">
        <v>6390</v>
      </c>
      <c r="E399" s="1">
        <v>6224.98</v>
      </c>
      <c r="F399" s="1">
        <v>6336.45</v>
      </c>
      <c r="G399" s="1">
        <f>BTC[[#This Row],[high]]-BTC[[#This Row],[low]]</f>
        <v>165.02000000000044</v>
      </c>
      <c r="H399" s="1">
        <f>ABS(BTC[[#This Row],[high]]-F398)</f>
        <v>141.3100000000004</v>
      </c>
      <c r="I399" s="1">
        <f>ABS(BTC[[#This Row],[low]]-F398)</f>
        <v>23.710000000000036</v>
      </c>
      <c r="J399" s="15">
        <f>MAX(BTC[[#This Row],[H-L]:[|L-pC|]])</f>
        <v>165.02000000000044</v>
      </c>
      <c r="K399" s="8">
        <f>(K398*9+BTC[[#This Row],[TR]])/10</f>
        <v>239.98096102971485</v>
      </c>
      <c r="L399" s="12">
        <f>(BTC[[#This Row],[high]]+BTC[[#This Row],[low]])/2</f>
        <v>6307.49</v>
      </c>
      <c r="M399" s="15">
        <f>BTC[[#This Row],[MidPrice]]+Multiplier*BTC[[#This Row],[ATR]]</f>
        <v>7027.4328830891445</v>
      </c>
      <c r="N399" s="15">
        <f>BTC[[#This Row],[MidPrice]]-Multiplier*BTC[[#This Row],[ATR]]</f>
        <v>5587.547116910855</v>
      </c>
      <c r="O399" s="15">
        <f>IF(OR(BTC[[#This Row],[UpperE]]&lt;O398,F398&gt;O398),BTC[[#This Row],[UpperE]],O398)</f>
        <v>7027.4328830891445</v>
      </c>
      <c r="P399" s="15">
        <f>IF(OR(BTC[[#This Row],[LowerE]]&gt;P398,F398&lt;P398),BTC[[#This Row],[LowerE]],P398)</f>
        <v>5770.9375677789512</v>
      </c>
      <c r="Q399" s="8">
        <f>IF(T398=O398,BTC[[#This Row],[Upper]],BTC[[#This Row],[Lower]])</f>
        <v>7027.4328830891445</v>
      </c>
      <c r="R399" s="22">
        <f>IF(BTC[[#This Row],[SuperTrend]]=BTC[[#This Row],[Upper]],BTC[[#This Row],[Upper]],NA())</f>
        <v>7027.4328830891445</v>
      </c>
      <c r="S399" s="22" t="e">
        <f>IF(BTC[[#This Row],[SuperTrend]]=BTC[[#This Row],[Lower]],BTC[[#This Row],[Lower]],NA())</f>
        <v>#N/A</v>
      </c>
      <c r="T399" s="22">
        <f>IF(BTC[[#This Row],[close]]&lt;=BTC[[#This Row],[STpot]],BTC[[#This Row],[Upper]],BTC[[#This Row],[Lower]])</f>
        <v>7027.4328830891445</v>
      </c>
    </row>
    <row r="400" spans="1:20" x14ac:dyDescent="0.25">
      <c r="A400" s="5">
        <v>399</v>
      </c>
      <c r="B400" s="2">
        <v>43361</v>
      </c>
      <c r="C400" s="1">
        <v>6336.39</v>
      </c>
      <c r="D400" s="1">
        <v>6517.7</v>
      </c>
      <c r="E400" s="1">
        <v>6123</v>
      </c>
      <c r="F400" s="1">
        <v>6391.89</v>
      </c>
      <c r="G400" s="1">
        <f>BTC[[#This Row],[high]]-BTC[[#This Row],[low]]</f>
        <v>394.69999999999982</v>
      </c>
      <c r="H400" s="1">
        <f>ABS(BTC[[#This Row],[high]]-F399)</f>
        <v>181.25</v>
      </c>
      <c r="I400" s="1">
        <f>ABS(BTC[[#This Row],[low]]-F399)</f>
        <v>213.44999999999982</v>
      </c>
      <c r="J400" s="15">
        <f>MAX(BTC[[#This Row],[H-L]:[|L-pC|]])</f>
        <v>394.69999999999982</v>
      </c>
      <c r="K400" s="8">
        <f>(K399*9+BTC[[#This Row],[TR]])/10</f>
        <v>255.45286492674336</v>
      </c>
      <c r="L400" s="12">
        <f>(BTC[[#This Row],[high]]+BTC[[#This Row],[low]])/2</f>
        <v>6320.35</v>
      </c>
      <c r="M400" s="15">
        <f>BTC[[#This Row],[MidPrice]]+Multiplier*BTC[[#This Row],[ATR]]</f>
        <v>7086.7085947802307</v>
      </c>
      <c r="N400" s="15">
        <f>BTC[[#This Row],[MidPrice]]-Multiplier*BTC[[#This Row],[ATR]]</f>
        <v>5553.9914052197701</v>
      </c>
      <c r="O400" s="15">
        <f>IF(OR(BTC[[#This Row],[UpperE]]&lt;O399,F399&gt;O399),BTC[[#This Row],[UpperE]],O399)</f>
        <v>7027.4328830891445</v>
      </c>
      <c r="P400" s="15">
        <f>IF(OR(BTC[[#This Row],[LowerE]]&gt;P399,F399&lt;P399),BTC[[#This Row],[LowerE]],P399)</f>
        <v>5770.9375677789512</v>
      </c>
      <c r="Q400" s="8">
        <f>IF(T399=O399,BTC[[#This Row],[Upper]],BTC[[#This Row],[Lower]])</f>
        <v>7027.4328830891445</v>
      </c>
      <c r="R400" s="22">
        <f>IF(BTC[[#This Row],[SuperTrend]]=BTC[[#This Row],[Upper]],BTC[[#This Row],[Upper]],NA())</f>
        <v>7027.4328830891445</v>
      </c>
      <c r="S400" s="22" t="e">
        <f>IF(BTC[[#This Row],[SuperTrend]]=BTC[[#This Row],[Lower]],BTC[[#This Row],[Lower]],NA())</f>
        <v>#N/A</v>
      </c>
      <c r="T400" s="22">
        <f>IF(BTC[[#This Row],[close]]&lt;=BTC[[#This Row],[STpot]],BTC[[#This Row],[Upper]],BTC[[#This Row],[Lower]])</f>
        <v>7027.4328830891445</v>
      </c>
    </row>
    <row r="401" spans="1:20" x14ac:dyDescent="0.25">
      <c r="A401" s="5">
        <v>400</v>
      </c>
      <c r="B401" s="2">
        <v>43362</v>
      </c>
      <c r="C401" s="1">
        <v>6392</v>
      </c>
      <c r="D401" s="1">
        <v>6540</v>
      </c>
      <c r="E401" s="1">
        <v>6325</v>
      </c>
      <c r="F401" s="1">
        <v>6492</v>
      </c>
      <c r="G401" s="1">
        <f>BTC[[#This Row],[high]]-BTC[[#This Row],[low]]</f>
        <v>215</v>
      </c>
      <c r="H401" s="1">
        <f>ABS(BTC[[#This Row],[high]]-F400)</f>
        <v>148.10999999999967</v>
      </c>
      <c r="I401" s="1">
        <f>ABS(BTC[[#This Row],[low]]-F400)</f>
        <v>66.890000000000327</v>
      </c>
      <c r="J401" s="15">
        <f>MAX(BTC[[#This Row],[H-L]:[|L-pC|]])</f>
        <v>215</v>
      </c>
      <c r="K401" s="8">
        <f>(K400*9+BTC[[#This Row],[TR]])/10</f>
        <v>251.40757843406899</v>
      </c>
      <c r="L401" s="12">
        <f>(BTC[[#This Row],[high]]+BTC[[#This Row],[low]])/2</f>
        <v>6432.5</v>
      </c>
      <c r="M401" s="15">
        <f>BTC[[#This Row],[MidPrice]]+Multiplier*BTC[[#This Row],[ATR]]</f>
        <v>7186.7227353022072</v>
      </c>
      <c r="N401" s="15">
        <f>BTC[[#This Row],[MidPrice]]-Multiplier*BTC[[#This Row],[ATR]]</f>
        <v>5678.2772646977928</v>
      </c>
      <c r="O401" s="15">
        <f>IF(OR(BTC[[#This Row],[UpperE]]&lt;O400,F400&gt;O400),BTC[[#This Row],[UpperE]],O400)</f>
        <v>7027.4328830891445</v>
      </c>
      <c r="P401" s="15">
        <f>IF(OR(BTC[[#This Row],[LowerE]]&gt;P400,F400&lt;P400),BTC[[#This Row],[LowerE]],P400)</f>
        <v>5770.9375677789512</v>
      </c>
      <c r="Q401" s="8">
        <f>IF(T400=O400,BTC[[#This Row],[Upper]],BTC[[#This Row],[Lower]])</f>
        <v>7027.4328830891445</v>
      </c>
      <c r="R401" s="22">
        <f>IF(BTC[[#This Row],[SuperTrend]]=BTC[[#This Row],[Upper]],BTC[[#This Row],[Upper]],NA())</f>
        <v>7027.4328830891445</v>
      </c>
      <c r="S401" s="22" t="e">
        <f>IF(BTC[[#This Row],[SuperTrend]]=BTC[[#This Row],[Lower]],BTC[[#This Row],[Lower]],NA())</f>
        <v>#N/A</v>
      </c>
      <c r="T401" s="22">
        <f>IF(BTC[[#This Row],[close]]&lt;=BTC[[#This Row],[STpot]],BTC[[#This Row],[Upper]],BTC[[#This Row],[Lower]])</f>
        <v>7027.4328830891445</v>
      </c>
    </row>
    <row r="402" spans="1:20" x14ac:dyDescent="0.25">
      <c r="A402" s="5">
        <v>401</v>
      </c>
      <c r="B402" s="2">
        <v>43363</v>
      </c>
      <c r="C402" s="1">
        <v>6492</v>
      </c>
      <c r="D402" s="1">
        <v>6784.86</v>
      </c>
      <c r="E402" s="1">
        <v>6491</v>
      </c>
      <c r="F402" s="1">
        <v>6759.02</v>
      </c>
      <c r="G402" s="1">
        <f>BTC[[#This Row],[high]]-BTC[[#This Row],[low]]</f>
        <v>293.85999999999967</v>
      </c>
      <c r="H402" s="1">
        <f>ABS(BTC[[#This Row],[high]]-F401)</f>
        <v>292.85999999999967</v>
      </c>
      <c r="I402" s="1">
        <f>ABS(BTC[[#This Row],[low]]-F401)</f>
        <v>1</v>
      </c>
      <c r="J402" s="15">
        <f>MAX(BTC[[#This Row],[H-L]:[|L-pC|]])</f>
        <v>293.85999999999967</v>
      </c>
      <c r="K402" s="8">
        <f>(K401*9+BTC[[#This Row],[TR]])/10</f>
        <v>255.65282059066209</v>
      </c>
      <c r="L402" s="12">
        <f>(BTC[[#This Row],[high]]+BTC[[#This Row],[low]])/2</f>
        <v>6637.93</v>
      </c>
      <c r="M402" s="15">
        <f>BTC[[#This Row],[MidPrice]]+Multiplier*BTC[[#This Row],[ATR]]</f>
        <v>7404.8884617719868</v>
      </c>
      <c r="N402" s="15">
        <f>BTC[[#This Row],[MidPrice]]-Multiplier*BTC[[#This Row],[ATR]]</f>
        <v>5870.9715382280137</v>
      </c>
      <c r="O402" s="15">
        <f>IF(OR(BTC[[#This Row],[UpperE]]&lt;O401,F401&gt;O401),BTC[[#This Row],[UpperE]],O401)</f>
        <v>7027.4328830891445</v>
      </c>
      <c r="P402" s="15">
        <f>IF(OR(BTC[[#This Row],[LowerE]]&gt;P401,F401&lt;P401),BTC[[#This Row],[LowerE]],P401)</f>
        <v>5870.9715382280137</v>
      </c>
      <c r="Q402" s="8">
        <f>IF(T401=O401,BTC[[#This Row],[Upper]],BTC[[#This Row],[Lower]])</f>
        <v>7027.4328830891445</v>
      </c>
      <c r="R402" s="22">
        <f>IF(BTC[[#This Row],[SuperTrend]]=BTC[[#This Row],[Upper]],BTC[[#This Row],[Upper]],NA())</f>
        <v>7027.4328830891445</v>
      </c>
      <c r="S402" s="22" t="e">
        <f>IF(BTC[[#This Row],[SuperTrend]]=BTC[[#This Row],[Lower]],BTC[[#This Row],[Lower]],NA())</f>
        <v>#N/A</v>
      </c>
      <c r="T402" s="22">
        <f>IF(BTC[[#This Row],[close]]&lt;=BTC[[#This Row],[STpot]],BTC[[#This Row],[Upper]],BTC[[#This Row],[Lower]])</f>
        <v>7027.4328830891445</v>
      </c>
    </row>
    <row r="403" spans="1:20" x14ac:dyDescent="0.25">
      <c r="A403" s="5">
        <v>402</v>
      </c>
      <c r="B403" s="2">
        <v>43364</v>
      </c>
      <c r="C403" s="1">
        <v>6759.01</v>
      </c>
      <c r="D403" s="1">
        <v>6839.03</v>
      </c>
      <c r="E403" s="1">
        <v>6627</v>
      </c>
      <c r="F403" s="1">
        <v>6723.05</v>
      </c>
      <c r="G403" s="1">
        <f>BTC[[#This Row],[high]]-BTC[[#This Row],[low]]</f>
        <v>212.02999999999975</v>
      </c>
      <c r="H403" s="1">
        <f>ABS(BTC[[#This Row],[high]]-F402)</f>
        <v>80.009999999999309</v>
      </c>
      <c r="I403" s="1">
        <f>ABS(BTC[[#This Row],[low]]-F402)</f>
        <v>132.02000000000044</v>
      </c>
      <c r="J403" s="15">
        <f>MAX(BTC[[#This Row],[H-L]:[|L-pC|]])</f>
        <v>212.02999999999975</v>
      </c>
      <c r="K403" s="8">
        <f>(K402*9+BTC[[#This Row],[TR]])/10</f>
        <v>251.29053853159584</v>
      </c>
      <c r="L403" s="12">
        <f>(BTC[[#This Row],[high]]+BTC[[#This Row],[low]])/2</f>
        <v>6733.0149999999994</v>
      </c>
      <c r="M403" s="15">
        <f>BTC[[#This Row],[MidPrice]]+Multiplier*BTC[[#This Row],[ATR]]</f>
        <v>7486.8866155947871</v>
      </c>
      <c r="N403" s="15">
        <f>BTC[[#This Row],[MidPrice]]-Multiplier*BTC[[#This Row],[ATR]]</f>
        <v>5979.1433844052117</v>
      </c>
      <c r="O403" s="15">
        <f>IF(OR(BTC[[#This Row],[UpperE]]&lt;O402,F402&gt;O402),BTC[[#This Row],[UpperE]],O402)</f>
        <v>7027.4328830891445</v>
      </c>
      <c r="P403" s="15">
        <f>IF(OR(BTC[[#This Row],[LowerE]]&gt;P402,F402&lt;P402),BTC[[#This Row],[LowerE]],P402)</f>
        <v>5979.1433844052117</v>
      </c>
      <c r="Q403" s="8">
        <f>IF(T402=O402,BTC[[#This Row],[Upper]],BTC[[#This Row],[Lower]])</f>
        <v>7027.4328830891445</v>
      </c>
      <c r="R403" s="22">
        <f>IF(BTC[[#This Row],[SuperTrend]]=BTC[[#This Row],[Upper]],BTC[[#This Row],[Upper]],NA())</f>
        <v>7027.4328830891445</v>
      </c>
      <c r="S403" s="22" t="e">
        <f>IF(BTC[[#This Row],[SuperTrend]]=BTC[[#This Row],[Lower]],BTC[[#This Row],[Lower]],NA())</f>
        <v>#N/A</v>
      </c>
      <c r="T403" s="22">
        <f>IF(BTC[[#This Row],[close]]&lt;=BTC[[#This Row],[STpot]],BTC[[#This Row],[Upper]],BTC[[#This Row],[Lower]])</f>
        <v>7027.4328830891445</v>
      </c>
    </row>
    <row r="404" spans="1:20" x14ac:dyDescent="0.25">
      <c r="A404" s="5">
        <v>403</v>
      </c>
      <c r="B404" s="2">
        <v>43365</v>
      </c>
      <c r="C404" s="1">
        <v>6723.05</v>
      </c>
      <c r="D404" s="1">
        <v>6788.23</v>
      </c>
      <c r="E404" s="1">
        <v>6661.75</v>
      </c>
      <c r="F404" s="1">
        <v>6708</v>
      </c>
      <c r="G404" s="1">
        <f>BTC[[#This Row],[high]]-BTC[[#This Row],[low]]</f>
        <v>126.47999999999956</v>
      </c>
      <c r="H404" s="1">
        <f>ABS(BTC[[#This Row],[high]]-F403)</f>
        <v>65.179999999999382</v>
      </c>
      <c r="I404" s="1">
        <f>ABS(BTC[[#This Row],[low]]-F403)</f>
        <v>61.300000000000182</v>
      </c>
      <c r="J404" s="15">
        <f>MAX(BTC[[#This Row],[H-L]:[|L-pC|]])</f>
        <v>126.47999999999956</v>
      </c>
      <c r="K404" s="8">
        <f>(K403*9+BTC[[#This Row],[TR]])/10</f>
        <v>238.80948467843623</v>
      </c>
      <c r="L404" s="12">
        <f>(BTC[[#This Row],[high]]+BTC[[#This Row],[low]])/2</f>
        <v>6724.99</v>
      </c>
      <c r="M404" s="15">
        <f>BTC[[#This Row],[MidPrice]]+Multiplier*BTC[[#This Row],[ATR]]</f>
        <v>7441.418454035309</v>
      </c>
      <c r="N404" s="15">
        <f>BTC[[#This Row],[MidPrice]]-Multiplier*BTC[[#This Row],[ATR]]</f>
        <v>6008.5615459646906</v>
      </c>
      <c r="O404" s="15">
        <f>IF(OR(BTC[[#This Row],[UpperE]]&lt;O403,F403&gt;O403),BTC[[#This Row],[UpperE]],O403)</f>
        <v>7027.4328830891445</v>
      </c>
      <c r="P404" s="15">
        <f>IF(OR(BTC[[#This Row],[LowerE]]&gt;P403,F403&lt;P403),BTC[[#This Row],[LowerE]],P403)</f>
        <v>6008.5615459646906</v>
      </c>
      <c r="Q404" s="8">
        <f>IF(T403=O403,BTC[[#This Row],[Upper]],BTC[[#This Row],[Lower]])</f>
        <v>7027.4328830891445</v>
      </c>
      <c r="R404" s="22">
        <f>IF(BTC[[#This Row],[SuperTrend]]=BTC[[#This Row],[Upper]],BTC[[#This Row],[Upper]],NA())</f>
        <v>7027.4328830891445</v>
      </c>
      <c r="S404" s="22" t="e">
        <f>IF(BTC[[#This Row],[SuperTrend]]=BTC[[#This Row],[Lower]],BTC[[#This Row],[Lower]],NA())</f>
        <v>#N/A</v>
      </c>
      <c r="T404" s="22">
        <f>IF(BTC[[#This Row],[close]]&lt;=BTC[[#This Row],[STpot]],BTC[[#This Row],[Upper]],BTC[[#This Row],[Lower]])</f>
        <v>7027.4328830891445</v>
      </c>
    </row>
    <row r="405" spans="1:20" x14ac:dyDescent="0.25">
      <c r="A405" s="5">
        <v>404</v>
      </c>
      <c r="B405" s="2">
        <v>43366</v>
      </c>
      <c r="C405" s="1">
        <v>6706.81</v>
      </c>
      <c r="D405" s="1">
        <v>6730</v>
      </c>
      <c r="E405" s="1">
        <v>6557</v>
      </c>
      <c r="F405" s="1">
        <v>6581.39</v>
      </c>
      <c r="G405" s="1">
        <f>BTC[[#This Row],[high]]-BTC[[#This Row],[low]]</f>
        <v>173</v>
      </c>
      <c r="H405" s="1">
        <f>ABS(BTC[[#This Row],[high]]-F404)</f>
        <v>22</v>
      </c>
      <c r="I405" s="1">
        <f>ABS(BTC[[#This Row],[low]]-F404)</f>
        <v>151</v>
      </c>
      <c r="J405" s="15">
        <f>MAX(BTC[[#This Row],[H-L]:[|L-pC|]])</f>
        <v>173</v>
      </c>
      <c r="K405" s="8">
        <f>(K404*9+BTC[[#This Row],[TR]])/10</f>
        <v>232.22853621059261</v>
      </c>
      <c r="L405" s="12">
        <f>(BTC[[#This Row],[high]]+BTC[[#This Row],[low]])/2</f>
        <v>6643.5</v>
      </c>
      <c r="M405" s="15">
        <f>BTC[[#This Row],[MidPrice]]+Multiplier*BTC[[#This Row],[ATR]]</f>
        <v>7340.1856086317775</v>
      </c>
      <c r="N405" s="15">
        <f>BTC[[#This Row],[MidPrice]]-Multiplier*BTC[[#This Row],[ATR]]</f>
        <v>5946.8143913682225</v>
      </c>
      <c r="O405" s="15">
        <f>IF(OR(BTC[[#This Row],[UpperE]]&lt;O404,F404&gt;O404),BTC[[#This Row],[UpperE]],O404)</f>
        <v>7027.4328830891445</v>
      </c>
      <c r="P405" s="15">
        <f>IF(OR(BTC[[#This Row],[LowerE]]&gt;P404,F404&lt;P404),BTC[[#This Row],[LowerE]],P404)</f>
        <v>6008.5615459646906</v>
      </c>
      <c r="Q405" s="8">
        <f>IF(T404=O404,BTC[[#This Row],[Upper]],BTC[[#This Row],[Lower]])</f>
        <v>7027.4328830891445</v>
      </c>
      <c r="R405" s="22">
        <f>IF(BTC[[#This Row],[SuperTrend]]=BTC[[#This Row],[Upper]],BTC[[#This Row],[Upper]],NA())</f>
        <v>7027.4328830891445</v>
      </c>
      <c r="S405" s="22" t="e">
        <f>IF(BTC[[#This Row],[SuperTrend]]=BTC[[#This Row],[Lower]],BTC[[#This Row],[Lower]],NA())</f>
        <v>#N/A</v>
      </c>
      <c r="T405" s="22">
        <f>IF(BTC[[#This Row],[close]]&lt;=BTC[[#This Row],[STpot]],BTC[[#This Row],[Upper]],BTC[[#This Row],[Lower]])</f>
        <v>7027.4328830891445</v>
      </c>
    </row>
    <row r="406" spans="1:20" x14ac:dyDescent="0.25">
      <c r="A406" s="5">
        <v>405</v>
      </c>
      <c r="B406" s="2">
        <v>43367</v>
      </c>
      <c r="C406" s="1">
        <v>6581.42</v>
      </c>
      <c r="D406" s="1">
        <v>6584.01</v>
      </c>
      <c r="E406" s="1">
        <v>6325.02</v>
      </c>
      <c r="F406" s="1">
        <v>6447.54</v>
      </c>
      <c r="G406" s="1">
        <f>BTC[[#This Row],[high]]-BTC[[#This Row],[low]]</f>
        <v>258.98999999999978</v>
      </c>
      <c r="H406" s="1">
        <f>ABS(BTC[[#This Row],[high]]-F405)</f>
        <v>2.6199999999998909</v>
      </c>
      <c r="I406" s="1">
        <f>ABS(BTC[[#This Row],[low]]-F405)</f>
        <v>256.36999999999989</v>
      </c>
      <c r="J406" s="15">
        <f>MAX(BTC[[#This Row],[H-L]:[|L-pC|]])</f>
        <v>258.98999999999978</v>
      </c>
      <c r="K406" s="8">
        <f>(K405*9+BTC[[#This Row],[TR]])/10</f>
        <v>234.90468258953334</v>
      </c>
      <c r="L406" s="12">
        <f>(BTC[[#This Row],[high]]+BTC[[#This Row],[low]])/2</f>
        <v>6454.5150000000003</v>
      </c>
      <c r="M406" s="15">
        <f>BTC[[#This Row],[MidPrice]]+Multiplier*BTC[[#This Row],[ATR]]</f>
        <v>7159.2290477686001</v>
      </c>
      <c r="N406" s="15">
        <f>BTC[[#This Row],[MidPrice]]-Multiplier*BTC[[#This Row],[ATR]]</f>
        <v>5749.8009522314005</v>
      </c>
      <c r="O406" s="15">
        <f>IF(OR(BTC[[#This Row],[UpperE]]&lt;O405,F405&gt;O405),BTC[[#This Row],[UpperE]],O405)</f>
        <v>7027.4328830891445</v>
      </c>
      <c r="P406" s="15">
        <f>IF(OR(BTC[[#This Row],[LowerE]]&gt;P405,F405&lt;P405),BTC[[#This Row],[LowerE]],P405)</f>
        <v>6008.5615459646906</v>
      </c>
      <c r="Q406" s="8">
        <f>IF(T405=O405,BTC[[#This Row],[Upper]],BTC[[#This Row],[Lower]])</f>
        <v>7027.4328830891445</v>
      </c>
      <c r="R406" s="22">
        <f>IF(BTC[[#This Row],[SuperTrend]]=BTC[[#This Row],[Upper]],BTC[[#This Row],[Upper]],NA())</f>
        <v>7027.4328830891445</v>
      </c>
      <c r="S406" s="22" t="e">
        <f>IF(BTC[[#This Row],[SuperTrend]]=BTC[[#This Row],[Lower]],BTC[[#This Row],[Lower]],NA())</f>
        <v>#N/A</v>
      </c>
      <c r="T406" s="22">
        <f>IF(BTC[[#This Row],[close]]&lt;=BTC[[#This Row],[STpot]],BTC[[#This Row],[Upper]],BTC[[#This Row],[Lower]])</f>
        <v>7027.4328830891445</v>
      </c>
    </row>
    <row r="407" spans="1:20" x14ac:dyDescent="0.25">
      <c r="A407" s="5">
        <v>406</v>
      </c>
      <c r="B407" s="2">
        <v>43368</v>
      </c>
      <c r="C407" s="1">
        <v>6445.11</v>
      </c>
      <c r="D407" s="1">
        <v>6557.99</v>
      </c>
      <c r="E407" s="1">
        <v>6379.7</v>
      </c>
      <c r="F407" s="1">
        <v>6465.12</v>
      </c>
      <c r="G407" s="1">
        <f>BTC[[#This Row],[high]]-BTC[[#This Row],[low]]</f>
        <v>178.28999999999996</v>
      </c>
      <c r="H407" s="1">
        <f>ABS(BTC[[#This Row],[high]]-F406)</f>
        <v>110.44999999999982</v>
      </c>
      <c r="I407" s="1">
        <f>ABS(BTC[[#This Row],[low]]-F406)</f>
        <v>67.840000000000146</v>
      </c>
      <c r="J407" s="15">
        <f>MAX(BTC[[#This Row],[H-L]:[|L-pC|]])</f>
        <v>178.28999999999996</v>
      </c>
      <c r="K407" s="8">
        <f>(K406*9+BTC[[#This Row],[TR]])/10</f>
        <v>229.24321433057997</v>
      </c>
      <c r="L407" s="12">
        <f>(BTC[[#This Row],[high]]+BTC[[#This Row],[low]])/2</f>
        <v>6468.8449999999993</v>
      </c>
      <c r="M407" s="15">
        <f>BTC[[#This Row],[MidPrice]]+Multiplier*BTC[[#This Row],[ATR]]</f>
        <v>7156.574642991739</v>
      </c>
      <c r="N407" s="15">
        <f>BTC[[#This Row],[MidPrice]]-Multiplier*BTC[[#This Row],[ATR]]</f>
        <v>5781.1153570082597</v>
      </c>
      <c r="O407" s="15">
        <f>IF(OR(BTC[[#This Row],[UpperE]]&lt;O406,F406&gt;O406),BTC[[#This Row],[UpperE]],O406)</f>
        <v>7027.4328830891445</v>
      </c>
      <c r="P407" s="15">
        <f>IF(OR(BTC[[#This Row],[LowerE]]&gt;P406,F406&lt;P406),BTC[[#This Row],[LowerE]],P406)</f>
        <v>6008.5615459646906</v>
      </c>
      <c r="Q407" s="8">
        <f>IF(T406=O406,BTC[[#This Row],[Upper]],BTC[[#This Row],[Lower]])</f>
        <v>7027.4328830891445</v>
      </c>
      <c r="R407" s="22">
        <f>IF(BTC[[#This Row],[SuperTrend]]=BTC[[#This Row],[Upper]],BTC[[#This Row],[Upper]],NA())</f>
        <v>7027.4328830891445</v>
      </c>
      <c r="S407" s="22" t="e">
        <f>IF(BTC[[#This Row],[SuperTrend]]=BTC[[#This Row],[Lower]],BTC[[#This Row],[Lower]],NA())</f>
        <v>#N/A</v>
      </c>
      <c r="T407" s="22">
        <f>IF(BTC[[#This Row],[close]]&lt;=BTC[[#This Row],[STpot]],BTC[[#This Row],[Upper]],BTC[[#This Row],[Lower]])</f>
        <v>7027.4328830891445</v>
      </c>
    </row>
    <row r="408" spans="1:20" x14ac:dyDescent="0.25">
      <c r="A408" s="5">
        <v>407</v>
      </c>
      <c r="B408" s="2">
        <v>43369</v>
      </c>
      <c r="C408" s="1">
        <v>6467.84</v>
      </c>
      <c r="D408" s="1">
        <v>6750</v>
      </c>
      <c r="E408" s="1">
        <v>6434</v>
      </c>
      <c r="F408" s="1">
        <v>6689.13</v>
      </c>
      <c r="G408" s="1">
        <f>BTC[[#This Row],[high]]-BTC[[#This Row],[low]]</f>
        <v>316</v>
      </c>
      <c r="H408" s="1">
        <f>ABS(BTC[[#This Row],[high]]-F407)</f>
        <v>284.88000000000011</v>
      </c>
      <c r="I408" s="1">
        <f>ABS(BTC[[#This Row],[low]]-F407)</f>
        <v>31.119999999999891</v>
      </c>
      <c r="J408" s="15">
        <f>MAX(BTC[[#This Row],[H-L]:[|L-pC|]])</f>
        <v>316</v>
      </c>
      <c r="K408" s="8">
        <f>(K407*9+BTC[[#This Row],[TR]])/10</f>
        <v>237.91889289752197</v>
      </c>
      <c r="L408" s="12">
        <f>(BTC[[#This Row],[high]]+BTC[[#This Row],[low]])/2</f>
        <v>6592</v>
      </c>
      <c r="M408" s="15">
        <f>BTC[[#This Row],[MidPrice]]+Multiplier*BTC[[#This Row],[ATR]]</f>
        <v>7305.7566786925654</v>
      </c>
      <c r="N408" s="15">
        <f>BTC[[#This Row],[MidPrice]]-Multiplier*BTC[[#This Row],[ATR]]</f>
        <v>5878.2433213074346</v>
      </c>
      <c r="O408" s="15">
        <f>IF(OR(BTC[[#This Row],[UpperE]]&lt;O407,F407&gt;O407),BTC[[#This Row],[UpperE]],O407)</f>
        <v>7027.4328830891445</v>
      </c>
      <c r="P408" s="15">
        <f>IF(OR(BTC[[#This Row],[LowerE]]&gt;P407,F407&lt;P407),BTC[[#This Row],[LowerE]],P407)</f>
        <v>6008.5615459646906</v>
      </c>
      <c r="Q408" s="8">
        <f>IF(T407=O407,BTC[[#This Row],[Upper]],BTC[[#This Row],[Lower]])</f>
        <v>7027.4328830891445</v>
      </c>
      <c r="R408" s="22">
        <f>IF(BTC[[#This Row],[SuperTrend]]=BTC[[#This Row],[Upper]],BTC[[#This Row],[Upper]],NA())</f>
        <v>7027.4328830891445</v>
      </c>
      <c r="S408" s="22" t="e">
        <f>IF(BTC[[#This Row],[SuperTrend]]=BTC[[#This Row],[Lower]],BTC[[#This Row],[Lower]],NA())</f>
        <v>#N/A</v>
      </c>
      <c r="T408" s="22">
        <f>IF(BTC[[#This Row],[close]]&lt;=BTC[[#This Row],[STpot]],BTC[[#This Row],[Upper]],BTC[[#This Row],[Lower]])</f>
        <v>7027.4328830891445</v>
      </c>
    </row>
    <row r="409" spans="1:20" x14ac:dyDescent="0.25">
      <c r="A409" s="5">
        <v>408</v>
      </c>
      <c r="B409" s="2">
        <v>43370</v>
      </c>
      <c r="C409" s="1">
        <v>6689.12</v>
      </c>
      <c r="D409" s="1">
        <v>6814.8</v>
      </c>
      <c r="E409" s="1">
        <v>6540.88</v>
      </c>
      <c r="F409" s="1">
        <v>6634.58</v>
      </c>
      <c r="G409" s="1">
        <f>BTC[[#This Row],[high]]-BTC[[#This Row],[low]]</f>
        <v>273.92000000000007</v>
      </c>
      <c r="H409" s="1">
        <f>ABS(BTC[[#This Row],[high]]-F408)</f>
        <v>125.67000000000007</v>
      </c>
      <c r="I409" s="1">
        <f>ABS(BTC[[#This Row],[low]]-F408)</f>
        <v>148.25</v>
      </c>
      <c r="J409" s="15">
        <f>MAX(BTC[[#This Row],[H-L]:[|L-pC|]])</f>
        <v>273.92000000000007</v>
      </c>
      <c r="K409" s="8">
        <f>(K408*9+BTC[[#This Row],[TR]])/10</f>
        <v>241.51900360776978</v>
      </c>
      <c r="L409" s="12">
        <f>(BTC[[#This Row],[high]]+BTC[[#This Row],[low]])/2</f>
        <v>6677.84</v>
      </c>
      <c r="M409" s="15">
        <f>BTC[[#This Row],[MidPrice]]+Multiplier*BTC[[#This Row],[ATR]]</f>
        <v>7402.3970108233098</v>
      </c>
      <c r="N409" s="15">
        <f>BTC[[#This Row],[MidPrice]]-Multiplier*BTC[[#This Row],[ATR]]</f>
        <v>5953.2829891766905</v>
      </c>
      <c r="O409" s="15">
        <f>IF(OR(BTC[[#This Row],[UpperE]]&lt;O408,F408&gt;O408),BTC[[#This Row],[UpperE]],O408)</f>
        <v>7027.4328830891445</v>
      </c>
      <c r="P409" s="15">
        <f>IF(OR(BTC[[#This Row],[LowerE]]&gt;P408,F408&lt;P408),BTC[[#This Row],[LowerE]],P408)</f>
        <v>6008.5615459646906</v>
      </c>
      <c r="Q409" s="8">
        <f>IF(T408=O408,BTC[[#This Row],[Upper]],BTC[[#This Row],[Lower]])</f>
        <v>7027.4328830891445</v>
      </c>
      <c r="R409" s="22">
        <f>IF(BTC[[#This Row],[SuperTrend]]=BTC[[#This Row],[Upper]],BTC[[#This Row],[Upper]],NA())</f>
        <v>7027.4328830891445</v>
      </c>
      <c r="S409" s="22" t="e">
        <f>IF(BTC[[#This Row],[SuperTrend]]=BTC[[#This Row],[Lower]],BTC[[#This Row],[Lower]],NA())</f>
        <v>#N/A</v>
      </c>
      <c r="T409" s="22">
        <f>IF(BTC[[#This Row],[close]]&lt;=BTC[[#This Row],[STpot]],BTC[[#This Row],[Upper]],BTC[[#This Row],[Lower]])</f>
        <v>7027.4328830891445</v>
      </c>
    </row>
    <row r="410" spans="1:20" x14ac:dyDescent="0.25">
      <c r="A410" s="5">
        <v>409</v>
      </c>
      <c r="B410" s="2">
        <v>43371</v>
      </c>
      <c r="C410" s="1">
        <v>6634.58</v>
      </c>
      <c r="D410" s="1">
        <v>6636</v>
      </c>
      <c r="E410" s="1">
        <v>6464.57</v>
      </c>
      <c r="F410" s="1">
        <v>6596.38</v>
      </c>
      <c r="G410" s="1">
        <f>BTC[[#This Row],[high]]-BTC[[#This Row],[low]]</f>
        <v>171.43000000000029</v>
      </c>
      <c r="H410" s="1">
        <f>ABS(BTC[[#This Row],[high]]-F409)</f>
        <v>1.4200000000000728</v>
      </c>
      <c r="I410" s="1">
        <f>ABS(BTC[[#This Row],[low]]-F409)</f>
        <v>170.01000000000022</v>
      </c>
      <c r="J410" s="15">
        <f>MAX(BTC[[#This Row],[H-L]:[|L-pC|]])</f>
        <v>171.43000000000029</v>
      </c>
      <c r="K410" s="8">
        <f>(K409*9+BTC[[#This Row],[TR]])/10</f>
        <v>234.51010324699283</v>
      </c>
      <c r="L410" s="12">
        <f>(BTC[[#This Row],[high]]+BTC[[#This Row],[low]])/2</f>
        <v>6550.2849999999999</v>
      </c>
      <c r="M410" s="15">
        <f>BTC[[#This Row],[MidPrice]]+Multiplier*BTC[[#This Row],[ATR]]</f>
        <v>7253.8153097409786</v>
      </c>
      <c r="N410" s="15">
        <f>BTC[[#This Row],[MidPrice]]-Multiplier*BTC[[#This Row],[ATR]]</f>
        <v>5846.7546902590211</v>
      </c>
      <c r="O410" s="15">
        <f>IF(OR(BTC[[#This Row],[UpperE]]&lt;O409,F409&gt;O409),BTC[[#This Row],[UpperE]],O409)</f>
        <v>7027.4328830891445</v>
      </c>
      <c r="P410" s="15">
        <f>IF(OR(BTC[[#This Row],[LowerE]]&gt;P409,F409&lt;P409),BTC[[#This Row],[LowerE]],P409)</f>
        <v>6008.5615459646906</v>
      </c>
      <c r="Q410" s="8">
        <f>IF(T409=O409,BTC[[#This Row],[Upper]],BTC[[#This Row],[Lower]])</f>
        <v>7027.4328830891445</v>
      </c>
      <c r="R410" s="22">
        <f>IF(BTC[[#This Row],[SuperTrend]]=BTC[[#This Row],[Upper]],BTC[[#This Row],[Upper]],NA())</f>
        <v>7027.4328830891445</v>
      </c>
      <c r="S410" s="22" t="e">
        <f>IF(BTC[[#This Row],[SuperTrend]]=BTC[[#This Row],[Lower]],BTC[[#This Row],[Lower]],NA())</f>
        <v>#N/A</v>
      </c>
      <c r="T410" s="22">
        <f>IF(BTC[[#This Row],[close]]&lt;=BTC[[#This Row],[STpot]],BTC[[#This Row],[Upper]],BTC[[#This Row],[Lower]])</f>
        <v>7027.4328830891445</v>
      </c>
    </row>
    <row r="411" spans="1:20" x14ac:dyDescent="0.25">
      <c r="A411" s="5">
        <v>410</v>
      </c>
      <c r="B411" s="2">
        <v>43372</v>
      </c>
      <c r="C411" s="1">
        <v>6597.66</v>
      </c>
      <c r="D411" s="1">
        <v>6662</v>
      </c>
      <c r="E411" s="1">
        <v>6533</v>
      </c>
      <c r="F411" s="1">
        <v>6626.57</v>
      </c>
      <c r="G411" s="1">
        <f>BTC[[#This Row],[high]]-BTC[[#This Row],[low]]</f>
        <v>129</v>
      </c>
      <c r="H411" s="1">
        <f>ABS(BTC[[#This Row],[high]]-F410)</f>
        <v>65.619999999999891</v>
      </c>
      <c r="I411" s="1">
        <f>ABS(BTC[[#This Row],[low]]-F410)</f>
        <v>63.380000000000109</v>
      </c>
      <c r="J411" s="15">
        <f>MAX(BTC[[#This Row],[H-L]:[|L-pC|]])</f>
        <v>129</v>
      </c>
      <c r="K411" s="8">
        <f>(K410*9+BTC[[#This Row],[TR]])/10</f>
        <v>223.95909292229354</v>
      </c>
      <c r="L411" s="12">
        <f>(BTC[[#This Row],[high]]+BTC[[#This Row],[low]])/2</f>
        <v>6597.5</v>
      </c>
      <c r="M411" s="15">
        <f>BTC[[#This Row],[MidPrice]]+Multiplier*BTC[[#This Row],[ATR]]</f>
        <v>7269.3772787668804</v>
      </c>
      <c r="N411" s="15">
        <f>BTC[[#This Row],[MidPrice]]-Multiplier*BTC[[#This Row],[ATR]]</f>
        <v>5925.6227212331196</v>
      </c>
      <c r="O411" s="15">
        <f>IF(OR(BTC[[#This Row],[UpperE]]&lt;O410,F410&gt;O410),BTC[[#This Row],[UpperE]],O410)</f>
        <v>7027.4328830891445</v>
      </c>
      <c r="P411" s="15">
        <f>IF(OR(BTC[[#This Row],[LowerE]]&gt;P410,F410&lt;P410),BTC[[#This Row],[LowerE]],P410)</f>
        <v>6008.5615459646906</v>
      </c>
      <c r="Q411" s="8">
        <f>IF(T410=O410,BTC[[#This Row],[Upper]],BTC[[#This Row],[Lower]])</f>
        <v>7027.4328830891445</v>
      </c>
      <c r="R411" s="22">
        <f>IF(BTC[[#This Row],[SuperTrend]]=BTC[[#This Row],[Upper]],BTC[[#This Row],[Upper]],NA())</f>
        <v>7027.4328830891445</v>
      </c>
      <c r="S411" s="22" t="e">
        <f>IF(BTC[[#This Row],[SuperTrend]]=BTC[[#This Row],[Lower]],BTC[[#This Row],[Lower]],NA())</f>
        <v>#N/A</v>
      </c>
      <c r="T411" s="22">
        <f>IF(BTC[[#This Row],[close]]&lt;=BTC[[#This Row],[STpot]],BTC[[#This Row],[Upper]],BTC[[#This Row],[Lower]])</f>
        <v>7027.4328830891445</v>
      </c>
    </row>
    <row r="412" spans="1:20" x14ac:dyDescent="0.25">
      <c r="A412" s="5">
        <v>411</v>
      </c>
      <c r="B412" s="2">
        <v>43373</v>
      </c>
      <c r="C412" s="1">
        <v>6626.57</v>
      </c>
      <c r="D412" s="1">
        <v>6667.09</v>
      </c>
      <c r="E412" s="1">
        <v>6510</v>
      </c>
      <c r="F412" s="1">
        <v>6611.61</v>
      </c>
      <c r="G412" s="1">
        <f>BTC[[#This Row],[high]]-BTC[[#This Row],[low]]</f>
        <v>157.09000000000015</v>
      </c>
      <c r="H412" s="1">
        <f>ABS(BTC[[#This Row],[high]]-F411)</f>
        <v>40.520000000000437</v>
      </c>
      <c r="I412" s="1">
        <f>ABS(BTC[[#This Row],[low]]-F411)</f>
        <v>116.56999999999971</v>
      </c>
      <c r="J412" s="15">
        <f>MAX(BTC[[#This Row],[H-L]:[|L-pC|]])</f>
        <v>157.09000000000015</v>
      </c>
      <c r="K412" s="8">
        <f>(K411*9+BTC[[#This Row],[TR]])/10</f>
        <v>217.27218363006423</v>
      </c>
      <c r="L412" s="12">
        <f>(BTC[[#This Row],[high]]+BTC[[#This Row],[low]])/2</f>
        <v>6588.5450000000001</v>
      </c>
      <c r="M412" s="15">
        <f>BTC[[#This Row],[MidPrice]]+Multiplier*BTC[[#This Row],[ATR]]</f>
        <v>7240.361550890193</v>
      </c>
      <c r="N412" s="15">
        <f>BTC[[#This Row],[MidPrice]]-Multiplier*BTC[[#This Row],[ATR]]</f>
        <v>5936.7284491098071</v>
      </c>
      <c r="O412" s="15">
        <f>IF(OR(BTC[[#This Row],[UpperE]]&lt;O411,F411&gt;O411),BTC[[#This Row],[UpperE]],O411)</f>
        <v>7027.4328830891445</v>
      </c>
      <c r="P412" s="15">
        <f>IF(OR(BTC[[#This Row],[LowerE]]&gt;P411,F411&lt;P411),BTC[[#This Row],[LowerE]],P411)</f>
        <v>6008.5615459646906</v>
      </c>
      <c r="Q412" s="8">
        <f>IF(T411=O411,BTC[[#This Row],[Upper]],BTC[[#This Row],[Lower]])</f>
        <v>7027.4328830891445</v>
      </c>
      <c r="R412" s="22">
        <f>IF(BTC[[#This Row],[SuperTrend]]=BTC[[#This Row],[Upper]],BTC[[#This Row],[Upper]],NA())</f>
        <v>7027.4328830891445</v>
      </c>
      <c r="S412" s="22" t="e">
        <f>IF(BTC[[#This Row],[SuperTrend]]=BTC[[#This Row],[Lower]],BTC[[#This Row],[Lower]],NA())</f>
        <v>#N/A</v>
      </c>
      <c r="T412" s="22">
        <f>IF(BTC[[#This Row],[close]]&lt;=BTC[[#This Row],[STpot]],BTC[[#This Row],[Upper]],BTC[[#This Row],[Lower]])</f>
        <v>7027.4328830891445</v>
      </c>
    </row>
    <row r="413" spans="1:20" x14ac:dyDescent="0.25">
      <c r="A413" s="5">
        <v>412</v>
      </c>
      <c r="B413" s="2">
        <v>43374</v>
      </c>
      <c r="C413" s="1">
        <v>6610</v>
      </c>
      <c r="D413" s="1">
        <v>6640</v>
      </c>
      <c r="E413" s="1">
        <v>6494</v>
      </c>
      <c r="F413" s="1">
        <v>6525.79</v>
      </c>
      <c r="G413" s="1">
        <f>BTC[[#This Row],[high]]-BTC[[#This Row],[low]]</f>
        <v>146</v>
      </c>
      <c r="H413" s="1">
        <f>ABS(BTC[[#This Row],[high]]-F412)</f>
        <v>28.390000000000327</v>
      </c>
      <c r="I413" s="1">
        <f>ABS(BTC[[#This Row],[low]]-F412)</f>
        <v>117.60999999999967</v>
      </c>
      <c r="J413" s="15">
        <f>MAX(BTC[[#This Row],[H-L]:[|L-pC|]])</f>
        <v>146</v>
      </c>
      <c r="K413" s="8">
        <f>(K412*9+BTC[[#This Row],[TR]])/10</f>
        <v>210.14496526705778</v>
      </c>
      <c r="L413" s="12">
        <f>(BTC[[#This Row],[high]]+BTC[[#This Row],[low]])/2</f>
        <v>6567</v>
      </c>
      <c r="M413" s="15">
        <f>BTC[[#This Row],[MidPrice]]+Multiplier*BTC[[#This Row],[ATR]]</f>
        <v>7197.4348958011733</v>
      </c>
      <c r="N413" s="15">
        <f>BTC[[#This Row],[MidPrice]]-Multiplier*BTC[[#This Row],[ATR]]</f>
        <v>5936.5651041988267</v>
      </c>
      <c r="O413" s="15">
        <f>IF(OR(BTC[[#This Row],[UpperE]]&lt;O412,F412&gt;O412),BTC[[#This Row],[UpperE]],O412)</f>
        <v>7027.4328830891445</v>
      </c>
      <c r="P413" s="15">
        <f>IF(OR(BTC[[#This Row],[LowerE]]&gt;P412,F412&lt;P412),BTC[[#This Row],[LowerE]],P412)</f>
        <v>6008.5615459646906</v>
      </c>
      <c r="Q413" s="8">
        <f>IF(T412=O412,BTC[[#This Row],[Upper]],BTC[[#This Row],[Lower]])</f>
        <v>7027.4328830891445</v>
      </c>
      <c r="R413" s="22">
        <f>IF(BTC[[#This Row],[SuperTrend]]=BTC[[#This Row],[Upper]],BTC[[#This Row],[Upper]],NA())</f>
        <v>7027.4328830891445</v>
      </c>
      <c r="S413" s="22" t="e">
        <f>IF(BTC[[#This Row],[SuperTrend]]=BTC[[#This Row],[Lower]],BTC[[#This Row],[Lower]],NA())</f>
        <v>#N/A</v>
      </c>
      <c r="T413" s="22">
        <f>IF(BTC[[#This Row],[close]]&lt;=BTC[[#This Row],[STpot]],BTC[[#This Row],[Upper]],BTC[[#This Row],[Lower]])</f>
        <v>7027.4328830891445</v>
      </c>
    </row>
    <row r="414" spans="1:20" x14ac:dyDescent="0.25">
      <c r="A414" s="5">
        <v>413</v>
      </c>
      <c r="B414" s="2">
        <v>43375</v>
      </c>
      <c r="C414" s="1">
        <v>6525.79</v>
      </c>
      <c r="D414" s="1">
        <v>6549</v>
      </c>
      <c r="E414" s="1">
        <v>6430</v>
      </c>
      <c r="F414" s="1">
        <v>6510</v>
      </c>
      <c r="G414" s="1">
        <f>BTC[[#This Row],[high]]-BTC[[#This Row],[low]]</f>
        <v>119</v>
      </c>
      <c r="H414" s="1">
        <f>ABS(BTC[[#This Row],[high]]-F413)</f>
        <v>23.210000000000036</v>
      </c>
      <c r="I414" s="1">
        <f>ABS(BTC[[#This Row],[low]]-F413)</f>
        <v>95.789999999999964</v>
      </c>
      <c r="J414" s="15">
        <f>MAX(BTC[[#This Row],[H-L]:[|L-pC|]])</f>
        <v>119</v>
      </c>
      <c r="K414" s="8">
        <f>(K413*9+BTC[[#This Row],[TR]])/10</f>
        <v>201.03046874035201</v>
      </c>
      <c r="L414" s="12">
        <f>(BTC[[#This Row],[high]]+BTC[[#This Row],[low]])/2</f>
        <v>6489.5</v>
      </c>
      <c r="M414" s="15">
        <f>BTC[[#This Row],[MidPrice]]+Multiplier*BTC[[#This Row],[ATR]]</f>
        <v>7092.5914062210559</v>
      </c>
      <c r="N414" s="15">
        <f>BTC[[#This Row],[MidPrice]]-Multiplier*BTC[[#This Row],[ATR]]</f>
        <v>5886.4085937789441</v>
      </c>
      <c r="O414" s="15">
        <f>IF(OR(BTC[[#This Row],[UpperE]]&lt;O413,F413&gt;O413),BTC[[#This Row],[UpperE]],O413)</f>
        <v>7027.4328830891445</v>
      </c>
      <c r="P414" s="15">
        <f>IF(OR(BTC[[#This Row],[LowerE]]&gt;P413,F413&lt;P413),BTC[[#This Row],[LowerE]],P413)</f>
        <v>6008.5615459646906</v>
      </c>
      <c r="Q414" s="8">
        <f>IF(T413=O413,BTC[[#This Row],[Upper]],BTC[[#This Row],[Lower]])</f>
        <v>7027.4328830891445</v>
      </c>
      <c r="R414" s="22">
        <f>IF(BTC[[#This Row],[SuperTrend]]=BTC[[#This Row],[Upper]],BTC[[#This Row],[Upper]],NA())</f>
        <v>7027.4328830891445</v>
      </c>
      <c r="S414" s="22" t="e">
        <f>IF(BTC[[#This Row],[SuperTrend]]=BTC[[#This Row],[Lower]],BTC[[#This Row],[Lower]],NA())</f>
        <v>#N/A</v>
      </c>
      <c r="T414" s="22">
        <f>IF(BTC[[#This Row],[close]]&lt;=BTC[[#This Row],[STpot]],BTC[[#This Row],[Upper]],BTC[[#This Row],[Lower]])</f>
        <v>7027.4328830891445</v>
      </c>
    </row>
    <row r="415" spans="1:20" x14ac:dyDescent="0.25">
      <c r="A415" s="5">
        <v>414</v>
      </c>
      <c r="B415" s="2">
        <v>43376</v>
      </c>
      <c r="C415" s="1">
        <v>6510.01</v>
      </c>
      <c r="D415" s="1">
        <v>6643.46</v>
      </c>
      <c r="E415" s="1">
        <v>6505.09</v>
      </c>
      <c r="F415" s="1">
        <v>6593.79</v>
      </c>
      <c r="G415" s="1">
        <f>BTC[[#This Row],[high]]-BTC[[#This Row],[low]]</f>
        <v>138.36999999999989</v>
      </c>
      <c r="H415" s="1">
        <f>ABS(BTC[[#This Row],[high]]-F414)</f>
        <v>133.46000000000004</v>
      </c>
      <c r="I415" s="1">
        <f>ABS(BTC[[#This Row],[low]]-F414)</f>
        <v>4.9099999999998545</v>
      </c>
      <c r="J415" s="15">
        <f>MAX(BTC[[#This Row],[H-L]:[|L-pC|]])</f>
        <v>138.36999999999989</v>
      </c>
      <c r="K415" s="8">
        <f>(K414*9+BTC[[#This Row],[TR]])/10</f>
        <v>194.76442186631681</v>
      </c>
      <c r="L415" s="12">
        <f>(BTC[[#This Row],[high]]+BTC[[#This Row],[low]])/2</f>
        <v>6574.2749999999996</v>
      </c>
      <c r="M415" s="15">
        <f>BTC[[#This Row],[MidPrice]]+Multiplier*BTC[[#This Row],[ATR]]</f>
        <v>7158.5682655989503</v>
      </c>
      <c r="N415" s="15">
        <f>BTC[[#This Row],[MidPrice]]-Multiplier*BTC[[#This Row],[ATR]]</f>
        <v>5989.9817344010489</v>
      </c>
      <c r="O415" s="15">
        <f>IF(OR(BTC[[#This Row],[UpperE]]&lt;O414,F414&gt;O414),BTC[[#This Row],[UpperE]],O414)</f>
        <v>7027.4328830891445</v>
      </c>
      <c r="P415" s="15">
        <f>IF(OR(BTC[[#This Row],[LowerE]]&gt;P414,F414&lt;P414),BTC[[#This Row],[LowerE]],P414)</f>
        <v>6008.5615459646906</v>
      </c>
      <c r="Q415" s="8">
        <f>IF(T414=O414,BTC[[#This Row],[Upper]],BTC[[#This Row],[Lower]])</f>
        <v>7027.4328830891445</v>
      </c>
      <c r="R415" s="22">
        <f>IF(BTC[[#This Row],[SuperTrend]]=BTC[[#This Row],[Upper]],BTC[[#This Row],[Upper]],NA())</f>
        <v>7027.4328830891445</v>
      </c>
      <c r="S415" s="22" t="e">
        <f>IF(BTC[[#This Row],[SuperTrend]]=BTC[[#This Row],[Lower]],BTC[[#This Row],[Lower]],NA())</f>
        <v>#N/A</v>
      </c>
      <c r="T415" s="22">
        <f>IF(BTC[[#This Row],[close]]&lt;=BTC[[#This Row],[STpot]],BTC[[#This Row],[Upper]],BTC[[#This Row],[Lower]])</f>
        <v>7027.4328830891445</v>
      </c>
    </row>
    <row r="416" spans="1:20" x14ac:dyDescent="0.25">
      <c r="A416" s="5">
        <v>415</v>
      </c>
      <c r="B416" s="2">
        <v>43377</v>
      </c>
      <c r="C416" s="1">
        <v>6591.69</v>
      </c>
      <c r="D416" s="1">
        <v>6697</v>
      </c>
      <c r="E416" s="1">
        <v>6543.08</v>
      </c>
      <c r="F416" s="1">
        <v>6635.65</v>
      </c>
      <c r="G416" s="1">
        <f>BTC[[#This Row],[high]]-BTC[[#This Row],[low]]</f>
        <v>153.92000000000007</v>
      </c>
      <c r="H416" s="1">
        <f>ABS(BTC[[#This Row],[high]]-F415)</f>
        <v>103.21000000000004</v>
      </c>
      <c r="I416" s="1">
        <f>ABS(BTC[[#This Row],[low]]-F415)</f>
        <v>50.710000000000036</v>
      </c>
      <c r="J416" s="15">
        <f>MAX(BTC[[#This Row],[H-L]:[|L-pC|]])</f>
        <v>153.92000000000007</v>
      </c>
      <c r="K416" s="8">
        <f>(K415*9+BTC[[#This Row],[TR]])/10</f>
        <v>190.67997967968512</v>
      </c>
      <c r="L416" s="12">
        <f>(BTC[[#This Row],[high]]+BTC[[#This Row],[low]])/2</f>
        <v>6620.04</v>
      </c>
      <c r="M416" s="15">
        <f>BTC[[#This Row],[MidPrice]]+Multiplier*BTC[[#This Row],[ATR]]</f>
        <v>7192.0799390390548</v>
      </c>
      <c r="N416" s="15">
        <f>BTC[[#This Row],[MidPrice]]-Multiplier*BTC[[#This Row],[ATR]]</f>
        <v>6048.0000609609451</v>
      </c>
      <c r="O416" s="15">
        <f>IF(OR(BTC[[#This Row],[UpperE]]&lt;O415,F415&gt;O415),BTC[[#This Row],[UpperE]],O415)</f>
        <v>7027.4328830891445</v>
      </c>
      <c r="P416" s="15">
        <f>IF(OR(BTC[[#This Row],[LowerE]]&gt;P415,F415&lt;P415),BTC[[#This Row],[LowerE]],P415)</f>
        <v>6048.0000609609451</v>
      </c>
      <c r="Q416" s="8">
        <f>IF(T415=O415,BTC[[#This Row],[Upper]],BTC[[#This Row],[Lower]])</f>
        <v>7027.4328830891445</v>
      </c>
      <c r="R416" s="22">
        <f>IF(BTC[[#This Row],[SuperTrend]]=BTC[[#This Row],[Upper]],BTC[[#This Row],[Upper]],NA())</f>
        <v>7027.4328830891445</v>
      </c>
      <c r="S416" s="22" t="e">
        <f>IF(BTC[[#This Row],[SuperTrend]]=BTC[[#This Row],[Lower]],BTC[[#This Row],[Lower]],NA())</f>
        <v>#N/A</v>
      </c>
      <c r="T416" s="22">
        <f>IF(BTC[[#This Row],[close]]&lt;=BTC[[#This Row],[STpot]],BTC[[#This Row],[Upper]],BTC[[#This Row],[Lower]])</f>
        <v>7027.4328830891445</v>
      </c>
    </row>
    <row r="417" spans="1:20" x14ac:dyDescent="0.25">
      <c r="A417" s="5">
        <v>416</v>
      </c>
      <c r="B417" s="2">
        <v>43378</v>
      </c>
      <c r="C417" s="1">
        <v>6635.65</v>
      </c>
      <c r="D417" s="1">
        <v>6651</v>
      </c>
      <c r="E417" s="1">
        <v>6566.77</v>
      </c>
      <c r="F417" s="1">
        <v>6594.27</v>
      </c>
      <c r="G417" s="1">
        <f>BTC[[#This Row],[high]]-BTC[[#This Row],[low]]</f>
        <v>84.229999999999563</v>
      </c>
      <c r="H417" s="1">
        <f>ABS(BTC[[#This Row],[high]]-F416)</f>
        <v>15.350000000000364</v>
      </c>
      <c r="I417" s="1">
        <f>ABS(BTC[[#This Row],[low]]-F416)</f>
        <v>68.8799999999992</v>
      </c>
      <c r="J417" s="15">
        <f>MAX(BTC[[#This Row],[H-L]:[|L-pC|]])</f>
        <v>84.229999999999563</v>
      </c>
      <c r="K417" s="8">
        <f>(K416*9+BTC[[#This Row],[TR]])/10</f>
        <v>180.03498171171657</v>
      </c>
      <c r="L417" s="12">
        <f>(BTC[[#This Row],[high]]+BTC[[#This Row],[low]])/2</f>
        <v>6608.8850000000002</v>
      </c>
      <c r="M417" s="15">
        <f>BTC[[#This Row],[MidPrice]]+Multiplier*BTC[[#This Row],[ATR]]</f>
        <v>7148.9899451351503</v>
      </c>
      <c r="N417" s="15">
        <f>BTC[[#This Row],[MidPrice]]-Multiplier*BTC[[#This Row],[ATR]]</f>
        <v>6068.7800548648502</v>
      </c>
      <c r="O417" s="15">
        <f>IF(OR(BTC[[#This Row],[UpperE]]&lt;O416,F416&gt;O416),BTC[[#This Row],[UpperE]],O416)</f>
        <v>7027.4328830891445</v>
      </c>
      <c r="P417" s="15">
        <f>IF(OR(BTC[[#This Row],[LowerE]]&gt;P416,F416&lt;P416),BTC[[#This Row],[LowerE]],P416)</f>
        <v>6068.7800548648502</v>
      </c>
      <c r="Q417" s="8">
        <f>IF(T416=O416,BTC[[#This Row],[Upper]],BTC[[#This Row],[Lower]])</f>
        <v>7027.4328830891445</v>
      </c>
      <c r="R417" s="22">
        <f>IF(BTC[[#This Row],[SuperTrend]]=BTC[[#This Row],[Upper]],BTC[[#This Row],[Upper]],NA())</f>
        <v>7027.4328830891445</v>
      </c>
      <c r="S417" s="22" t="e">
        <f>IF(BTC[[#This Row],[SuperTrend]]=BTC[[#This Row],[Lower]],BTC[[#This Row],[Lower]],NA())</f>
        <v>#N/A</v>
      </c>
      <c r="T417" s="22">
        <f>IF(BTC[[#This Row],[close]]&lt;=BTC[[#This Row],[STpot]],BTC[[#This Row],[Upper]],BTC[[#This Row],[Lower]])</f>
        <v>7027.4328830891445</v>
      </c>
    </row>
    <row r="418" spans="1:20" x14ac:dyDescent="0.25">
      <c r="A418" s="5">
        <v>417</v>
      </c>
      <c r="B418" s="2">
        <v>43379</v>
      </c>
      <c r="C418" s="1">
        <v>6596.44</v>
      </c>
      <c r="D418" s="1">
        <v>6640</v>
      </c>
      <c r="E418" s="1">
        <v>6525</v>
      </c>
      <c r="F418" s="1">
        <v>6615.26</v>
      </c>
      <c r="G418" s="1">
        <f>BTC[[#This Row],[high]]-BTC[[#This Row],[low]]</f>
        <v>115</v>
      </c>
      <c r="H418" s="1">
        <f>ABS(BTC[[#This Row],[high]]-F417)</f>
        <v>45.729999999999563</v>
      </c>
      <c r="I418" s="1">
        <f>ABS(BTC[[#This Row],[low]]-F417)</f>
        <v>69.270000000000437</v>
      </c>
      <c r="J418" s="15">
        <f>MAX(BTC[[#This Row],[H-L]:[|L-pC|]])</f>
        <v>115</v>
      </c>
      <c r="K418" s="8">
        <f>(K417*9+BTC[[#This Row],[TR]])/10</f>
        <v>173.53148354054491</v>
      </c>
      <c r="L418" s="12">
        <f>(BTC[[#This Row],[high]]+BTC[[#This Row],[low]])/2</f>
        <v>6582.5</v>
      </c>
      <c r="M418" s="15">
        <f>BTC[[#This Row],[MidPrice]]+Multiplier*BTC[[#This Row],[ATR]]</f>
        <v>7103.0944506216347</v>
      </c>
      <c r="N418" s="15">
        <f>BTC[[#This Row],[MidPrice]]-Multiplier*BTC[[#This Row],[ATR]]</f>
        <v>6061.9055493783653</v>
      </c>
      <c r="O418" s="15">
        <f>IF(OR(BTC[[#This Row],[UpperE]]&lt;O417,F417&gt;O417),BTC[[#This Row],[UpperE]],O417)</f>
        <v>7027.4328830891445</v>
      </c>
      <c r="P418" s="15">
        <f>IF(OR(BTC[[#This Row],[LowerE]]&gt;P417,F417&lt;P417),BTC[[#This Row],[LowerE]],P417)</f>
        <v>6068.7800548648502</v>
      </c>
      <c r="Q418" s="8">
        <f>IF(T417=O417,BTC[[#This Row],[Upper]],BTC[[#This Row],[Lower]])</f>
        <v>7027.4328830891445</v>
      </c>
      <c r="R418" s="22">
        <f>IF(BTC[[#This Row],[SuperTrend]]=BTC[[#This Row],[Upper]],BTC[[#This Row],[Upper]],NA())</f>
        <v>7027.4328830891445</v>
      </c>
      <c r="S418" s="22" t="e">
        <f>IF(BTC[[#This Row],[SuperTrend]]=BTC[[#This Row],[Lower]],BTC[[#This Row],[Lower]],NA())</f>
        <v>#N/A</v>
      </c>
      <c r="T418" s="22">
        <f>IF(BTC[[#This Row],[close]]&lt;=BTC[[#This Row],[STpot]],BTC[[#This Row],[Upper]],BTC[[#This Row],[Lower]])</f>
        <v>7027.4328830891445</v>
      </c>
    </row>
    <row r="419" spans="1:20" x14ac:dyDescent="0.25">
      <c r="A419" s="5">
        <v>418</v>
      </c>
      <c r="B419" s="2">
        <v>43380</v>
      </c>
      <c r="C419" s="1">
        <v>6615.26</v>
      </c>
      <c r="D419" s="1">
        <v>6715.6</v>
      </c>
      <c r="E419" s="1">
        <v>6587</v>
      </c>
      <c r="F419" s="1">
        <v>6673.01</v>
      </c>
      <c r="G419" s="1">
        <f>BTC[[#This Row],[high]]-BTC[[#This Row],[low]]</f>
        <v>128.60000000000036</v>
      </c>
      <c r="H419" s="1">
        <f>ABS(BTC[[#This Row],[high]]-F418)</f>
        <v>100.34000000000015</v>
      </c>
      <c r="I419" s="1">
        <f>ABS(BTC[[#This Row],[low]]-F418)</f>
        <v>28.260000000000218</v>
      </c>
      <c r="J419" s="15">
        <f>MAX(BTC[[#This Row],[H-L]:[|L-pC|]])</f>
        <v>128.60000000000036</v>
      </c>
      <c r="K419" s="8">
        <f>(K418*9+BTC[[#This Row],[TR]])/10</f>
        <v>169.03833518649046</v>
      </c>
      <c r="L419" s="12">
        <f>(BTC[[#This Row],[high]]+BTC[[#This Row],[low]])/2</f>
        <v>6651.3</v>
      </c>
      <c r="M419" s="15">
        <f>BTC[[#This Row],[MidPrice]]+Multiplier*BTC[[#This Row],[ATR]]</f>
        <v>7158.4150055594719</v>
      </c>
      <c r="N419" s="15">
        <f>BTC[[#This Row],[MidPrice]]-Multiplier*BTC[[#This Row],[ATR]]</f>
        <v>6144.1849944405285</v>
      </c>
      <c r="O419" s="15">
        <f>IF(OR(BTC[[#This Row],[UpperE]]&lt;O418,F418&gt;O418),BTC[[#This Row],[UpperE]],O418)</f>
        <v>7027.4328830891445</v>
      </c>
      <c r="P419" s="15">
        <f>IF(OR(BTC[[#This Row],[LowerE]]&gt;P418,F418&lt;P418),BTC[[#This Row],[LowerE]],P418)</f>
        <v>6144.1849944405285</v>
      </c>
      <c r="Q419" s="8">
        <f>IF(T418=O418,BTC[[#This Row],[Upper]],BTC[[#This Row],[Lower]])</f>
        <v>7027.4328830891445</v>
      </c>
      <c r="R419" s="22">
        <f>IF(BTC[[#This Row],[SuperTrend]]=BTC[[#This Row],[Upper]],BTC[[#This Row],[Upper]],NA())</f>
        <v>7027.4328830891445</v>
      </c>
      <c r="S419" s="22" t="e">
        <f>IF(BTC[[#This Row],[SuperTrend]]=BTC[[#This Row],[Lower]],BTC[[#This Row],[Lower]],NA())</f>
        <v>#N/A</v>
      </c>
      <c r="T419" s="22">
        <f>IF(BTC[[#This Row],[close]]&lt;=BTC[[#This Row],[STpot]],BTC[[#This Row],[Upper]],BTC[[#This Row],[Lower]])</f>
        <v>7027.4328830891445</v>
      </c>
    </row>
    <row r="420" spans="1:20" x14ac:dyDescent="0.25">
      <c r="A420" s="5">
        <v>419</v>
      </c>
      <c r="B420" s="2">
        <v>43381</v>
      </c>
      <c r="C420" s="1">
        <v>6673.01</v>
      </c>
      <c r="D420" s="1">
        <v>6685.38</v>
      </c>
      <c r="E420" s="1">
        <v>6607</v>
      </c>
      <c r="F420" s="1">
        <v>6656.61</v>
      </c>
      <c r="G420" s="1">
        <f>BTC[[#This Row],[high]]-BTC[[#This Row],[low]]</f>
        <v>78.380000000000109</v>
      </c>
      <c r="H420" s="1">
        <f>ABS(BTC[[#This Row],[high]]-F419)</f>
        <v>12.369999999999891</v>
      </c>
      <c r="I420" s="1">
        <f>ABS(BTC[[#This Row],[low]]-F419)</f>
        <v>66.010000000000218</v>
      </c>
      <c r="J420" s="15">
        <f>MAX(BTC[[#This Row],[H-L]:[|L-pC|]])</f>
        <v>78.380000000000109</v>
      </c>
      <c r="K420" s="8">
        <f>(K419*9+BTC[[#This Row],[TR]])/10</f>
        <v>159.97250166784141</v>
      </c>
      <c r="L420" s="12">
        <f>(BTC[[#This Row],[high]]+BTC[[#This Row],[low]])/2</f>
        <v>6646.1900000000005</v>
      </c>
      <c r="M420" s="15">
        <f>BTC[[#This Row],[MidPrice]]+Multiplier*BTC[[#This Row],[ATR]]</f>
        <v>7126.1075050035251</v>
      </c>
      <c r="N420" s="15">
        <f>BTC[[#This Row],[MidPrice]]-Multiplier*BTC[[#This Row],[ATR]]</f>
        <v>6166.2724949964759</v>
      </c>
      <c r="O420" s="15">
        <f>IF(OR(BTC[[#This Row],[UpperE]]&lt;O419,F419&gt;O419),BTC[[#This Row],[UpperE]],O419)</f>
        <v>7027.4328830891445</v>
      </c>
      <c r="P420" s="15">
        <f>IF(OR(BTC[[#This Row],[LowerE]]&gt;P419,F419&lt;P419),BTC[[#This Row],[LowerE]],P419)</f>
        <v>6166.2724949964759</v>
      </c>
      <c r="Q420" s="8">
        <f>IF(T419=O419,BTC[[#This Row],[Upper]],BTC[[#This Row],[Lower]])</f>
        <v>7027.4328830891445</v>
      </c>
      <c r="R420" s="22">
        <f>IF(BTC[[#This Row],[SuperTrend]]=BTC[[#This Row],[Upper]],BTC[[#This Row],[Upper]],NA())</f>
        <v>7027.4328830891445</v>
      </c>
      <c r="S420" s="22" t="e">
        <f>IF(BTC[[#This Row],[SuperTrend]]=BTC[[#This Row],[Lower]],BTC[[#This Row],[Lower]],NA())</f>
        <v>#N/A</v>
      </c>
      <c r="T420" s="22">
        <f>IF(BTC[[#This Row],[close]]&lt;=BTC[[#This Row],[STpot]],BTC[[#This Row],[Upper]],BTC[[#This Row],[Lower]])</f>
        <v>7027.4328830891445</v>
      </c>
    </row>
    <row r="421" spans="1:20" x14ac:dyDescent="0.25">
      <c r="A421" s="5">
        <v>420</v>
      </c>
      <c r="B421" s="2">
        <v>43382</v>
      </c>
      <c r="C421" s="1">
        <v>6656.67</v>
      </c>
      <c r="D421" s="1">
        <v>6659.95</v>
      </c>
      <c r="E421" s="1">
        <v>6530</v>
      </c>
      <c r="F421" s="1">
        <v>6631</v>
      </c>
      <c r="G421" s="1">
        <f>BTC[[#This Row],[high]]-BTC[[#This Row],[low]]</f>
        <v>129.94999999999982</v>
      </c>
      <c r="H421" s="1">
        <f>ABS(BTC[[#This Row],[high]]-F420)</f>
        <v>3.3400000000001455</v>
      </c>
      <c r="I421" s="1">
        <f>ABS(BTC[[#This Row],[low]]-F420)</f>
        <v>126.60999999999967</v>
      </c>
      <c r="J421" s="15">
        <f>MAX(BTC[[#This Row],[H-L]:[|L-pC|]])</f>
        <v>129.94999999999982</v>
      </c>
      <c r="K421" s="8">
        <f>(K420*9+BTC[[#This Row],[TR]])/10</f>
        <v>156.97025150105725</v>
      </c>
      <c r="L421" s="12">
        <f>(BTC[[#This Row],[high]]+BTC[[#This Row],[low]])/2</f>
        <v>6594.9750000000004</v>
      </c>
      <c r="M421" s="15">
        <f>BTC[[#This Row],[MidPrice]]+Multiplier*BTC[[#This Row],[ATR]]</f>
        <v>7065.8857545031724</v>
      </c>
      <c r="N421" s="15">
        <f>BTC[[#This Row],[MidPrice]]-Multiplier*BTC[[#This Row],[ATR]]</f>
        <v>6124.0642454968283</v>
      </c>
      <c r="O421" s="15">
        <f>IF(OR(BTC[[#This Row],[UpperE]]&lt;O420,F420&gt;O420),BTC[[#This Row],[UpperE]],O420)</f>
        <v>7027.4328830891445</v>
      </c>
      <c r="P421" s="15">
        <f>IF(OR(BTC[[#This Row],[LowerE]]&gt;P420,F420&lt;P420),BTC[[#This Row],[LowerE]],P420)</f>
        <v>6166.2724949964759</v>
      </c>
      <c r="Q421" s="8">
        <f>IF(T420=O420,BTC[[#This Row],[Upper]],BTC[[#This Row],[Lower]])</f>
        <v>7027.4328830891445</v>
      </c>
      <c r="R421" s="22">
        <f>IF(BTC[[#This Row],[SuperTrend]]=BTC[[#This Row],[Upper]],BTC[[#This Row],[Upper]],NA())</f>
        <v>7027.4328830891445</v>
      </c>
      <c r="S421" s="22" t="e">
        <f>IF(BTC[[#This Row],[SuperTrend]]=BTC[[#This Row],[Lower]],BTC[[#This Row],[Lower]],NA())</f>
        <v>#N/A</v>
      </c>
      <c r="T421" s="22">
        <f>IF(BTC[[#This Row],[close]]&lt;=BTC[[#This Row],[STpot]],BTC[[#This Row],[Upper]],BTC[[#This Row],[Lower]])</f>
        <v>7027.4328830891445</v>
      </c>
    </row>
    <row r="422" spans="1:20" x14ac:dyDescent="0.25">
      <c r="A422" s="5">
        <v>421</v>
      </c>
      <c r="B422" s="2">
        <v>43383</v>
      </c>
      <c r="C422" s="1">
        <v>6630.21</v>
      </c>
      <c r="D422" s="1">
        <v>6633.92</v>
      </c>
      <c r="E422" s="1">
        <v>6205</v>
      </c>
      <c r="F422" s="1">
        <v>6252.68</v>
      </c>
      <c r="G422" s="1">
        <f>BTC[[#This Row],[high]]-BTC[[#This Row],[low]]</f>
        <v>428.92000000000007</v>
      </c>
      <c r="H422" s="1">
        <f>ABS(BTC[[#This Row],[high]]-F421)</f>
        <v>2.9200000000000728</v>
      </c>
      <c r="I422" s="1">
        <f>ABS(BTC[[#This Row],[low]]-F421)</f>
        <v>426</v>
      </c>
      <c r="J422" s="15">
        <f>MAX(BTC[[#This Row],[H-L]:[|L-pC|]])</f>
        <v>428.92000000000007</v>
      </c>
      <c r="K422" s="8">
        <f>(K421*9+BTC[[#This Row],[TR]])/10</f>
        <v>184.16522635095151</v>
      </c>
      <c r="L422" s="12">
        <f>(BTC[[#This Row],[high]]+BTC[[#This Row],[low]])/2</f>
        <v>6419.46</v>
      </c>
      <c r="M422" s="15">
        <f>BTC[[#This Row],[MidPrice]]+Multiplier*BTC[[#This Row],[ATR]]</f>
        <v>6971.955679052855</v>
      </c>
      <c r="N422" s="15">
        <f>BTC[[#This Row],[MidPrice]]-Multiplier*BTC[[#This Row],[ATR]]</f>
        <v>5866.9643209471451</v>
      </c>
      <c r="O422" s="15">
        <f>IF(OR(BTC[[#This Row],[UpperE]]&lt;O421,F421&gt;O421),BTC[[#This Row],[UpperE]],O421)</f>
        <v>6971.955679052855</v>
      </c>
      <c r="P422" s="15">
        <f>IF(OR(BTC[[#This Row],[LowerE]]&gt;P421,F421&lt;P421),BTC[[#This Row],[LowerE]],P421)</f>
        <v>6166.2724949964759</v>
      </c>
      <c r="Q422" s="8">
        <f>IF(T421=O421,BTC[[#This Row],[Upper]],BTC[[#This Row],[Lower]])</f>
        <v>6971.955679052855</v>
      </c>
      <c r="R422" s="22">
        <f>IF(BTC[[#This Row],[SuperTrend]]=BTC[[#This Row],[Upper]],BTC[[#This Row],[Upper]],NA())</f>
        <v>6971.955679052855</v>
      </c>
      <c r="S422" s="22" t="e">
        <f>IF(BTC[[#This Row],[SuperTrend]]=BTC[[#This Row],[Lower]],BTC[[#This Row],[Lower]],NA())</f>
        <v>#N/A</v>
      </c>
      <c r="T422" s="22">
        <f>IF(BTC[[#This Row],[close]]&lt;=BTC[[#This Row],[STpot]],BTC[[#This Row],[Upper]],BTC[[#This Row],[Lower]])</f>
        <v>6971.955679052855</v>
      </c>
    </row>
    <row r="423" spans="1:20" x14ac:dyDescent="0.25">
      <c r="A423" s="5">
        <v>422</v>
      </c>
      <c r="B423" s="2">
        <v>43384</v>
      </c>
      <c r="C423" s="1">
        <v>6252.71</v>
      </c>
      <c r="D423" s="1">
        <v>6360</v>
      </c>
      <c r="E423" s="1">
        <v>6209</v>
      </c>
      <c r="F423" s="1">
        <v>6298.01</v>
      </c>
      <c r="G423" s="1">
        <f>BTC[[#This Row],[high]]-BTC[[#This Row],[low]]</f>
        <v>151</v>
      </c>
      <c r="H423" s="1">
        <f>ABS(BTC[[#This Row],[high]]-F422)</f>
        <v>107.31999999999971</v>
      </c>
      <c r="I423" s="1">
        <f>ABS(BTC[[#This Row],[low]]-F422)</f>
        <v>43.680000000000291</v>
      </c>
      <c r="J423" s="15">
        <f>MAX(BTC[[#This Row],[H-L]:[|L-pC|]])</f>
        <v>151</v>
      </c>
      <c r="K423" s="8">
        <f>(K422*9+BTC[[#This Row],[TR]])/10</f>
        <v>180.84870371585637</v>
      </c>
      <c r="L423" s="12">
        <f>(BTC[[#This Row],[high]]+BTC[[#This Row],[low]])/2</f>
        <v>6284.5</v>
      </c>
      <c r="M423" s="15">
        <f>BTC[[#This Row],[MidPrice]]+Multiplier*BTC[[#This Row],[ATR]]</f>
        <v>6827.0461111475688</v>
      </c>
      <c r="N423" s="15">
        <f>BTC[[#This Row],[MidPrice]]-Multiplier*BTC[[#This Row],[ATR]]</f>
        <v>5741.9538888524312</v>
      </c>
      <c r="O423" s="15">
        <f>IF(OR(BTC[[#This Row],[UpperE]]&lt;O422,F422&gt;O422),BTC[[#This Row],[UpperE]],O422)</f>
        <v>6827.0461111475688</v>
      </c>
      <c r="P423" s="15">
        <f>IF(OR(BTC[[#This Row],[LowerE]]&gt;P422,F422&lt;P422),BTC[[#This Row],[LowerE]],P422)</f>
        <v>6166.2724949964759</v>
      </c>
      <c r="Q423" s="8">
        <f>IF(T422=O422,BTC[[#This Row],[Upper]],BTC[[#This Row],[Lower]])</f>
        <v>6827.0461111475688</v>
      </c>
      <c r="R423" s="22">
        <f>IF(BTC[[#This Row],[SuperTrend]]=BTC[[#This Row],[Upper]],BTC[[#This Row],[Upper]],NA())</f>
        <v>6827.0461111475688</v>
      </c>
      <c r="S423" s="22" t="e">
        <f>IF(BTC[[#This Row],[SuperTrend]]=BTC[[#This Row],[Lower]],BTC[[#This Row],[Lower]],NA())</f>
        <v>#N/A</v>
      </c>
      <c r="T423" s="22">
        <f>IF(BTC[[#This Row],[close]]&lt;=BTC[[#This Row],[STpot]],BTC[[#This Row],[Upper]],BTC[[#This Row],[Lower]])</f>
        <v>6827.0461111475688</v>
      </c>
    </row>
    <row r="424" spans="1:20" x14ac:dyDescent="0.25">
      <c r="A424" s="5">
        <v>423</v>
      </c>
      <c r="B424" s="2">
        <v>43385</v>
      </c>
      <c r="C424" s="1">
        <v>6298</v>
      </c>
      <c r="D424" s="1">
        <v>6345</v>
      </c>
      <c r="E424" s="1">
        <v>6285.07</v>
      </c>
      <c r="F424" s="1">
        <v>6332.93</v>
      </c>
      <c r="G424" s="1">
        <f>BTC[[#This Row],[high]]-BTC[[#This Row],[low]]</f>
        <v>59.930000000000291</v>
      </c>
      <c r="H424" s="1">
        <f>ABS(BTC[[#This Row],[high]]-F423)</f>
        <v>46.989999999999782</v>
      </c>
      <c r="I424" s="1">
        <f>ABS(BTC[[#This Row],[low]]-F423)</f>
        <v>12.940000000000509</v>
      </c>
      <c r="J424" s="15">
        <f>MAX(BTC[[#This Row],[H-L]:[|L-pC|]])</f>
        <v>59.930000000000291</v>
      </c>
      <c r="K424" s="8">
        <f>(K423*9+BTC[[#This Row],[TR]])/10</f>
        <v>168.75683334427077</v>
      </c>
      <c r="L424" s="12">
        <f>(BTC[[#This Row],[high]]+BTC[[#This Row],[low]])/2</f>
        <v>6315.0349999999999</v>
      </c>
      <c r="M424" s="15">
        <f>BTC[[#This Row],[MidPrice]]+Multiplier*BTC[[#This Row],[ATR]]</f>
        <v>6821.3055000328122</v>
      </c>
      <c r="N424" s="15">
        <f>BTC[[#This Row],[MidPrice]]-Multiplier*BTC[[#This Row],[ATR]]</f>
        <v>5808.7644999671875</v>
      </c>
      <c r="O424" s="15">
        <f>IF(OR(BTC[[#This Row],[UpperE]]&lt;O423,F423&gt;O423),BTC[[#This Row],[UpperE]],O423)</f>
        <v>6821.3055000328122</v>
      </c>
      <c r="P424" s="15">
        <f>IF(OR(BTC[[#This Row],[LowerE]]&gt;P423,F423&lt;P423),BTC[[#This Row],[LowerE]],P423)</f>
        <v>6166.2724949964759</v>
      </c>
      <c r="Q424" s="8">
        <f>IF(T423=O423,BTC[[#This Row],[Upper]],BTC[[#This Row],[Lower]])</f>
        <v>6821.3055000328122</v>
      </c>
      <c r="R424" s="22">
        <f>IF(BTC[[#This Row],[SuperTrend]]=BTC[[#This Row],[Upper]],BTC[[#This Row],[Upper]],NA())</f>
        <v>6821.3055000328122</v>
      </c>
      <c r="S424" s="22" t="e">
        <f>IF(BTC[[#This Row],[SuperTrend]]=BTC[[#This Row],[Lower]],BTC[[#This Row],[Lower]],NA())</f>
        <v>#N/A</v>
      </c>
      <c r="T424" s="22">
        <f>IF(BTC[[#This Row],[close]]&lt;=BTC[[#This Row],[STpot]],BTC[[#This Row],[Upper]],BTC[[#This Row],[Lower]])</f>
        <v>6821.3055000328122</v>
      </c>
    </row>
    <row r="425" spans="1:20" x14ac:dyDescent="0.25">
      <c r="A425" s="5">
        <v>424</v>
      </c>
      <c r="B425" s="2">
        <v>43386</v>
      </c>
      <c r="C425" s="1">
        <v>6332.92</v>
      </c>
      <c r="D425" s="1">
        <v>6416</v>
      </c>
      <c r="E425" s="1">
        <v>6308</v>
      </c>
      <c r="F425" s="1">
        <v>6339.34</v>
      </c>
      <c r="G425" s="1">
        <f>BTC[[#This Row],[high]]-BTC[[#This Row],[low]]</f>
        <v>108</v>
      </c>
      <c r="H425" s="1">
        <f>ABS(BTC[[#This Row],[high]]-F424)</f>
        <v>83.069999999999709</v>
      </c>
      <c r="I425" s="1">
        <f>ABS(BTC[[#This Row],[low]]-F424)</f>
        <v>24.930000000000291</v>
      </c>
      <c r="J425" s="15">
        <f>MAX(BTC[[#This Row],[H-L]:[|L-pC|]])</f>
        <v>108</v>
      </c>
      <c r="K425" s="8">
        <f>(K424*9+BTC[[#This Row],[TR]])/10</f>
        <v>162.68115000984369</v>
      </c>
      <c r="L425" s="12">
        <f>(BTC[[#This Row],[high]]+BTC[[#This Row],[low]])/2</f>
        <v>6362</v>
      </c>
      <c r="M425" s="15">
        <f>BTC[[#This Row],[MidPrice]]+Multiplier*BTC[[#This Row],[ATR]]</f>
        <v>6850.0434500295314</v>
      </c>
      <c r="N425" s="15">
        <f>BTC[[#This Row],[MidPrice]]-Multiplier*BTC[[#This Row],[ATR]]</f>
        <v>5873.9565499704686</v>
      </c>
      <c r="O425" s="15">
        <f>IF(OR(BTC[[#This Row],[UpperE]]&lt;O424,F424&gt;O424),BTC[[#This Row],[UpperE]],O424)</f>
        <v>6821.3055000328122</v>
      </c>
      <c r="P425" s="15">
        <f>IF(OR(BTC[[#This Row],[LowerE]]&gt;P424,F424&lt;P424),BTC[[#This Row],[LowerE]],P424)</f>
        <v>6166.2724949964759</v>
      </c>
      <c r="Q425" s="8">
        <f>IF(T424=O424,BTC[[#This Row],[Upper]],BTC[[#This Row],[Lower]])</f>
        <v>6821.3055000328122</v>
      </c>
      <c r="R425" s="22">
        <f>IF(BTC[[#This Row],[SuperTrend]]=BTC[[#This Row],[Upper]],BTC[[#This Row],[Upper]],NA())</f>
        <v>6821.3055000328122</v>
      </c>
      <c r="S425" s="22" t="e">
        <f>IF(BTC[[#This Row],[SuperTrend]]=BTC[[#This Row],[Lower]],BTC[[#This Row],[Lower]],NA())</f>
        <v>#N/A</v>
      </c>
      <c r="T425" s="22">
        <f>IF(BTC[[#This Row],[close]]&lt;=BTC[[#This Row],[STpot]],BTC[[#This Row],[Upper]],BTC[[#This Row],[Lower]])</f>
        <v>6821.3055000328122</v>
      </c>
    </row>
    <row r="426" spans="1:20" x14ac:dyDescent="0.25">
      <c r="A426" s="5">
        <v>425</v>
      </c>
      <c r="B426" s="2">
        <v>43387</v>
      </c>
      <c r="C426" s="1">
        <v>6339.34</v>
      </c>
      <c r="D426" s="1">
        <v>7680</v>
      </c>
      <c r="E426" s="1">
        <v>6300</v>
      </c>
      <c r="F426" s="1">
        <v>6752.5</v>
      </c>
      <c r="G426" s="1">
        <f>BTC[[#This Row],[high]]-BTC[[#This Row],[low]]</f>
        <v>1380</v>
      </c>
      <c r="H426" s="1">
        <f>ABS(BTC[[#This Row],[high]]-F425)</f>
        <v>1340.6599999999999</v>
      </c>
      <c r="I426" s="1">
        <f>ABS(BTC[[#This Row],[low]]-F425)</f>
        <v>39.340000000000146</v>
      </c>
      <c r="J426" s="15">
        <f>MAX(BTC[[#This Row],[H-L]:[|L-pC|]])</f>
        <v>1380</v>
      </c>
      <c r="K426" s="8">
        <f>(K425*9+BTC[[#This Row],[TR]])/10</f>
        <v>284.41303500885931</v>
      </c>
      <c r="L426" s="12">
        <f>(BTC[[#This Row],[high]]+BTC[[#This Row],[low]])/2</f>
        <v>6990</v>
      </c>
      <c r="M426" s="15">
        <f>BTC[[#This Row],[MidPrice]]+Multiplier*BTC[[#This Row],[ATR]]</f>
        <v>7843.2391050265778</v>
      </c>
      <c r="N426" s="15">
        <f>BTC[[#This Row],[MidPrice]]-Multiplier*BTC[[#This Row],[ATR]]</f>
        <v>6136.7608949734222</v>
      </c>
      <c r="O426" s="15">
        <f>IF(OR(BTC[[#This Row],[UpperE]]&lt;O425,F425&gt;O425),BTC[[#This Row],[UpperE]],O425)</f>
        <v>6821.3055000328122</v>
      </c>
      <c r="P426" s="15">
        <f>IF(OR(BTC[[#This Row],[LowerE]]&gt;P425,F425&lt;P425),BTC[[#This Row],[LowerE]],P425)</f>
        <v>6166.2724949964759</v>
      </c>
      <c r="Q426" s="8">
        <f>IF(T425=O425,BTC[[#This Row],[Upper]],BTC[[#This Row],[Lower]])</f>
        <v>6821.3055000328122</v>
      </c>
      <c r="R426" s="22">
        <f>IF(BTC[[#This Row],[SuperTrend]]=BTC[[#This Row],[Upper]],BTC[[#This Row],[Upper]],NA())</f>
        <v>6821.3055000328122</v>
      </c>
      <c r="S426" s="22" t="e">
        <f>IF(BTC[[#This Row],[SuperTrend]]=BTC[[#This Row],[Lower]],BTC[[#This Row],[Lower]],NA())</f>
        <v>#N/A</v>
      </c>
      <c r="T426" s="22">
        <f>IF(BTC[[#This Row],[close]]&lt;=BTC[[#This Row],[STpot]],BTC[[#This Row],[Upper]],BTC[[#This Row],[Lower]])</f>
        <v>6821.3055000328122</v>
      </c>
    </row>
    <row r="427" spans="1:20" x14ac:dyDescent="0.25">
      <c r="A427" s="5">
        <v>426</v>
      </c>
      <c r="B427" s="2">
        <v>43388</v>
      </c>
      <c r="C427" s="1">
        <v>6752.5</v>
      </c>
      <c r="D427" s="1">
        <v>6900</v>
      </c>
      <c r="E427" s="1">
        <v>6670</v>
      </c>
      <c r="F427" s="1">
        <v>6759.27</v>
      </c>
      <c r="G427" s="1">
        <f>BTC[[#This Row],[high]]-BTC[[#This Row],[low]]</f>
        <v>230</v>
      </c>
      <c r="H427" s="1">
        <f>ABS(BTC[[#This Row],[high]]-F426)</f>
        <v>147.5</v>
      </c>
      <c r="I427" s="1">
        <f>ABS(BTC[[#This Row],[low]]-F426)</f>
        <v>82.5</v>
      </c>
      <c r="J427" s="15">
        <f>MAX(BTC[[#This Row],[H-L]:[|L-pC|]])</f>
        <v>230</v>
      </c>
      <c r="K427" s="8">
        <f>(K426*9+BTC[[#This Row],[TR]])/10</f>
        <v>278.9717315079734</v>
      </c>
      <c r="L427" s="12">
        <f>(BTC[[#This Row],[high]]+BTC[[#This Row],[low]])/2</f>
        <v>6785</v>
      </c>
      <c r="M427" s="15">
        <f>BTC[[#This Row],[MidPrice]]+Multiplier*BTC[[#This Row],[ATR]]</f>
        <v>7621.91519452392</v>
      </c>
      <c r="N427" s="15">
        <f>BTC[[#This Row],[MidPrice]]-Multiplier*BTC[[#This Row],[ATR]]</f>
        <v>5948.08480547608</v>
      </c>
      <c r="O427" s="15">
        <f>IF(OR(BTC[[#This Row],[UpperE]]&lt;O426,F426&gt;O426),BTC[[#This Row],[UpperE]],O426)</f>
        <v>6821.3055000328122</v>
      </c>
      <c r="P427" s="15">
        <f>IF(OR(BTC[[#This Row],[LowerE]]&gt;P426,F426&lt;P426),BTC[[#This Row],[LowerE]],P426)</f>
        <v>6166.2724949964759</v>
      </c>
      <c r="Q427" s="8">
        <f>IF(T426=O426,BTC[[#This Row],[Upper]],BTC[[#This Row],[Lower]])</f>
        <v>6821.3055000328122</v>
      </c>
      <c r="R427" s="22">
        <f>IF(BTC[[#This Row],[SuperTrend]]=BTC[[#This Row],[Upper]],BTC[[#This Row],[Upper]],NA())</f>
        <v>6821.3055000328122</v>
      </c>
      <c r="S427" s="22" t="e">
        <f>IF(BTC[[#This Row],[SuperTrend]]=BTC[[#This Row],[Lower]],BTC[[#This Row],[Lower]],NA())</f>
        <v>#N/A</v>
      </c>
      <c r="T427" s="22">
        <f>IF(BTC[[#This Row],[close]]&lt;=BTC[[#This Row],[STpot]],BTC[[#This Row],[Upper]],BTC[[#This Row],[Lower]])</f>
        <v>6821.3055000328122</v>
      </c>
    </row>
    <row r="428" spans="1:20" x14ac:dyDescent="0.25">
      <c r="A428" s="5">
        <v>427</v>
      </c>
      <c r="B428" s="2">
        <v>43389</v>
      </c>
      <c r="C428" s="1">
        <v>6762.76</v>
      </c>
      <c r="D428" s="1">
        <v>6811.12</v>
      </c>
      <c r="E428" s="1">
        <v>6676.01</v>
      </c>
      <c r="F428" s="1">
        <v>6740.89</v>
      </c>
      <c r="G428" s="1">
        <f>BTC[[#This Row],[high]]-BTC[[#This Row],[low]]</f>
        <v>135.10999999999967</v>
      </c>
      <c r="H428" s="1">
        <f>ABS(BTC[[#This Row],[high]]-F427)</f>
        <v>51.849999999999454</v>
      </c>
      <c r="I428" s="1">
        <f>ABS(BTC[[#This Row],[low]]-F427)</f>
        <v>83.260000000000218</v>
      </c>
      <c r="J428" s="15">
        <f>MAX(BTC[[#This Row],[H-L]:[|L-pC|]])</f>
        <v>135.10999999999967</v>
      </c>
      <c r="K428" s="8">
        <f>(K427*9+BTC[[#This Row],[TR]])/10</f>
        <v>264.58555835717601</v>
      </c>
      <c r="L428" s="12">
        <f>(BTC[[#This Row],[high]]+BTC[[#This Row],[low]])/2</f>
        <v>6743.5650000000005</v>
      </c>
      <c r="M428" s="15">
        <f>BTC[[#This Row],[MidPrice]]+Multiplier*BTC[[#This Row],[ATR]]</f>
        <v>7537.3216750715283</v>
      </c>
      <c r="N428" s="15">
        <f>BTC[[#This Row],[MidPrice]]-Multiplier*BTC[[#This Row],[ATR]]</f>
        <v>5949.8083249284728</v>
      </c>
      <c r="O428" s="15">
        <f>IF(OR(BTC[[#This Row],[UpperE]]&lt;O427,F427&gt;O427),BTC[[#This Row],[UpperE]],O427)</f>
        <v>6821.3055000328122</v>
      </c>
      <c r="P428" s="15">
        <f>IF(OR(BTC[[#This Row],[LowerE]]&gt;P427,F427&lt;P427),BTC[[#This Row],[LowerE]],P427)</f>
        <v>6166.2724949964759</v>
      </c>
      <c r="Q428" s="8">
        <f>IF(T427=O427,BTC[[#This Row],[Upper]],BTC[[#This Row],[Lower]])</f>
        <v>6821.3055000328122</v>
      </c>
      <c r="R428" s="22">
        <f>IF(BTC[[#This Row],[SuperTrend]]=BTC[[#This Row],[Upper]],BTC[[#This Row],[Upper]],NA())</f>
        <v>6821.3055000328122</v>
      </c>
      <c r="S428" s="22" t="e">
        <f>IF(BTC[[#This Row],[SuperTrend]]=BTC[[#This Row],[Lower]],BTC[[#This Row],[Lower]],NA())</f>
        <v>#N/A</v>
      </c>
      <c r="T428" s="22">
        <f>IF(BTC[[#This Row],[close]]&lt;=BTC[[#This Row],[STpot]],BTC[[#This Row],[Upper]],BTC[[#This Row],[Lower]])</f>
        <v>6821.3055000328122</v>
      </c>
    </row>
    <row r="429" spans="1:20" x14ac:dyDescent="0.25">
      <c r="A429" s="5">
        <v>428</v>
      </c>
      <c r="B429" s="2">
        <v>43390</v>
      </c>
      <c r="C429" s="1">
        <v>6739.01</v>
      </c>
      <c r="D429" s="1">
        <v>6796</v>
      </c>
      <c r="E429" s="1">
        <v>6567</v>
      </c>
      <c r="F429" s="1">
        <v>6618.96</v>
      </c>
      <c r="G429" s="1">
        <f>BTC[[#This Row],[high]]-BTC[[#This Row],[low]]</f>
        <v>229</v>
      </c>
      <c r="H429" s="1">
        <f>ABS(BTC[[#This Row],[high]]-F428)</f>
        <v>55.109999999999673</v>
      </c>
      <c r="I429" s="1">
        <f>ABS(BTC[[#This Row],[low]]-F428)</f>
        <v>173.89000000000033</v>
      </c>
      <c r="J429" s="15">
        <f>MAX(BTC[[#This Row],[H-L]:[|L-pC|]])</f>
        <v>229</v>
      </c>
      <c r="K429" s="8">
        <f>(K428*9+BTC[[#This Row],[TR]])/10</f>
        <v>261.02700252145843</v>
      </c>
      <c r="L429" s="12">
        <f>(BTC[[#This Row],[high]]+BTC[[#This Row],[low]])/2</f>
        <v>6681.5</v>
      </c>
      <c r="M429" s="15">
        <f>BTC[[#This Row],[MidPrice]]+Multiplier*BTC[[#This Row],[ATR]]</f>
        <v>7464.5810075643749</v>
      </c>
      <c r="N429" s="15">
        <f>BTC[[#This Row],[MidPrice]]-Multiplier*BTC[[#This Row],[ATR]]</f>
        <v>5898.4189924356251</v>
      </c>
      <c r="O429" s="15">
        <f>IF(OR(BTC[[#This Row],[UpperE]]&lt;O428,F428&gt;O428),BTC[[#This Row],[UpperE]],O428)</f>
        <v>6821.3055000328122</v>
      </c>
      <c r="P429" s="15">
        <f>IF(OR(BTC[[#This Row],[LowerE]]&gt;P428,F428&lt;P428),BTC[[#This Row],[LowerE]],P428)</f>
        <v>6166.2724949964759</v>
      </c>
      <c r="Q429" s="8">
        <f>IF(T428=O428,BTC[[#This Row],[Upper]],BTC[[#This Row],[Lower]])</f>
        <v>6821.3055000328122</v>
      </c>
      <c r="R429" s="22">
        <f>IF(BTC[[#This Row],[SuperTrend]]=BTC[[#This Row],[Upper]],BTC[[#This Row],[Upper]],NA())</f>
        <v>6821.3055000328122</v>
      </c>
      <c r="S429" s="22" t="e">
        <f>IF(BTC[[#This Row],[SuperTrend]]=BTC[[#This Row],[Lower]],BTC[[#This Row],[Lower]],NA())</f>
        <v>#N/A</v>
      </c>
      <c r="T429" s="22">
        <f>IF(BTC[[#This Row],[close]]&lt;=BTC[[#This Row],[STpot]],BTC[[#This Row],[Upper]],BTC[[#This Row],[Lower]])</f>
        <v>6821.3055000328122</v>
      </c>
    </row>
    <row r="430" spans="1:20" x14ac:dyDescent="0.25">
      <c r="A430" s="5">
        <v>429</v>
      </c>
      <c r="B430" s="2">
        <v>43391</v>
      </c>
      <c r="C430" s="1">
        <v>6618.96</v>
      </c>
      <c r="D430" s="1">
        <v>6648.14</v>
      </c>
      <c r="E430" s="1">
        <v>6523</v>
      </c>
      <c r="F430" s="1">
        <v>6528.88</v>
      </c>
      <c r="G430" s="1">
        <f>BTC[[#This Row],[high]]-BTC[[#This Row],[low]]</f>
        <v>125.14000000000033</v>
      </c>
      <c r="H430" s="1">
        <f>ABS(BTC[[#This Row],[high]]-F429)</f>
        <v>29.180000000000291</v>
      </c>
      <c r="I430" s="1">
        <f>ABS(BTC[[#This Row],[low]]-F429)</f>
        <v>95.960000000000036</v>
      </c>
      <c r="J430" s="15">
        <f>MAX(BTC[[#This Row],[H-L]:[|L-pC|]])</f>
        <v>125.14000000000033</v>
      </c>
      <c r="K430" s="8">
        <f>(K429*9+BTC[[#This Row],[TR]])/10</f>
        <v>247.43830226931263</v>
      </c>
      <c r="L430" s="12">
        <f>(BTC[[#This Row],[high]]+BTC[[#This Row],[low]])/2</f>
        <v>6585.57</v>
      </c>
      <c r="M430" s="15">
        <f>BTC[[#This Row],[MidPrice]]+Multiplier*BTC[[#This Row],[ATR]]</f>
        <v>7327.884906807938</v>
      </c>
      <c r="N430" s="15">
        <f>BTC[[#This Row],[MidPrice]]-Multiplier*BTC[[#This Row],[ATR]]</f>
        <v>5843.2550931920614</v>
      </c>
      <c r="O430" s="15">
        <f>IF(OR(BTC[[#This Row],[UpperE]]&lt;O429,F429&gt;O429),BTC[[#This Row],[UpperE]],O429)</f>
        <v>6821.3055000328122</v>
      </c>
      <c r="P430" s="15">
        <f>IF(OR(BTC[[#This Row],[LowerE]]&gt;P429,F429&lt;P429),BTC[[#This Row],[LowerE]],P429)</f>
        <v>6166.2724949964759</v>
      </c>
      <c r="Q430" s="8">
        <f>IF(T429=O429,BTC[[#This Row],[Upper]],BTC[[#This Row],[Lower]])</f>
        <v>6821.3055000328122</v>
      </c>
      <c r="R430" s="22">
        <f>IF(BTC[[#This Row],[SuperTrend]]=BTC[[#This Row],[Upper]],BTC[[#This Row],[Upper]],NA())</f>
        <v>6821.3055000328122</v>
      </c>
      <c r="S430" s="22" t="e">
        <f>IF(BTC[[#This Row],[SuperTrend]]=BTC[[#This Row],[Lower]],BTC[[#This Row],[Lower]],NA())</f>
        <v>#N/A</v>
      </c>
      <c r="T430" s="22">
        <f>IF(BTC[[#This Row],[close]]&lt;=BTC[[#This Row],[STpot]],BTC[[#This Row],[Upper]],BTC[[#This Row],[Lower]])</f>
        <v>6821.3055000328122</v>
      </c>
    </row>
    <row r="431" spans="1:20" x14ac:dyDescent="0.25">
      <c r="A431" s="5">
        <v>430</v>
      </c>
      <c r="B431" s="2">
        <v>43392</v>
      </c>
      <c r="C431" s="1">
        <v>6528.88</v>
      </c>
      <c r="D431" s="1">
        <v>6617.65</v>
      </c>
      <c r="E431" s="1">
        <v>6505.55</v>
      </c>
      <c r="F431" s="1">
        <v>6588.4</v>
      </c>
      <c r="G431" s="1">
        <f>BTC[[#This Row],[high]]-BTC[[#This Row],[low]]</f>
        <v>112.09999999999945</v>
      </c>
      <c r="H431" s="1">
        <f>ABS(BTC[[#This Row],[high]]-F430)</f>
        <v>88.769999999999527</v>
      </c>
      <c r="I431" s="1">
        <f>ABS(BTC[[#This Row],[low]]-F430)</f>
        <v>23.329999999999927</v>
      </c>
      <c r="J431" s="15">
        <f>MAX(BTC[[#This Row],[H-L]:[|L-pC|]])</f>
        <v>112.09999999999945</v>
      </c>
      <c r="K431" s="8">
        <f>(K430*9+BTC[[#This Row],[TR]])/10</f>
        <v>233.90447204238131</v>
      </c>
      <c r="L431" s="12">
        <f>(BTC[[#This Row],[high]]+BTC[[#This Row],[low]])/2</f>
        <v>6561.6</v>
      </c>
      <c r="M431" s="15">
        <f>BTC[[#This Row],[MidPrice]]+Multiplier*BTC[[#This Row],[ATR]]</f>
        <v>7263.3134161271446</v>
      </c>
      <c r="N431" s="15">
        <f>BTC[[#This Row],[MidPrice]]-Multiplier*BTC[[#This Row],[ATR]]</f>
        <v>5859.8865838728561</v>
      </c>
      <c r="O431" s="15">
        <f>IF(OR(BTC[[#This Row],[UpperE]]&lt;O430,F430&gt;O430),BTC[[#This Row],[UpperE]],O430)</f>
        <v>6821.3055000328122</v>
      </c>
      <c r="P431" s="15">
        <f>IF(OR(BTC[[#This Row],[LowerE]]&gt;P430,F430&lt;P430),BTC[[#This Row],[LowerE]],P430)</f>
        <v>6166.2724949964759</v>
      </c>
      <c r="Q431" s="8">
        <f>IF(T430=O430,BTC[[#This Row],[Upper]],BTC[[#This Row],[Lower]])</f>
        <v>6821.3055000328122</v>
      </c>
      <c r="R431" s="22">
        <f>IF(BTC[[#This Row],[SuperTrend]]=BTC[[#This Row],[Upper]],BTC[[#This Row],[Upper]],NA())</f>
        <v>6821.3055000328122</v>
      </c>
      <c r="S431" s="22" t="e">
        <f>IF(BTC[[#This Row],[SuperTrend]]=BTC[[#This Row],[Lower]],BTC[[#This Row],[Lower]],NA())</f>
        <v>#N/A</v>
      </c>
      <c r="T431" s="22">
        <f>IF(BTC[[#This Row],[close]]&lt;=BTC[[#This Row],[STpot]],BTC[[#This Row],[Upper]],BTC[[#This Row],[Lower]])</f>
        <v>6821.3055000328122</v>
      </c>
    </row>
    <row r="432" spans="1:20" x14ac:dyDescent="0.25">
      <c r="A432" s="5">
        <v>431</v>
      </c>
      <c r="B432" s="2">
        <v>43393</v>
      </c>
      <c r="C432" s="1">
        <v>6585.72</v>
      </c>
      <c r="D432" s="1">
        <v>6663.9</v>
      </c>
      <c r="E432" s="1">
        <v>6580</v>
      </c>
      <c r="F432" s="1">
        <v>6590.11</v>
      </c>
      <c r="G432" s="1">
        <f>BTC[[#This Row],[high]]-BTC[[#This Row],[low]]</f>
        <v>83.899999999999636</v>
      </c>
      <c r="H432" s="1">
        <f>ABS(BTC[[#This Row],[high]]-F431)</f>
        <v>75.5</v>
      </c>
      <c r="I432" s="1">
        <f>ABS(BTC[[#This Row],[low]]-F431)</f>
        <v>8.3999999999996362</v>
      </c>
      <c r="J432" s="15">
        <f>MAX(BTC[[#This Row],[H-L]:[|L-pC|]])</f>
        <v>83.899999999999636</v>
      </c>
      <c r="K432" s="8">
        <f>(K431*9+BTC[[#This Row],[TR]])/10</f>
        <v>218.90402483814313</v>
      </c>
      <c r="L432" s="12">
        <f>(BTC[[#This Row],[high]]+BTC[[#This Row],[low]])/2</f>
        <v>6621.95</v>
      </c>
      <c r="M432" s="15">
        <f>BTC[[#This Row],[MidPrice]]+Multiplier*BTC[[#This Row],[ATR]]</f>
        <v>7278.6620745144292</v>
      </c>
      <c r="N432" s="15">
        <f>BTC[[#This Row],[MidPrice]]-Multiplier*BTC[[#This Row],[ATR]]</f>
        <v>5965.2379254855705</v>
      </c>
      <c r="O432" s="15">
        <f>IF(OR(BTC[[#This Row],[UpperE]]&lt;O431,F431&gt;O431),BTC[[#This Row],[UpperE]],O431)</f>
        <v>6821.3055000328122</v>
      </c>
      <c r="P432" s="15">
        <f>IF(OR(BTC[[#This Row],[LowerE]]&gt;P431,F431&lt;P431),BTC[[#This Row],[LowerE]],P431)</f>
        <v>6166.2724949964759</v>
      </c>
      <c r="Q432" s="8">
        <f>IF(T431=O431,BTC[[#This Row],[Upper]],BTC[[#This Row],[Lower]])</f>
        <v>6821.3055000328122</v>
      </c>
      <c r="R432" s="22">
        <f>IF(BTC[[#This Row],[SuperTrend]]=BTC[[#This Row],[Upper]],BTC[[#This Row],[Upper]],NA())</f>
        <v>6821.3055000328122</v>
      </c>
      <c r="S432" s="22" t="e">
        <f>IF(BTC[[#This Row],[SuperTrend]]=BTC[[#This Row],[Lower]],BTC[[#This Row],[Lower]],NA())</f>
        <v>#N/A</v>
      </c>
      <c r="T432" s="22">
        <f>IF(BTC[[#This Row],[close]]&lt;=BTC[[#This Row],[STpot]],BTC[[#This Row],[Upper]],BTC[[#This Row],[Lower]])</f>
        <v>6821.3055000328122</v>
      </c>
    </row>
    <row r="433" spans="1:20" x14ac:dyDescent="0.25">
      <c r="A433" s="5">
        <v>432</v>
      </c>
      <c r="B433" s="2">
        <v>43394</v>
      </c>
      <c r="C433" s="1">
        <v>6590.12</v>
      </c>
      <c r="D433" s="1">
        <v>6639</v>
      </c>
      <c r="E433" s="1">
        <v>6535.27</v>
      </c>
      <c r="F433" s="1">
        <v>6581.2</v>
      </c>
      <c r="G433" s="1">
        <f>BTC[[#This Row],[high]]-BTC[[#This Row],[low]]</f>
        <v>103.72999999999956</v>
      </c>
      <c r="H433" s="1">
        <f>ABS(BTC[[#This Row],[high]]-F432)</f>
        <v>48.890000000000327</v>
      </c>
      <c r="I433" s="1">
        <f>ABS(BTC[[#This Row],[low]]-F432)</f>
        <v>54.839999999999236</v>
      </c>
      <c r="J433" s="15">
        <f>MAX(BTC[[#This Row],[H-L]:[|L-pC|]])</f>
        <v>103.72999999999956</v>
      </c>
      <c r="K433" s="8">
        <f>(K432*9+BTC[[#This Row],[TR]])/10</f>
        <v>207.38662235432875</v>
      </c>
      <c r="L433" s="12">
        <f>(BTC[[#This Row],[high]]+BTC[[#This Row],[low]])/2</f>
        <v>6587.1350000000002</v>
      </c>
      <c r="M433" s="15">
        <f>BTC[[#This Row],[MidPrice]]+Multiplier*BTC[[#This Row],[ATR]]</f>
        <v>7209.2948670629867</v>
      </c>
      <c r="N433" s="15">
        <f>BTC[[#This Row],[MidPrice]]-Multiplier*BTC[[#This Row],[ATR]]</f>
        <v>5964.9751329370138</v>
      </c>
      <c r="O433" s="15">
        <f>IF(OR(BTC[[#This Row],[UpperE]]&lt;O432,F432&gt;O432),BTC[[#This Row],[UpperE]],O432)</f>
        <v>6821.3055000328122</v>
      </c>
      <c r="P433" s="15">
        <f>IF(OR(BTC[[#This Row],[LowerE]]&gt;P432,F432&lt;P432),BTC[[#This Row],[LowerE]],P432)</f>
        <v>6166.2724949964759</v>
      </c>
      <c r="Q433" s="8">
        <f>IF(T432=O432,BTC[[#This Row],[Upper]],BTC[[#This Row],[Lower]])</f>
        <v>6821.3055000328122</v>
      </c>
      <c r="R433" s="22">
        <f>IF(BTC[[#This Row],[SuperTrend]]=BTC[[#This Row],[Upper]],BTC[[#This Row],[Upper]],NA())</f>
        <v>6821.3055000328122</v>
      </c>
      <c r="S433" s="22" t="e">
        <f>IF(BTC[[#This Row],[SuperTrend]]=BTC[[#This Row],[Lower]],BTC[[#This Row],[Lower]],NA())</f>
        <v>#N/A</v>
      </c>
      <c r="T433" s="22">
        <f>IF(BTC[[#This Row],[close]]&lt;=BTC[[#This Row],[STpot]],BTC[[#This Row],[Upper]],BTC[[#This Row],[Lower]])</f>
        <v>6821.3055000328122</v>
      </c>
    </row>
    <row r="434" spans="1:20" x14ac:dyDescent="0.25">
      <c r="A434" s="5">
        <v>433</v>
      </c>
      <c r="B434" s="2">
        <v>43395</v>
      </c>
      <c r="C434" s="1">
        <v>6581.2</v>
      </c>
      <c r="D434" s="1">
        <v>6595</v>
      </c>
      <c r="E434" s="1">
        <v>6515.45</v>
      </c>
      <c r="F434" s="1">
        <v>6553.51</v>
      </c>
      <c r="G434" s="1">
        <f>BTC[[#This Row],[high]]-BTC[[#This Row],[low]]</f>
        <v>79.550000000000182</v>
      </c>
      <c r="H434" s="1">
        <f>ABS(BTC[[#This Row],[high]]-F433)</f>
        <v>13.800000000000182</v>
      </c>
      <c r="I434" s="1">
        <f>ABS(BTC[[#This Row],[low]]-F433)</f>
        <v>65.75</v>
      </c>
      <c r="J434" s="15">
        <f>MAX(BTC[[#This Row],[H-L]:[|L-pC|]])</f>
        <v>79.550000000000182</v>
      </c>
      <c r="K434" s="8">
        <f>(K433*9+BTC[[#This Row],[TR]])/10</f>
        <v>194.60296011889588</v>
      </c>
      <c r="L434" s="12">
        <f>(BTC[[#This Row],[high]]+BTC[[#This Row],[low]])/2</f>
        <v>6555.2250000000004</v>
      </c>
      <c r="M434" s="15">
        <f>BTC[[#This Row],[MidPrice]]+Multiplier*BTC[[#This Row],[ATR]]</f>
        <v>7139.0338803566883</v>
      </c>
      <c r="N434" s="15">
        <f>BTC[[#This Row],[MidPrice]]-Multiplier*BTC[[#This Row],[ATR]]</f>
        <v>5971.4161196433124</v>
      </c>
      <c r="O434" s="15">
        <f>IF(OR(BTC[[#This Row],[UpperE]]&lt;O433,F433&gt;O433),BTC[[#This Row],[UpperE]],O433)</f>
        <v>6821.3055000328122</v>
      </c>
      <c r="P434" s="15">
        <f>IF(OR(BTC[[#This Row],[LowerE]]&gt;P433,F433&lt;P433),BTC[[#This Row],[LowerE]],P433)</f>
        <v>6166.2724949964759</v>
      </c>
      <c r="Q434" s="8">
        <f>IF(T433=O433,BTC[[#This Row],[Upper]],BTC[[#This Row],[Lower]])</f>
        <v>6821.3055000328122</v>
      </c>
      <c r="R434" s="22">
        <f>IF(BTC[[#This Row],[SuperTrend]]=BTC[[#This Row],[Upper]],BTC[[#This Row],[Upper]],NA())</f>
        <v>6821.3055000328122</v>
      </c>
      <c r="S434" s="22" t="e">
        <f>IF(BTC[[#This Row],[SuperTrend]]=BTC[[#This Row],[Lower]],BTC[[#This Row],[Lower]],NA())</f>
        <v>#N/A</v>
      </c>
      <c r="T434" s="22">
        <f>IF(BTC[[#This Row],[close]]&lt;=BTC[[#This Row],[STpot]],BTC[[#This Row],[Upper]],BTC[[#This Row],[Lower]])</f>
        <v>6821.3055000328122</v>
      </c>
    </row>
    <row r="435" spans="1:20" x14ac:dyDescent="0.25">
      <c r="A435" s="5">
        <v>434</v>
      </c>
      <c r="B435" s="2">
        <v>43396</v>
      </c>
      <c r="C435" s="1">
        <v>6553.51</v>
      </c>
      <c r="D435" s="1">
        <v>6630</v>
      </c>
      <c r="E435" s="1">
        <v>6547.53</v>
      </c>
      <c r="F435" s="1">
        <v>6565.5</v>
      </c>
      <c r="G435" s="1">
        <f>BTC[[#This Row],[high]]-BTC[[#This Row],[low]]</f>
        <v>82.470000000000255</v>
      </c>
      <c r="H435" s="1">
        <f>ABS(BTC[[#This Row],[high]]-F434)</f>
        <v>76.489999999999782</v>
      </c>
      <c r="I435" s="1">
        <f>ABS(BTC[[#This Row],[low]]-F434)</f>
        <v>5.9800000000004729</v>
      </c>
      <c r="J435" s="15">
        <f>MAX(BTC[[#This Row],[H-L]:[|L-pC|]])</f>
        <v>82.470000000000255</v>
      </c>
      <c r="K435" s="8">
        <f>(K434*9+BTC[[#This Row],[TR]])/10</f>
        <v>183.38966410700633</v>
      </c>
      <c r="L435" s="12">
        <f>(BTC[[#This Row],[high]]+BTC[[#This Row],[low]])/2</f>
        <v>6588.7649999999994</v>
      </c>
      <c r="M435" s="15">
        <f>BTC[[#This Row],[MidPrice]]+Multiplier*BTC[[#This Row],[ATR]]</f>
        <v>7138.9339923210182</v>
      </c>
      <c r="N435" s="15">
        <f>BTC[[#This Row],[MidPrice]]-Multiplier*BTC[[#This Row],[ATR]]</f>
        <v>6038.5960076789806</v>
      </c>
      <c r="O435" s="15">
        <f>IF(OR(BTC[[#This Row],[UpperE]]&lt;O434,F434&gt;O434),BTC[[#This Row],[UpperE]],O434)</f>
        <v>6821.3055000328122</v>
      </c>
      <c r="P435" s="15">
        <f>IF(OR(BTC[[#This Row],[LowerE]]&gt;P434,F434&lt;P434),BTC[[#This Row],[LowerE]],P434)</f>
        <v>6166.2724949964759</v>
      </c>
      <c r="Q435" s="8">
        <f>IF(T434=O434,BTC[[#This Row],[Upper]],BTC[[#This Row],[Lower]])</f>
        <v>6821.3055000328122</v>
      </c>
      <c r="R435" s="22">
        <f>IF(BTC[[#This Row],[SuperTrend]]=BTC[[#This Row],[Upper]],BTC[[#This Row],[Upper]],NA())</f>
        <v>6821.3055000328122</v>
      </c>
      <c r="S435" s="22" t="e">
        <f>IF(BTC[[#This Row],[SuperTrend]]=BTC[[#This Row],[Lower]],BTC[[#This Row],[Lower]],NA())</f>
        <v>#N/A</v>
      </c>
      <c r="T435" s="22">
        <f>IF(BTC[[#This Row],[close]]&lt;=BTC[[#This Row],[STpot]],BTC[[#This Row],[Upper]],BTC[[#This Row],[Lower]])</f>
        <v>6821.3055000328122</v>
      </c>
    </row>
    <row r="436" spans="1:20" x14ac:dyDescent="0.25">
      <c r="A436" s="5">
        <v>435</v>
      </c>
      <c r="B436" s="2">
        <v>43397</v>
      </c>
      <c r="C436" s="1">
        <v>6566.81</v>
      </c>
      <c r="D436" s="1">
        <v>6575.09</v>
      </c>
      <c r="E436" s="1">
        <v>6502.8</v>
      </c>
      <c r="F436" s="1">
        <v>6528.09</v>
      </c>
      <c r="G436" s="1">
        <f>BTC[[#This Row],[high]]-BTC[[#This Row],[low]]</f>
        <v>72.289999999999964</v>
      </c>
      <c r="H436" s="1">
        <f>ABS(BTC[[#This Row],[high]]-F435)</f>
        <v>9.5900000000001455</v>
      </c>
      <c r="I436" s="1">
        <f>ABS(BTC[[#This Row],[low]]-F435)</f>
        <v>62.699999999999818</v>
      </c>
      <c r="J436" s="15">
        <f>MAX(BTC[[#This Row],[H-L]:[|L-pC|]])</f>
        <v>72.289999999999964</v>
      </c>
      <c r="K436" s="8">
        <f>(K435*9+BTC[[#This Row],[TR]])/10</f>
        <v>172.2796976963057</v>
      </c>
      <c r="L436" s="12">
        <f>(BTC[[#This Row],[high]]+BTC[[#This Row],[low]])/2</f>
        <v>6538.9449999999997</v>
      </c>
      <c r="M436" s="15">
        <f>BTC[[#This Row],[MidPrice]]+Multiplier*BTC[[#This Row],[ATR]]</f>
        <v>7055.784093088917</v>
      </c>
      <c r="N436" s="15">
        <f>BTC[[#This Row],[MidPrice]]-Multiplier*BTC[[#This Row],[ATR]]</f>
        <v>6022.1059069110825</v>
      </c>
      <c r="O436" s="15">
        <f>IF(OR(BTC[[#This Row],[UpperE]]&lt;O435,F435&gt;O435),BTC[[#This Row],[UpperE]],O435)</f>
        <v>6821.3055000328122</v>
      </c>
      <c r="P436" s="15">
        <f>IF(OR(BTC[[#This Row],[LowerE]]&gt;P435,F435&lt;P435),BTC[[#This Row],[LowerE]],P435)</f>
        <v>6166.2724949964759</v>
      </c>
      <c r="Q436" s="8">
        <f>IF(T435=O435,BTC[[#This Row],[Upper]],BTC[[#This Row],[Lower]])</f>
        <v>6821.3055000328122</v>
      </c>
      <c r="R436" s="22">
        <f>IF(BTC[[#This Row],[SuperTrend]]=BTC[[#This Row],[Upper]],BTC[[#This Row],[Upper]],NA())</f>
        <v>6821.3055000328122</v>
      </c>
      <c r="S436" s="22" t="e">
        <f>IF(BTC[[#This Row],[SuperTrend]]=BTC[[#This Row],[Lower]],BTC[[#This Row],[Lower]],NA())</f>
        <v>#N/A</v>
      </c>
      <c r="T436" s="22">
        <f>IF(BTC[[#This Row],[close]]&lt;=BTC[[#This Row],[STpot]],BTC[[#This Row],[Upper]],BTC[[#This Row],[Lower]])</f>
        <v>6821.3055000328122</v>
      </c>
    </row>
    <row r="437" spans="1:20" x14ac:dyDescent="0.25">
      <c r="A437" s="5">
        <v>436</v>
      </c>
      <c r="B437" s="2">
        <v>43398</v>
      </c>
      <c r="C437" s="1">
        <v>6528.13</v>
      </c>
      <c r="D437" s="1">
        <v>6600</v>
      </c>
      <c r="E437" s="1">
        <v>6515.01</v>
      </c>
      <c r="F437" s="1">
        <v>6538.63</v>
      </c>
      <c r="G437" s="1">
        <f>BTC[[#This Row],[high]]-BTC[[#This Row],[low]]</f>
        <v>84.989999999999782</v>
      </c>
      <c r="H437" s="1">
        <f>ABS(BTC[[#This Row],[high]]-F436)</f>
        <v>71.909999999999854</v>
      </c>
      <c r="I437" s="1">
        <f>ABS(BTC[[#This Row],[low]]-F436)</f>
        <v>13.079999999999927</v>
      </c>
      <c r="J437" s="15">
        <f>MAX(BTC[[#This Row],[H-L]:[|L-pC|]])</f>
        <v>84.989999999999782</v>
      </c>
      <c r="K437" s="8">
        <f>(K436*9+BTC[[#This Row],[TR]])/10</f>
        <v>163.55072792667511</v>
      </c>
      <c r="L437" s="12">
        <f>(BTC[[#This Row],[high]]+BTC[[#This Row],[low]])/2</f>
        <v>6557.5050000000001</v>
      </c>
      <c r="M437" s="15">
        <f>BTC[[#This Row],[MidPrice]]+Multiplier*BTC[[#This Row],[ATR]]</f>
        <v>7048.1571837800257</v>
      </c>
      <c r="N437" s="15">
        <f>BTC[[#This Row],[MidPrice]]-Multiplier*BTC[[#This Row],[ATR]]</f>
        <v>6066.8528162199746</v>
      </c>
      <c r="O437" s="15">
        <f>IF(OR(BTC[[#This Row],[UpperE]]&lt;O436,F436&gt;O436),BTC[[#This Row],[UpperE]],O436)</f>
        <v>6821.3055000328122</v>
      </c>
      <c r="P437" s="15">
        <f>IF(OR(BTC[[#This Row],[LowerE]]&gt;P436,F436&lt;P436),BTC[[#This Row],[LowerE]],P436)</f>
        <v>6166.2724949964759</v>
      </c>
      <c r="Q437" s="8">
        <f>IF(T436=O436,BTC[[#This Row],[Upper]],BTC[[#This Row],[Lower]])</f>
        <v>6821.3055000328122</v>
      </c>
      <c r="R437" s="22">
        <f>IF(BTC[[#This Row],[SuperTrend]]=BTC[[#This Row],[Upper]],BTC[[#This Row],[Upper]],NA())</f>
        <v>6821.3055000328122</v>
      </c>
      <c r="S437" s="22" t="e">
        <f>IF(BTC[[#This Row],[SuperTrend]]=BTC[[#This Row],[Lower]],BTC[[#This Row],[Lower]],NA())</f>
        <v>#N/A</v>
      </c>
      <c r="T437" s="22">
        <f>IF(BTC[[#This Row],[close]]&lt;=BTC[[#This Row],[STpot]],BTC[[#This Row],[Upper]],BTC[[#This Row],[Lower]])</f>
        <v>6821.3055000328122</v>
      </c>
    </row>
    <row r="438" spans="1:20" x14ac:dyDescent="0.25">
      <c r="A438" s="5">
        <v>437</v>
      </c>
      <c r="B438" s="2">
        <v>43399</v>
      </c>
      <c r="C438" s="1">
        <v>6538.63</v>
      </c>
      <c r="D438" s="1">
        <v>6558.35</v>
      </c>
      <c r="E438" s="1">
        <v>6463.04</v>
      </c>
      <c r="F438" s="1">
        <v>6505.6</v>
      </c>
      <c r="G438" s="1">
        <f>BTC[[#This Row],[high]]-BTC[[#This Row],[low]]</f>
        <v>95.3100000000004</v>
      </c>
      <c r="H438" s="1">
        <f>ABS(BTC[[#This Row],[high]]-F437)</f>
        <v>19.720000000000255</v>
      </c>
      <c r="I438" s="1">
        <f>ABS(BTC[[#This Row],[low]]-F437)</f>
        <v>75.590000000000146</v>
      </c>
      <c r="J438" s="15">
        <f>MAX(BTC[[#This Row],[H-L]:[|L-pC|]])</f>
        <v>95.3100000000004</v>
      </c>
      <c r="K438" s="8">
        <f>(K437*9+BTC[[#This Row],[TR]])/10</f>
        <v>156.72665513400764</v>
      </c>
      <c r="L438" s="12">
        <f>(BTC[[#This Row],[high]]+BTC[[#This Row],[low]])/2</f>
        <v>6510.6949999999997</v>
      </c>
      <c r="M438" s="15">
        <f>BTC[[#This Row],[MidPrice]]+Multiplier*BTC[[#This Row],[ATR]]</f>
        <v>6980.874965402023</v>
      </c>
      <c r="N438" s="15">
        <f>BTC[[#This Row],[MidPrice]]-Multiplier*BTC[[#This Row],[ATR]]</f>
        <v>6040.5150345979764</v>
      </c>
      <c r="O438" s="15">
        <f>IF(OR(BTC[[#This Row],[UpperE]]&lt;O437,F437&gt;O437),BTC[[#This Row],[UpperE]],O437)</f>
        <v>6821.3055000328122</v>
      </c>
      <c r="P438" s="15">
        <f>IF(OR(BTC[[#This Row],[LowerE]]&gt;P437,F437&lt;P437),BTC[[#This Row],[LowerE]],P437)</f>
        <v>6166.2724949964759</v>
      </c>
      <c r="Q438" s="8">
        <f>IF(T437=O437,BTC[[#This Row],[Upper]],BTC[[#This Row],[Lower]])</f>
        <v>6821.3055000328122</v>
      </c>
      <c r="R438" s="22">
        <f>IF(BTC[[#This Row],[SuperTrend]]=BTC[[#This Row],[Upper]],BTC[[#This Row],[Upper]],NA())</f>
        <v>6821.3055000328122</v>
      </c>
      <c r="S438" s="22" t="e">
        <f>IF(BTC[[#This Row],[SuperTrend]]=BTC[[#This Row],[Lower]],BTC[[#This Row],[Lower]],NA())</f>
        <v>#N/A</v>
      </c>
      <c r="T438" s="22">
        <f>IF(BTC[[#This Row],[close]]&lt;=BTC[[#This Row],[STpot]],BTC[[#This Row],[Upper]],BTC[[#This Row],[Lower]])</f>
        <v>6821.3055000328122</v>
      </c>
    </row>
    <row r="439" spans="1:20" x14ac:dyDescent="0.25">
      <c r="A439" s="5">
        <v>438</v>
      </c>
      <c r="B439" s="2">
        <v>43400</v>
      </c>
      <c r="C439" s="1">
        <v>6505.6</v>
      </c>
      <c r="D439" s="1">
        <v>6514.17</v>
      </c>
      <c r="E439" s="1">
        <v>6453</v>
      </c>
      <c r="F439" s="1">
        <v>6489.93</v>
      </c>
      <c r="G439" s="1">
        <f>BTC[[#This Row],[high]]-BTC[[#This Row],[low]]</f>
        <v>61.170000000000073</v>
      </c>
      <c r="H439" s="1">
        <f>ABS(BTC[[#This Row],[high]]-F438)</f>
        <v>8.569999999999709</v>
      </c>
      <c r="I439" s="1">
        <f>ABS(BTC[[#This Row],[low]]-F438)</f>
        <v>52.600000000000364</v>
      </c>
      <c r="J439" s="15">
        <f>MAX(BTC[[#This Row],[H-L]:[|L-pC|]])</f>
        <v>61.170000000000073</v>
      </c>
      <c r="K439" s="8">
        <f>(K438*9+BTC[[#This Row],[TR]])/10</f>
        <v>147.17098962060689</v>
      </c>
      <c r="L439" s="12">
        <f>(BTC[[#This Row],[high]]+BTC[[#This Row],[low]])/2</f>
        <v>6483.585</v>
      </c>
      <c r="M439" s="15">
        <f>BTC[[#This Row],[MidPrice]]+Multiplier*BTC[[#This Row],[ATR]]</f>
        <v>6925.0979688618208</v>
      </c>
      <c r="N439" s="15">
        <f>BTC[[#This Row],[MidPrice]]-Multiplier*BTC[[#This Row],[ATR]]</f>
        <v>6042.0720311381792</v>
      </c>
      <c r="O439" s="15">
        <f>IF(OR(BTC[[#This Row],[UpperE]]&lt;O438,F438&gt;O438),BTC[[#This Row],[UpperE]],O438)</f>
        <v>6821.3055000328122</v>
      </c>
      <c r="P439" s="15">
        <f>IF(OR(BTC[[#This Row],[LowerE]]&gt;P438,F438&lt;P438),BTC[[#This Row],[LowerE]],P438)</f>
        <v>6166.2724949964759</v>
      </c>
      <c r="Q439" s="8">
        <f>IF(T438=O438,BTC[[#This Row],[Upper]],BTC[[#This Row],[Lower]])</f>
        <v>6821.3055000328122</v>
      </c>
      <c r="R439" s="22">
        <f>IF(BTC[[#This Row],[SuperTrend]]=BTC[[#This Row],[Upper]],BTC[[#This Row],[Upper]],NA())</f>
        <v>6821.3055000328122</v>
      </c>
      <c r="S439" s="22" t="e">
        <f>IF(BTC[[#This Row],[SuperTrend]]=BTC[[#This Row],[Lower]],BTC[[#This Row],[Lower]],NA())</f>
        <v>#N/A</v>
      </c>
      <c r="T439" s="22">
        <f>IF(BTC[[#This Row],[close]]&lt;=BTC[[#This Row],[STpot]],BTC[[#This Row],[Upper]],BTC[[#This Row],[Lower]])</f>
        <v>6821.3055000328122</v>
      </c>
    </row>
    <row r="440" spans="1:20" x14ac:dyDescent="0.25">
      <c r="A440" s="5">
        <v>439</v>
      </c>
      <c r="B440" s="2">
        <v>43401</v>
      </c>
      <c r="C440" s="1">
        <v>6489.93</v>
      </c>
      <c r="D440" s="1">
        <v>6505.01</v>
      </c>
      <c r="E440" s="1">
        <v>6315</v>
      </c>
      <c r="F440" s="1">
        <v>6344.5</v>
      </c>
      <c r="G440" s="1">
        <f>BTC[[#This Row],[high]]-BTC[[#This Row],[low]]</f>
        <v>190.01000000000022</v>
      </c>
      <c r="H440" s="1">
        <f>ABS(BTC[[#This Row],[high]]-F439)</f>
        <v>15.079999999999927</v>
      </c>
      <c r="I440" s="1">
        <f>ABS(BTC[[#This Row],[low]]-F439)</f>
        <v>174.93000000000029</v>
      </c>
      <c r="J440" s="15">
        <f>MAX(BTC[[#This Row],[H-L]:[|L-pC|]])</f>
        <v>190.01000000000022</v>
      </c>
      <c r="K440" s="8">
        <f>(K439*9+BTC[[#This Row],[TR]])/10</f>
        <v>151.45489065854622</v>
      </c>
      <c r="L440" s="12">
        <f>(BTC[[#This Row],[high]]+BTC[[#This Row],[low]])/2</f>
        <v>6410.0050000000001</v>
      </c>
      <c r="M440" s="15">
        <f>BTC[[#This Row],[MidPrice]]+Multiplier*BTC[[#This Row],[ATR]]</f>
        <v>6864.369671975639</v>
      </c>
      <c r="N440" s="15">
        <f>BTC[[#This Row],[MidPrice]]-Multiplier*BTC[[#This Row],[ATR]]</f>
        <v>5955.6403280243612</v>
      </c>
      <c r="O440" s="15">
        <f>IF(OR(BTC[[#This Row],[UpperE]]&lt;O439,F439&gt;O439),BTC[[#This Row],[UpperE]],O439)</f>
        <v>6821.3055000328122</v>
      </c>
      <c r="P440" s="15">
        <f>IF(OR(BTC[[#This Row],[LowerE]]&gt;P439,F439&lt;P439),BTC[[#This Row],[LowerE]],P439)</f>
        <v>6166.2724949964759</v>
      </c>
      <c r="Q440" s="8">
        <f>IF(T439=O439,BTC[[#This Row],[Upper]],BTC[[#This Row],[Lower]])</f>
        <v>6821.3055000328122</v>
      </c>
      <c r="R440" s="22">
        <f>IF(BTC[[#This Row],[SuperTrend]]=BTC[[#This Row],[Upper]],BTC[[#This Row],[Upper]],NA())</f>
        <v>6821.3055000328122</v>
      </c>
      <c r="S440" s="22" t="e">
        <f>IF(BTC[[#This Row],[SuperTrend]]=BTC[[#This Row],[Lower]],BTC[[#This Row],[Lower]],NA())</f>
        <v>#N/A</v>
      </c>
      <c r="T440" s="22">
        <f>IF(BTC[[#This Row],[close]]&lt;=BTC[[#This Row],[STpot]],BTC[[#This Row],[Upper]],BTC[[#This Row],[Lower]])</f>
        <v>6821.3055000328122</v>
      </c>
    </row>
    <row r="441" spans="1:20" x14ac:dyDescent="0.25">
      <c r="A441" s="5">
        <v>440</v>
      </c>
      <c r="B441" s="2">
        <v>43402</v>
      </c>
      <c r="C441" s="1">
        <v>6344.5</v>
      </c>
      <c r="D441" s="1">
        <v>6395</v>
      </c>
      <c r="E441" s="1">
        <v>6317.01</v>
      </c>
      <c r="F441" s="1">
        <v>6330.87</v>
      </c>
      <c r="G441" s="1">
        <f>BTC[[#This Row],[high]]-BTC[[#This Row],[low]]</f>
        <v>77.989999999999782</v>
      </c>
      <c r="H441" s="1">
        <f>ABS(BTC[[#This Row],[high]]-F440)</f>
        <v>50.5</v>
      </c>
      <c r="I441" s="1">
        <f>ABS(BTC[[#This Row],[low]]-F440)</f>
        <v>27.489999999999782</v>
      </c>
      <c r="J441" s="15">
        <f>MAX(BTC[[#This Row],[H-L]:[|L-pC|]])</f>
        <v>77.989999999999782</v>
      </c>
      <c r="K441" s="8">
        <f>(K440*9+BTC[[#This Row],[TR]])/10</f>
        <v>144.10840159269156</v>
      </c>
      <c r="L441" s="12">
        <f>(BTC[[#This Row],[high]]+BTC[[#This Row],[low]])/2</f>
        <v>6356.0050000000001</v>
      </c>
      <c r="M441" s="15">
        <f>BTC[[#This Row],[MidPrice]]+Multiplier*BTC[[#This Row],[ATR]]</f>
        <v>6788.3302047780744</v>
      </c>
      <c r="N441" s="15">
        <f>BTC[[#This Row],[MidPrice]]-Multiplier*BTC[[#This Row],[ATR]]</f>
        <v>5923.6797952219258</v>
      </c>
      <c r="O441" s="15">
        <f>IF(OR(BTC[[#This Row],[UpperE]]&lt;O440,F440&gt;O440),BTC[[#This Row],[UpperE]],O440)</f>
        <v>6788.3302047780744</v>
      </c>
      <c r="P441" s="15">
        <f>IF(OR(BTC[[#This Row],[LowerE]]&gt;P440,F440&lt;P440),BTC[[#This Row],[LowerE]],P440)</f>
        <v>6166.2724949964759</v>
      </c>
      <c r="Q441" s="8">
        <f>IF(T440=O440,BTC[[#This Row],[Upper]],BTC[[#This Row],[Lower]])</f>
        <v>6788.3302047780744</v>
      </c>
      <c r="R441" s="22">
        <f>IF(BTC[[#This Row],[SuperTrend]]=BTC[[#This Row],[Upper]],BTC[[#This Row],[Upper]],NA())</f>
        <v>6788.3302047780744</v>
      </c>
      <c r="S441" s="22" t="e">
        <f>IF(BTC[[#This Row],[SuperTrend]]=BTC[[#This Row],[Lower]],BTC[[#This Row],[Lower]],NA())</f>
        <v>#N/A</v>
      </c>
      <c r="T441" s="22">
        <f>IF(BTC[[#This Row],[close]]&lt;=BTC[[#This Row],[STpot]],BTC[[#This Row],[Upper]],BTC[[#This Row],[Lower]])</f>
        <v>6788.3302047780744</v>
      </c>
    </row>
    <row r="442" spans="1:20" x14ac:dyDescent="0.25">
      <c r="A442" s="5">
        <v>441</v>
      </c>
      <c r="B442" s="2">
        <v>43403</v>
      </c>
      <c r="C442" s="1">
        <v>6330.01</v>
      </c>
      <c r="D442" s="1">
        <v>6428</v>
      </c>
      <c r="E442" s="1">
        <v>6245.02</v>
      </c>
      <c r="F442" s="1">
        <v>6371.93</v>
      </c>
      <c r="G442" s="1">
        <f>BTC[[#This Row],[high]]-BTC[[#This Row],[low]]</f>
        <v>182.97999999999956</v>
      </c>
      <c r="H442" s="1">
        <f>ABS(BTC[[#This Row],[high]]-F441)</f>
        <v>97.130000000000109</v>
      </c>
      <c r="I442" s="1">
        <f>ABS(BTC[[#This Row],[low]]-F441)</f>
        <v>85.849999999999454</v>
      </c>
      <c r="J442" s="15">
        <f>MAX(BTC[[#This Row],[H-L]:[|L-pC|]])</f>
        <v>182.97999999999956</v>
      </c>
      <c r="K442" s="8">
        <f>(K441*9+BTC[[#This Row],[TR]])/10</f>
        <v>147.99556143342235</v>
      </c>
      <c r="L442" s="12">
        <f>(BTC[[#This Row],[high]]+BTC[[#This Row],[low]])/2</f>
        <v>6336.51</v>
      </c>
      <c r="M442" s="15">
        <f>BTC[[#This Row],[MidPrice]]+Multiplier*BTC[[#This Row],[ATR]]</f>
        <v>6780.4966843002676</v>
      </c>
      <c r="N442" s="15">
        <f>BTC[[#This Row],[MidPrice]]-Multiplier*BTC[[#This Row],[ATR]]</f>
        <v>5892.5233156997328</v>
      </c>
      <c r="O442" s="15">
        <f>IF(OR(BTC[[#This Row],[UpperE]]&lt;O441,F441&gt;O441),BTC[[#This Row],[UpperE]],O441)</f>
        <v>6780.4966843002676</v>
      </c>
      <c r="P442" s="15">
        <f>IF(OR(BTC[[#This Row],[LowerE]]&gt;P441,F441&lt;P441),BTC[[#This Row],[LowerE]],P441)</f>
        <v>6166.2724949964759</v>
      </c>
      <c r="Q442" s="8">
        <f>IF(T441=O441,BTC[[#This Row],[Upper]],BTC[[#This Row],[Lower]])</f>
        <v>6780.4966843002676</v>
      </c>
      <c r="R442" s="22">
        <f>IF(BTC[[#This Row],[SuperTrend]]=BTC[[#This Row],[Upper]],BTC[[#This Row],[Upper]],NA())</f>
        <v>6780.4966843002676</v>
      </c>
      <c r="S442" s="22" t="e">
        <f>IF(BTC[[#This Row],[SuperTrend]]=BTC[[#This Row],[Lower]],BTC[[#This Row],[Lower]],NA())</f>
        <v>#N/A</v>
      </c>
      <c r="T442" s="22">
        <f>IF(BTC[[#This Row],[close]]&lt;=BTC[[#This Row],[STpot]],BTC[[#This Row],[Upper]],BTC[[#This Row],[Lower]])</f>
        <v>6780.4966843002676</v>
      </c>
    </row>
    <row r="443" spans="1:20" x14ac:dyDescent="0.25">
      <c r="A443" s="5">
        <v>442</v>
      </c>
      <c r="B443" s="2">
        <v>43404</v>
      </c>
      <c r="C443" s="1">
        <v>6369.52</v>
      </c>
      <c r="D443" s="1">
        <v>6442.65</v>
      </c>
      <c r="E443" s="1">
        <v>6348.66</v>
      </c>
      <c r="F443" s="1">
        <v>6410</v>
      </c>
      <c r="G443" s="1">
        <f>BTC[[#This Row],[high]]-BTC[[#This Row],[low]]</f>
        <v>93.989999999999782</v>
      </c>
      <c r="H443" s="1">
        <f>ABS(BTC[[#This Row],[high]]-F442)</f>
        <v>70.719999999999345</v>
      </c>
      <c r="I443" s="1">
        <f>ABS(BTC[[#This Row],[low]]-F442)</f>
        <v>23.270000000000437</v>
      </c>
      <c r="J443" s="15">
        <f>MAX(BTC[[#This Row],[H-L]:[|L-pC|]])</f>
        <v>93.989999999999782</v>
      </c>
      <c r="K443" s="8">
        <f>(K442*9+BTC[[#This Row],[TR]])/10</f>
        <v>142.59500529008011</v>
      </c>
      <c r="L443" s="12">
        <f>(BTC[[#This Row],[high]]+BTC[[#This Row],[low]])/2</f>
        <v>6395.6549999999997</v>
      </c>
      <c r="M443" s="15">
        <f>BTC[[#This Row],[MidPrice]]+Multiplier*BTC[[#This Row],[ATR]]</f>
        <v>6823.4400158702401</v>
      </c>
      <c r="N443" s="15">
        <f>BTC[[#This Row],[MidPrice]]-Multiplier*BTC[[#This Row],[ATR]]</f>
        <v>5967.8699841297594</v>
      </c>
      <c r="O443" s="15">
        <f>IF(OR(BTC[[#This Row],[UpperE]]&lt;O442,F442&gt;O442),BTC[[#This Row],[UpperE]],O442)</f>
        <v>6780.4966843002676</v>
      </c>
      <c r="P443" s="15">
        <f>IF(OR(BTC[[#This Row],[LowerE]]&gt;P442,F442&lt;P442),BTC[[#This Row],[LowerE]],P442)</f>
        <v>6166.2724949964759</v>
      </c>
      <c r="Q443" s="8">
        <f>IF(T442=O442,BTC[[#This Row],[Upper]],BTC[[#This Row],[Lower]])</f>
        <v>6780.4966843002676</v>
      </c>
      <c r="R443" s="22">
        <f>IF(BTC[[#This Row],[SuperTrend]]=BTC[[#This Row],[Upper]],BTC[[#This Row],[Upper]],NA())</f>
        <v>6780.4966843002676</v>
      </c>
      <c r="S443" s="22" t="e">
        <f>IF(BTC[[#This Row],[SuperTrend]]=BTC[[#This Row],[Lower]],BTC[[#This Row],[Lower]],NA())</f>
        <v>#N/A</v>
      </c>
      <c r="T443" s="22">
        <f>IF(BTC[[#This Row],[close]]&lt;=BTC[[#This Row],[STpot]],BTC[[#This Row],[Upper]],BTC[[#This Row],[Lower]])</f>
        <v>6780.4966843002676</v>
      </c>
    </row>
    <row r="444" spans="1:20" x14ac:dyDescent="0.25">
      <c r="A444" s="5">
        <v>443</v>
      </c>
      <c r="B444" s="2">
        <v>43405</v>
      </c>
      <c r="C444" s="1">
        <v>6410</v>
      </c>
      <c r="D444" s="1">
        <v>6460.34</v>
      </c>
      <c r="E444" s="1">
        <v>6388.2</v>
      </c>
      <c r="F444" s="1">
        <v>6433.98</v>
      </c>
      <c r="G444" s="1">
        <f>BTC[[#This Row],[high]]-BTC[[#This Row],[low]]</f>
        <v>72.140000000000327</v>
      </c>
      <c r="H444" s="1">
        <f>ABS(BTC[[#This Row],[high]]-F443)</f>
        <v>50.340000000000146</v>
      </c>
      <c r="I444" s="1">
        <f>ABS(BTC[[#This Row],[low]]-F443)</f>
        <v>21.800000000000182</v>
      </c>
      <c r="J444" s="15">
        <f>MAX(BTC[[#This Row],[H-L]:[|L-pC|]])</f>
        <v>72.140000000000327</v>
      </c>
      <c r="K444" s="8">
        <f>(K443*9+BTC[[#This Row],[TR]])/10</f>
        <v>135.54950476107211</v>
      </c>
      <c r="L444" s="12">
        <f>(BTC[[#This Row],[high]]+BTC[[#This Row],[low]])/2</f>
        <v>6424.27</v>
      </c>
      <c r="M444" s="15">
        <f>BTC[[#This Row],[MidPrice]]+Multiplier*BTC[[#This Row],[ATR]]</f>
        <v>6830.9185142832166</v>
      </c>
      <c r="N444" s="15">
        <f>BTC[[#This Row],[MidPrice]]-Multiplier*BTC[[#This Row],[ATR]]</f>
        <v>6017.6214857167843</v>
      </c>
      <c r="O444" s="15">
        <f>IF(OR(BTC[[#This Row],[UpperE]]&lt;O443,F443&gt;O443),BTC[[#This Row],[UpperE]],O443)</f>
        <v>6780.4966843002676</v>
      </c>
      <c r="P444" s="15">
        <f>IF(OR(BTC[[#This Row],[LowerE]]&gt;P443,F443&lt;P443),BTC[[#This Row],[LowerE]],P443)</f>
        <v>6166.2724949964759</v>
      </c>
      <c r="Q444" s="8">
        <f>IF(T443=O443,BTC[[#This Row],[Upper]],BTC[[#This Row],[Lower]])</f>
        <v>6780.4966843002676</v>
      </c>
      <c r="R444" s="22">
        <f>IF(BTC[[#This Row],[SuperTrend]]=BTC[[#This Row],[Upper]],BTC[[#This Row],[Upper]],NA())</f>
        <v>6780.4966843002676</v>
      </c>
      <c r="S444" s="22" t="e">
        <f>IF(BTC[[#This Row],[SuperTrend]]=BTC[[#This Row],[Lower]],BTC[[#This Row],[Lower]],NA())</f>
        <v>#N/A</v>
      </c>
      <c r="T444" s="22">
        <f>IF(BTC[[#This Row],[close]]&lt;=BTC[[#This Row],[STpot]],BTC[[#This Row],[Upper]],BTC[[#This Row],[Lower]])</f>
        <v>6780.4966843002676</v>
      </c>
    </row>
    <row r="445" spans="1:20" x14ac:dyDescent="0.25">
      <c r="A445" s="5">
        <v>444</v>
      </c>
      <c r="B445" s="2">
        <v>43406</v>
      </c>
      <c r="C445" s="1">
        <v>6432.8</v>
      </c>
      <c r="D445" s="1">
        <v>6439.97</v>
      </c>
      <c r="E445" s="1">
        <v>6345</v>
      </c>
      <c r="F445" s="1">
        <v>6387.09</v>
      </c>
      <c r="G445" s="1">
        <f>BTC[[#This Row],[high]]-BTC[[#This Row],[low]]</f>
        <v>94.970000000000255</v>
      </c>
      <c r="H445" s="1">
        <f>ABS(BTC[[#This Row],[high]]-F444)</f>
        <v>5.9900000000006912</v>
      </c>
      <c r="I445" s="1">
        <f>ABS(BTC[[#This Row],[low]]-F444)</f>
        <v>88.979999999999563</v>
      </c>
      <c r="J445" s="15">
        <f>MAX(BTC[[#This Row],[H-L]:[|L-pC|]])</f>
        <v>94.970000000000255</v>
      </c>
      <c r="K445" s="8">
        <f>(K444*9+BTC[[#This Row],[TR]])/10</f>
        <v>131.49155428496493</v>
      </c>
      <c r="L445" s="12">
        <f>(BTC[[#This Row],[high]]+BTC[[#This Row],[low]])/2</f>
        <v>6392.4850000000006</v>
      </c>
      <c r="M445" s="15">
        <f>BTC[[#This Row],[MidPrice]]+Multiplier*BTC[[#This Row],[ATR]]</f>
        <v>6786.9596628548952</v>
      </c>
      <c r="N445" s="15">
        <f>BTC[[#This Row],[MidPrice]]-Multiplier*BTC[[#This Row],[ATR]]</f>
        <v>5998.010337145106</v>
      </c>
      <c r="O445" s="15">
        <f>IF(OR(BTC[[#This Row],[UpperE]]&lt;O444,F444&gt;O444),BTC[[#This Row],[UpperE]],O444)</f>
        <v>6780.4966843002676</v>
      </c>
      <c r="P445" s="15">
        <f>IF(OR(BTC[[#This Row],[LowerE]]&gt;P444,F444&lt;P444),BTC[[#This Row],[LowerE]],P444)</f>
        <v>6166.2724949964759</v>
      </c>
      <c r="Q445" s="8">
        <f>IF(T444=O444,BTC[[#This Row],[Upper]],BTC[[#This Row],[Lower]])</f>
        <v>6780.4966843002676</v>
      </c>
      <c r="R445" s="22">
        <f>IF(BTC[[#This Row],[SuperTrend]]=BTC[[#This Row],[Upper]],BTC[[#This Row],[Upper]],NA())</f>
        <v>6780.4966843002676</v>
      </c>
      <c r="S445" s="22" t="e">
        <f>IF(BTC[[#This Row],[SuperTrend]]=BTC[[#This Row],[Lower]],BTC[[#This Row],[Lower]],NA())</f>
        <v>#N/A</v>
      </c>
      <c r="T445" s="22">
        <f>IF(BTC[[#This Row],[close]]&lt;=BTC[[#This Row],[STpot]],BTC[[#This Row],[Upper]],BTC[[#This Row],[Lower]])</f>
        <v>6780.4966843002676</v>
      </c>
    </row>
    <row r="446" spans="1:20" x14ac:dyDescent="0.25">
      <c r="A446" s="5">
        <v>445</v>
      </c>
      <c r="B446" s="2">
        <v>43407</v>
      </c>
      <c r="C446" s="1">
        <v>6388</v>
      </c>
      <c r="D446" s="1">
        <v>6525</v>
      </c>
      <c r="E446" s="1">
        <v>6359</v>
      </c>
      <c r="F446" s="1">
        <v>6485.85</v>
      </c>
      <c r="G446" s="1">
        <f>BTC[[#This Row],[high]]-BTC[[#This Row],[low]]</f>
        <v>166</v>
      </c>
      <c r="H446" s="1">
        <f>ABS(BTC[[#This Row],[high]]-F445)</f>
        <v>137.90999999999985</v>
      </c>
      <c r="I446" s="1">
        <f>ABS(BTC[[#This Row],[low]]-F445)</f>
        <v>28.090000000000146</v>
      </c>
      <c r="J446" s="15">
        <f>MAX(BTC[[#This Row],[H-L]:[|L-pC|]])</f>
        <v>166</v>
      </c>
      <c r="K446" s="8">
        <f>(K445*9+BTC[[#This Row],[TR]])/10</f>
        <v>134.94239885646843</v>
      </c>
      <c r="L446" s="12">
        <f>(BTC[[#This Row],[high]]+BTC[[#This Row],[low]])/2</f>
        <v>6442</v>
      </c>
      <c r="M446" s="15">
        <f>BTC[[#This Row],[MidPrice]]+Multiplier*BTC[[#This Row],[ATR]]</f>
        <v>6846.8271965694057</v>
      </c>
      <c r="N446" s="15">
        <f>BTC[[#This Row],[MidPrice]]-Multiplier*BTC[[#This Row],[ATR]]</f>
        <v>6037.1728034305943</v>
      </c>
      <c r="O446" s="15">
        <f>IF(OR(BTC[[#This Row],[UpperE]]&lt;O445,F445&gt;O445),BTC[[#This Row],[UpperE]],O445)</f>
        <v>6780.4966843002676</v>
      </c>
      <c r="P446" s="15">
        <f>IF(OR(BTC[[#This Row],[LowerE]]&gt;P445,F445&lt;P445),BTC[[#This Row],[LowerE]],P445)</f>
        <v>6166.2724949964759</v>
      </c>
      <c r="Q446" s="8">
        <f>IF(T445=O445,BTC[[#This Row],[Upper]],BTC[[#This Row],[Lower]])</f>
        <v>6780.4966843002676</v>
      </c>
      <c r="R446" s="22">
        <f>IF(BTC[[#This Row],[SuperTrend]]=BTC[[#This Row],[Upper]],BTC[[#This Row],[Upper]],NA())</f>
        <v>6780.4966843002676</v>
      </c>
      <c r="S446" s="22" t="e">
        <f>IF(BTC[[#This Row],[SuperTrend]]=BTC[[#This Row],[Lower]],BTC[[#This Row],[Lower]],NA())</f>
        <v>#N/A</v>
      </c>
      <c r="T446" s="22">
        <f>IF(BTC[[#This Row],[close]]&lt;=BTC[[#This Row],[STpot]],BTC[[#This Row],[Upper]],BTC[[#This Row],[Lower]])</f>
        <v>6780.4966843002676</v>
      </c>
    </row>
    <row r="447" spans="1:20" x14ac:dyDescent="0.25">
      <c r="A447" s="5">
        <v>446</v>
      </c>
      <c r="B447" s="2">
        <v>43408</v>
      </c>
      <c r="C447" s="1">
        <v>6485.85</v>
      </c>
      <c r="D447" s="1">
        <v>6504.39</v>
      </c>
      <c r="E447" s="1">
        <v>6431.02</v>
      </c>
      <c r="F447" s="1">
        <v>6468.99</v>
      </c>
      <c r="G447" s="1">
        <f>BTC[[#This Row],[high]]-BTC[[#This Row],[low]]</f>
        <v>73.369999999999891</v>
      </c>
      <c r="H447" s="1">
        <f>ABS(BTC[[#This Row],[high]]-F446)</f>
        <v>18.539999999999964</v>
      </c>
      <c r="I447" s="1">
        <f>ABS(BTC[[#This Row],[low]]-F446)</f>
        <v>54.829999999999927</v>
      </c>
      <c r="J447" s="15">
        <f>MAX(BTC[[#This Row],[H-L]:[|L-pC|]])</f>
        <v>73.369999999999891</v>
      </c>
      <c r="K447" s="8">
        <f>(K446*9+BTC[[#This Row],[TR]])/10</f>
        <v>128.78515897082156</v>
      </c>
      <c r="L447" s="12">
        <f>(BTC[[#This Row],[high]]+BTC[[#This Row],[low]])/2</f>
        <v>6467.7049999999999</v>
      </c>
      <c r="M447" s="15">
        <f>BTC[[#This Row],[MidPrice]]+Multiplier*BTC[[#This Row],[ATR]]</f>
        <v>6854.0604769124648</v>
      </c>
      <c r="N447" s="15">
        <f>BTC[[#This Row],[MidPrice]]-Multiplier*BTC[[#This Row],[ATR]]</f>
        <v>6081.3495230875351</v>
      </c>
      <c r="O447" s="15">
        <f>IF(OR(BTC[[#This Row],[UpperE]]&lt;O446,F446&gt;O446),BTC[[#This Row],[UpperE]],O446)</f>
        <v>6780.4966843002676</v>
      </c>
      <c r="P447" s="15">
        <f>IF(OR(BTC[[#This Row],[LowerE]]&gt;P446,F446&lt;P446),BTC[[#This Row],[LowerE]],P446)</f>
        <v>6166.2724949964759</v>
      </c>
      <c r="Q447" s="8">
        <f>IF(T446=O446,BTC[[#This Row],[Upper]],BTC[[#This Row],[Lower]])</f>
        <v>6780.4966843002676</v>
      </c>
      <c r="R447" s="22">
        <f>IF(BTC[[#This Row],[SuperTrend]]=BTC[[#This Row],[Upper]],BTC[[#This Row],[Upper]],NA())</f>
        <v>6780.4966843002676</v>
      </c>
      <c r="S447" s="22" t="e">
        <f>IF(BTC[[#This Row],[SuperTrend]]=BTC[[#This Row],[Lower]],BTC[[#This Row],[Lower]],NA())</f>
        <v>#N/A</v>
      </c>
      <c r="T447" s="22">
        <f>IF(BTC[[#This Row],[close]]&lt;=BTC[[#This Row],[STpot]],BTC[[#This Row],[Upper]],BTC[[#This Row],[Lower]])</f>
        <v>6780.4966843002676</v>
      </c>
    </row>
    <row r="448" spans="1:20" x14ac:dyDescent="0.25">
      <c r="A448" s="5">
        <v>447</v>
      </c>
      <c r="B448" s="2">
        <v>43409</v>
      </c>
      <c r="C448" s="1">
        <v>6468.99</v>
      </c>
      <c r="D448" s="1">
        <v>6531.31</v>
      </c>
      <c r="E448" s="1">
        <v>6445.18</v>
      </c>
      <c r="F448" s="1">
        <v>6519.11</v>
      </c>
      <c r="G448" s="1">
        <f>BTC[[#This Row],[high]]-BTC[[#This Row],[low]]</f>
        <v>86.130000000000109</v>
      </c>
      <c r="H448" s="1">
        <f>ABS(BTC[[#This Row],[high]]-F447)</f>
        <v>62.320000000000618</v>
      </c>
      <c r="I448" s="1">
        <f>ABS(BTC[[#This Row],[low]]-F447)</f>
        <v>23.809999999999491</v>
      </c>
      <c r="J448" s="15">
        <f>MAX(BTC[[#This Row],[H-L]:[|L-pC|]])</f>
        <v>86.130000000000109</v>
      </c>
      <c r="K448" s="8">
        <f>(K447*9+BTC[[#This Row],[TR]])/10</f>
        <v>124.51964307373942</v>
      </c>
      <c r="L448" s="12">
        <f>(BTC[[#This Row],[high]]+BTC[[#This Row],[low]])/2</f>
        <v>6488.2450000000008</v>
      </c>
      <c r="M448" s="15">
        <f>BTC[[#This Row],[MidPrice]]+Multiplier*BTC[[#This Row],[ATR]]</f>
        <v>6861.8039292212188</v>
      </c>
      <c r="N448" s="15">
        <f>BTC[[#This Row],[MidPrice]]-Multiplier*BTC[[#This Row],[ATR]]</f>
        <v>6114.6860707787828</v>
      </c>
      <c r="O448" s="15">
        <f>IF(OR(BTC[[#This Row],[UpperE]]&lt;O447,F447&gt;O447),BTC[[#This Row],[UpperE]],O447)</f>
        <v>6780.4966843002676</v>
      </c>
      <c r="P448" s="15">
        <f>IF(OR(BTC[[#This Row],[LowerE]]&gt;P447,F447&lt;P447),BTC[[#This Row],[LowerE]],P447)</f>
        <v>6166.2724949964759</v>
      </c>
      <c r="Q448" s="8">
        <f>IF(T447=O447,BTC[[#This Row],[Upper]],BTC[[#This Row],[Lower]])</f>
        <v>6780.4966843002676</v>
      </c>
      <c r="R448" s="22">
        <f>IF(BTC[[#This Row],[SuperTrend]]=BTC[[#This Row],[Upper]],BTC[[#This Row],[Upper]],NA())</f>
        <v>6780.4966843002676</v>
      </c>
      <c r="S448" s="22" t="e">
        <f>IF(BTC[[#This Row],[SuperTrend]]=BTC[[#This Row],[Lower]],BTC[[#This Row],[Lower]],NA())</f>
        <v>#N/A</v>
      </c>
      <c r="T448" s="22">
        <f>IF(BTC[[#This Row],[close]]&lt;=BTC[[#This Row],[STpot]],BTC[[#This Row],[Upper]],BTC[[#This Row],[Lower]])</f>
        <v>6780.4966843002676</v>
      </c>
    </row>
    <row r="449" spans="1:20" x14ac:dyDescent="0.25">
      <c r="A449" s="5">
        <v>448</v>
      </c>
      <c r="B449" s="2">
        <v>43410</v>
      </c>
      <c r="C449" s="1">
        <v>6522.73</v>
      </c>
      <c r="D449" s="1">
        <v>6615.15</v>
      </c>
      <c r="E449" s="1">
        <v>6509</v>
      </c>
      <c r="F449" s="1">
        <v>6578.46</v>
      </c>
      <c r="G449" s="1">
        <f>BTC[[#This Row],[high]]-BTC[[#This Row],[low]]</f>
        <v>106.14999999999964</v>
      </c>
      <c r="H449" s="1">
        <f>ABS(BTC[[#This Row],[high]]-F448)</f>
        <v>96.039999999999964</v>
      </c>
      <c r="I449" s="1">
        <f>ABS(BTC[[#This Row],[low]]-F448)</f>
        <v>10.109999999999673</v>
      </c>
      <c r="J449" s="15">
        <f>MAX(BTC[[#This Row],[H-L]:[|L-pC|]])</f>
        <v>106.14999999999964</v>
      </c>
      <c r="K449" s="8">
        <f>(K448*9+BTC[[#This Row],[TR]])/10</f>
        <v>122.68267876636544</v>
      </c>
      <c r="L449" s="12">
        <f>(BTC[[#This Row],[high]]+BTC[[#This Row],[low]])/2</f>
        <v>6562.0749999999998</v>
      </c>
      <c r="M449" s="15">
        <f>BTC[[#This Row],[MidPrice]]+Multiplier*BTC[[#This Row],[ATR]]</f>
        <v>6930.1230362990964</v>
      </c>
      <c r="N449" s="15">
        <f>BTC[[#This Row],[MidPrice]]-Multiplier*BTC[[#This Row],[ATR]]</f>
        <v>6194.0269637009033</v>
      </c>
      <c r="O449" s="15">
        <f>IF(OR(BTC[[#This Row],[UpperE]]&lt;O448,F448&gt;O448),BTC[[#This Row],[UpperE]],O448)</f>
        <v>6780.4966843002676</v>
      </c>
      <c r="P449" s="15">
        <f>IF(OR(BTC[[#This Row],[LowerE]]&gt;P448,F448&lt;P448),BTC[[#This Row],[LowerE]],P448)</f>
        <v>6194.0269637009033</v>
      </c>
      <c r="Q449" s="8">
        <f>IF(T448=O448,BTC[[#This Row],[Upper]],BTC[[#This Row],[Lower]])</f>
        <v>6780.4966843002676</v>
      </c>
      <c r="R449" s="22">
        <f>IF(BTC[[#This Row],[SuperTrend]]=BTC[[#This Row],[Upper]],BTC[[#This Row],[Upper]],NA())</f>
        <v>6780.4966843002676</v>
      </c>
      <c r="S449" s="22" t="e">
        <f>IF(BTC[[#This Row],[SuperTrend]]=BTC[[#This Row],[Lower]],BTC[[#This Row],[Lower]],NA())</f>
        <v>#N/A</v>
      </c>
      <c r="T449" s="22">
        <f>IF(BTC[[#This Row],[close]]&lt;=BTC[[#This Row],[STpot]],BTC[[#This Row],[Upper]],BTC[[#This Row],[Lower]])</f>
        <v>6780.4966843002676</v>
      </c>
    </row>
    <row r="450" spans="1:20" x14ac:dyDescent="0.25">
      <c r="A450" s="5">
        <v>449</v>
      </c>
      <c r="B450" s="2">
        <v>43411</v>
      </c>
      <c r="C450" s="1">
        <v>6578.46</v>
      </c>
      <c r="D450" s="1">
        <v>6594</v>
      </c>
      <c r="E450" s="1">
        <v>6468.22</v>
      </c>
      <c r="F450" s="1">
        <v>6479.84</v>
      </c>
      <c r="G450" s="1">
        <f>BTC[[#This Row],[high]]-BTC[[#This Row],[low]]</f>
        <v>125.77999999999975</v>
      </c>
      <c r="H450" s="1">
        <f>ABS(BTC[[#This Row],[high]]-F449)</f>
        <v>15.539999999999964</v>
      </c>
      <c r="I450" s="1">
        <f>ABS(BTC[[#This Row],[low]]-F449)</f>
        <v>110.23999999999978</v>
      </c>
      <c r="J450" s="15">
        <f>MAX(BTC[[#This Row],[H-L]:[|L-pC|]])</f>
        <v>125.77999999999975</v>
      </c>
      <c r="K450" s="8">
        <f>(K449*9+BTC[[#This Row],[TR]])/10</f>
        <v>122.99241088972887</v>
      </c>
      <c r="L450" s="12">
        <f>(BTC[[#This Row],[high]]+BTC[[#This Row],[low]])/2</f>
        <v>6531.1100000000006</v>
      </c>
      <c r="M450" s="15">
        <f>BTC[[#This Row],[MidPrice]]+Multiplier*BTC[[#This Row],[ATR]]</f>
        <v>6900.087232669187</v>
      </c>
      <c r="N450" s="15">
        <f>BTC[[#This Row],[MidPrice]]-Multiplier*BTC[[#This Row],[ATR]]</f>
        <v>6162.1327673308142</v>
      </c>
      <c r="O450" s="15">
        <f>IF(OR(BTC[[#This Row],[UpperE]]&lt;O449,F449&gt;O449),BTC[[#This Row],[UpperE]],O449)</f>
        <v>6780.4966843002676</v>
      </c>
      <c r="P450" s="15">
        <f>IF(OR(BTC[[#This Row],[LowerE]]&gt;P449,F449&lt;P449),BTC[[#This Row],[LowerE]],P449)</f>
        <v>6194.0269637009033</v>
      </c>
      <c r="Q450" s="8">
        <f>IF(T449=O449,BTC[[#This Row],[Upper]],BTC[[#This Row],[Lower]])</f>
        <v>6780.4966843002676</v>
      </c>
      <c r="R450" s="22">
        <f>IF(BTC[[#This Row],[SuperTrend]]=BTC[[#This Row],[Upper]],BTC[[#This Row],[Upper]],NA())</f>
        <v>6780.4966843002676</v>
      </c>
      <c r="S450" s="22" t="e">
        <f>IF(BTC[[#This Row],[SuperTrend]]=BTC[[#This Row],[Lower]],BTC[[#This Row],[Lower]],NA())</f>
        <v>#N/A</v>
      </c>
      <c r="T450" s="22">
        <f>IF(BTC[[#This Row],[close]]&lt;=BTC[[#This Row],[STpot]],BTC[[#This Row],[Upper]],BTC[[#This Row],[Lower]])</f>
        <v>6780.4966843002676</v>
      </c>
    </row>
    <row r="451" spans="1:20" x14ac:dyDescent="0.25">
      <c r="A451" s="5">
        <v>450</v>
      </c>
      <c r="B451" s="2">
        <v>43412</v>
      </c>
      <c r="C451" s="1">
        <v>6479.84</v>
      </c>
      <c r="D451" s="1">
        <v>6511.53</v>
      </c>
      <c r="E451" s="1">
        <v>6391.01</v>
      </c>
      <c r="F451" s="1">
        <v>6419.99</v>
      </c>
      <c r="G451" s="1">
        <f>BTC[[#This Row],[high]]-BTC[[#This Row],[low]]</f>
        <v>120.51999999999953</v>
      </c>
      <c r="H451" s="1">
        <f>ABS(BTC[[#This Row],[high]]-F450)</f>
        <v>31.6899999999996</v>
      </c>
      <c r="I451" s="1">
        <f>ABS(BTC[[#This Row],[low]]-F450)</f>
        <v>88.829999999999927</v>
      </c>
      <c r="J451" s="15">
        <f>MAX(BTC[[#This Row],[H-L]:[|L-pC|]])</f>
        <v>120.51999999999953</v>
      </c>
      <c r="K451" s="8">
        <f>(K450*9+BTC[[#This Row],[TR]])/10</f>
        <v>122.74516980075593</v>
      </c>
      <c r="L451" s="12">
        <f>(BTC[[#This Row],[high]]+BTC[[#This Row],[low]])/2</f>
        <v>6451.27</v>
      </c>
      <c r="M451" s="15">
        <f>BTC[[#This Row],[MidPrice]]+Multiplier*BTC[[#This Row],[ATR]]</f>
        <v>6819.5055094022682</v>
      </c>
      <c r="N451" s="15">
        <f>BTC[[#This Row],[MidPrice]]-Multiplier*BTC[[#This Row],[ATR]]</f>
        <v>6083.0344905977327</v>
      </c>
      <c r="O451" s="15">
        <f>IF(OR(BTC[[#This Row],[UpperE]]&lt;O450,F450&gt;O450),BTC[[#This Row],[UpperE]],O450)</f>
        <v>6780.4966843002676</v>
      </c>
      <c r="P451" s="15">
        <f>IF(OR(BTC[[#This Row],[LowerE]]&gt;P450,F450&lt;P450),BTC[[#This Row],[LowerE]],P450)</f>
        <v>6194.0269637009033</v>
      </c>
      <c r="Q451" s="8">
        <f>IF(T450=O450,BTC[[#This Row],[Upper]],BTC[[#This Row],[Lower]])</f>
        <v>6780.4966843002676</v>
      </c>
      <c r="R451" s="22">
        <f>IF(BTC[[#This Row],[SuperTrend]]=BTC[[#This Row],[Upper]],BTC[[#This Row],[Upper]],NA())</f>
        <v>6780.4966843002676</v>
      </c>
      <c r="S451" s="22" t="e">
        <f>IF(BTC[[#This Row],[SuperTrend]]=BTC[[#This Row],[Lower]],BTC[[#This Row],[Lower]],NA())</f>
        <v>#N/A</v>
      </c>
      <c r="T451" s="22">
        <f>IF(BTC[[#This Row],[close]]&lt;=BTC[[#This Row],[STpot]],BTC[[#This Row],[Upper]],BTC[[#This Row],[Lower]])</f>
        <v>6780.4966843002676</v>
      </c>
    </row>
    <row r="452" spans="1:20" x14ac:dyDescent="0.25">
      <c r="A452" s="5">
        <v>451</v>
      </c>
      <c r="B452" s="2">
        <v>43413</v>
      </c>
      <c r="C452" s="1">
        <v>6419.99</v>
      </c>
      <c r="D452" s="1">
        <v>6475.55</v>
      </c>
      <c r="E452" s="1">
        <v>6411</v>
      </c>
      <c r="F452" s="1">
        <v>6433.05</v>
      </c>
      <c r="G452" s="1">
        <f>BTC[[#This Row],[high]]-BTC[[#This Row],[low]]</f>
        <v>64.550000000000182</v>
      </c>
      <c r="H452" s="1">
        <f>ABS(BTC[[#This Row],[high]]-F451)</f>
        <v>55.5600000000004</v>
      </c>
      <c r="I452" s="1">
        <f>ABS(BTC[[#This Row],[low]]-F451)</f>
        <v>8.9899999999997817</v>
      </c>
      <c r="J452" s="15">
        <f>MAX(BTC[[#This Row],[H-L]:[|L-pC|]])</f>
        <v>64.550000000000182</v>
      </c>
      <c r="K452" s="8">
        <f>(K451*9+BTC[[#This Row],[TR]])/10</f>
        <v>116.92565282068036</v>
      </c>
      <c r="L452" s="12">
        <f>(BTC[[#This Row],[high]]+BTC[[#This Row],[low]])/2</f>
        <v>6443.2749999999996</v>
      </c>
      <c r="M452" s="15">
        <f>BTC[[#This Row],[MidPrice]]+Multiplier*BTC[[#This Row],[ATR]]</f>
        <v>6794.0519584620406</v>
      </c>
      <c r="N452" s="15">
        <f>BTC[[#This Row],[MidPrice]]-Multiplier*BTC[[#This Row],[ATR]]</f>
        <v>6092.4980415379587</v>
      </c>
      <c r="O452" s="15">
        <f>IF(OR(BTC[[#This Row],[UpperE]]&lt;O451,F451&gt;O451),BTC[[#This Row],[UpperE]],O451)</f>
        <v>6780.4966843002676</v>
      </c>
      <c r="P452" s="15">
        <f>IF(OR(BTC[[#This Row],[LowerE]]&gt;P451,F451&lt;P451),BTC[[#This Row],[LowerE]],P451)</f>
        <v>6194.0269637009033</v>
      </c>
      <c r="Q452" s="8">
        <f>IF(T451=O451,BTC[[#This Row],[Upper]],BTC[[#This Row],[Lower]])</f>
        <v>6780.4966843002676</v>
      </c>
      <c r="R452" s="22">
        <f>IF(BTC[[#This Row],[SuperTrend]]=BTC[[#This Row],[Upper]],BTC[[#This Row],[Upper]],NA())</f>
        <v>6780.4966843002676</v>
      </c>
      <c r="S452" s="22" t="e">
        <f>IF(BTC[[#This Row],[SuperTrend]]=BTC[[#This Row],[Lower]],BTC[[#This Row],[Lower]],NA())</f>
        <v>#N/A</v>
      </c>
      <c r="T452" s="22">
        <f>IF(BTC[[#This Row],[close]]&lt;=BTC[[#This Row],[STpot]],BTC[[#This Row],[Upper]],BTC[[#This Row],[Lower]])</f>
        <v>6780.4966843002676</v>
      </c>
    </row>
    <row r="453" spans="1:20" x14ac:dyDescent="0.25">
      <c r="A453" s="5">
        <v>452</v>
      </c>
      <c r="B453" s="2">
        <v>43414</v>
      </c>
      <c r="C453" s="1">
        <v>6435.16</v>
      </c>
      <c r="D453" s="1">
        <v>6462.14</v>
      </c>
      <c r="E453" s="1">
        <v>6355</v>
      </c>
      <c r="F453" s="1">
        <v>6449.81</v>
      </c>
      <c r="G453" s="1">
        <f>BTC[[#This Row],[high]]-BTC[[#This Row],[low]]</f>
        <v>107.14000000000033</v>
      </c>
      <c r="H453" s="1">
        <f>ABS(BTC[[#This Row],[high]]-F452)</f>
        <v>29.090000000000146</v>
      </c>
      <c r="I453" s="1">
        <f>ABS(BTC[[#This Row],[low]]-F452)</f>
        <v>78.050000000000182</v>
      </c>
      <c r="J453" s="15">
        <f>MAX(BTC[[#This Row],[H-L]:[|L-pC|]])</f>
        <v>107.14000000000033</v>
      </c>
      <c r="K453" s="8">
        <f>(K452*9+BTC[[#This Row],[TR]])/10</f>
        <v>115.94708753861235</v>
      </c>
      <c r="L453" s="12">
        <f>(BTC[[#This Row],[high]]+BTC[[#This Row],[low]])/2</f>
        <v>6408.57</v>
      </c>
      <c r="M453" s="15">
        <f>BTC[[#This Row],[MidPrice]]+Multiplier*BTC[[#This Row],[ATR]]</f>
        <v>6756.4112626158367</v>
      </c>
      <c r="N453" s="15">
        <f>BTC[[#This Row],[MidPrice]]-Multiplier*BTC[[#This Row],[ATR]]</f>
        <v>6060.7287373841627</v>
      </c>
      <c r="O453" s="15">
        <f>IF(OR(BTC[[#This Row],[UpperE]]&lt;O452,F452&gt;O452),BTC[[#This Row],[UpperE]],O452)</f>
        <v>6756.4112626158367</v>
      </c>
      <c r="P453" s="15">
        <f>IF(OR(BTC[[#This Row],[LowerE]]&gt;P452,F452&lt;P452),BTC[[#This Row],[LowerE]],P452)</f>
        <v>6194.0269637009033</v>
      </c>
      <c r="Q453" s="8">
        <f>IF(T452=O452,BTC[[#This Row],[Upper]],BTC[[#This Row],[Lower]])</f>
        <v>6756.4112626158367</v>
      </c>
      <c r="R453" s="22">
        <f>IF(BTC[[#This Row],[SuperTrend]]=BTC[[#This Row],[Upper]],BTC[[#This Row],[Upper]],NA())</f>
        <v>6756.4112626158367</v>
      </c>
      <c r="S453" s="22" t="e">
        <f>IF(BTC[[#This Row],[SuperTrend]]=BTC[[#This Row],[Lower]],BTC[[#This Row],[Lower]],NA())</f>
        <v>#N/A</v>
      </c>
      <c r="T453" s="22">
        <f>IF(BTC[[#This Row],[close]]&lt;=BTC[[#This Row],[STpot]],BTC[[#This Row],[Upper]],BTC[[#This Row],[Lower]])</f>
        <v>6756.4112626158367</v>
      </c>
    </row>
    <row r="454" spans="1:20" x14ac:dyDescent="0.25">
      <c r="A454" s="5">
        <v>453</v>
      </c>
      <c r="B454" s="2">
        <v>43415</v>
      </c>
      <c r="C454" s="1">
        <v>6450.71</v>
      </c>
      <c r="D454" s="1">
        <v>6497</v>
      </c>
      <c r="E454" s="1">
        <v>6421</v>
      </c>
      <c r="F454" s="1">
        <v>6453.07</v>
      </c>
      <c r="G454" s="1">
        <f>BTC[[#This Row],[high]]-BTC[[#This Row],[low]]</f>
        <v>76</v>
      </c>
      <c r="H454" s="1">
        <f>ABS(BTC[[#This Row],[high]]-F453)</f>
        <v>47.1899999999996</v>
      </c>
      <c r="I454" s="1">
        <f>ABS(BTC[[#This Row],[low]]-F453)</f>
        <v>28.8100000000004</v>
      </c>
      <c r="J454" s="15">
        <f>MAX(BTC[[#This Row],[H-L]:[|L-pC|]])</f>
        <v>76</v>
      </c>
      <c r="K454" s="8">
        <f>(K453*9+BTC[[#This Row],[TR]])/10</f>
        <v>111.95237878475112</v>
      </c>
      <c r="L454" s="12">
        <f>(BTC[[#This Row],[high]]+BTC[[#This Row],[low]])/2</f>
        <v>6459</v>
      </c>
      <c r="M454" s="15">
        <f>BTC[[#This Row],[MidPrice]]+Multiplier*BTC[[#This Row],[ATR]]</f>
        <v>6794.8571363542533</v>
      </c>
      <c r="N454" s="15">
        <f>BTC[[#This Row],[MidPrice]]-Multiplier*BTC[[#This Row],[ATR]]</f>
        <v>6123.1428636457467</v>
      </c>
      <c r="O454" s="15">
        <f>IF(OR(BTC[[#This Row],[UpperE]]&lt;O453,F453&gt;O453),BTC[[#This Row],[UpperE]],O453)</f>
        <v>6756.4112626158367</v>
      </c>
      <c r="P454" s="15">
        <f>IF(OR(BTC[[#This Row],[LowerE]]&gt;P453,F453&lt;P453),BTC[[#This Row],[LowerE]],P453)</f>
        <v>6194.0269637009033</v>
      </c>
      <c r="Q454" s="8">
        <f>IF(T453=O453,BTC[[#This Row],[Upper]],BTC[[#This Row],[Lower]])</f>
        <v>6756.4112626158367</v>
      </c>
      <c r="R454" s="22">
        <f>IF(BTC[[#This Row],[SuperTrend]]=BTC[[#This Row],[Upper]],BTC[[#This Row],[Upper]],NA())</f>
        <v>6756.4112626158367</v>
      </c>
      <c r="S454" s="22" t="e">
        <f>IF(BTC[[#This Row],[SuperTrend]]=BTC[[#This Row],[Lower]],BTC[[#This Row],[Lower]],NA())</f>
        <v>#N/A</v>
      </c>
      <c r="T454" s="22">
        <f>IF(BTC[[#This Row],[close]]&lt;=BTC[[#This Row],[STpot]],BTC[[#This Row],[Upper]],BTC[[#This Row],[Lower]])</f>
        <v>6756.4112626158367</v>
      </c>
    </row>
    <row r="455" spans="1:20" x14ac:dyDescent="0.25">
      <c r="A455" s="5">
        <v>454</v>
      </c>
      <c r="B455" s="2">
        <v>43416</v>
      </c>
      <c r="C455" s="1">
        <v>6451.68</v>
      </c>
      <c r="D455" s="1">
        <v>6498</v>
      </c>
      <c r="E455" s="1">
        <v>6391.15</v>
      </c>
      <c r="F455" s="1">
        <v>6457.66</v>
      </c>
      <c r="G455" s="1">
        <f>BTC[[#This Row],[high]]-BTC[[#This Row],[low]]</f>
        <v>106.85000000000036</v>
      </c>
      <c r="H455" s="1">
        <f>ABS(BTC[[#This Row],[high]]-F454)</f>
        <v>44.930000000000291</v>
      </c>
      <c r="I455" s="1">
        <f>ABS(BTC[[#This Row],[low]]-F454)</f>
        <v>61.920000000000073</v>
      </c>
      <c r="J455" s="15">
        <f>MAX(BTC[[#This Row],[H-L]:[|L-pC|]])</f>
        <v>106.85000000000036</v>
      </c>
      <c r="K455" s="8">
        <f>(K454*9+BTC[[#This Row],[TR]])/10</f>
        <v>111.44214090627604</v>
      </c>
      <c r="L455" s="12">
        <f>(BTC[[#This Row],[high]]+BTC[[#This Row],[low]])/2</f>
        <v>6444.5749999999998</v>
      </c>
      <c r="M455" s="15">
        <f>BTC[[#This Row],[MidPrice]]+Multiplier*BTC[[#This Row],[ATR]]</f>
        <v>6778.9014227188281</v>
      </c>
      <c r="N455" s="15">
        <f>BTC[[#This Row],[MidPrice]]-Multiplier*BTC[[#This Row],[ATR]]</f>
        <v>6110.2485772811715</v>
      </c>
      <c r="O455" s="15">
        <f>IF(OR(BTC[[#This Row],[UpperE]]&lt;O454,F454&gt;O454),BTC[[#This Row],[UpperE]],O454)</f>
        <v>6756.4112626158367</v>
      </c>
      <c r="P455" s="15">
        <f>IF(OR(BTC[[#This Row],[LowerE]]&gt;P454,F454&lt;P454),BTC[[#This Row],[LowerE]],P454)</f>
        <v>6194.0269637009033</v>
      </c>
      <c r="Q455" s="8">
        <f>IF(T454=O454,BTC[[#This Row],[Upper]],BTC[[#This Row],[Lower]])</f>
        <v>6756.4112626158367</v>
      </c>
      <c r="R455" s="22">
        <f>IF(BTC[[#This Row],[SuperTrend]]=BTC[[#This Row],[Upper]],BTC[[#This Row],[Upper]],NA())</f>
        <v>6756.4112626158367</v>
      </c>
      <c r="S455" s="22" t="e">
        <f>IF(BTC[[#This Row],[SuperTrend]]=BTC[[#This Row],[Lower]],BTC[[#This Row],[Lower]],NA())</f>
        <v>#N/A</v>
      </c>
      <c r="T455" s="22">
        <f>IF(BTC[[#This Row],[close]]&lt;=BTC[[#This Row],[STpot]],BTC[[#This Row],[Upper]],BTC[[#This Row],[Lower]])</f>
        <v>6756.4112626158367</v>
      </c>
    </row>
    <row r="456" spans="1:20" x14ac:dyDescent="0.25">
      <c r="A456" s="5">
        <v>455</v>
      </c>
      <c r="B456" s="2">
        <v>43417</v>
      </c>
      <c r="C456" s="1">
        <v>6458.98</v>
      </c>
      <c r="D456" s="1">
        <v>6482.84</v>
      </c>
      <c r="E456" s="1">
        <v>5656.87</v>
      </c>
      <c r="F456" s="1">
        <v>5922.41</v>
      </c>
      <c r="G456" s="1">
        <f>BTC[[#This Row],[high]]-BTC[[#This Row],[low]]</f>
        <v>825.97000000000025</v>
      </c>
      <c r="H456" s="1">
        <f>ABS(BTC[[#This Row],[high]]-F455)</f>
        <v>25.180000000000291</v>
      </c>
      <c r="I456" s="1">
        <f>ABS(BTC[[#This Row],[low]]-F455)</f>
        <v>800.79</v>
      </c>
      <c r="J456" s="15">
        <f>MAX(BTC[[#This Row],[H-L]:[|L-pC|]])</f>
        <v>825.97000000000025</v>
      </c>
      <c r="K456" s="8">
        <f>(K455*9+BTC[[#This Row],[TR]])/10</f>
        <v>182.89492681564846</v>
      </c>
      <c r="L456" s="12">
        <f>(BTC[[#This Row],[high]]+BTC[[#This Row],[low]])/2</f>
        <v>6069.8549999999996</v>
      </c>
      <c r="M456" s="15">
        <f>BTC[[#This Row],[MidPrice]]+Multiplier*BTC[[#This Row],[ATR]]</f>
        <v>6618.5397804469449</v>
      </c>
      <c r="N456" s="15">
        <f>BTC[[#This Row],[MidPrice]]-Multiplier*BTC[[#This Row],[ATR]]</f>
        <v>5521.1702195530543</v>
      </c>
      <c r="O456" s="15">
        <f>IF(OR(BTC[[#This Row],[UpperE]]&lt;O455,F455&gt;O455),BTC[[#This Row],[UpperE]],O455)</f>
        <v>6618.5397804469449</v>
      </c>
      <c r="P456" s="15">
        <f>IF(OR(BTC[[#This Row],[LowerE]]&gt;P455,F455&lt;P455),BTC[[#This Row],[LowerE]],P455)</f>
        <v>6194.0269637009033</v>
      </c>
      <c r="Q456" s="8">
        <f>IF(T455=O455,BTC[[#This Row],[Upper]],BTC[[#This Row],[Lower]])</f>
        <v>6618.5397804469449</v>
      </c>
      <c r="R456" s="22">
        <f>IF(BTC[[#This Row],[SuperTrend]]=BTC[[#This Row],[Upper]],BTC[[#This Row],[Upper]],NA())</f>
        <v>6618.5397804469449</v>
      </c>
      <c r="S456" s="22" t="e">
        <f>IF(BTC[[#This Row],[SuperTrend]]=BTC[[#This Row],[Lower]],BTC[[#This Row],[Lower]],NA())</f>
        <v>#N/A</v>
      </c>
      <c r="T456" s="22">
        <f>IF(BTC[[#This Row],[close]]&lt;=BTC[[#This Row],[STpot]],BTC[[#This Row],[Upper]],BTC[[#This Row],[Lower]])</f>
        <v>6618.5397804469449</v>
      </c>
    </row>
    <row r="457" spans="1:20" x14ac:dyDescent="0.25">
      <c r="A457" s="5">
        <v>456</v>
      </c>
      <c r="B457" s="2">
        <v>43418</v>
      </c>
      <c r="C457" s="1">
        <v>5917.2</v>
      </c>
      <c r="D457" s="1">
        <v>5939.54</v>
      </c>
      <c r="E457" s="1">
        <v>5403.42</v>
      </c>
      <c r="F457" s="1">
        <v>5753.4</v>
      </c>
      <c r="G457" s="1">
        <f>BTC[[#This Row],[high]]-BTC[[#This Row],[low]]</f>
        <v>536.11999999999989</v>
      </c>
      <c r="H457" s="1">
        <f>ABS(BTC[[#This Row],[high]]-F456)</f>
        <v>17.130000000000109</v>
      </c>
      <c r="I457" s="1">
        <f>ABS(BTC[[#This Row],[low]]-F456)</f>
        <v>518.98999999999978</v>
      </c>
      <c r="J457" s="15">
        <f>MAX(BTC[[#This Row],[H-L]:[|L-pC|]])</f>
        <v>536.11999999999989</v>
      </c>
      <c r="K457" s="8">
        <f>(K456*9+BTC[[#This Row],[TR]])/10</f>
        <v>218.21743413408359</v>
      </c>
      <c r="L457" s="12">
        <f>(BTC[[#This Row],[high]]+BTC[[#This Row],[low]])/2</f>
        <v>5671.48</v>
      </c>
      <c r="M457" s="15">
        <f>BTC[[#This Row],[MidPrice]]+Multiplier*BTC[[#This Row],[ATR]]</f>
        <v>6326.1323024022504</v>
      </c>
      <c r="N457" s="15">
        <f>BTC[[#This Row],[MidPrice]]-Multiplier*BTC[[#This Row],[ATR]]</f>
        <v>5016.8276975977487</v>
      </c>
      <c r="O457" s="15">
        <f>IF(OR(BTC[[#This Row],[UpperE]]&lt;O456,F456&gt;O456),BTC[[#This Row],[UpperE]],O456)</f>
        <v>6326.1323024022504</v>
      </c>
      <c r="P457" s="15">
        <f>IF(OR(BTC[[#This Row],[LowerE]]&gt;P456,F456&lt;P456),BTC[[#This Row],[LowerE]],P456)</f>
        <v>5016.8276975977487</v>
      </c>
      <c r="Q457" s="8">
        <f>IF(T456=O456,BTC[[#This Row],[Upper]],BTC[[#This Row],[Lower]])</f>
        <v>6326.1323024022504</v>
      </c>
      <c r="R457" s="22">
        <f>IF(BTC[[#This Row],[SuperTrend]]=BTC[[#This Row],[Upper]],BTC[[#This Row],[Upper]],NA())</f>
        <v>6326.1323024022504</v>
      </c>
      <c r="S457" s="22" t="e">
        <f>IF(BTC[[#This Row],[SuperTrend]]=BTC[[#This Row],[Lower]],BTC[[#This Row],[Lower]],NA())</f>
        <v>#N/A</v>
      </c>
      <c r="T457" s="22">
        <f>IF(BTC[[#This Row],[close]]&lt;=BTC[[#This Row],[STpot]],BTC[[#This Row],[Upper]],BTC[[#This Row],[Lower]])</f>
        <v>6326.1323024022504</v>
      </c>
    </row>
    <row r="458" spans="1:20" x14ac:dyDescent="0.25">
      <c r="A458" s="5">
        <v>457</v>
      </c>
      <c r="B458" s="2">
        <v>43419</v>
      </c>
      <c r="C458" s="1">
        <v>5757.09</v>
      </c>
      <c r="D458" s="1">
        <v>5782.89</v>
      </c>
      <c r="E458" s="1">
        <v>5549.25</v>
      </c>
      <c r="F458" s="1">
        <v>5655.94</v>
      </c>
      <c r="G458" s="1">
        <f>BTC[[#This Row],[high]]-BTC[[#This Row],[low]]</f>
        <v>233.64000000000033</v>
      </c>
      <c r="H458" s="1">
        <f>ABS(BTC[[#This Row],[high]]-F457)</f>
        <v>29.490000000000691</v>
      </c>
      <c r="I458" s="1">
        <f>ABS(BTC[[#This Row],[low]]-F457)</f>
        <v>204.14999999999964</v>
      </c>
      <c r="J458" s="15">
        <f>MAX(BTC[[#This Row],[H-L]:[|L-pC|]])</f>
        <v>233.64000000000033</v>
      </c>
      <c r="K458" s="8">
        <f>(K457*9+BTC[[#This Row],[TR]])/10</f>
        <v>219.75969072067528</v>
      </c>
      <c r="L458" s="12">
        <f>(BTC[[#This Row],[high]]+BTC[[#This Row],[low]])/2</f>
        <v>5666.07</v>
      </c>
      <c r="M458" s="15">
        <f>BTC[[#This Row],[MidPrice]]+Multiplier*BTC[[#This Row],[ATR]]</f>
        <v>6325.3490721620255</v>
      </c>
      <c r="N458" s="15">
        <f>BTC[[#This Row],[MidPrice]]-Multiplier*BTC[[#This Row],[ATR]]</f>
        <v>5006.7909278379739</v>
      </c>
      <c r="O458" s="15">
        <f>IF(OR(BTC[[#This Row],[UpperE]]&lt;O457,F457&gt;O457),BTC[[#This Row],[UpperE]],O457)</f>
        <v>6325.3490721620255</v>
      </c>
      <c r="P458" s="15">
        <f>IF(OR(BTC[[#This Row],[LowerE]]&gt;P457,F457&lt;P457),BTC[[#This Row],[LowerE]],P457)</f>
        <v>5016.8276975977487</v>
      </c>
      <c r="Q458" s="8">
        <f>IF(T457=O457,BTC[[#This Row],[Upper]],BTC[[#This Row],[Lower]])</f>
        <v>6325.3490721620255</v>
      </c>
      <c r="R458" s="22">
        <f>IF(BTC[[#This Row],[SuperTrend]]=BTC[[#This Row],[Upper]],BTC[[#This Row],[Upper]],NA())</f>
        <v>6325.3490721620255</v>
      </c>
      <c r="S458" s="22" t="e">
        <f>IF(BTC[[#This Row],[SuperTrend]]=BTC[[#This Row],[Lower]],BTC[[#This Row],[Lower]],NA())</f>
        <v>#N/A</v>
      </c>
      <c r="T458" s="22">
        <f>IF(BTC[[#This Row],[close]]&lt;=BTC[[#This Row],[STpot]],BTC[[#This Row],[Upper]],BTC[[#This Row],[Lower]])</f>
        <v>6325.3490721620255</v>
      </c>
    </row>
    <row r="459" spans="1:20" x14ac:dyDescent="0.25">
      <c r="A459" s="5">
        <v>458</v>
      </c>
      <c r="B459" s="2">
        <v>43420</v>
      </c>
      <c r="C459" s="1">
        <v>5650.57</v>
      </c>
      <c r="D459" s="1">
        <v>5656.6</v>
      </c>
      <c r="E459" s="1">
        <v>5565.43</v>
      </c>
      <c r="F459" s="1">
        <v>5628.29</v>
      </c>
      <c r="G459" s="1">
        <f>BTC[[#This Row],[high]]-BTC[[#This Row],[low]]</f>
        <v>91.170000000000073</v>
      </c>
      <c r="H459" s="1">
        <f>ABS(BTC[[#This Row],[high]]-F458)</f>
        <v>0.66000000000076398</v>
      </c>
      <c r="I459" s="1">
        <f>ABS(BTC[[#This Row],[low]]-F458)</f>
        <v>90.509999999999309</v>
      </c>
      <c r="J459" s="15">
        <f>MAX(BTC[[#This Row],[H-L]:[|L-pC|]])</f>
        <v>91.170000000000073</v>
      </c>
      <c r="K459" s="8">
        <f>(K458*9+BTC[[#This Row],[TR]])/10</f>
        <v>206.90072164860777</v>
      </c>
      <c r="L459" s="12">
        <f>(BTC[[#This Row],[high]]+BTC[[#This Row],[low]])/2</f>
        <v>5611.0150000000003</v>
      </c>
      <c r="M459" s="15">
        <f>BTC[[#This Row],[MidPrice]]+Multiplier*BTC[[#This Row],[ATR]]</f>
        <v>6231.7171649458232</v>
      </c>
      <c r="N459" s="15">
        <f>BTC[[#This Row],[MidPrice]]-Multiplier*BTC[[#This Row],[ATR]]</f>
        <v>4990.3128350541774</v>
      </c>
      <c r="O459" s="15">
        <f>IF(OR(BTC[[#This Row],[UpperE]]&lt;O458,F458&gt;O458),BTC[[#This Row],[UpperE]],O458)</f>
        <v>6231.7171649458232</v>
      </c>
      <c r="P459" s="15">
        <f>IF(OR(BTC[[#This Row],[LowerE]]&gt;P458,F458&lt;P458),BTC[[#This Row],[LowerE]],P458)</f>
        <v>5016.8276975977487</v>
      </c>
      <c r="Q459" s="8">
        <f>IF(T458=O458,BTC[[#This Row],[Upper]],BTC[[#This Row],[Lower]])</f>
        <v>6231.7171649458232</v>
      </c>
      <c r="R459" s="22">
        <f>IF(BTC[[#This Row],[SuperTrend]]=BTC[[#This Row],[Upper]],BTC[[#This Row],[Upper]],NA())</f>
        <v>6231.7171649458232</v>
      </c>
      <c r="S459" s="22" t="e">
        <f>IF(BTC[[#This Row],[SuperTrend]]=BTC[[#This Row],[Lower]],BTC[[#This Row],[Lower]],NA())</f>
        <v>#N/A</v>
      </c>
      <c r="T459" s="22">
        <f>IF(BTC[[#This Row],[close]]&lt;=BTC[[#This Row],[STpot]],BTC[[#This Row],[Upper]],BTC[[#This Row],[Lower]])</f>
        <v>6231.7171649458232</v>
      </c>
    </row>
    <row r="460" spans="1:20" x14ac:dyDescent="0.25">
      <c r="A460" s="5">
        <v>459</v>
      </c>
      <c r="B460" s="2">
        <v>43421</v>
      </c>
      <c r="C460" s="1">
        <v>5630.49</v>
      </c>
      <c r="D460" s="1">
        <v>5738.17</v>
      </c>
      <c r="E460" s="1">
        <v>5617</v>
      </c>
      <c r="F460" s="1">
        <v>5662</v>
      </c>
      <c r="G460" s="1">
        <f>BTC[[#This Row],[high]]-BTC[[#This Row],[low]]</f>
        <v>121.17000000000007</v>
      </c>
      <c r="H460" s="1">
        <f>ABS(BTC[[#This Row],[high]]-F459)</f>
        <v>109.88000000000011</v>
      </c>
      <c r="I460" s="1">
        <f>ABS(BTC[[#This Row],[low]]-F459)</f>
        <v>11.289999999999964</v>
      </c>
      <c r="J460" s="15">
        <f>MAX(BTC[[#This Row],[H-L]:[|L-pC|]])</f>
        <v>121.17000000000007</v>
      </c>
      <c r="K460" s="8">
        <f>(K459*9+BTC[[#This Row],[TR]])/10</f>
        <v>198.327649483747</v>
      </c>
      <c r="L460" s="12">
        <f>(BTC[[#This Row],[high]]+BTC[[#This Row],[low]])/2</f>
        <v>5677.585</v>
      </c>
      <c r="M460" s="15">
        <f>BTC[[#This Row],[MidPrice]]+Multiplier*BTC[[#This Row],[ATR]]</f>
        <v>6272.5679484512411</v>
      </c>
      <c r="N460" s="15">
        <f>BTC[[#This Row],[MidPrice]]-Multiplier*BTC[[#This Row],[ATR]]</f>
        <v>5082.6020515487589</v>
      </c>
      <c r="O460" s="15">
        <f>IF(OR(BTC[[#This Row],[UpperE]]&lt;O459,F459&gt;O459),BTC[[#This Row],[UpperE]],O459)</f>
        <v>6231.7171649458232</v>
      </c>
      <c r="P460" s="15">
        <f>IF(OR(BTC[[#This Row],[LowerE]]&gt;P459,F459&lt;P459),BTC[[#This Row],[LowerE]],P459)</f>
        <v>5082.6020515487589</v>
      </c>
      <c r="Q460" s="8">
        <f>IF(T459=O459,BTC[[#This Row],[Upper]],BTC[[#This Row],[Lower]])</f>
        <v>6231.7171649458232</v>
      </c>
      <c r="R460" s="22">
        <f>IF(BTC[[#This Row],[SuperTrend]]=BTC[[#This Row],[Upper]],BTC[[#This Row],[Upper]],NA())</f>
        <v>6231.7171649458232</v>
      </c>
      <c r="S460" s="22" t="e">
        <f>IF(BTC[[#This Row],[SuperTrend]]=BTC[[#This Row],[Lower]],BTC[[#This Row],[Lower]],NA())</f>
        <v>#N/A</v>
      </c>
      <c r="T460" s="22">
        <f>IF(BTC[[#This Row],[close]]&lt;=BTC[[#This Row],[STpot]],BTC[[#This Row],[Upper]],BTC[[#This Row],[Lower]])</f>
        <v>6231.7171649458232</v>
      </c>
    </row>
    <row r="461" spans="1:20" x14ac:dyDescent="0.25">
      <c r="A461" s="5">
        <v>460</v>
      </c>
      <c r="B461" s="2">
        <v>43422</v>
      </c>
      <c r="C461" s="1">
        <v>5661.94</v>
      </c>
      <c r="D461" s="1">
        <v>5664</v>
      </c>
      <c r="E461" s="1">
        <v>4855</v>
      </c>
      <c r="F461" s="1">
        <v>4910.03</v>
      </c>
      <c r="G461" s="1">
        <f>BTC[[#This Row],[high]]-BTC[[#This Row],[low]]</f>
        <v>809</v>
      </c>
      <c r="H461" s="1">
        <f>ABS(BTC[[#This Row],[high]]-F460)</f>
        <v>2</v>
      </c>
      <c r="I461" s="1">
        <f>ABS(BTC[[#This Row],[low]]-F460)</f>
        <v>807</v>
      </c>
      <c r="J461" s="15">
        <f>MAX(BTC[[#This Row],[H-L]:[|L-pC|]])</f>
        <v>809</v>
      </c>
      <c r="K461" s="8">
        <f>(K460*9+BTC[[#This Row],[TR]])/10</f>
        <v>259.39488453537228</v>
      </c>
      <c r="L461" s="12">
        <f>(BTC[[#This Row],[high]]+BTC[[#This Row],[low]])/2</f>
        <v>5259.5</v>
      </c>
      <c r="M461" s="15">
        <f>BTC[[#This Row],[MidPrice]]+Multiplier*BTC[[#This Row],[ATR]]</f>
        <v>6037.6846536061166</v>
      </c>
      <c r="N461" s="15">
        <f>BTC[[#This Row],[MidPrice]]-Multiplier*BTC[[#This Row],[ATR]]</f>
        <v>4481.3153463938834</v>
      </c>
      <c r="O461" s="15">
        <f>IF(OR(BTC[[#This Row],[UpperE]]&lt;O460,F460&gt;O460),BTC[[#This Row],[UpperE]],O460)</f>
        <v>6037.6846536061166</v>
      </c>
      <c r="P461" s="15">
        <f>IF(OR(BTC[[#This Row],[LowerE]]&gt;P460,F460&lt;P460),BTC[[#This Row],[LowerE]],P460)</f>
        <v>5082.6020515487589</v>
      </c>
      <c r="Q461" s="8">
        <f>IF(T460=O460,BTC[[#This Row],[Upper]],BTC[[#This Row],[Lower]])</f>
        <v>6037.6846536061166</v>
      </c>
      <c r="R461" s="22">
        <f>IF(BTC[[#This Row],[SuperTrend]]=BTC[[#This Row],[Upper]],BTC[[#This Row],[Upper]],NA())</f>
        <v>6037.6846536061166</v>
      </c>
      <c r="S461" s="22" t="e">
        <f>IF(BTC[[#This Row],[SuperTrend]]=BTC[[#This Row],[Lower]],BTC[[#This Row],[Lower]],NA())</f>
        <v>#N/A</v>
      </c>
      <c r="T461" s="22">
        <f>IF(BTC[[#This Row],[close]]&lt;=BTC[[#This Row],[STpot]],BTC[[#This Row],[Upper]],BTC[[#This Row],[Lower]])</f>
        <v>6037.6846536061166</v>
      </c>
    </row>
    <row r="462" spans="1:20" x14ac:dyDescent="0.25">
      <c r="A462" s="5">
        <v>461</v>
      </c>
      <c r="B462" s="2">
        <v>43423</v>
      </c>
      <c r="C462" s="1">
        <v>4913.3999999999996</v>
      </c>
      <c r="D462" s="1">
        <v>5048.24</v>
      </c>
      <c r="E462" s="1">
        <v>4326</v>
      </c>
      <c r="F462" s="1">
        <v>4558.8599999999997</v>
      </c>
      <c r="G462" s="1">
        <f>BTC[[#This Row],[high]]-BTC[[#This Row],[low]]</f>
        <v>722.23999999999978</v>
      </c>
      <c r="H462" s="1">
        <f>ABS(BTC[[#This Row],[high]]-F461)</f>
        <v>138.21000000000004</v>
      </c>
      <c r="I462" s="1">
        <f>ABS(BTC[[#This Row],[low]]-F461)</f>
        <v>584.02999999999975</v>
      </c>
      <c r="J462" s="15">
        <f>MAX(BTC[[#This Row],[H-L]:[|L-pC|]])</f>
        <v>722.23999999999978</v>
      </c>
      <c r="K462" s="8">
        <f>(K461*9+BTC[[#This Row],[TR]])/10</f>
        <v>305.67939608183508</v>
      </c>
      <c r="L462" s="12">
        <f>(BTC[[#This Row],[high]]+BTC[[#This Row],[low]])/2</f>
        <v>4687.12</v>
      </c>
      <c r="M462" s="15">
        <f>BTC[[#This Row],[MidPrice]]+Multiplier*BTC[[#This Row],[ATR]]</f>
        <v>5604.1581882455048</v>
      </c>
      <c r="N462" s="15">
        <f>BTC[[#This Row],[MidPrice]]-Multiplier*BTC[[#This Row],[ATR]]</f>
        <v>3770.0818117544945</v>
      </c>
      <c r="O462" s="15">
        <f>IF(OR(BTC[[#This Row],[UpperE]]&lt;O461,F461&gt;O461),BTC[[#This Row],[UpperE]],O461)</f>
        <v>5604.1581882455048</v>
      </c>
      <c r="P462" s="15">
        <f>IF(OR(BTC[[#This Row],[LowerE]]&gt;P461,F461&lt;P461),BTC[[#This Row],[LowerE]],P461)</f>
        <v>3770.0818117544945</v>
      </c>
      <c r="Q462" s="8">
        <f>IF(T461=O461,BTC[[#This Row],[Upper]],BTC[[#This Row],[Lower]])</f>
        <v>5604.1581882455048</v>
      </c>
      <c r="R462" s="22">
        <f>IF(BTC[[#This Row],[SuperTrend]]=BTC[[#This Row],[Upper]],BTC[[#This Row],[Upper]],NA())</f>
        <v>5604.1581882455048</v>
      </c>
      <c r="S462" s="22" t="e">
        <f>IF(BTC[[#This Row],[SuperTrend]]=BTC[[#This Row],[Lower]],BTC[[#This Row],[Lower]],NA())</f>
        <v>#N/A</v>
      </c>
      <c r="T462" s="22">
        <f>IF(BTC[[#This Row],[close]]&lt;=BTC[[#This Row],[STpot]],BTC[[#This Row],[Upper]],BTC[[#This Row],[Lower]])</f>
        <v>5604.1581882455048</v>
      </c>
    </row>
    <row r="463" spans="1:20" x14ac:dyDescent="0.25">
      <c r="A463" s="5">
        <v>462</v>
      </c>
      <c r="B463" s="2">
        <v>43424</v>
      </c>
      <c r="C463" s="1">
        <v>4559.91</v>
      </c>
      <c r="D463" s="1">
        <v>4787.2</v>
      </c>
      <c r="E463" s="1">
        <v>4413.8500000000004</v>
      </c>
      <c r="F463" s="1">
        <v>4661.07</v>
      </c>
      <c r="G463" s="1">
        <f>BTC[[#This Row],[high]]-BTC[[#This Row],[low]]</f>
        <v>373.34999999999945</v>
      </c>
      <c r="H463" s="1">
        <f>ABS(BTC[[#This Row],[high]]-F462)</f>
        <v>228.34000000000015</v>
      </c>
      <c r="I463" s="1">
        <f>ABS(BTC[[#This Row],[low]]-F462)</f>
        <v>145.00999999999931</v>
      </c>
      <c r="J463" s="15">
        <f>MAX(BTC[[#This Row],[H-L]:[|L-pC|]])</f>
        <v>373.34999999999945</v>
      </c>
      <c r="K463" s="8">
        <f>(K462*9+BTC[[#This Row],[TR]])/10</f>
        <v>312.44645647365149</v>
      </c>
      <c r="L463" s="12">
        <f>(BTC[[#This Row],[high]]+BTC[[#This Row],[low]])/2</f>
        <v>4600.5249999999996</v>
      </c>
      <c r="M463" s="15">
        <f>BTC[[#This Row],[MidPrice]]+Multiplier*BTC[[#This Row],[ATR]]</f>
        <v>5537.8643694209541</v>
      </c>
      <c r="N463" s="15">
        <f>BTC[[#This Row],[MidPrice]]-Multiplier*BTC[[#This Row],[ATR]]</f>
        <v>3663.1856305790452</v>
      </c>
      <c r="O463" s="15">
        <f>IF(OR(BTC[[#This Row],[UpperE]]&lt;O462,F462&gt;O462),BTC[[#This Row],[UpperE]],O462)</f>
        <v>5537.8643694209541</v>
      </c>
      <c r="P463" s="15">
        <f>IF(OR(BTC[[#This Row],[LowerE]]&gt;P462,F462&lt;P462),BTC[[#This Row],[LowerE]],P462)</f>
        <v>3770.0818117544945</v>
      </c>
      <c r="Q463" s="8">
        <f>IF(T462=O462,BTC[[#This Row],[Upper]],BTC[[#This Row],[Lower]])</f>
        <v>5537.8643694209541</v>
      </c>
      <c r="R463" s="22">
        <f>IF(BTC[[#This Row],[SuperTrend]]=BTC[[#This Row],[Upper]],BTC[[#This Row],[Upper]],NA())</f>
        <v>5537.8643694209541</v>
      </c>
      <c r="S463" s="22" t="e">
        <f>IF(BTC[[#This Row],[SuperTrend]]=BTC[[#This Row],[Lower]],BTC[[#This Row],[Lower]],NA())</f>
        <v>#N/A</v>
      </c>
      <c r="T463" s="22">
        <f>IF(BTC[[#This Row],[close]]&lt;=BTC[[#This Row],[STpot]],BTC[[#This Row],[Upper]],BTC[[#This Row],[Lower]])</f>
        <v>5537.8643694209541</v>
      </c>
    </row>
    <row r="464" spans="1:20" x14ac:dyDescent="0.25">
      <c r="A464" s="5">
        <v>463</v>
      </c>
      <c r="B464" s="2">
        <v>43425</v>
      </c>
      <c r="C464" s="1">
        <v>4661.08</v>
      </c>
      <c r="D464" s="1">
        <v>4721.7700000000004</v>
      </c>
      <c r="E464" s="1">
        <v>4335</v>
      </c>
      <c r="F464" s="1">
        <v>4370</v>
      </c>
      <c r="G464" s="1">
        <f>BTC[[#This Row],[high]]-BTC[[#This Row],[low]]</f>
        <v>386.77000000000044</v>
      </c>
      <c r="H464" s="1">
        <f>ABS(BTC[[#This Row],[high]]-F463)</f>
        <v>60.700000000000728</v>
      </c>
      <c r="I464" s="1">
        <f>ABS(BTC[[#This Row],[low]]-F463)</f>
        <v>326.06999999999971</v>
      </c>
      <c r="J464" s="15">
        <f>MAX(BTC[[#This Row],[H-L]:[|L-pC|]])</f>
        <v>386.77000000000044</v>
      </c>
      <c r="K464" s="8">
        <f>(K463*9+BTC[[#This Row],[TR]])/10</f>
        <v>319.87881082628638</v>
      </c>
      <c r="L464" s="12">
        <f>(BTC[[#This Row],[high]]+BTC[[#This Row],[low]])/2</f>
        <v>4528.3850000000002</v>
      </c>
      <c r="M464" s="15">
        <f>BTC[[#This Row],[MidPrice]]+Multiplier*BTC[[#This Row],[ATR]]</f>
        <v>5488.0214324788594</v>
      </c>
      <c r="N464" s="15">
        <f>BTC[[#This Row],[MidPrice]]-Multiplier*BTC[[#This Row],[ATR]]</f>
        <v>3568.748567521141</v>
      </c>
      <c r="O464" s="15">
        <f>IF(OR(BTC[[#This Row],[UpperE]]&lt;O463,F463&gt;O463),BTC[[#This Row],[UpperE]],O463)</f>
        <v>5488.0214324788594</v>
      </c>
      <c r="P464" s="15">
        <f>IF(OR(BTC[[#This Row],[LowerE]]&gt;P463,F463&lt;P463),BTC[[#This Row],[LowerE]],P463)</f>
        <v>3770.0818117544945</v>
      </c>
      <c r="Q464" s="8">
        <f>IF(T463=O463,BTC[[#This Row],[Upper]],BTC[[#This Row],[Lower]])</f>
        <v>5488.0214324788594</v>
      </c>
      <c r="R464" s="22">
        <f>IF(BTC[[#This Row],[SuperTrend]]=BTC[[#This Row],[Upper]],BTC[[#This Row],[Upper]],NA())</f>
        <v>5488.0214324788594</v>
      </c>
      <c r="S464" s="22" t="e">
        <f>IF(BTC[[#This Row],[SuperTrend]]=BTC[[#This Row],[Lower]],BTC[[#This Row],[Lower]],NA())</f>
        <v>#N/A</v>
      </c>
      <c r="T464" s="22">
        <f>IF(BTC[[#This Row],[close]]&lt;=BTC[[#This Row],[STpot]],BTC[[#This Row],[Upper]],BTC[[#This Row],[Lower]])</f>
        <v>5488.0214324788594</v>
      </c>
    </row>
    <row r="465" spans="1:20" x14ac:dyDescent="0.25">
      <c r="A465" s="5">
        <v>464</v>
      </c>
      <c r="B465" s="2">
        <v>43426</v>
      </c>
      <c r="C465" s="1">
        <v>4370.8999999999996</v>
      </c>
      <c r="D465" s="1">
        <v>4484</v>
      </c>
      <c r="E465" s="1">
        <v>4222.9399999999996</v>
      </c>
      <c r="F465" s="1">
        <v>4420.6099999999997</v>
      </c>
      <c r="G465" s="1">
        <f>BTC[[#This Row],[high]]-BTC[[#This Row],[low]]</f>
        <v>261.0600000000004</v>
      </c>
      <c r="H465" s="1">
        <f>ABS(BTC[[#This Row],[high]]-F464)</f>
        <v>114</v>
      </c>
      <c r="I465" s="1">
        <f>ABS(BTC[[#This Row],[low]]-F464)</f>
        <v>147.0600000000004</v>
      </c>
      <c r="J465" s="15">
        <f>MAX(BTC[[#This Row],[H-L]:[|L-pC|]])</f>
        <v>261.0600000000004</v>
      </c>
      <c r="K465" s="8">
        <f>(K464*9+BTC[[#This Row],[TR]])/10</f>
        <v>313.9969297436578</v>
      </c>
      <c r="L465" s="12">
        <f>(BTC[[#This Row],[high]]+BTC[[#This Row],[low]])/2</f>
        <v>4353.4699999999993</v>
      </c>
      <c r="M465" s="15">
        <f>BTC[[#This Row],[MidPrice]]+Multiplier*BTC[[#This Row],[ATR]]</f>
        <v>5295.4607892309723</v>
      </c>
      <c r="N465" s="15">
        <f>BTC[[#This Row],[MidPrice]]-Multiplier*BTC[[#This Row],[ATR]]</f>
        <v>3411.4792107690259</v>
      </c>
      <c r="O465" s="15">
        <f>IF(OR(BTC[[#This Row],[UpperE]]&lt;O464,F464&gt;O464),BTC[[#This Row],[UpperE]],O464)</f>
        <v>5295.4607892309723</v>
      </c>
      <c r="P465" s="15">
        <f>IF(OR(BTC[[#This Row],[LowerE]]&gt;P464,F464&lt;P464),BTC[[#This Row],[LowerE]],P464)</f>
        <v>3770.0818117544945</v>
      </c>
      <c r="Q465" s="8">
        <f>IF(T464=O464,BTC[[#This Row],[Upper]],BTC[[#This Row],[Lower]])</f>
        <v>5295.4607892309723</v>
      </c>
      <c r="R465" s="22">
        <f>IF(BTC[[#This Row],[SuperTrend]]=BTC[[#This Row],[Upper]],BTC[[#This Row],[Upper]],NA())</f>
        <v>5295.4607892309723</v>
      </c>
      <c r="S465" s="22" t="e">
        <f>IF(BTC[[#This Row],[SuperTrend]]=BTC[[#This Row],[Lower]],BTC[[#This Row],[Lower]],NA())</f>
        <v>#N/A</v>
      </c>
      <c r="T465" s="22">
        <f>IF(BTC[[#This Row],[close]]&lt;=BTC[[#This Row],[STpot]],BTC[[#This Row],[Upper]],BTC[[#This Row],[Lower]])</f>
        <v>5295.4607892309723</v>
      </c>
    </row>
    <row r="466" spans="1:20" x14ac:dyDescent="0.25">
      <c r="A466" s="5">
        <v>465</v>
      </c>
      <c r="B466" s="2">
        <v>43427</v>
      </c>
      <c r="C466" s="1">
        <v>4415.63</v>
      </c>
      <c r="D466" s="1">
        <v>4527</v>
      </c>
      <c r="E466" s="1">
        <v>3824.69</v>
      </c>
      <c r="F466" s="1">
        <v>3932.44</v>
      </c>
      <c r="G466" s="1">
        <f>BTC[[#This Row],[high]]-BTC[[#This Row],[low]]</f>
        <v>702.31</v>
      </c>
      <c r="H466" s="1">
        <f>ABS(BTC[[#This Row],[high]]-F465)</f>
        <v>106.39000000000033</v>
      </c>
      <c r="I466" s="1">
        <f>ABS(BTC[[#This Row],[low]]-F465)</f>
        <v>595.91999999999962</v>
      </c>
      <c r="J466" s="15">
        <f>MAX(BTC[[#This Row],[H-L]:[|L-pC|]])</f>
        <v>702.31</v>
      </c>
      <c r="K466" s="8">
        <f>(K465*9+BTC[[#This Row],[TR]])/10</f>
        <v>352.828236769292</v>
      </c>
      <c r="L466" s="12">
        <f>(BTC[[#This Row],[high]]+BTC[[#This Row],[low]])/2</f>
        <v>4175.8450000000003</v>
      </c>
      <c r="M466" s="15">
        <f>BTC[[#This Row],[MidPrice]]+Multiplier*BTC[[#This Row],[ATR]]</f>
        <v>5234.3297103078767</v>
      </c>
      <c r="N466" s="15">
        <f>BTC[[#This Row],[MidPrice]]-Multiplier*BTC[[#This Row],[ATR]]</f>
        <v>3117.3602896921243</v>
      </c>
      <c r="O466" s="15">
        <f>IF(OR(BTC[[#This Row],[UpperE]]&lt;O465,F465&gt;O465),BTC[[#This Row],[UpperE]],O465)</f>
        <v>5234.3297103078767</v>
      </c>
      <c r="P466" s="15">
        <f>IF(OR(BTC[[#This Row],[LowerE]]&gt;P465,F465&lt;P465),BTC[[#This Row],[LowerE]],P465)</f>
        <v>3770.0818117544945</v>
      </c>
      <c r="Q466" s="8">
        <f>IF(T465=O465,BTC[[#This Row],[Upper]],BTC[[#This Row],[Lower]])</f>
        <v>5234.3297103078767</v>
      </c>
      <c r="R466" s="22">
        <f>IF(BTC[[#This Row],[SuperTrend]]=BTC[[#This Row],[Upper]],BTC[[#This Row],[Upper]],NA())</f>
        <v>5234.3297103078767</v>
      </c>
      <c r="S466" s="22" t="e">
        <f>IF(BTC[[#This Row],[SuperTrend]]=BTC[[#This Row],[Lower]],BTC[[#This Row],[Lower]],NA())</f>
        <v>#N/A</v>
      </c>
      <c r="T466" s="22">
        <f>IF(BTC[[#This Row],[close]]&lt;=BTC[[#This Row],[STpot]],BTC[[#This Row],[Upper]],BTC[[#This Row],[Lower]])</f>
        <v>5234.3297103078767</v>
      </c>
    </row>
    <row r="467" spans="1:20" x14ac:dyDescent="0.25">
      <c r="A467" s="5">
        <v>466</v>
      </c>
      <c r="B467" s="2">
        <v>43428</v>
      </c>
      <c r="C467" s="1">
        <v>3933.68</v>
      </c>
      <c r="D467" s="1">
        <v>4233</v>
      </c>
      <c r="E467" s="1">
        <v>3652.66</v>
      </c>
      <c r="F467" s="1">
        <v>4085.78</v>
      </c>
      <c r="G467" s="1">
        <f>BTC[[#This Row],[high]]-BTC[[#This Row],[low]]</f>
        <v>580.34000000000015</v>
      </c>
      <c r="H467" s="1">
        <f>ABS(BTC[[#This Row],[high]]-F466)</f>
        <v>300.55999999999995</v>
      </c>
      <c r="I467" s="1">
        <f>ABS(BTC[[#This Row],[low]]-F466)</f>
        <v>279.7800000000002</v>
      </c>
      <c r="J467" s="15">
        <f>MAX(BTC[[#This Row],[H-L]:[|L-pC|]])</f>
        <v>580.34000000000015</v>
      </c>
      <c r="K467" s="8">
        <f>(K466*9+BTC[[#This Row],[TR]])/10</f>
        <v>375.57941309236281</v>
      </c>
      <c r="L467" s="12">
        <f>(BTC[[#This Row],[high]]+BTC[[#This Row],[low]])/2</f>
        <v>3942.83</v>
      </c>
      <c r="M467" s="15">
        <f>BTC[[#This Row],[MidPrice]]+Multiplier*BTC[[#This Row],[ATR]]</f>
        <v>5069.5682392770887</v>
      </c>
      <c r="N467" s="15">
        <f>BTC[[#This Row],[MidPrice]]-Multiplier*BTC[[#This Row],[ATR]]</f>
        <v>2816.0917607229112</v>
      </c>
      <c r="O467" s="15">
        <f>IF(OR(BTC[[#This Row],[UpperE]]&lt;O466,F466&gt;O466),BTC[[#This Row],[UpperE]],O466)</f>
        <v>5069.5682392770887</v>
      </c>
      <c r="P467" s="15">
        <f>IF(OR(BTC[[#This Row],[LowerE]]&gt;P466,F466&lt;P466),BTC[[#This Row],[LowerE]],P466)</f>
        <v>3770.0818117544945</v>
      </c>
      <c r="Q467" s="8">
        <f>IF(T466=O466,BTC[[#This Row],[Upper]],BTC[[#This Row],[Lower]])</f>
        <v>5069.5682392770887</v>
      </c>
      <c r="R467" s="22">
        <f>IF(BTC[[#This Row],[SuperTrend]]=BTC[[#This Row],[Upper]],BTC[[#This Row],[Upper]],NA())</f>
        <v>5069.5682392770887</v>
      </c>
      <c r="S467" s="22" t="e">
        <f>IF(BTC[[#This Row],[SuperTrend]]=BTC[[#This Row],[Lower]],BTC[[#This Row],[Lower]],NA())</f>
        <v>#N/A</v>
      </c>
      <c r="T467" s="22">
        <f>IF(BTC[[#This Row],[close]]&lt;=BTC[[#This Row],[STpot]],BTC[[#This Row],[Upper]],BTC[[#This Row],[Lower]])</f>
        <v>5069.5682392770887</v>
      </c>
    </row>
    <row r="468" spans="1:20" x14ac:dyDescent="0.25">
      <c r="A468" s="5">
        <v>467</v>
      </c>
      <c r="B468" s="2">
        <v>43429</v>
      </c>
      <c r="C468" s="1">
        <v>4088.69</v>
      </c>
      <c r="D468" s="1">
        <v>4206</v>
      </c>
      <c r="E468" s="1">
        <v>3701</v>
      </c>
      <c r="F468" s="1">
        <v>3862.2</v>
      </c>
      <c r="G468" s="1">
        <f>BTC[[#This Row],[high]]-BTC[[#This Row],[low]]</f>
        <v>505</v>
      </c>
      <c r="H468" s="1">
        <f>ABS(BTC[[#This Row],[high]]-F467)</f>
        <v>120.2199999999998</v>
      </c>
      <c r="I468" s="1">
        <f>ABS(BTC[[#This Row],[low]]-F467)</f>
        <v>384.7800000000002</v>
      </c>
      <c r="J468" s="15">
        <f>MAX(BTC[[#This Row],[H-L]:[|L-pC|]])</f>
        <v>505</v>
      </c>
      <c r="K468" s="8">
        <f>(K467*9+BTC[[#This Row],[TR]])/10</f>
        <v>388.52147178312651</v>
      </c>
      <c r="L468" s="12">
        <f>(BTC[[#This Row],[high]]+BTC[[#This Row],[low]])/2</f>
        <v>3953.5</v>
      </c>
      <c r="M468" s="15">
        <f>BTC[[#This Row],[MidPrice]]+Multiplier*BTC[[#This Row],[ATR]]</f>
        <v>5119.0644153493795</v>
      </c>
      <c r="N468" s="15">
        <f>BTC[[#This Row],[MidPrice]]-Multiplier*BTC[[#This Row],[ATR]]</f>
        <v>2787.9355846506205</v>
      </c>
      <c r="O468" s="15">
        <f>IF(OR(BTC[[#This Row],[UpperE]]&lt;O467,F467&gt;O467),BTC[[#This Row],[UpperE]],O467)</f>
        <v>5069.5682392770887</v>
      </c>
      <c r="P468" s="15">
        <f>IF(OR(BTC[[#This Row],[LowerE]]&gt;P467,F467&lt;P467),BTC[[#This Row],[LowerE]],P467)</f>
        <v>3770.0818117544945</v>
      </c>
      <c r="Q468" s="8">
        <f>IF(T467=O467,BTC[[#This Row],[Upper]],BTC[[#This Row],[Lower]])</f>
        <v>5069.5682392770887</v>
      </c>
      <c r="R468" s="22">
        <f>IF(BTC[[#This Row],[SuperTrend]]=BTC[[#This Row],[Upper]],BTC[[#This Row],[Upper]],NA())</f>
        <v>5069.5682392770887</v>
      </c>
      <c r="S468" s="22" t="e">
        <f>IF(BTC[[#This Row],[SuperTrend]]=BTC[[#This Row],[Lower]],BTC[[#This Row],[Lower]],NA())</f>
        <v>#N/A</v>
      </c>
      <c r="T468" s="22">
        <f>IF(BTC[[#This Row],[close]]&lt;=BTC[[#This Row],[STpot]],BTC[[#This Row],[Upper]],BTC[[#This Row],[Lower]])</f>
        <v>5069.5682392770887</v>
      </c>
    </row>
    <row r="469" spans="1:20" x14ac:dyDescent="0.25">
      <c r="A469" s="5">
        <v>468</v>
      </c>
      <c r="B469" s="2">
        <v>43430</v>
      </c>
      <c r="C469" s="1">
        <v>3864.45</v>
      </c>
      <c r="D469" s="1">
        <v>3940</v>
      </c>
      <c r="E469" s="1">
        <v>3689.12</v>
      </c>
      <c r="F469" s="1">
        <v>3875.21</v>
      </c>
      <c r="G469" s="1">
        <f>BTC[[#This Row],[high]]-BTC[[#This Row],[low]]</f>
        <v>250.88000000000011</v>
      </c>
      <c r="H469" s="1">
        <f>ABS(BTC[[#This Row],[high]]-F468)</f>
        <v>77.800000000000182</v>
      </c>
      <c r="I469" s="1">
        <f>ABS(BTC[[#This Row],[low]]-F468)</f>
        <v>173.07999999999993</v>
      </c>
      <c r="J469" s="15">
        <f>MAX(BTC[[#This Row],[H-L]:[|L-pC|]])</f>
        <v>250.88000000000011</v>
      </c>
      <c r="K469" s="8">
        <f>(K468*9+BTC[[#This Row],[TR]])/10</f>
        <v>374.75732460481385</v>
      </c>
      <c r="L469" s="12">
        <f>(BTC[[#This Row],[high]]+BTC[[#This Row],[low]])/2</f>
        <v>3814.56</v>
      </c>
      <c r="M469" s="15">
        <f>BTC[[#This Row],[MidPrice]]+Multiplier*BTC[[#This Row],[ATR]]</f>
        <v>4938.8319738144419</v>
      </c>
      <c r="N469" s="15">
        <f>BTC[[#This Row],[MidPrice]]-Multiplier*BTC[[#This Row],[ATR]]</f>
        <v>2690.2880261855585</v>
      </c>
      <c r="O469" s="15">
        <f>IF(OR(BTC[[#This Row],[UpperE]]&lt;O468,F468&gt;O468),BTC[[#This Row],[UpperE]],O468)</f>
        <v>4938.8319738144419</v>
      </c>
      <c r="P469" s="15">
        <f>IF(OR(BTC[[#This Row],[LowerE]]&gt;P468,F468&lt;P468),BTC[[#This Row],[LowerE]],P468)</f>
        <v>3770.0818117544945</v>
      </c>
      <c r="Q469" s="8">
        <f>IF(T468=O468,BTC[[#This Row],[Upper]],BTC[[#This Row],[Lower]])</f>
        <v>4938.8319738144419</v>
      </c>
      <c r="R469" s="22">
        <f>IF(BTC[[#This Row],[SuperTrend]]=BTC[[#This Row],[Upper]],BTC[[#This Row],[Upper]],NA())</f>
        <v>4938.8319738144419</v>
      </c>
      <c r="S469" s="22" t="e">
        <f>IF(BTC[[#This Row],[SuperTrend]]=BTC[[#This Row],[Lower]],BTC[[#This Row],[Lower]],NA())</f>
        <v>#N/A</v>
      </c>
      <c r="T469" s="22">
        <f>IF(BTC[[#This Row],[close]]&lt;=BTC[[#This Row],[STpot]],BTC[[#This Row],[Upper]],BTC[[#This Row],[Lower]])</f>
        <v>4938.8319738144419</v>
      </c>
    </row>
    <row r="470" spans="1:20" x14ac:dyDescent="0.25">
      <c r="A470" s="5">
        <v>469</v>
      </c>
      <c r="B470" s="2">
        <v>43431</v>
      </c>
      <c r="C470" s="1">
        <v>3875.63</v>
      </c>
      <c r="D470" s="1">
        <v>4394.47</v>
      </c>
      <c r="E470" s="1">
        <v>3874.27</v>
      </c>
      <c r="F470" s="1">
        <v>4264.8500000000004</v>
      </c>
      <c r="G470" s="1">
        <f>BTC[[#This Row],[high]]-BTC[[#This Row],[low]]</f>
        <v>520.20000000000027</v>
      </c>
      <c r="H470" s="1">
        <f>ABS(BTC[[#This Row],[high]]-F469)</f>
        <v>519.26000000000022</v>
      </c>
      <c r="I470" s="1">
        <f>ABS(BTC[[#This Row],[low]]-F469)</f>
        <v>0.94000000000005457</v>
      </c>
      <c r="J470" s="15">
        <f>MAX(BTC[[#This Row],[H-L]:[|L-pC|]])</f>
        <v>520.20000000000027</v>
      </c>
      <c r="K470" s="8">
        <f>(K469*9+BTC[[#This Row],[TR]])/10</f>
        <v>389.30159214433246</v>
      </c>
      <c r="L470" s="12">
        <f>(BTC[[#This Row],[high]]+BTC[[#This Row],[low]])/2</f>
        <v>4134.37</v>
      </c>
      <c r="M470" s="15">
        <f>BTC[[#This Row],[MidPrice]]+Multiplier*BTC[[#This Row],[ATR]]</f>
        <v>5302.274776432997</v>
      </c>
      <c r="N470" s="15">
        <f>BTC[[#This Row],[MidPrice]]-Multiplier*BTC[[#This Row],[ATR]]</f>
        <v>2966.4652235670028</v>
      </c>
      <c r="O470" s="15">
        <f>IF(OR(BTC[[#This Row],[UpperE]]&lt;O469,F469&gt;O469),BTC[[#This Row],[UpperE]],O469)</f>
        <v>4938.8319738144419</v>
      </c>
      <c r="P470" s="15">
        <f>IF(OR(BTC[[#This Row],[LowerE]]&gt;P469,F469&lt;P469),BTC[[#This Row],[LowerE]],P469)</f>
        <v>3770.0818117544945</v>
      </c>
      <c r="Q470" s="8">
        <f>IF(T469=O469,BTC[[#This Row],[Upper]],BTC[[#This Row],[Lower]])</f>
        <v>4938.8319738144419</v>
      </c>
      <c r="R470" s="22">
        <f>IF(BTC[[#This Row],[SuperTrend]]=BTC[[#This Row],[Upper]],BTC[[#This Row],[Upper]],NA())</f>
        <v>4938.8319738144419</v>
      </c>
      <c r="S470" s="22" t="e">
        <f>IF(BTC[[#This Row],[SuperTrend]]=BTC[[#This Row],[Lower]],BTC[[#This Row],[Lower]],NA())</f>
        <v>#N/A</v>
      </c>
      <c r="T470" s="22">
        <f>IF(BTC[[#This Row],[close]]&lt;=BTC[[#This Row],[STpot]],BTC[[#This Row],[Upper]],BTC[[#This Row],[Lower]])</f>
        <v>4938.8319738144419</v>
      </c>
    </row>
    <row r="471" spans="1:20" x14ac:dyDescent="0.25">
      <c r="A471" s="5">
        <v>470</v>
      </c>
      <c r="B471" s="2">
        <v>43432</v>
      </c>
      <c r="C471" s="1">
        <v>4262.0600000000004</v>
      </c>
      <c r="D471" s="1">
        <v>4450.38</v>
      </c>
      <c r="E471" s="1">
        <v>4125.6499999999996</v>
      </c>
      <c r="F471" s="1">
        <v>4295.84</v>
      </c>
      <c r="G471" s="1">
        <f>BTC[[#This Row],[high]]-BTC[[#This Row],[low]]</f>
        <v>324.73000000000047</v>
      </c>
      <c r="H471" s="1">
        <f>ABS(BTC[[#This Row],[high]]-F470)</f>
        <v>185.52999999999975</v>
      </c>
      <c r="I471" s="1">
        <f>ABS(BTC[[#This Row],[low]]-F470)</f>
        <v>139.20000000000073</v>
      </c>
      <c r="J471" s="15">
        <f>MAX(BTC[[#This Row],[H-L]:[|L-pC|]])</f>
        <v>324.73000000000047</v>
      </c>
      <c r="K471" s="8">
        <f>(K470*9+BTC[[#This Row],[TR]])/10</f>
        <v>382.84443292989926</v>
      </c>
      <c r="L471" s="12">
        <f>(BTC[[#This Row],[high]]+BTC[[#This Row],[low]])/2</f>
        <v>4288.0149999999994</v>
      </c>
      <c r="M471" s="15">
        <f>BTC[[#This Row],[MidPrice]]+Multiplier*BTC[[#This Row],[ATR]]</f>
        <v>5436.5482987896976</v>
      </c>
      <c r="N471" s="15">
        <f>BTC[[#This Row],[MidPrice]]-Multiplier*BTC[[#This Row],[ATR]]</f>
        <v>3139.4817012103017</v>
      </c>
      <c r="O471" s="15">
        <f>IF(OR(BTC[[#This Row],[UpperE]]&lt;O470,F470&gt;O470),BTC[[#This Row],[UpperE]],O470)</f>
        <v>4938.8319738144419</v>
      </c>
      <c r="P471" s="15">
        <f>IF(OR(BTC[[#This Row],[LowerE]]&gt;P470,F470&lt;P470),BTC[[#This Row],[LowerE]],P470)</f>
        <v>3770.0818117544945</v>
      </c>
      <c r="Q471" s="8">
        <f>IF(T470=O470,BTC[[#This Row],[Upper]],BTC[[#This Row],[Lower]])</f>
        <v>4938.8319738144419</v>
      </c>
      <c r="R471" s="22">
        <f>IF(BTC[[#This Row],[SuperTrend]]=BTC[[#This Row],[Upper]],BTC[[#This Row],[Upper]],NA())</f>
        <v>4938.8319738144419</v>
      </c>
      <c r="S471" s="22" t="e">
        <f>IF(BTC[[#This Row],[SuperTrend]]=BTC[[#This Row],[Lower]],BTC[[#This Row],[Lower]],NA())</f>
        <v>#N/A</v>
      </c>
      <c r="T471" s="22">
        <f>IF(BTC[[#This Row],[close]]&lt;=BTC[[#This Row],[STpot]],BTC[[#This Row],[Upper]],BTC[[#This Row],[Lower]])</f>
        <v>4938.8319738144419</v>
      </c>
    </row>
    <row r="472" spans="1:20" x14ac:dyDescent="0.25">
      <c r="A472" s="5">
        <v>471</v>
      </c>
      <c r="B472" s="2">
        <v>43433</v>
      </c>
      <c r="C472" s="1">
        <v>4295.72</v>
      </c>
      <c r="D472" s="1">
        <v>4341.3599999999997</v>
      </c>
      <c r="E472" s="1">
        <v>3943</v>
      </c>
      <c r="F472" s="1">
        <v>4041.32</v>
      </c>
      <c r="G472" s="1">
        <f>BTC[[#This Row],[high]]-BTC[[#This Row],[low]]</f>
        <v>398.35999999999967</v>
      </c>
      <c r="H472" s="1">
        <f>ABS(BTC[[#This Row],[high]]-F471)</f>
        <v>45.519999999999527</v>
      </c>
      <c r="I472" s="1">
        <f>ABS(BTC[[#This Row],[low]]-F471)</f>
        <v>352.84000000000015</v>
      </c>
      <c r="J472" s="15">
        <f>MAX(BTC[[#This Row],[H-L]:[|L-pC|]])</f>
        <v>398.35999999999967</v>
      </c>
      <c r="K472" s="8">
        <f>(K471*9+BTC[[#This Row],[TR]])/10</f>
        <v>384.39598963690929</v>
      </c>
      <c r="L472" s="12">
        <f>(BTC[[#This Row],[high]]+BTC[[#This Row],[low]])/2</f>
        <v>4142.18</v>
      </c>
      <c r="M472" s="15">
        <f>BTC[[#This Row],[MidPrice]]+Multiplier*BTC[[#This Row],[ATR]]</f>
        <v>5295.3679689107285</v>
      </c>
      <c r="N472" s="15">
        <f>BTC[[#This Row],[MidPrice]]-Multiplier*BTC[[#This Row],[ATR]]</f>
        <v>2988.9920310892721</v>
      </c>
      <c r="O472" s="15">
        <f>IF(OR(BTC[[#This Row],[UpperE]]&lt;O471,F471&gt;O471),BTC[[#This Row],[UpperE]],O471)</f>
        <v>4938.8319738144419</v>
      </c>
      <c r="P472" s="15">
        <f>IF(OR(BTC[[#This Row],[LowerE]]&gt;P471,F471&lt;P471),BTC[[#This Row],[LowerE]],P471)</f>
        <v>3770.0818117544945</v>
      </c>
      <c r="Q472" s="8">
        <f>IF(T471=O471,BTC[[#This Row],[Upper]],BTC[[#This Row],[Lower]])</f>
        <v>4938.8319738144419</v>
      </c>
      <c r="R472" s="22">
        <f>IF(BTC[[#This Row],[SuperTrend]]=BTC[[#This Row],[Upper]],BTC[[#This Row],[Upper]],NA())</f>
        <v>4938.8319738144419</v>
      </c>
      <c r="S472" s="22" t="e">
        <f>IF(BTC[[#This Row],[SuperTrend]]=BTC[[#This Row],[Lower]],BTC[[#This Row],[Lower]],NA())</f>
        <v>#N/A</v>
      </c>
      <c r="T472" s="22">
        <f>IF(BTC[[#This Row],[close]]&lt;=BTC[[#This Row],[STpot]],BTC[[#This Row],[Upper]],BTC[[#This Row],[Lower]])</f>
        <v>4938.8319738144419</v>
      </c>
    </row>
    <row r="473" spans="1:20" x14ac:dyDescent="0.25">
      <c r="A473" s="5">
        <v>472</v>
      </c>
      <c r="B473" s="2">
        <v>43434</v>
      </c>
      <c r="C473" s="1">
        <v>4041.27</v>
      </c>
      <c r="D473" s="1">
        <v>4299.99</v>
      </c>
      <c r="E473" s="1">
        <v>3963.01</v>
      </c>
      <c r="F473" s="1">
        <v>4190.0200000000004</v>
      </c>
      <c r="G473" s="1">
        <f>BTC[[#This Row],[high]]-BTC[[#This Row],[low]]</f>
        <v>336.97999999999956</v>
      </c>
      <c r="H473" s="1">
        <f>ABS(BTC[[#This Row],[high]]-F472)</f>
        <v>258.66999999999962</v>
      </c>
      <c r="I473" s="1">
        <f>ABS(BTC[[#This Row],[low]]-F472)</f>
        <v>78.309999999999945</v>
      </c>
      <c r="J473" s="15">
        <f>MAX(BTC[[#This Row],[H-L]:[|L-pC|]])</f>
        <v>336.97999999999956</v>
      </c>
      <c r="K473" s="8">
        <f>(K472*9+BTC[[#This Row],[TR]])/10</f>
        <v>379.6543906732183</v>
      </c>
      <c r="L473" s="12">
        <f>(BTC[[#This Row],[high]]+BTC[[#This Row],[low]])/2</f>
        <v>4131.5</v>
      </c>
      <c r="M473" s="15">
        <f>BTC[[#This Row],[MidPrice]]+Multiplier*BTC[[#This Row],[ATR]]</f>
        <v>5270.4631720196548</v>
      </c>
      <c r="N473" s="15">
        <f>BTC[[#This Row],[MidPrice]]-Multiplier*BTC[[#This Row],[ATR]]</f>
        <v>2992.5368279803452</v>
      </c>
      <c r="O473" s="15">
        <f>IF(OR(BTC[[#This Row],[UpperE]]&lt;O472,F472&gt;O472),BTC[[#This Row],[UpperE]],O472)</f>
        <v>4938.8319738144419</v>
      </c>
      <c r="P473" s="15">
        <f>IF(OR(BTC[[#This Row],[LowerE]]&gt;P472,F472&lt;P472),BTC[[#This Row],[LowerE]],P472)</f>
        <v>3770.0818117544945</v>
      </c>
      <c r="Q473" s="8">
        <f>IF(T472=O472,BTC[[#This Row],[Upper]],BTC[[#This Row],[Lower]])</f>
        <v>4938.8319738144419</v>
      </c>
      <c r="R473" s="22">
        <f>IF(BTC[[#This Row],[SuperTrend]]=BTC[[#This Row],[Upper]],BTC[[#This Row],[Upper]],NA())</f>
        <v>4938.8319738144419</v>
      </c>
      <c r="S473" s="22" t="e">
        <f>IF(BTC[[#This Row],[SuperTrend]]=BTC[[#This Row],[Lower]],BTC[[#This Row],[Lower]],NA())</f>
        <v>#N/A</v>
      </c>
      <c r="T473" s="22">
        <f>IF(BTC[[#This Row],[close]]&lt;=BTC[[#This Row],[STpot]],BTC[[#This Row],[Upper]],BTC[[#This Row],[Lower]])</f>
        <v>4938.8319738144419</v>
      </c>
    </row>
    <row r="474" spans="1:20" x14ac:dyDescent="0.25">
      <c r="A474" s="5">
        <v>473</v>
      </c>
      <c r="B474" s="2">
        <v>43435</v>
      </c>
      <c r="C474" s="1">
        <v>4190.9799999999996</v>
      </c>
      <c r="D474" s="1">
        <v>4312.99</v>
      </c>
      <c r="E474" s="1">
        <v>4103.04</v>
      </c>
      <c r="F474" s="1">
        <v>4161.01</v>
      </c>
      <c r="G474" s="1">
        <f>BTC[[#This Row],[high]]-BTC[[#This Row],[low]]</f>
        <v>209.94999999999982</v>
      </c>
      <c r="H474" s="1">
        <f>ABS(BTC[[#This Row],[high]]-F473)</f>
        <v>122.96999999999935</v>
      </c>
      <c r="I474" s="1">
        <f>ABS(BTC[[#This Row],[low]]-F473)</f>
        <v>86.980000000000473</v>
      </c>
      <c r="J474" s="15">
        <f>MAX(BTC[[#This Row],[H-L]:[|L-pC|]])</f>
        <v>209.94999999999982</v>
      </c>
      <c r="K474" s="8">
        <f>(K473*9+BTC[[#This Row],[TR]])/10</f>
        <v>362.68395160589643</v>
      </c>
      <c r="L474" s="12">
        <f>(BTC[[#This Row],[high]]+BTC[[#This Row],[low]])/2</f>
        <v>4208.0149999999994</v>
      </c>
      <c r="M474" s="15">
        <f>BTC[[#This Row],[MidPrice]]+Multiplier*BTC[[#This Row],[ATR]]</f>
        <v>5296.0668548176891</v>
      </c>
      <c r="N474" s="15">
        <f>BTC[[#This Row],[MidPrice]]-Multiplier*BTC[[#This Row],[ATR]]</f>
        <v>3119.9631451823102</v>
      </c>
      <c r="O474" s="15">
        <f>IF(OR(BTC[[#This Row],[UpperE]]&lt;O473,F473&gt;O473),BTC[[#This Row],[UpperE]],O473)</f>
        <v>4938.8319738144419</v>
      </c>
      <c r="P474" s="15">
        <f>IF(OR(BTC[[#This Row],[LowerE]]&gt;P473,F473&lt;P473),BTC[[#This Row],[LowerE]],P473)</f>
        <v>3770.0818117544945</v>
      </c>
      <c r="Q474" s="8">
        <f>IF(T473=O473,BTC[[#This Row],[Upper]],BTC[[#This Row],[Lower]])</f>
        <v>4938.8319738144419</v>
      </c>
      <c r="R474" s="22">
        <f>IF(BTC[[#This Row],[SuperTrend]]=BTC[[#This Row],[Upper]],BTC[[#This Row],[Upper]],NA())</f>
        <v>4938.8319738144419</v>
      </c>
      <c r="S474" s="22" t="e">
        <f>IF(BTC[[#This Row],[SuperTrend]]=BTC[[#This Row],[Lower]],BTC[[#This Row],[Lower]],NA())</f>
        <v>#N/A</v>
      </c>
      <c r="T474" s="22">
        <f>IF(BTC[[#This Row],[close]]&lt;=BTC[[#This Row],[STpot]],BTC[[#This Row],[Upper]],BTC[[#This Row],[Lower]])</f>
        <v>4938.8319738144419</v>
      </c>
    </row>
    <row r="475" spans="1:20" x14ac:dyDescent="0.25">
      <c r="A475" s="5">
        <v>474</v>
      </c>
      <c r="B475" s="2">
        <v>43436</v>
      </c>
      <c r="C475" s="1">
        <v>4160.55</v>
      </c>
      <c r="D475" s="1">
        <v>4179</v>
      </c>
      <c r="E475" s="1">
        <v>3827</v>
      </c>
      <c r="F475" s="1">
        <v>3884.01</v>
      </c>
      <c r="G475" s="1">
        <f>BTC[[#This Row],[high]]-BTC[[#This Row],[low]]</f>
        <v>352</v>
      </c>
      <c r="H475" s="1">
        <f>ABS(BTC[[#This Row],[high]]-F474)</f>
        <v>17.989999999999782</v>
      </c>
      <c r="I475" s="1">
        <f>ABS(BTC[[#This Row],[low]]-F474)</f>
        <v>334.01000000000022</v>
      </c>
      <c r="J475" s="15">
        <f>MAX(BTC[[#This Row],[H-L]:[|L-pC|]])</f>
        <v>352</v>
      </c>
      <c r="K475" s="8">
        <f>(K474*9+BTC[[#This Row],[TR]])/10</f>
        <v>361.61555644530677</v>
      </c>
      <c r="L475" s="12">
        <f>(BTC[[#This Row],[high]]+BTC[[#This Row],[low]])/2</f>
        <v>4003</v>
      </c>
      <c r="M475" s="15">
        <f>BTC[[#This Row],[MidPrice]]+Multiplier*BTC[[#This Row],[ATR]]</f>
        <v>5087.8466693359205</v>
      </c>
      <c r="N475" s="15">
        <f>BTC[[#This Row],[MidPrice]]-Multiplier*BTC[[#This Row],[ATR]]</f>
        <v>2918.1533306640795</v>
      </c>
      <c r="O475" s="15">
        <f>IF(OR(BTC[[#This Row],[UpperE]]&lt;O474,F474&gt;O474),BTC[[#This Row],[UpperE]],O474)</f>
        <v>4938.8319738144419</v>
      </c>
      <c r="P475" s="15">
        <f>IF(OR(BTC[[#This Row],[LowerE]]&gt;P474,F474&lt;P474),BTC[[#This Row],[LowerE]],P474)</f>
        <v>3770.0818117544945</v>
      </c>
      <c r="Q475" s="8">
        <f>IF(T474=O474,BTC[[#This Row],[Upper]],BTC[[#This Row],[Lower]])</f>
        <v>4938.8319738144419</v>
      </c>
      <c r="R475" s="22">
        <f>IF(BTC[[#This Row],[SuperTrend]]=BTC[[#This Row],[Upper]],BTC[[#This Row],[Upper]],NA())</f>
        <v>4938.8319738144419</v>
      </c>
      <c r="S475" s="22" t="e">
        <f>IF(BTC[[#This Row],[SuperTrend]]=BTC[[#This Row],[Lower]],BTC[[#This Row],[Lower]],NA())</f>
        <v>#N/A</v>
      </c>
      <c r="T475" s="22">
        <f>IF(BTC[[#This Row],[close]]&lt;=BTC[[#This Row],[STpot]],BTC[[#This Row],[Upper]],BTC[[#This Row],[Lower]])</f>
        <v>4938.8319738144419</v>
      </c>
    </row>
    <row r="476" spans="1:20" x14ac:dyDescent="0.25">
      <c r="A476" s="5">
        <v>475</v>
      </c>
      <c r="B476" s="2">
        <v>43437</v>
      </c>
      <c r="C476" s="1">
        <v>3884.76</v>
      </c>
      <c r="D476" s="1">
        <v>4085</v>
      </c>
      <c r="E476" s="1">
        <v>3781</v>
      </c>
      <c r="F476" s="1">
        <v>3951.64</v>
      </c>
      <c r="G476" s="1">
        <f>BTC[[#This Row],[high]]-BTC[[#This Row],[low]]</f>
        <v>304</v>
      </c>
      <c r="H476" s="1">
        <f>ABS(BTC[[#This Row],[high]]-F475)</f>
        <v>200.98999999999978</v>
      </c>
      <c r="I476" s="1">
        <f>ABS(BTC[[#This Row],[low]]-F475)</f>
        <v>103.01000000000022</v>
      </c>
      <c r="J476" s="15">
        <f>MAX(BTC[[#This Row],[H-L]:[|L-pC|]])</f>
        <v>304</v>
      </c>
      <c r="K476" s="8">
        <f>(K475*9+BTC[[#This Row],[TR]])/10</f>
        <v>355.85400080077608</v>
      </c>
      <c r="L476" s="12">
        <f>(BTC[[#This Row],[high]]+BTC[[#This Row],[low]])/2</f>
        <v>3933</v>
      </c>
      <c r="M476" s="15">
        <f>BTC[[#This Row],[MidPrice]]+Multiplier*BTC[[#This Row],[ATR]]</f>
        <v>5000.5620024023283</v>
      </c>
      <c r="N476" s="15">
        <f>BTC[[#This Row],[MidPrice]]-Multiplier*BTC[[#This Row],[ATR]]</f>
        <v>2865.4379975976717</v>
      </c>
      <c r="O476" s="15">
        <f>IF(OR(BTC[[#This Row],[UpperE]]&lt;O475,F475&gt;O475),BTC[[#This Row],[UpperE]],O475)</f>
        <v>4938.8319738144419</v>
      </c>
      <c r="P476" s="15">
        <f>IF(OR(BTC[[#This Row],[LowerE]]&gt;P475,F475&lt;P475),BTC[[#This Row],[LowerE]],P475)</f>
        <v>3770.0818117544945</v>
      </c>
      <c r="Q476" s="8">
        <f>IF(T475=O475,BTC[[#This Row],[Upper]],BTC[[#This Row],[Lower]])</f>
        <v>4938.8319738144419</v>
      </c>
      <c r="R476" s="22">
        <f>IF(BTC[[#This Row],[SuperTrend]]=BTC[[#This Row],[Upper]],BTC[[#This Row],[Upper]],NA())</f>
        <v>4938.8319738144419</v>
      </c>
      <c r="S476" s="22" t="e">
        <f>IF(BTC[[#This Row],[SuperTrend]]=BTC[[#This Row],[Lower]],BTC[[#This Row],[Lower]],NA())</f>
        <v>#N/A</v>
      </c>
      <c r="T476" s="22">
        <f>IF(BTC[[#This Row],[close]]&lt;=BTC[[#This Row],[STpot]],BTC[[#This Row],[Upper]],BTC[[#This Row],[Lower]])</f>
        <v>4938.8319738144419</v>
      </c>
    </row>
    <row r="477" spans="1:20" x14ac:dyDescent="0.25">
      <c r="A477" s="5">
        <v>476</v>
      </c>
      <c r="B477" s="2">
        <v>43438</v>
      </c>
      <c r="C477" s="1">
        <v>3950.98</v>
      </c>
      <c r="D477" s="1">
        <v>3970</v>
      </c>
      <c r="E477" s="1">
        <v>3745</v>
      </c>
      <c r="F477" s="1">
        <v>3769.84</v>
      </c>
      <c r="G477" s="1">
        <f>BTC[[#This Row],[high]]-BTC[[#This Row],[low]]</f>
        <v>225</v>
      </c>
      <c r="H477" s="1">
        <f>ABS(BTC[[#This Row],[high]]-F476)</f>
        <v>18.360000000000127</v>
      </c>
      <c r="I477" s="1">
        <f>ABS(BTC[[#This Row],[low]]-F476)</f>
        <v>206.63999999999987</v>
      </c>
      <c r="J477" s="15">
        <f>MAX(BTC[[#This Row],[H-L]:[|L-pC|]])</f>
        <v>225</v>
      </c>
      <c r="K477" s="8">
        <f>(K476*9+BTC[[#This Row],[TR]])/10</f>
        <v>342.76860072069849</v>
      </c>
      <c r="L477" s="12">
        <f>(BTC[[#This Row],[high]]+BTC[[#This Row],[low]])/2</f>
        <v>3857.5</v>
      </c>
      <c r="M477" s="15">
        <f>BTC[[#This Row],[MidPrice]]+Multiplier*BTC[[#This Row],[ATR]]</f>
        <v>4885.8058021620955</v>
      </c>
      <c r="N477" s="15">
        <f>BTC[[#This Row],[MidPrice]]-Multiplier*BTC[[#This Row],[ATR]]</f>
        <v>2829.1941978379045</v>
      </c>
      <c r="O477" s="15">
        <f>IF(OR(BTC[[#This Row],[UpperE]]&lt;O476,F476&gt;O476),BTC[[#This Row],[UpperE]],O476)</f>
        <v>4885.8058021620955</v>
      </c>
      <c r="P477" s="15">
        <f>IF(OR(BTC[[#This Row],[LowerE]]&gt;P476,F476&lt;P476),BTC[[#This Row],[LowerE]],P476)</f>
        <v>3770.0818117544945</v>
      </c>
      <c r="Q477" s="8">
        <f>IF(T476=O476,BTC[[#This Row],[Upper]],BTC[[#This Row],[Lower]])</f>
        <v>4885.8058021620955</v>
      </c>
      <c r="R477" s="22">
        <f>IF(BTC[[#This Row],[SuperTrend]]=BTC[[#This Row],[Upper]],BTC[[#This Row],[Upper]],NA())</f>
        <v>4885.8058021620955</v>
      </c>
      <c r="S477" s="22" t="e">
        <f>IF(BTC[[#This Row],[SuperTrend]]=BTC[[#This Row],[Lower]],BTC[[#This Row],[Lower]],NA())</f>
        <v>#N/A</v>
      </c>
      <c r="T477" s="22">
        <f>IF(BTC[[#This Row],[close]]&lt;=BTC[[#This Row],[STpot]],BTC[[#This Row],[Upper]],BTC[[#This Row],[Lower]])</f>
        <v>4885.8058021620955</v>
      </c>
    </row>
    <row r="478" spans="1:20" x14ac:dyDescent="0.25">
      <c r="A478" s="5">
        <v>477</v>
      </c>
      <c r="B478" s="2">
        <v>43439</v>
      </c>
      <c r="C478" s="1">
        <v>3768.44</v>
      </c>
      <c r="D478" s="1">
        <v>3899.99</v>
      </c>
      <c r="E478" s="1">
        <v>3500</v>
      </c>
      <c r="F478" s="1">
        <v>3508.75</v>
      </c>
      <c r="G478" s="1">
        <f>BTC[[#This Row],[high]]-BTC[[#This Row],[low]]</f>
        <v>399.98999999999978</v>
      </c>
      <c r="H478" s="1">
        <f>ABS(BTC[[#This Row],[high]]-F477)</f>
        <v>130.14999999999964</v>
      </c>
      <c r="I478" s="1">
        <f>ABS(BTC[[#This Row],[low]]-F477)</f>
        <v>269.84000000000015</v>
      </c>
      <c r="J478" s="15">
        <f>MAX(BTC[[#This Row],[H-L]:[|L-pC|]])</f>
        <v>399.98999999999978</v>
      </c>
      <c r="K478" s="8">
        <f>(K477*9+BTC[[#This Row],[TR]])/10</f>
        <v>348.49074064862862</v>
      </c>
      <c r="L478" s="12">
        <f>(BTC[[#This Row],[high]]+BTC[[#This Row],[low]])/2</f>
        <v>3699.9949999999999</v>
      </c>
      <c r="M478" s="15">
        <f>BTC[[#This Row],[MidPrice]]+Multiplier*BTC[[#This Row],[ATR]]</f>
        <v>4745.4672219458862</v>
      </c>
      <c r="N478" s="15">
        <f>BTC[[#This Row],[MidPrice]]-Multiplier*BTC[[#This Row],[ATR]]</f>
        <v>2654.522778054114</v>
      </c>
      <c r="O478" s="15">
        <f>IF(OR(BTC[[#This Row],[UpperE]]&lt;O477,F477&gt;O477),BTC[[#This Row],[UpperE]],O477)</f>
        <v>4745.4672219458862</v>
      </c>
      <c r="P478" s="15">
        <f>IF(OR(BTC[[#This Row],[LowerE]]&gt;P477,F477&lt;P477),BTC[[#This Row],[LowerE]],P477)</f>
        <v>2654.522778054114</v>
      </c>
      <c r="Q478" s="8">
        <f>IF(T477=O477,BTC[[#This Row],[Upper]],BTC[[#This Row],[Lower]])</f>
        <v>4745.4672219458862</v>
      </c>
      <c r="R478" s="22">
        <f>IF(BTC[[#This Row],[SuperTrend]]=BTC[[#This Row],[Upper]],BTC[[#This Row],[Upper]],NA())</f>
        <v>4745.4672219458862</v>
      </c>
      <c r="S478" s="22" t="e">
        <f>IF(BTC[[#This Row],[SuperTrend]]=BTC[[#This Row],[Lower]],BTC[[#This Row],[Lower]],NA())</f>
        <v>#N/A</v>
      </c>
      <c r="T478" s="22">
        <f>IF(BTC[[#This Row],[close]]&lt;=BTC[[#This Row],[STpot]],BTC[[#This Row],[Upper]],BTC[[#This Row],[Lower]])</f>
        <v>4745.4672219458862</v>
      </c>
    </row>
    <row r="479" spans="1:20" x14ac:dyDescent="0.25">
      <c r="A479" s="5">
        <v>478</v>
      </c>
      <c r="B479" s="2">
        <v>43440</v>
      </c>
      <c r="C479" s="1">
        <v>3508.75</v>
      </c>
      <c r="D479" s="1">
        <v>3549.99</v>
      </c>
      <c r="E479" s="1">
        <v>3224.6</v>
      </c>
      <c r="F479" s="1">
        <v>3403.55</v>
      </c>
      <c r="G479" s="1">
        <f>BTC[[#This Row],[high]]-BTC[[#This Row],[low]]</f>
        <v>325.38999999999987</v>
      </c>
      <c r="H479" s="1">
        <f>ABS(BTC[[#This Row],[high]]-F478)</f>
        <v>41.239999999999782</v>
      </c>
      <c r="I479" s="1">
        <f>ABS(BTC[[#This Row],[low]]-F478)</f>
        <v>284.15000000000009</v>
      </c>
      <c r="J479" s="15">
        <f>MAX(BTC[[#This Row],[H-L]:[|L-pC|]])</f>
        <v>325.38999999999987</v>
      </c>
      <c r="K479" s="8">
        <f>(K478*9+BTC[[#This Row],[TR]])/10</f>
        <v>346.18066658376574</v>
      </c>
      <c r="L479" s="12">
        <f>(BTC[[#This Row],[high]]+BTC[[#This Row],[low]])/2</f>
        <v>3387.2950000000001</v>
      </c>
      <c r="M479" s="15">
        <f>BTC[[#This Row],[MidPrice]]+Multiplier*BTC[[#This Row],[ATR]]</f>
        <v>4425.8369997512973</v>
      </c>
      <c r="N479" s="15">
        <f>BTC[[#This Row],[MidPrice]]-Multiplier*BTC[[#This Row],[ATR]]</f>
        <v>2348.7530002487028</v>
      </c>
      <c r="O479" s="15">
        <f>IF(OR(BTC[[#This Row],[UpperE]]&lt;O478,F478&gt;O478),BTC[[#This Row],[UpperE]],O478)</f>
        <v>4425.8369997512973</v>
      </c>
      <c r="P479" s="15">
        <f>IF(OR(BTC[[#This Row],[LowerE]]&gt;P478,F478&lt;P478),BTC[[#This Row],[LowerE]],P478)</f>
        <v>2654.522778054114</v>
      </c>
      <c r="Q479" s="8">
        <f>IF(T478=O478,BTC[[#This Row],[Upper]],BTC[[#This Row],[Lower]])</f>
        <v>4425.8369997512973</v>
      </c>
      <c r="R479" s="22">
        <f>IF(BTC[[#This Row],[SuperTrend]]=BTC[[#This Row],[Upper]],BTC[[#This Row],[Upper]],NA())</f>
        <v>4425.8369997512973</v>
      </c>
      <c r="S479" s="22" t="e">
        <f>IF(BTC[[#This Row],[SuperTrend]]=BTC[[#This Row],[Lower]],BTC[[#This Row],[Lower]],NA())</f>
        <v>#N/A</v>
      </c>
      <c r="T479" s="22">
        <f>IF(BTC[[#This Row],[close]]&lt;=BTC[[#This Row],[STpot]],BTC[[#This Row],[Upper]],BTC[[#This Row],[Lower]])</f>
        <v>4425.8369997512973</v>
      </c>
    </row>
    <row r="480" spans="1:20" x14ac:dyDescent="0.25">
      <c r="A480" s="5">
        <v>479</v>
      </c>
      <c r="B480" s="2">
        <v>43441</v>
      </c>
      <c r="C480" s="1">
        <v>3403.57</v>
      </c>
      <c r="D480" s="1">
        <v>3495</v>
      </c>
      <c r="E480" s="1">
        <v>3222</v>
      </c>
      <c r="F480" s="1">
        <v>3410.93</v>
      </c>
      <c r="G480" s="1">
        <f>BTC[[#This Row],[high]]-BTC[[#This Row],[low]]</f>
        <v>273</v>
      </c>
      <c r="H480" s="1">
        <f>ABS(BTC[[#This Row],[high]]-F479)</f>
        <v>91.449999999999818</v>
      </c>
      <c r="I480" s="1">
        <f>ABS(BTC[[#This Row],[low]]-F479)</f>
        <v>181.55000000000018</v>
      </c>
      <c r="J480" s="15">
        <f>MAX(BTC[[#This Row],[H-L]:[|L-pC|]])</f>
        <v>273</v>
      </c>
      <c r="K480" s="8">
        <f>(K479*9+BTC[[#This Row],[TR]])/10</f>
        <v>338.86259992538919</v>
      </c>
      <c r="L480" s="12">
        <f>(BTC[[#This Row],[high]]+BTC[[#This Row],[low]])/2</f>
        <v>3358.5</v>
      </c>
      <c r="M480" s="15">
        <f>BTC[[#This Row],[MidPrice]]+Multiplier*BTC[[#This Row],[ATR]]</f>
        <v>4375.0877997761672</v>
      </c>
      <c r="N480" s="15">
        <f>BTC[[#This Row],[MidPrice]]-Multiplier*BTC[[#This Row],[ATR]]</f>
        <v>2341.9122002238323</v>
      </c>
      <c r="O480" s="15">
        <f>IF(OR(BTC[[#This Row],[UpperE]]&lt;O479,F479&gt;O479),BTC[[#This Row],[UpperE]],O479)</f>
        <v>4375.0877997761672</v>
      </c>
      <c r="P480" s="15">
        <f>IF(OR(BTC[[#This Row],[LowerE]]&gt;P479,F479&lt;P479),BTC[[#This Row],[LowerE]],P479)</f>
        <v>2654.522778054114</v>
      </c>
      <c r="Q480" s="8">
        <f>IF(T479=O479,BTC[[#This Row],[Upper]],BTC[[#This Row],[Lower]])</f>
        <v>4375.0877997761672</v>
      </c>
      <c r="R480" s="22">
        <f>IF(BTC[[#This Row],[SuperTrend]]=BTC[[#This Row],[Upper]],BTC[[#This Row],[Upper]],NA())</f>
        <v>4375.0877997761672</v>
      </c>
      <c r="S480" s="22" t="e">
        <f>IF(BTC[[#This Row],[SuperTrend]]=BTC[[#This Row],[Lower]],BTC[[#This Row],[Lower]],NA())</f>
        <v>#N/A</v>
      </c>
      <c r="T480" s="22">
        <f>IF(BTC[[#This Row],[close]]&lt;=BTC[[#This Row],[STpot]],BTC[[#This Row],[Upper]],BTC[[#This Row],[Lower]])</f>
        <v>4375.0877997761672</v>
      </c>
    </row>
    <row r="481" spans="1:20" x14ac:dyDescent="0.25">
      <c r="A481" s="5">
        <v>480</v>
      </c>
      <c r="B481" s="2">
        <v>43442</v>
      </c>
      <c r="C481" s="1">
        <v>3411.36</v>
      </c>
      <c r="D481" s="1">
        <v>3658</v>
      </c>
      <c r="E481" s="1">
        <v>3394.04</v>
      </c>
      <c r="F481" s="1">
        <v>3545.37</v>
      </c>
      <c r="G481" s="1">
        <f>BTC[[#This Row],[high]]-BTC[[#This Row],[low]]</f>
        <v>263.96000000000004</v>
      </c>
      <c r="H481" s="1">
        <f>ABS(BTC[[#This Row],[high]]-F480)</f>
        <v>247.07000000000016</v>
      </c>
      <c r="I481" s="1">
        <f>ABS(BTC[[#This Row],[low]]-F480)</f>
        <v>16.889999999999873</v>
      </c>
      <c r="J481" s="15">
        <f>MAX(BTC[[#This Row],[H-L]:[|L-pC|]])</f>
        <v>263.96000000000004</v>
      </c>
      <c r="K481" s="8">
        <f>(K480*9+BTC[[#This Row],[TR]])/10</f>
        <v>331.37233993285025</v>
      </c>
      <c r="L481" s="12">
        <f>(BTC[[#This Row],[high]]+BTC[[#This Row],[low]])/2</f>
        <v>3526.02</v>
      </c>
      <c r="M481" s="15">
        <f>BTC[[#This Row],[MidPrice]]+Multiplier*BTC[[#This Row],[ATR]]</f>
        <v>4520.1370197985507</v>
      </c>
      <c r="N481" s="15">
        <f>BTC[[#This Row],[MidPrice]]-Multiplier*BTC[[#This Row],[ATR]]</f>
        <v>2531.9029802014493</v>
      </c>
      <c r="O481" s="15">
        <f>IF(OR(BTC[[#This Row],[UpperE]]&lt;O480,F480&gt;O480),BTC[[#This Row],[UpperE]],O480)</f>
        <v>4375.0877997761672</v>
      </c>
      <c r="P481" s="15">
        <f>IF(OR(BTC[[#This Row],[LowerE]]&gt;P480,F480&lt;P480),BTC[[#This Row],[LowerE]],P480)</f>
        <v>2654.522778054114</v>
      </c>
      <c r="Q481" s="8">
        <f>IF(T480=O480,BTC[[#This Row],[Upper]],BTC[[#This Row],[Lower]])</f>
        <v>4375.0877997761672</v>
      </c>
      <c r="R481" s="22">
        <f>IF(BTC[[#This Row],[SuperTrend]]=BTC[[#This Row],[Upper]],BTC[[#This Row],[Upper]],NA())</f>
        <v>4375.0877997761672</v>
      </c>
      <c r="S481" s="22" t="e">
        <f>IF(BTC[[#This Row],[SuperTrend]]=BTC[[#This Row],[Lower]],BTC[[#This Row],[Lower]],NA())</f>
        <v>#N/A</v>
      </c>
      <c r="T481" s="22">
        <f>IF(BTC[[#This Row],[close]]&lt;=BTC[[#This Row],[STpot]],BTC[[#This Row],[Upper]],BTC[[#This Row],[Lower]])</f>
        <v>4375.0877997761672</v>
      </c>
    </row>
    <row r="482" spans="1:20" x14ac:dyDescent="0.25">
      <c r="A482" s="5">
        <v>481</v>
      </c>
      <c r="B482" s="2">
        <v>43443</v>
      </c>
      <c r="C482" s="1">
        <v>3548.49</v>
      </c>
      <c r="D482" s="1">
        <v>3610</v>
      </c>
      <c r="E482" s="1">
        <v>3370.11</v>
      </c>
      <c r="F482" s="1">
        <v>3432.88</v>
      </c>
      <c r="G482" s="1">
        <f>BTC[[#This Row],[high]]-BTC[[#This Row],[low]]</f>
        <v>239.88999999999987</v>
      </c>
      <c r="H482" s="1">
        <f>ABS(BTC[[#This Row],[high]]-F481)</f>
        <v>64.630000000000109</v>
      </c>
      <c r="I482" s="1">
        <f>ABS(BTC[[#This Row],[low]]-F481)</f>
        <v>175.25999999999976</v>
      </c>
      <c r="J482" s="15">
        <f>MAX(BTC[[#This Row],[H-L]:[|L-pC|]])</f>
        <v>239.88999999999987</v>
      </c>
      <c r="K482" s="8">
        <f>(K481*9+BTC[[#This Row],[TR]])/10</f>
        <v>322.22410593956522</v>
      </c>
      <c r="L482" s="12">
        <f>(BTC[[#This Row],[high]]+BTC[[#This Row],[low]])/2</f>
        <v>3490.0550000000003</v>
      </c>
      <c r="M482" s="15">
        <f>BTC[[#This Row],[MidPrice]]+Multiplier*BTC[[#This Row],[ATR]]</f>
        <v>4456.7273178186961</v>
      </c>
      <c r="N482" s="15">
        <f>BTC[[#This Row],[MidPrice]]-Multiplier*BTC[[#This Row],[ATR]]</f>
        <v>2523.3826821813045</v>
      </c>
      <c r="O482" s="15">
        <f>IF(OR(BTC[[#This Row],[UpperE]]&lt;O481,F481&gt;O481),BTC[[#This Row],[UpperE]],O481)</f>
        <v>4375.0877997761672</v>
      </c>
      <c r="P482" s="15">
        <f>IF(OR(BTC[[#This Row],[LowerE]]&gt;P481,F481&lt;P481),BTC[[#This Row],[LowerE]],P481)</f>
        <v>2654.522778054114</v>
      </c>
      <c r="Q482" s="8">
        <f>IF(T481=O481,BTC[[#This Row],[Upper]],BTC[[#This Row],[Lower]])</f>
        <v>4375.0877997761672</v>
      </c>
      <c r="R482" s="22">
        <f>IF(BTC[[#This Row],[SuperTrend]]=BTC[[#This Row],[Upper]],BTC[[#This Row],[Upper]],NA())</f>
        <v>4375.0877997761672</v>
      </c>
      <c r="S482" s="22" t="e">
        <f>IF(BTC[[#This Row],[SuperTrend]]=BTC[[#This Row],[Lower]],BTC[[#This Row],[Lower]],NA())</f>
        <v>#N/A</v>
      </c>
      <c r="T482" s="22">
        <f>IF(BTC[[#This Row],[close]]&lt;=BTC[[#This Row],[STpot]],BTC[[#This Row],[Upper]],BTC[[#This Row],[Lower]])</f>
        <v>4375.0877997761672</v>
      </c>
    </row>
    <row r="483" spans="1:20" x14ac:dyDescent="0.25">
      <c r="A483" s="5">
        <v>482</v>
      </c>
      <c r="B483" s="2">
        <v>43444</v>
      </c>
      <c r="C483" s="1">
        <v>3434.01</v>
      </c>
      <c r="D483" s="1">
        <v>3480</v>
      </c>
      <c r="E483" s="1">
        <v>3324.32</v>
      </c>
      <c r="F483" s="1">
        <v>3380.39</v>
      </c>
      <c r="G483" s="1">
        <f>BTC[[#This Row],[high]]-BTC[[#This Row],[low]]</f>
        <v>155.67999999999984</v>
      </c>
      <c r="H483" s="1">
        <f>ABS(BTC[[#This Row],[high]]-F482)</f>
        <v>47.119999999999891</v>
      </c>
      <c r="I483" s="1">
        <f>ABS(BTC[[#This Row],[low]]-F482)</f>
        <v>108.55999999999995</v>
      </c>
      <c r="J483" s="15">
        <f>MAX(BTC[[#This Row],[H-L]:[|L-pC|]])</f>
        <v>155.67999999999984</v>
      </c>
      <c r="K483" s="8">
        <f>(K482*9+BTC[[#This Row],[TR]])/10</f>
        <v>305.56969534560869</v>
      </c>
      <c r="L483" s="12">
        <f>(BTC[[#This Row],[high]]+BTC[[#This Row],[low]])/2</f>
        <v>3402.16</v>
      </c>
      <c r="M483" s="15">
        <f>BTC[[#This Row],[MidPrice]]+Multiplier*BTC[[#This Row],[ATR]]</f>
        <v>4318.869086036826</v>
      </c>
      <c r="N483" s="15">
        <f>BTC[[#This Row],[MidPrice]]-Multiplier*BTC[[#This Row],[ATR]]</f>
        <v>2485.4509139631737</v>
      </c>
      <c r="O483" s="15">
        <f>IF(OR(BTC[[#This Row],[UpperE]]&lt;O482,F482&gt;O482),BTC[[#This Row],[UpperE]],O482)</f>
        <v>4318.869086036826</v>
      </c>
      <c r="P483" s="15">
        <f>IF(OR(BTC[[#This Row],[LowerE]]&gt;P482,F482&lt;P482),BTC[[#This Row],[LowerE]],P482)</f>
        <v>2654.522778054114</v>
      </c>
      <c r="Q483" s="8">
        <f>IF(T482=O482,BTC[[#This Row],[Upper]],BTC[[#This Row],[Lower]])</f>
        <v>4318.869086036826</v>
      </c>
      <c r="R483" s="22">
        <f>IF(BTC[[#This Row],[SuperTrend]]=BTC[[#This Row],[Upper]],BTC[[#This Row],[Upper]],NA())</f>
        <v>4318.869086036826</v>
      </c>
      <c r="S483" s="22" t="e">
        <f>IF(BTC[[#This Row],[SuperTrend]]=BTC[[#This Row],[Lower]],BTC[[#This Row],[Lower]],NA())</f>
        <v>#N/A</v>
      </c>
      <c r="T483" s="22">
        <f>IF(BTC[[#This Row],[close]]&lt;=BTC[[#This Row],[STpot]],BTC[[#This Row],[Upper]],BTC[[#This Row],[Lower]])</f>
        <v>4318.869086036826</v>
      </c>
    </row>
    <row r="484" spans="1:20" x14ac:dyDescent="0.25">
      <c r="A484" s="5">
        <v>483</v>
      </c>
      <c r="B484" s="2">
        <v>43445</v>
      </c>
      <c r="C484" s="1">
        <v>3379.23</v>
      </c>
      <c r="D484" s="1">
        <v>3492</v>
      </c>
      <c r="E484" s="1">
        <v>3350</v>
      </c>
      <c r="F484" s="1">
        <v>3445</v>
      </c>
      <c r="G484" s="1">
        <f>BTC[[#This Row],[high]]-BTC[[#This Row],[low]]</f>
        <v>142</v>
      </c>
      <c r="H484" s="1">
        <f>ABS(BTC[[#This Row],[high]]-F483)</f>
        <v>111.61000000000013</v>
      </c>
      <c r="I484" s="1">
        <f>ABS(BTC[[#This Row],[low]]-F483)</f>
        <v>30.389999999999873</v>
      </c>
      <c r="J484" s="15">
        <f>MAX(BTC[[#This Row],[H-L]:[|L-pC|]])</f>
        <v>142</v>
      </c>
      <c r="K484" s="8">
        <f>(K483*9+BTC[[#This Row],[TR]])/10</f>
        <v>289.21272581104779</v>
      </c>
      <c r="L484" s="12">
        <f>(BTC[[#This Row],[high]]+BTC[[#This Row],[low]])/2</f>
        <v>3421</v>
      </c>
      <c r="M484" s="15">
        <f>BTC[[#This Row],[MidPrice]]+Multiplier*BTC[[#This Row],[ATR]]</f>
        <v>4288.638177433143</v>
      </c>
      <c r="N484" s="15">
        <f>BTC[[#This Row],[MidPrice]]-Multiplier*BTC[[#This Row],[ATR]]</f>
        <v>2553.3618225668565</v>
      </c>
      <c r="O484" s="15">
        <f>IF(OR(BTC[[#This Row],[UpperE]]&lt;O483,F483&gt;O483),BTC[[#This Row],[UpperE]],O483)</f>
        <v>4288.638177433143</v>
      </c>
      <c r="P484" s="15">
        <f>IF(OR(BTC[[#This Row],[LowerE]]&gt;P483,F483&lt;P483),BTC[[#This Row],[LowerE]],P483)</f>
        <v>2654.522778054114</v>
      </c>
      <c r="Q484" s="8">
        <f>IF(T483=O483,BTC[[#This Row],[Upper]],BTC[[#This Row],[Lower]])</f>
        <v>4288.638177433143</v>
      </c>
      <c r="R484" s="22">
        <f>IF(BTC[[#This Row],[SuperTrend]]=BTC[[#This Row],[Upper]],BTC[[#This Row],[Upper]],NA())</f>
        <v>4288.638177433143</v>
      </c>
      <c r="S484" s="22" t="e">
        <f>IF(BTC[[#This Row],[SuperTrend]]=BTC[[#This Row],[Lower]],BTC[[#This Row],[Lower]],NA())</f>
        <v>#N/A</v>
      </c>
      <c r="T484" s="22">
        <f>IF(BTC[[#This Row],[close]]&lt;=BTC[[#This Row],[STpot]],BTC[[#This Row],[Upper]],BTC[[#This Row],[Lower]])</f>
        <v>4288.638177433143</v>
      </c>
    </row>
    <row r="485" spans="1:20" x14ac:dyDescent="0.25">
      <c r="A485" s="5">
        <v>484</v>
      </c>
      <c r="B485" s="2">
        <v>43446</v>
      </c>
      <c r="C485" s="1">
        <v>3446.38</v>
      </c>
      <c r="D485" s="1">
        <v>3460</v>
      </c>
      <c r="E485" s="1">
        <v>3255.5</v>
      </c>
      <c r="F485" s="1">
        <v>3302.06</v>
      </c>
      <c r="G485" s="1">
        <f>BTC[[#This Row],[high]]-BTC[[#This Row],[low]]</f>
        <v>204.5</v>
      </c>
      <c r="H485" s="1">
        <f>ABS(BTC[[#This Row],[high]]-F484)</f>
        <v>15</v>
      </c>
      <c r="I485" s="1">
        <f>ABS(BTC[[#This Row],[low]]-F484)</f>
        <v>189.5</v>
      </c>
      <c r="J485" s="15">
        <f>MAX(BTC[[#This Row],[H-L]:[|L-pC|]])</f>
        <v>204.5</v>
      </c>
      <c r="K485" s="8">
        <f>(K484*9+BTC[[#This Row],[TR]])/10</f>
        <v>280.74145322994298</v>
      </c>
      <c r="L485" s="12">
        <f>(BTC[[#This Row],[high]]+BTC[[#This Row],[low]])/2</f>
        <v>3357.75</v>
      </c>
      <c r="M485" s="15">
        <f>BTC[[#This Row],[MidPrice]]+Multiplier*BTC[[#This Row],[ATR]]</f>
        <v>4199.9743596898288</v>
      </c>
      <c r="N485" s="15">
        <f>BTC[[#This Row],[MidPrice]]-Multiplier*BTC[[#This Row],[ATR]]</f>
        <v>2515.5256403101712</v>
      </c>
      <c r="O485" s="15">
        <f>IF(OR(BTC[[#This Row],[UpperE]]&lt;O484,F484&gt;O484),BTC[[#This Row],[UpperE]],O484)</f>
        <v>4199.9743596898288</v>
      </c>
      <c r="P485" s="15">
        <f>IF(OR(BTC[[#This Row],[LowerE]]&gt;P484,F484&lt;P484),BTC[[#This Row],[LowerE]],P484)</f>
        <v>2654.522778054114</v>
      </c>
      <c r="Q485" s="8">
        <f>IF(T484=O484,BTC[[#This Row],[Upper]],BTC[[#This Row],[Lower]])</f>
        <v>4199.9743596898288</v>
      </c>
      <c r="R485" s="22">
        <f>IF(BTC[[#This Row],[SuperTrend]]=BTC[[#This Row],[Upper]],BTC[[#This Row],[Upper]],NA())</f>
        <v>4199.9743596898288</v>
      </c>
      <c r="S485" s="22" t="e">
        <f>IF(BTC[[#This Row],[SuperTrend]]=BTC[[#This Row],[Lower]],BTC[[#This Row],[Lower]],NA())</f>
        <v>#N/A</v>
      </c>
      <c r="T485" s="22">
        <f>IF(BTC[[#This Row],[close]]&lt;=BTC[[#This Row],[STpot]],BTC[[#This Row],[Upper]],BTC[[#This Row],[Lower]])</f>
        <v>4199.9743596898288</v>
      </c>
    </row>
    <row r="486" spans="1:20" x14ac:dyDescent="0.25">
      <c r="A486" s="5">
        <v>485</v>
      </c>
      <c r="B486" s="2">
        <v>43447</v>
      </c>
      <c r="C486" s="1">
        <v>3302.06</v>
      </c>
      <c r="D486" s="1">
        <v>3335.39</v>
      </c>
      <c r="E486" s="1">
        <v>3177</v>
      </c>
      <c r="F486" s="1">
        <v>3224.17</v>
      </c>
      <c r="G486" s="1">
        <f>BTC[[#This Row],[high]]-BTC[[#This Row],[low]]</f>
        <v>158.38999999999987</v>
      </c>
      <c r="H486" s="1">
        <f>ABS(BTC[[#This Row],[high]]-F485)</f>
        <v>33.329999999999927</v>
      </c>
      <c r="I486" s="1">
        <f>ABS(BTC[[#This Row],[low]]-F485)</f>
        <v>125.05999999999995</v>
      </c>
      <c r="J486" s="15">
        <f>MAX(BTC[[#This Row],[H-L]:[|L-pC|]])</f>
        <v>158.38999999999987</v>
      </c>
      <c r="K486" s="8">
        <f>(K485*9+BTC[[#This Row],[TR]])/10</f>
        <v>268.50630790694868</v>
      </c>
      <c r="L486" s="12">
        <f>(BTC[[#This Row],[high]]+BTC[[#This Row],[low]])/2</f>
        <v>3256.1949999999997</v>
      </c>
      <c r="M486" s="15">
        <f>BTC[[#This Row],[MidPrice]]+Multiplier*BTC[[#This Row],[ATR]]</f>
        <v>4061.7139237208457</v>
      </c>
      <c r="N486" s="15">
        <f>BTC[[#This Row],[MidPrice]]-Multiplier*BTC[[#This Row],[ATR]]</f>
        <v>2450.6760762791537</v>
      </c>
      <c r="O486" s="15">
        <f>IF(OR(BTC[[#This Row],[UpperE]]&lt;O485,F485&gt;O485),BTC[[#This Row],[UpperE]],O485)</f>
        <v>4061.7139237208457</v>
      </c>
      <c r="P486" s="15">
        <f>IF(OR(BTC[[#This Row],[LowerE]]&gt;P485,F485&lt;P485),BTC[[#This Row],[LowerE]],P485)</f>
        <v>2654.522778054114</v>
      </c>
      <c r="Q486" s="8">
        <f>IF(T485=O485,BTC[[#This Row],[Upper]],BTC[[#This Row],[Lower]])</f>
        <v>4061.7139237208457</v>
      </c>
      <c r="R486" s="22">
        <f>IF(BTC[[#This Row],[SuperTrend]]=BTC[[#This Row],[Upper]],BTC[[#This Row],[Upper]],NA())</f>
        <v>4061.7139237208457</v>
      </c>
      <c r="S486" s="22" t="e">
        <f>IF(BTC[[#This Row],[SuperTrend]]=BTC[[#This Row],[Lower]],BTC[[#This Row],[Lower]],NA())</f>
        <v>#N/A</v>
      </c>
      <c r="T486" s="22">
        <f>IF(BTC[[#This Row],[close]]&lt;=BTC[[#This Row],[STpot]],BTC[[#This Row],[Upper]],BTC[[#This Row],[Lower]])</f>
        <v>4061.7139237208457</v>
      </c>
    </row>
    <row r="487" spans="1:20" x14ac:dyDescent="0.25">
      <c r="A487" s="5">
        <v>486</v>
      </c>
      <c r="B487" s="2">
        <v>43448</v>
      </c>
      <c r="C487" s="1">
        <v>3225.19</v>
      </c>
      <c r="D487" s="1">
        <v>3276.5</v>
      </c>
      <c r="E487" s="1">
        <v>3156.26</v>
      </c>
      <c r="F487" s="1">
        <v>3211.72</v>
      </c>
      <c r="G487" s="1">
        <f>BTC[[#This Row],[high]]-BTC[[#This Row],[low]]</f>
        <v>120.23999999999978</v>
      </c>
      <c r="H487" s="1">
        <f>ABS(BTC[[#This Row],[high]]-F486)</f>
        <v>52.329999999999927</v>
      </c>
      <c r="I487" s="1">
        <f>ABS(BTC[[#This Row],[low]]-F486)</f>
        <v>67.909999999999854</v>
      </c>
      <c r="J487" s="15">
        <f>MAX(BTC[[#This Row],[H-L]:[|L-pC|]])</f>
        <v>120.23999999999978</v>
      </c>
      <c r="K487" s="8">
        <f>(K486*9+BTC[[#This Row],[TR]])/10</f>
        <v>253.6796771162538</v>
      </c>
      <c r="L487" s="12">
        <f>(BTC[[#This Row],[high]]+BTC[[#This Row],[low]])/2</f>
        <v>3216.38</v>
      </c>
      <c r="M487" s="15">
        <f>BTC[[#This Row],[MidPrice]]+Multiplier*BTC[[#This Row],[ATR]]</f>
        <v>3977.4190313487616</v>
      </c>
      <c r="N487" s="15">
        <f>BTC[[#This Row],[MidPrice]]-Multiplier*BTC[[#This Row],[ATR]]</f>
        <v>2455.3409686512387</v>
      </c>
      <c r="O487" s="15">
        <f>IF(OR(BTC[[#This Row],[UpperE]]&lt;O486,F486&gt;O486),BTC[[#This Row],[UpperE]],O486)</f>
        <v>3977.4190313487616</v>
      </c>
      <c r="P487" s="15">
        <f>IF(OR(BTC[[#This Row],[LowerE]]&gt;P486,F486&lt;P486),BTC[[#This Row],[LowerE]],P486)</f>
        <v>2654.522778054114</v>
      </c>
      <c r="Q487" s="8">
        <f>IF(T486=O486,BTC[[#This Row],[Upper]],BTC[[#This Row],[Lower]])</f>
        <v>3977.4190313487616</v>
      </c>
      <c r="R487" s="22">
        <f>IF(BTC[[#This Row],[SuperTrend]]=BTC[[#This Row],[Upper]],BTC[[#This Row],[Upper]],NA())</f>
        <v>3977.4190313487616</v>
      </c>
      <c r="S487" s="22" t="e">
        <f>IF(BTC[[#This Row],[SuperTrend]]=BTC[[#This Row],[Lower]],BTC[[#This Row],[Lower]],NA())</f>
        <v>#N/A</v>
      </c>
      <c r="T487" s="22">
        <f>IF(BTC[[#This Row],[close]]&lt;=BTC[[#This Row],[STpot]],BTC[[#This Row],[Upper]],BTC[[#This Row],[Lower]])</f>
        <v>3977.4190313487616</v>
      </c>
    </row>
    <row r="488" spans="1:20" x14ac:dyDescent="0.25">
      <c r="A488" s="5">
        <v>487</v>
      </c>
      <c r="B488" s="2">
        <v>43449</v>
      </c>
      <c r="C488" s="1">
        <v>3211.71</v>
      </c>
      <c r="D488" s="1">
        <v>3294</v>
      </c>
      <c r="E488" s="1">
        <v>3186</v>
      </c>
      <c r="F488" s="1">
        <v>3228.67</v>
      </c>
      <c r="G488" s="1">
        <f>BTC[[#This Row],[high]]-BTC[[#This Row],[low]]</f>
        <v>108</v>
      </c>
      <c r="H488" s="1">
        <f>ABS(BTC[[#This Row],[high]]-F487)</f>
        <v>82.2800000000002</v>
      </c>
      <c r="I488" s="1">
        <f>ABS(BTC[[#This Row],[low]]-F487)</f>
        <v>25.7199999999998</v>
      </c>
      <c r="J488" s="15">
        <f>MAX(BTC[[#This Row],[H-L]:[|L-pC|]])</f>
        <v>108</v>
      </c>
      <c r="K488" s="8">
        <f>(K487*9+BTC[[#This Row],[TR]])/10</f>
        <v>239.11170940462844</v>
      </c>
      <c r="L488" s="12">
        <f>(BTC[[#This Row],[high]]+BTC[[#This Row],[low]])/2</f>
        <v>3240</v>
      </c>
      <c r="M488" s="15">
        <f>BTC[[#This Row],[MidPrice]]+Multiplier*BTC[[#This Row],[ATR]]</f>
        <v>3957.3351282138856</v>
      </c>
      <c r="N488" s="15">
        <f>BTC[[#This Row],[MidPrice]]-Multiplier*BTC[[#This Row],[ATR]]</f>
        <v>2522.6648717861144</v>
      </c>
      <c r="O488" s="15">
        <f>IF(OR(BTC[[#This Row],[UpperE]]&lt;O487,F487&gt;O487),BTC[[#This Row],[UpperE]],O487)</f>
        <v>3957.3351282138856</v>
      </c>
      <c r="P488" s="15">
        <f>IF(OR(BTC[[#This Row],[LowerE]]&gt;P487,F487&lt;P487),BTC[[#This Row],[LowerE]],P487)</f>
        <v>2654.522778054114</v>
      </c>
      <c r="Q488" s="8">
        <f>IF(T487=O487,BTC[[#This Row],[Upper]],BTC[[#This Row],[Lower]])</f>
        <v>3957.3351282138856</v>
      </c>
      <c r="R488" s="22">
        <f>IF(BTC[[#This Row],[SuperTrend]]=BTC[[#This Row],[Upper]],BTC[[#This Row],[Upper]],NA())</f>
        <v>3957.3351282138856</v>
      </c>
      <c r="S488" s="22" t="e">
        <f>IF(BTC[[#This Row],[SuperTrend]]=BTC[[#This Row],[Lower]],BTC[[#This Row],[Lower]],NA())</f>
        <v>#N/A</v>
      </c>
      <c r="T488" s="22">
        <f>IF(BTC[[#This Row],[close]]&lt;=BTC[[#This Row],[STpot]],BTC[[#This Row],[Upper]],BTC[[#This Row],[Lower]])</f>
        <v>3957.3351282138856</v>
      </c>
    </row>
    <row r="489" spans="1:20" x14ac:dyDescent="0.25">
      <c r="A489" s="5">
        <v>488</v>
      </c>
      <c r="B489" s="2">
        <v>43450</v>
      </c>
      <c r="C489" s="1">
        <v>3229.22</v>
      </c>
      <c r="D489" s="1">
        <v>3585</v>
      </c>
      <c r="E489" s="1">
        <v>3216</v>
      </c>
      <c r="F489" s="1">
        <v>3509.08</v>
      </c>
      <c r="G489" s="1">
        <f>BTC[[#This Row],[high]]-BTC[[#This Row],[low]]</f>
        <v>369</v>
      </c>
      <c r="H489" s="1">
        <f>ABS(BTC[[#This Row],[high]]-F488)</f>
        <v>356.32999999999993</v>
      </c>
      <c r="I489" s="1">
        <f>ABS(BTC[[#This Row],[low]]-F488)</f>
        <v>12.670000000000073</v>
      </c>
      <c r="J489" s="15">
        <f>MAX(BTC[[#This Row],[H-L]:[|L-pC|]])</f>
        <v>369</v>
      </c>
      <c r="K489" s="8">
        <f>(K488*9+BTC[[#This Row],[TR]])/10</f>
        <v>252.1005384641656</v>
      </c>
      <c r="L489" s="12">
        <f>(BTC[[#This Row],[high]]+BTC[[#This Row],[low]])/2</f>
        <v>3400.5</v>
      </c>
      <c r="M489" s="15">
        <f>BTC[[#This Row],[MidPrice]]+Multiplier*BTC[[#This Row],[ATR]]</f>
        <v>4156.8016153924964</v>
      </c>
      <c r="N489" s="15">
        <f>BTC[[#This Row],[MidPrice]]-Multiplier*BTC[[#This Row],[ATR]]</f>
        <v>2644.1983846075032</v>
      </c>
      <c r="O489" s="15">
        <f>IF(OR(BTC[[#This Row],[UpperE]]&lt;O488,F488&gt;O488),BTC[[#This Row],[UpperE]],O488)</f>
        <v>3957.3351282138856</v>
      </c>
      <c r="P489" s="15">
        <f>IF(OR(BTC[[#This Row],[LowerE]]&gt;P488,F488&lt;P488),BTC[[#This Row],[LowerE]],P488)</f>
        <v>2654.522778054114</v>
      </c>
      <c r="Q489" s="8">
        <f>IF(T488=O488,BTC[[#This Row],[Upper]],BTC[[#This Row],[Lower]])</f>
        <v>3957.3351282138856</v>
      </c>
      <c r="R489" s="22">
        <f>IF(BTC[[#This Row],[SuperTrend]]=BTC[[#This Row],[Upper]],BTC[[#This Row],[Upper]],NA())</f>
        <v>3957.3351282138856</v>
      </c>
      <c r="S489" s="22" t="e">
        <f>IF(BTC[[#This Row],[SuperTrend]]=BTC[[#This Row],[Lower]],BTC[[#This Row],[Lower]],NA())</f>
        <v>#N/A</v>
      </c>
      <c r="T489" s="22">
        <f>IF(BTC[[#This Row],[close]]&lt;=BTC[[#This Row],[STpot]],BTC[[#This Row],[Upper]],BTC[[#This Row],[Lower]])</f>
        <v>3957.3351282138856</v>
      </c>
    </row>
    <row r="490" spans="1:20" x14ac:dyDescent="0.25">
      <c r="A490" s="5">
        <v>489</v>
      </c>
      <c r="B490" s="2">
        <v>43451</v>
      </c>
      <c r="C490" s="1">
        <v>3509.03</v>
      </c>
      <c r="D490" s="1">
        <v>3678.59</v>
      </c>
      <c r="E490" s="1">
        <v>3424.47</v>
      </c>
      <c r="F490" s="1">
        <v>3652.98</v>
      </c>
      <c r="G490" s="1">
        <f>BTC[[#This Row],[high]]-BTC[[#This Row],[low]]</f>
        <v>254.12000000000035</v>
      </c>
      <c r="H490" s="1">
        <f>ABS(BTC[[#This Row],[high]]-F489)</f>
        <v>169.51000000000022</v>
      </c>
      <c r="I490" s="1">
        <f>ABS(BTC[[#This Row],[low]]-F489)</f>
        <v>84.610000000000127</v>
      </c>
      <c r="J490" s="15">
        <f>MAX(BTC[[#This Row],[H-L]:[|L-pC|]])</f>
        <v>254.12000000000035</v>
      </c>
      <c r="K490" s="8">
        <f>(K489*9+BTC[[#This Row],[TR]])/10</f>
        <v>252.30248461774909</v>
      </c>
      <c r="L490" s="12">
        <f>(BTC[[#This Row],[high]]+BTC[[#This Row],[low]])/2</f>
        <v>3551.5299999999997</v>
      </c>
      <c r="M490" s="15">
        <f>BTC[[#This Row],[MidPrice]]+Multiplier*BTC[[#This Row],[ATR]]</f>
        <v>4308.4374538532466</v>
      </c>
      <c r="N490" s="15">
        <f>BTC[[#This Row],[MidPrice]]-Multiplier*BTC[[#This Row],[ATR]]</f>
        <v>2794.6225461467525</v>
      </c>
      <c r="O490" s="15">
        <f>IF(OR(BTC[[#This Row],[UpperE]]&lt;O489,F489&gt;O489),BTC[[#This Row],[UpperE]],O489)</f>
        <v>3957.3351282138856</v>
      </c>
      <c r="P490" s="15">
        <f>IF(OR(BTC[[#This Row],[LowerE]]&gt;P489,F489&lt;P489),BTC[[#This Row],[LowerE]],P489)</f>
        <v>2794.6225461467525</v>
      </c>
      <c r="Q490" s="8">
        <f>IF(T489=O489,BTC[[#This Row],[Upper]],BTC[[#This Row],[Lower]])</f>
        <v>3957.3351282138856</v>
      </c>
      <c r="R490" s="22">
        <f>IF(BTC[[#This Row],[SuperTrend]]=BTC[[#This Row],[Upper]],BTC[[#This Row],[Upper]],NA())</f>
        <v>3957.3351282138856</v>
      </c>
      <c r="S490" s="22" t="e">
        <f>IF(BTC[[#This Row],[SuperTrend]]=BTC[[#This Row],[Lower]],BTC[[#This Row],[Lower]],NA())</f>
        <v>#N/A</v>
      </c>
      <c r="T490" s="22">
        <f>IF(BTC[[#This Row],[close]]&lt;=BTC[[#This Row],[STpot]],BTC[[#This Row],[Upper]],BTC[[#This Row],[Lower]])</f>
        <v>3957.3351282138856</v>
      </c>
    </row>
    <row r="491" spans="1:20" x14ac:dyDescent="0.25">
      <c r="A491" s="5">
        <v>490</v>
      </c>
      <c r="B491" s="2">
        <v>43452</v>
      </c>
      <c r="C491" s="1">
        <v>3653</v>
      </c>
      <c r="D491" s="1">
        <v>3912.73</v>
      </c>
      <c r="E491" s="1">
        <v>3622.55</v>
      </c>
      <c r="F491" s="1">
        <v>3662.22</v>
      </c>
      <c r="G491" s="1">
        <f>BTC[[#This Row],[high]]-BTC[[#This Row],[low]]</f>
        <v>290.17999999999984</v>
      </c>
      <c r="H491" s="1">
        <f>ABS(BTC[[#This Row],[high]]-F490)</f>
        <v>259.75</v>
      </c>
      <c r="I491" s="1">
        <f>ABS(BTC[[#This Row],[low]]-F490)</f>
        <v>30.429999999999836</v>
      </c>
      <c r="J491" s="15">
        <f>MAX(BTC[[#This Row],[H-L]:[|L-pC|]])</f>
        <v>290.17999999999984</v>
      </c>
      <c r="K491" s="8">
        <f>(K490*9+BTC[[#This Row],[TR]])/10</f>
        <v>256.09023615597414</v>
      </c>
      <c r="L491" s="12">
        <f>(BTC[[#This Row],[high]]+BTC[[#This Row],[low]])/2</f>
        <v>3767.6400000000003</v>
      </c>
      <c r="M491" s="15">
        <f>BTC[[#This Row],[MidPrice]]+Multiplier*BTC[[#This Row],[ATR]]</f>
        <v>4535.9107084679226</v>
      </c>
      <c r="N491" s="15">
        <f>BTC[[#This Row],[MidPrice]]-Multiplier*BTC[[#This Row],[ATR]]</f>
        <v>2999.369291532078</v>
      </c>
      <c r="O491" s="15">
        <f>IF(OR(BTC[[#This Row],[UpperE]]&lt;O490,F490&gt;O490),BTC[[#This Row],[UpperE]],O490)</f>
        <v>3957.3351282138856</v>
      </c>
      <c r="P491" s="15">
        <f>IF(OR(BTC[[#This Row],[LowerE]]&gt;P490,F490&lt;P490),BTC[[#This Row],[LowerE]],P490)</f>
        <v>2999.369291532078</v>
      </c>
      <c r="Q491" s="8">
        <f>IF(T490=O490,BTC[[#This Row],[Upper]],BTC[[#This Row],[Lower]])</f>
        <v>3957.3351282138856</v>
      </c>
      <c r="R491" s="22">
        <f>IF(BTC[[#This Row],[SuperTrend]]=BTC[[#This Row],[Upper]],BTC[[#This Row],[Upper]],NA())</f>
        <v>3957.3351282138856</v>
      </c>
      <c r="S491" s="22" t="e">
        <f>IF(BTC[[#This Row],[SuperTrend]]=BTC[[#This Row],[Lower]],BTC[[#This Row],[Lower]],NA())</f>
        <v>#N/A</v>
      </c>
      <c r="T491" s="22">
        <f>IF(BTC[[#This Row],[close]]&lt;=BTC[[#This Row],[STpot]],BTC[[#This Row],[Upper]],BTC[[#This Row],[Lower]])</f>
        <v>3957.3351282138856</v>
      </c>
    </row>
    <row r="492" spans="1:20" x14ac:dyDescent="0.25">
      <c r="A492" s="5">
        <v>491</v>
      </c>
      <c r="B492" s="2">
        <v>43453</v>
      </c>
      <c r="C492" s="1">
        <v>3660.01</v>
      </c>
      <c r="D492" s="1">
        <v>4120</v>
      </c>
      <c r="E492" s="1">
        <v>3635</v>
      </c>
      <c r="F492" s="1">
        <v>4049.62</v>
      </c>
      <c r="G492" s="1">
        <f>BTC[[#This Row],[high]]-BTC[[#This Row],[low]]</f>
        <v>485</v>
      </c>
      <c r="H492" s="1">
        <f>ABS(BTC[[#This Row],[high]]-F491)</f>
        <v>457.7800000000002</v>
      </c>
      <c r="I492" s="1">
        <f>ABS(BTC[[#This Row],[low]]-F491)</f>
        <v>27.2199999999998</v>
      </c>
      <c r="J492" s="15">
        <f>MAX(BTC[[#This Row],[H-L]:[|L-pC|]])</f>
        <v>485</v>
      </c>
      <c r="K492" s="8">
        <f>(K491*9+BTC[[#This Row],[TR]])/10</f>
        <v>278.98121254037676</v>
      </c>
      <c r="L492" s="12">
        <f>(BTC[[#This Row],[high]]+BTC[[#This Row],[low]])/2</f>
        <v>3877.5</v>
      </c>
      <c r="M492" s="15">
        <f>BTC[[#This Row],[MidPrice]]+Multiplier*BTC[[#This Row],[ATR]]</f>
        <v>4714.4436376211306</v>
      </c>
      <c r="N492" s="15">
        <f>BTC[[#This Row],[MidPrice]]-Multiplier*BTC[[#This Row],[ATR]]</f>
        <v>3040.5563623788698</v>
      </c>
      <c r="O492" s="15">
        <f>IF(OR(BTC[[#This Row],[UpperE]]&lt;O491,F491&gt;O491),BTC[[#This Row],[UpperE]],O491)</f>
        <v>3957.3351282138856</v>
      </c>
      <c r="P492" s="15">
        <f>IF(OR(BTC[[#This Row],[LowerE]]&gt;P491,F491&lt;P491),BTC[[#This Row],[LowerE]],P491)</f>
        <v>3040.5563623788698</v>
      </c>
      <c r="Q492" s="8">
        <f>IF(T491=O491,BTC[[#This Row],[Upper]],BTC[[#This Row],[Lower]])</f>
        <v>3957.3351282138856</v>
      </c>
      <c r="R492" s="22" t="e">
        <f>IF(BTC[[#This Row],[SuperTrend]]=BTC[[#This Row],[Upper]],BTC[[#This Row],[Upper]],NA())</f>
        <v>#N/A</v>
      </c>
      <c r="S492" s="22">
        <f>IF(BTC[[#This Row],[SuperTrend]]=BTC[[#This Row],[Lower]],BTC[[#This Row],[Lower]],NA())</f>
        <v>3040.5563623788698</v>
      </c>
      <c r="T492" s="22">
        <f>IF(BTC[[#This Row],[close]]&lt;=BTC[[#This Row],[STpot]],BTC[[#This Row],[Upper]],BTC[[#This Row],[Lower]])</f>
        <v>3040.5563623788698</v>
      </c>
    </row>
    <row r="493" spans="1:20" x14ac:dyDescent="0.25">
      <c r="A493" s="5">
        <v>492</v>
      </c>
      <c r="B493" s="2">
        <v>43454</v>
      </c>
      <c r="C493" s="1">
        <v>4051.86</v>
      </c>
      <c r="D493" s="1">
        <v>4139.99</v>
      </c>
      <c r="E493" s="1">
        <v>3764</v>
      </c>
      <c r="F493" s="1">
        <v>3838.66</v>
      </c>
      <c r="G493" s="1">
        <f>BTC[[#This Row],[high]]-BTC[[#This Row],[low]]</f>
        <v>375.98999999999978</v>
      </c>
      <c r="H493" s="1">
        <f>ABS(BTC[[#This Row],[high]]-F492)</f>
        <v>90.369999999999891</v>
      </c>
      <c r="I493" s="1">
        <f>ABS(BTC[[#This Row],[low]]-F492)</f>
        <v>285.61999999999989</v>
      </c>
      <c r="J493" s="15">
        <f>MAX(BTC[[#This Row],[H-L]:[|L-pC|]])</f>
        <v>375.98999999999978</v>
      </c>
      <c r="K493" s="8">
        <f>(K492*9+BTC[[#This Row],[TR]])/10</f>
        <v>288.68209128633907</v>
      </c>
      <c r="L493" s="12">
        <f>(BTC[[#This Row],[high]]+BTC[[#This Row],[low]])/2</f>
        <v>3951.9949999999999</v>
      </c>
      <c r="M493" s="15">
        <f>BTC[[#This Row],[MidPrice]]+Multiplier*BTC[[#This Row],[ATR]]</f>
        <v>4818.0412738590167</v>
      </c>
      <c r="N493" s="15">
        <f>BTC[[#This Row],[MidPrice]]-Multiplier*BTC[[#This Row],[ATR]]</f>
        <v>3085.9487261409827</v>
      </c>
      <c r="O493" s="15">
        <f>IF(OR(BTC[[#This Row],[UpperE]]&lt;O492,F492&gt;O492),BTC[[#This Row],[UpperE]],O492)</f>
        <v>4818.0412738590167</v>
      </c>
      <c r="P493" s="15">
        <f>IF(OR(BTC[[#This Row],[LowerE]]&gt;P492,F492&lt;P492),BTC[[#This Row],[LowerE]],P492)</f>
        <v>3085.9487261409827</v>
      </c>
      <c r="Q493" s="8">
        <f>IF(T492=O492,BTC[[#This Row],[Upper]],BTC[[#This Row],[Lower]])</f>
        <v>3085.9487261409827</v>
      </c>
      <c r="R493" s="22" t="e">
        <f>IF(BTC[[#This Row],[SuperTrend]]=BTC[[#This Row],[Upper]],BTC[[#This Row],[Upper]],NA())</f>
        <v>#N/A</v>
      </c>
      <c r="S493" s="22">
        <f>IF(BTC[[#This Row],[SuperTrend]]=BTC[[#This Row],[Lower]],BTC[[#This Row],[Lower]],NA())</f>
        <v>3085.9487261409827</v>
      </c>
      <c r="T493" s="22">
        <f>IF(BTC[[#This Row],[close]]&lt;=BTC[[#This Row],[STpot]],BTC[[#This Row],[Upper]],BTC[[#This Row],[Lower]])</f>
        <v>3085.9487261409827</v>
      </c>
    </row>
    <row r="494" spans="1:20" x14ac:dyDescent="0.25">
      <c r="A494" s="5">
        <v>493</v>
      </c>
      <c r="B494" s="2">
        <v>43455</v>
      </c>
      <c r="C494" s="1">
        <v>3840.25</v>
      </c>
      <c r="D494" s="1">
        <v>3979</v>
      </c>
      <c r="E494" s="1">
        <v>3785</v>
      </c>
      <c r="F494" s="1">
        <v>3948.91</v>
      </c>
      <c r="G494" s="1">
        <f>BTC[[#This Row],[high]]-BTC[[#This Row],[low]]</f>
        <v>194</v>
      </c>
      <c r="H494" s="1">
        <f>ABS(BTC[[#This Row],[high]]-F493)</f>
        <v>140.34000000000015</v>
      </c>
      <c r="I494" s="1">
        <f>ABS(BTC[[#This Row],[low]]-F493)</f>
        <v>53.659999999999854</v>
      </c>
      <c r="J494" s="15">
        <f>MAX(BTC[[#This Row],[H-L]:[|L-pC|]])</f>
        <v>194</v>
      </c>
      <c r="K494" s="8">
        <f>(K493*9+BTC[[#This Row],[TR]])/10</f>
        <v>279.21388215770514</v>
      </c>
      <c r="L494" s="12">
        <f>(BTC[[#This Row],[high]]+BTC[[#This Row],[low]])/2</f>
        <v>3882</v>
      </c>
      <c r="M494" s="15">
        <f>BTC[[#This Row],[MidPrice]]+Multiplier*BTC[[#This Row],[ATR]]</f>
        <v>4719.6416464731155</v>
      </c>
      <c r="N494" s="15">
        <f>BTC[[#This Row],[MidPrice]]-Multiplier*BTC[[#This Row],[ATR]]</f>
        <v>3044.3583535268845</v>
      </c>
      <c r="O494" s="15">
        <f>IF(OR(BTC[[#This Row],[UpperE]]&lt;O493,F493&gt;O493),BTC[[#This Row],[UpperE]],O493)</f>
        <v>4719.6416464731155</v>
      </c>
      <c r="P494" s="15">
        <f>IF(OR(BTC[[#This Row],[LowerE]]&gt;P493,F493&lt;P493),BTC[[#This Row],[LowerE]],P493)</f>
        <v>3085.9487261409827</v>
      </c>
      <c r="Q494" s="8">
        <f>IF(T493=O493,BTC[[#This Row],[Upper]],BTC[[#This Row],[Lower]])</f>
        <v>3085.9487261409827</v>
      </c>
      <c r="R494" s="22" t="e">
        <f>IF(BTC[[#This Row],[SuperTrend]]=BTC[[#This Row],[Upper]],BTC[[#This Row],[Upper]],NA())</f>
        <v>#N/A</v>
      </c>
      <c r="S494" s="22">
        <f>IF(BTC[[#This Row],[SuperTrend]]=BTC[[#This Row],[Lower]],BTC[[#This Row],[Lower]],NA())</f>
        <v>3085.9487261409827</v>
      </c>
      <c r="T494" s="22">
        <f>IF(BTC[[#This Row],[close]]&lt;=BTC[[#This Row],[STpot]],BTC[[#This Row],[Upper]],BTC[[#This Row],[Lower]])</f>
        <v>3085.9487261409827</v>
      </c>
    </row>
    <row r="495" spans="1:20" x14ac:dyDescent="0.25">
      <c r="A495" s="5">
        <v>494</v>
      </c>
      <c r="B495" s="2">
        <v>43456</v>
      </c>
      <c r="C495" s="1">
        <v>3948.91</v>
      </c>
      <c r="D495" s="1">
        <v>4021.53</v>
      </c>
      <c r="E495" s="1">
        <v>3870</v>
      </c>
      <c r="F495" s="1">
        <v>3929.71</v>
      </c>
      <c r="G495" s="1">
        <f>BTC[[#This Row],[high]]-BTC[[#This Row],[low]]</f>
        <v>151.5300000000002</v>
      </c>
      <c r="H495" s="1">
        <f>ABS(BTC[[#This Row],[high]]-F494)</f>
        <v>72.620000000000346</v>
      </c>
      <c r="I495" s="1">
        <f>ABS(BTC[[#This Row],[low]]-F494)</f>
        <v>78.909999999999854</v>
      </c>
      <c r="J495" s="15">
        <f>MAX(BTC[[#This Row],[H-L]:[|L-pC|]])</f>
        <v>151.5300000000002</v>
      </c>
      <c r="K495" s="8">
        <f>(K494*9+BTC[[#This Row],[TR]])/10</f>
        <v>266.44549394193461</v>
      </c>
      <c r="L495" s="12">
        <f>(BTC[[#This Row],[high]]+BTC[[#This Row],[low]])/2</f>
        <v>3945.7650000000003</v>
      </c>
      <c r="M495" s="15">
        <f>BTC[[#This Row],[MidPrice]]+Multiplier*BTC[[#This Row],[ATR]]</f>
        <v>4745.1014818258045</v>
      </c>
      <c r="N495" s="15">
        <f>BTC[[#This Row],[MidPrice]]-Multiplier*BTC[[#This Row],[ATR]]</f>
        <v>3146.4285181741966</v>
      </c>
      <c r="O495" s="15">
        <f>IF(OR(BTC[[#This Row],[UpperE]]&lt;O494,F494&gt;O494),BTC[[#This Row],[UpperE]],O494)</f>
        <v>4719.6416464731155</v>
      </c>
      <c r="P495" s="15">
        <f>IF(OR(BTC[[#This Row],[LowerE]]&gt;P494,F494&lt;P494),BTC[[#This Row],[LowerE]],P494)</f>
        <v>3146.4285181741966</v>
      </c>
      <c r="Q495" s="8">
        <f>IF(T494=O494,BTC[[#This Row],[Upper]],BTC[[#This Row],[Lower]])</f>
        <v>3146.4285181741966</v>
      </c>
      <c r="R495" s="22" t="e">
        <f>IF(BTC[[#This Row],[SuperTrend]]=BTC[[#This Row],[Upper]],BTC[[#This Row],[Upper]],NA())</f>
        <v>#N/A</v>
      </c>
      <c r="S495" s="22">
        <f>IF(BTC[[#This Row],[SuperTrend]]=BTC[[#This Row],[Lower]],BTC[[#This Row],[Lower]],NA())</f>
        <v>3146.4285181741966</v>
      </c>
      <c r="T495" s="22">
        <f>IF(BTC[[#This Row],[close]]&lt;=BTC[[#This Row],[STpot]],BTC[[#This Row],[Upper]],BTC[[#This Row],[Lower]])</f>
        <v>3146.4285181741966</v>
      </c>
    </row>
    <row r="496" spans="1:20" x14ac:dyDescent="0.25">
      <c r="A496" s="5">
        <v>495</v>
      </c>
      <c r="B496" s="2">
        <v>43457</v>
      </c>
      <c r="C496" s="1">
        <v>3929.71</v>
      </c>
      <c r="D496" s="1">
        <v>4198</v>
      </c>
      <c r="E496" s="1">
        <v>3924.83</v>
      </c>
      <c r="F496" s="1">
        <v>4008.01</v>
      </c>
      <c r="G496" s="1">
        <f>BTC[[#This Row],[high]]-BTC[[#This Row],[low]]</f>
        <v>273.17000000000007</v>
      </c>
      <c r="H496" s="1">
        <f>ABS(BTC[[#This Row],[high]]-F495)</f>
        <v>268.28999999999996</v>
      </c>
      <c r="I496" s="1">
        <f>ABS(BTC[[#This Row],[low]]-F495)</f>
        <v>4.8800000000001091</v>
      </c>
      <c r="J496" s="15">
        <f>MAX(BTC[[#This Row],[H-L]:[|L-pC|]])</f>
        <v>273.17000000000007</v>
      </c>
      <c r="K496" s="8">
        <f>(K495*9+BTC[[#This Row],[TR]])/10</f>
        <v>267.11794454774116</v>
      </c>
      <c r="L496" s="12">
        <f>(BTC[[#This Row],[high]]+BTC[[#This Row],[low]])/2</f>
        <v>4061.415</v>
      </c>
      <c r="M496" s="15">
        <f>BTC[[#This Row],[MidPrice]]+Multiplier*BTC[[#This Row],[ATR]]</f>
        <v>4862.7688336432238</v>
      </c>
      <c r="N496" s="15">
        <f>BTC[[#This Row],[MidPrice]]-Multiplier*BTC[[#This Row],[ATR]]</f>
        <v>3260.0611663567765</v>
      </c>
      <c r="O496" s="15">
        <f>IF(OR(BTC[[#This Row],[UpperE]]&lt;O495,F495&gt;O495),BTC[[#This Row],[UpperE]],O495)</f>
        <v>4719.6416464731155</v>
      </c>
      <c r="P496" s="15">
        <f>IF(OR(BTC[[#This Row],[LowerE]]&gt;P495,F495&lt;P495),BTC[[#This Row],[LowerE]],P495)</f>
        <v>3260.0611663567765</v>
      </c>
      <c r="Q496" s="8">
        <f>IF(T495=O495,BTC[[#This Row],[Upper]],BTC[[#This Row],[Lower]])</f>
        <v>3260.0611663567765</v>
      </c>
      <c r="R496" s="22" t="e">
        <f>IF(BTC[[#This Row],[SuperTrend]]=BTC[[#This Row],[Upper]],BTC[[#This Row],[Upper]],NA())</f>
        <v>#N/A</v>
      </c>
      <c r="S496" s="22">
        <f>IF(BTC[[#This Row],[SuperTrend]]=BTC[[#This Row],[Lower]],BTC[[#This Row],[Lower]],NA())</f>
        <v>3260.0611663567765</v>
      </c>
      <c r="T496" s="22">
        <f>IF(BTC[[#This Row],[close]]&lt;=BTC[[#This Row],[STpot]],BTC[[#This Row],[Upper]],BTC[[#This Row],[Lower]])</f>
        <v>3260.0611663567765</v>
      </c>
    </row>
    <row r="497" spans="1:20" x14ac:dyDescent="0.25">
      <c r="A497" s="5">
        <v>496</v>
      </c>
      <c r="B497" s="2">
        <v>43458</v>
      </c>
      <c r="C497" s="1">
        <v>4010.11</v>
      </c>
      <c r="D497" s="1">
        <v>4020</v>
      </c>
      <c r="E497" s="1">
        <v>3646.41</v>
      </c>
      <c r="F497" s="1">
        <v>3745.79</v>
      </c>
      <c r="G497" s="1">
        <f>BTC[[#This Row],[high]]-BTC[[#This Row],[low]]</f>
        <v>373.59000000000015</v>
      </c>
      <c r="H497" s="1">
        <f>ABS(BTC[[#This Row],[high]]-F496)</f>
        <v>11.989999999999782</v>
      </c>
      <c r="I497" s="1">
        <f>ABS(BTC[[#This Row],[low]]-F496)</f>
        <v>361.60000000000036</v>
      </c>
      <c r="J497" s="15">
        <f>MAX(BTC[[#This Row],[H-L]:[|L-pC|]])</f>
        <v>373.59000000000015</v>
      </c>
      <c r="K497" s="8">
        <f>(K496*9+BTC[[#This Row],[TR]])/10</f>
        <v>277.76515009296702</v>
      </c>
      <c r="L497" s="12">
        <f>(BTC[[#This Row],[high]]+BTC[[#This Row],[low]])/2</f>
        <v>3833.2049999999999</v>
      </c>
      <c r="M497" s="15">
        <f>BTC[[#This Row],[MidPrice]]+Multiplier*BTC[[#This Row],[ATR]]</f>
        <v>4666.5004502789006</v>
      </c>
      <c r="N497" s="15">
        <f>BTC[[#This Row],[MidPrice]]-Multiplier*BTC[[#This Row],[ATR]]</f>
        <v>2999.9095497210988</v>
      </c>
      <c r="O497" s="15">
        <f>IF(OR(BTC[[#This Row],[UpperE]]&lt;O496,F496&gt;O496),BTC[[#This Row],[UpperE]],O496)</f>
        <v>4666.5004502789006</v>
      </c>
      <c r="P497" s="15">
        <f>IF(OR(BTC[[#This Row],[LowerE]]&gt;P496,F496&lt;P496),BTC[[#This Row],[LowerE]],P496)</f>
        <v>3260.0611663567765</v>
      </c>
      <c r="Q497" s="8">
        <f>IF(T496=O496,BTC[[#This Row],[Upper]],BTC[[#This Row],[Lower]])</f>
        <v>3260.0611663567765</v>
      </c>
      <c r="R497" s="22" t="e">
        <f>IF(BTC[[#This Row],[SuperTrend]]=BTC[[#This Row],[Upper]],BTC[[#This Row],[Upper]],NA())</f>
        <v>#N/A</v>
      </c>
      <c r="S497" s="22">
        <f>IF(BTC[[#This Row],[SuperTrend]]=BTC[[#This Row],[Lower]],BTC[[#This Row],[Lower]],NA())</f>
        <v>3260.0611663567765</v>
      </c>
      <c r="T497" s="22">
        <f>IF(BTC[[#This Row],[close]]&lt;=BTC[[#This Row],[STpot]],BTC[[#This Row],[Upper]],BTC[[#This Row],[Lower]])</f>
        <v>3260.0611663567765</v>
      </c>
    </row>
    <row r="498" spans="1:20" x14ac:dyDescent="0.25">
      <c r="A498" s="5">
        <v>497</v>
      </c>
      <c r="B498" s="2">
        <v>43459</v>
      </c>
      <c r="C498" s="1">
        <v>3745.56</v>
      </c>
      <c r="D498" s="1">
        <v>3837.15</v>
      </c>
      <c r="E498" s="1">
        <v>3656.74</v>
      </c>
      <c r="F498" s="1">
        <v>3777.74</v>
      </c>
      <c r="G498" s="1">
        <f>BTC[[#This Row],[high]]-BTC[[#This Row],[low]]</f>
        <v>180.41000000000031</v>
      </c>
      <c r="H498" s="1">
        <f>ABS(BTC[[#This Row],[high]]-F497)</f>
        <v>91.360000000000127</v>
      </c>
      <c r="I498" s="1">
        <f>ABS(BTC[[#This Row],[low]]-F497)</f>
        <v>89.050000000000182</v>
      </c>
      <c r="J498" s="15">
        <f>MAX(BTC[[#This Row],[H-L]:[|L-pC|]])</f>
        <v>180.41000000000031</v>
      </c>
      <c r="K498" s="8">
        <f>(K497*9+BTC[[#This Row],[TR]])/10</f>
        <v>268.02963508367031</v>
      </c>
      <c r="L498" s="12">
        <f>(BTC[[#This Row],[high]]+BTC[[#This Row],[low]])/2</f>
        <v>3746.9449999999997</v>
      </c>
      <c r="M498" s="15">
        <f>BTC[[#This Row],[MidPrice]]+Multiplier*BTC[[#This Row],[ATR]]</f>
        <v>4551.0339052510108</v>
      </c>
      <c r="N498" s="15">
        <f>BTC[[#This Row],[MidPrice]]-Multiplier*BTC[[#This Row],[ATR]]</f>
        <v>2942.8560947489887</v>
      </c>
      <c r="O498" s="15">
        <f>IF(OR(BTC[[#This Row],[UpperE]]&lt;O497,F497&gt;O497),BTC[[#This Row],[UpperE]],O497)</f>
        <v>4551.0339052510108</v>
      </c>
      <c r="P498" s="15">
        <f>IF(OR(BTC[[#This Row],[LowerE]]&gt;P497,F497&lt;P497),BTC[[#This Row],[LowerE]],P497)</f>
        <v>3260.0611663567765</v>
      </c>
      <c r="Q498" s="8">
        <f>IF(T497=O497,BTC[[#This Row],[Upper]],BTC[[#This Row],[Lower]])</f>
        <v>3260.0611663567765</v>
      </c>
      <c r="R498" s="22" t="e">
        <f>IF(BTC[[#This Row],[SuperTrend]]=BTC[[#This Row],[Upper]],BTC[[#This Row],[Upper]],NA())</f>
        <v>#N/A</v>
      </c>
      <c r="S498" s="22">
        <f>IF(BTC[[#This Row],[SuperTrend]]=BTC[[#This Row],[Lower]],BTC[[#This Row],[Lower]],NA())</f>
        <v>3260.0611663567765</v>
      </c>
      <c r="T498" s="22">
        <f>IF(BTC[[#This Row],[close]]&lt;=BTC[[#This Row],[STpot]],BTC[[#This Row],[Upper]],BTC[[#This Row],[Lower]])</f>
        <v>3260.0611663567765</v>
      </c>
    </row>
    <row r="499" spans="1:20" x14ac:dyDescent="0.25">
      <c r="A499" s="5">
        <v>498</v>
      </c>
      <c r="B499" s="2">
        <v>43460</v>
      </c>
      <c r="C499" s="1">
        <v>3777.74</v>
      </c>
      <c r="D499" s="1">
        <v>3813.98</v>
      </c>
      <c r="E499" s="1">
        <v>3535</v>
      </c>
      <c r="F499" s="1">
        <v>3567.91</v>
      </c>
      <c r="G499" s="1">
        <f>BTC[[#This Row],[high]]-BTC[[#This Row],[low]]</f>
        <v>278.98</v>
      </c>
      <c r="H499" s="1">
        <f>ABS(BTC[[#This Row],[high]]-F498)</f>
        <v>36.240000000000236</v>
      </c>
      <c r="I499" s="1">
        <f>ABS(BTC[[#This Row],[low]]-F498)</f>
        <v>242.73999999999978</v>
      </c>
      <c r="J499" s="15">
        <f>MAX(BTC[[#This Row],[H-L]:[|L-pC|]])</f>
        <v>278.98</v>
      </c>
      <c r="K499" s="8">
        <f>(K498*9+BTC[[#This Row],[TR]])/10</f>
        <v>269.1246715753033</v>
      </c>
      <c r="L499" s="12">
        <f>(BTC[[#This Row],[high]]+BTC[[#This Row],[low]])/2</f>
        <v>3674.49</v>
      </c>
      <c r="M499" s="15">
        <f>BTC[[#This Row],[MidPrice]]+Multiplier*BTC[[#This Row],[ATR]]</f>
        <v>4481.8640147259093</v>
      </c>
      <c r="N499" s="15">
        <f>BTC[[#This Row],[MidPrice]]-Multiplier*BTC[[#This Row],[ATR]]</f>
        <v>2867.1159852740898</v>
      </c>
      <c r="O499" s="15">
        <f>IF(OR(BTC[[#This Row],[UpperE]]&lt;O498,F498&gt;O498),BTC[[#This Row],[UpperE]],O498)</f>
        <v>4481.8640147259093</v>
      </c>
      <c r="P499" s="15">
        <f>IF(OR(BTC[[#This Row],[LowerE]]&gt;P498,F498&lt;P498),BTC[[#This Row],[LowerE]],P498)</f>
        <v>3260.0611663567765</v>
      </c>
      <c r="Q499" s="8">
        <f>IF(T498=O498,BTC[[#This Row],[Upper]],BTC[[#This Row],[Lower]])</f>
        <v>3260.0611663567765</v>
      </c>
      <c r="R499" s="22" t="e">
        <f>IF(BTC[[#This Row],[SuperTrend]]=BTC[[#This Row],[Upper]],BTC[[#This Row],[Upper]],NA())</f>
        <v>#N/A</v>
      </c>
      <c r="S499" s="22">
        <f>IF(BTC[[#This Row],[SuperTrend]]=BTC[[#This Row],[Lower]],BTC[[#This Row],[Lower]],NA())</f>
        <v>3260.0611663567765</v>
      </c>
      <c r="T499" s="22">
        <f>IF(BTC[[#This Row],[close]]&lt;=BTC[[#This Row],[STpot]],BTC[[#This Row],[Upper]],BTC[[#This Row],[Lower]])</f>
        <v>3260.0611663567765</v>
      </c>
    </row>
    <row r="500" spans="1:20" x14ac:dyDescent="0.25">
      <c r="A500" s="5">
        <v>499</v>
      </c>
      <c r="B500" s="2">
        <v>43461</v>
      </c>
      <c r="C500" s="1">
        <v>3567.89</v>
      </c>
      <c r="D500" s="1">
        <v>3887.25</v>
      </c>
      <c r="E500" s="1">
        <v>3540.04</v>
      </c>
      <c r="F500" s="1">
        <v>3839.26</v>
      </c>
      <c r="G500" s="1">
        <f>BTC[[#This Row],[high]]-BTC[[#This Row],[low]]</f>
        <v>347.21000000000004</v>
      </c>
      <c r="H500" s="1">
        <f>ABS(BTC[[#This Row],[high]]-F499)</f>
        <v>319.34000000000015</v>
      </c>
      <c r="I500" s="1">
        <f>ABS(BTC[[#This Row],[low]]-F499)</f>
        <v>27.869999999999891</v>
      </c>
      <c r="J500" s="15">
        <f>MAX(BTC[[#This Row],[H-L]:[|L-pC|]])</f>
        <v>347.21000000000004</v>
      </c>
      <c r="K500" s="8">
        <f>(K499*9+BTC[[#This Row],[TR]])/10</f>
        <v>276.93320441777297</v>
      </c>
      <c r="L500" s="12">
        <f>(BTC[[#This Row],[high]]+BTC[[#This Row],[low]])/2</f>
        <v>3713.645</v>
      </c>
      <c r="M500" s="15">
        <f>BTC[[#This Row],[MidPrice]]+Multiplier*BTC[[#This Row],[ATR]]</f>
        <v>4544.4446132533194</v>
      </c>
      <c r="N500" s="15">
        <f>BTC[[#This Row],[MidPrice]]-Multiplier*BTC[[#This Row],[ATR]]</f>
        <v>2882.845386746681</v>
      </c>
      <c r="O500" s="15">
        <f>IF(OR(BTC[[#This Row],[UpperE]]&lt;O499,F499&gt;O499),BTC[[#This Row],[UpperE]],O499)</f>
        <v>4481.8640147259093</v>
      </c>
      <c r="P500" s="15">
        <f>IF(OR(BTC[[#This Row],[LowerE]]&gt;P499,F499&lt;P499),BTC[[#This Row],[LowerE]],P499)</f>
        <v>3260.0611663567765</v>
      </c>
      <c r="Q500" s="8">
        <f>IF(T499=O499,BTC[[#This Row],[Upper]],BTC[[#This Row],[Lower]])</f>
        <v>3260.0611663567765</v>
      </c>
      <c r="R500" s="22" t="e">
        <f>IF(BTC[[#This Row],[SuperTrend]]=BTC[[#This Row],[Upper]],BTC[[#This Row],[Upper]],NA())</f>
        <v>#N/A</v>
      </c>
      <c r="S500" s="22">
        <f>IF(BTC[[#This Row],[SuperTrend]]=BTC[[#This Row],[Lower]],BTC[[#This Row],[Lower]],NA())</f>
        <v>3260.0611663567765</v>
      </c>
      <c r="T500" s="22">
        <f>IF(BTC[[#This Row],[close]]&lt;=BTC[[#This Row],[STpot]],BTC[[#This Row],[Upper]],BTC[[#This Row],[Lower]])</f>
        <v>3260.0611663567765</v>
      </c>
    </row>
    <row r="501" spans="1:20" x14ac:dyDescent="0.25">
      <c r="A501" s="5">
        <v>500</v>
      </c>
      <c r="B501" s="2">
        <v>43462</v>
      </c>
      <c r="C501" s="1">
        <v>3839</v>
      </c>
      <c r="D501" s="1">
        <v>3892</v>
      </c>
      <c r="E501" s="1">
        <v>3670</v>
      </c>
      <c r="F501" s="1">
        <v>3695.32</v>
      </c>
      <c r="G501" s="1">
        <f>BTC[[#This Row],[high]]-BTC[[#This Row],[low]]</f>
        <v>222</v>
      </c>
      <c r="H501" s="1">
        <f>ABS(BTC[[#This Row],[high]]-F500)</f>
        <v>52.739999999999782</v>
      </c>
      <c r="I501" s="1">
        <f>ABS(BTC[[#This Row],[low]]-F500)</f>
        <v>169.26000000000022</v>
      </c>
      <c r="J501" s="15">
        <f>MAX(BTC[[#This Row],[H-L]:[|L-pC|]])</f>
        <v>222</v>
      </c>
      <c r="K501" s="8">
        <f>(K500*9+BTC[[#This Row],[TR]])/10</f>
        <v>271.43988397599571</v>
      </c>
      <c r="L501" s="12">
        <f>(BTC[[#This Row],[high]]+BTC[[#This Row],[low]])/2</f>
        <v>3781</v>
      </c>
      <c r="M501" s="15">
        <f>BTC[[#This Row],[MidPrice]]+Multiplier*BTC[[#This Row],[ATR]]</f>
        <v>4595.3196519279873</v>
      </c>
      <c r="N501" s="15">
        <f>BTC[[#This Row],[MidPrice]]-Multiplier*BTC[[#This Row],[ATR]]</f>
        <v>2966.6803480720127</v>
      </c>
      <c r="O501" s="15">
        <f>IF(OR(BTC[[#This Row],[UpperE]]&lt;O500,F500&gt;O500),BTC[[#This Row],[UpperE]],O500)</f>
        <v>4481.8640147259093</v>
      </c>
      <c r="P501" s="15">
        <f>IF(OR(BTC[[#This Row],[LowerE]]&gt;P500,F500&lt;P500),BTC[[#This Row],[LowerE]],P500)</f>
        <v>3260.0611663567765</v>
      </c>
      <c r="Q501" s="8">
        <f>IF(T500=O500,BTC[[#This Row],[Upper]],BTC[[#This Row],[Lower]])</f>
        <v>3260.0611663567765</v>
      </c>
      <c r="R501" s="22" t="e">
        <f>IF(BTC[[#This Row],[SuperTrend]]=BTC[[#This Row],[Upper]],BTC[[#This Row],[Upper]],NA())</f>
        <v>#N/A</v>
      </c>
      <c r="S501" s="22">
        <f>IF(BTC[[#This Row],[SuperTrend]]=BTC[[#This Row],[Lower]],BTC[[#This Row],[Lower]],NA())</f>
        <v>3260.0611663567765</v>
      </c>
      <c r="T501" s="22">
        <f>IF(BTC[[#This Row],[close]]&lt;=BTC[[#This Row],[STpot]],BTC[[#This Row],[Upper]],BTC[[#This Row],[Lower]])</f>
        <v>3260.0611663567765</v>
      </c>
    </row>
    <row r="502" spans="1:20" x14ac:dyDescent="0.25">
      <c r="A502" s="5">
        <v>501</v>
      </c>
      <c r="B502" s="2">
        <v>43463</v>
      </c>
      <c r="C502" s="1">
        <v>3696.71</v>
      </c>
      <c r="D502" s="1">
        <v>3903.5</v>
      </c>
      <c r="E502" s="1">
        <v>3657.9</v>
      </c>
      <c r="F502" s="1">
        <v>3801.91</v>
      </c>
      <c r="G502" s="1">
        <f>BTC[[#This Row],[high]]-BTC[[#This Row],[low]]</f>
        <v>245.59999999999991</v>
      </c>
      <c r="H502" s="1">
        <f>ABS(BTC[[#This Row],[high]]-F501)</f>
        <v>208.17999999999984</v>
      </c>
      <c r="I502" s="1">
        <f>ABS(BTC[[#This Row],[low]]-F501)</f>
        <v>37.420000000000073</v>
      </c>
      <c r="J502" s="15">
        <f>MAX(BTC[[#This Row],[H-L]:[|L-pC|]])</f>
        <v>245.59999999999991</v>
      </c>
      <c r="K502" s="8">
        <f>(K501*9+BTC[[#This Row],[TR]])/10</f>
        <v>268.85589557839614</v>
      </c>
      <c r="L502" s="12">
        <f>(BTC[[#This Row],[high]]+BTC[[#This Row],[low]])/2</f>
        <v>3780.7</v>
      </c>
      <c r="M502" s="15">
        <f>BTC[[#This Row],[MidPrice]]+Multiplier*BTC[[#This Row],[ATR]]</f>
        <v>4587.2676867351884</v>
      </c>
      <c r="N502" s="15">
        <f>BTC[[#This Row],[MidPrice]]-Multiplier*BTC[[#This Row],[ATR]]</f>
        <v>2974.1323132648113</v>
      </c>
      <c r="O502" s="15">
        <f>IF(OR(BTC[[#This Row],[UpperE]]&lt;O501,F501&gt;O501),BTC[[#This Row],[UpperE]],O501)</f>
        <v>4481.8640147259093</v>
      </c>
      <c r="P502" s="15">
        <f>IF(OR(BTC[[#This Row],[LowerE]]&gt;P501,F501&lt;P501),BTC[[#This Row],[LowerE]],P501)</f>
        <v>3260.0611663567765</v>
      </c>
      <c r="Q502" s="8">
        <f>IF(T501=O501,BTC[[#This Row],[Upper]],BTC[[#This Row],[Lower]])</f>
        <v>3260.0611663567765</v>
      </c>
      <c r="R502" s="22" t="e">
        <f>IF(BTC[[#This Row],[SuperTrend]]=BTC[[#This Row],[Upper]],BTC[[#This Row],[Upper]],NA())</f>
        <v>#N/A</v>
      </c>
      <c r="S502" s="22">
        <f>IF(BTC[[#This Row],[SuperTrend]]=BTC[[#This Row],[Lower]],BTC[[#This Row],[Lower]],NA())</f>
        <v>3260.0611663567765</v>
      </c>
      <c r="T502" s="22">
        <f>IF(BTC[[#This Row],[close]]&lt;=BTC[[#This Row],[STpot]],BTC[[#This Row],[Upper]],BTC[[#This Row],[Lower]])</f>
        <v>3260.0611663567765</v>
      </c>
    </row>
    <row r="503" spans="1:20" x14ac:dyDescent="0.25">
      <c r="A503" s="5">
        <v>502</v>
      </c>
      <c r="B503" s="2">
        <v>43464</v>
      </c>
      <c r="C503" s="1">
        <v>3803.12</v>
      </c>
      <c r="D503" s="1">
        <v>3810</v>
      </c>
      <c r="E503" s="1">
        <v>3630.33</v>
      </c>
      <c r="F503" s="1">
        <v>3702.9</v>
      </c>
      <c r="G503" s="1">
        <f>BTC[[#This Row],[high]]-BTC[[#This Row],[low]]</f>
        <v>179.67000000000007</v>
      </c>
      <c r="H503" s="1">
        <f>ABS(BTC[[#This Row],[high]]-F502)</f>
        <v>8.0900000000001455</v>
      </c>
      <c r="I503" s="1">
        <f>ABS(BTC[[#This Row],[low]]-F502)</f>
        <v>171.57999999999993</v>
      </c>
      <c r="J503" s="15">
        <f>MAX(BTC[[#This Row],[H-L]:[|L-pC|]])</f>
        <v>179.67000000000007</v>
      </c>
      <c r="K503" s="8">
        <f>(K502*9+BTC[[#This Row],[TR]])/10</f>
        <v>259.93730602055655</v>
      </c>
      <c r="L503" s="12">
        <f>(BTC[[#This Row],[high]]+BTC[[#This Row],[low]])/2</f>
        <v>3720.165</v>
      </c>
      <c r="M503" s="15">
        <f>BTC[[#This Row],[MidPrice]]+Multiplier*BTC[[#This Row],[ATR]]</f>
        <v>4499.9769180616695</v>
      </c>
      <c r="N503" s="15">
        <f>BTC[[#This Row],[MidPrice]]-Multiplier*BTC[[#This Row],[ATR]]</f>
        <v>2940.3530819383304</v>
      </c>
      <c r="O503" s="15">
        <f>IF(OR(BTC[[#This Row],[UpperE]]&lt;O502,F502&gt;O502),BTC[[#This Row],[UpperE]],O502)</f>
        <v>4481.8640147259093</v>
      </c>
      <c r="P503" s="15">
        <f>IF(OR(BTC[[#This Row],[LowerE]]&gt;P502,F502&lt;P502),BTC[[#This Row],[LowerE]],P502)</f>
        <v>3260.0611663567765</v>
      </c>
      <c r="Q503" s="8">
        <f>IF(T502=O502,BTC[[#This Row],[Upper]],BTC[[#This Row],[Lower]])</f>
        <v>3260.0611663567765</v>
      </c>
      <c r="R503" s="22" t="e">
        <f>IF(BTC[[#This Row],[SuperTrend]]=BTC[[#This Row],[Upper]],BTC[[#This Row],[Upper]],NA())</f>
        <v>#N/A</v>
      </c>
      <c r="S503" s="22">
        <f>IF(BTC[[#This Row],[SuperTrend]]=BTC[[#This Row],[Lower]],BTC[[#This Row],[Lower]],NA())</f>
        <v>3260.0611663567765</v>
      </c>
      <c r="T503" s="22">
        <f>IF(BTC[[#This Row],[close]]&lt;=BTC[[#This Row],[STpot]],BTC[[#This Row],[Upper]],BTC[[#This Row],[Lower]])</f>
        <v>3260.0611663567765</v>
      </c>
    </row>
    <row r="504" spans="1:20" x14ac:dyDescent="0.25">
      <c r="A504" s="5">
        <v>503</v>
      </c>
      <c r="B504" s="2">
        <v>43465</v>
      </c>
      <c r="C504" s="1">
        <v>3701.23</v>
      </c>
      <c r="D504" s="1">
        <v>3810.16</v>
      </c>
      <c r="E504" s="1">
        <v>3642</v>
      </c>
      <c r="F504" s="1">
        <v>3797.14</v>
      </c>
      <c r="G504" s="15">
        <f>BTC[[#This Row],[high]]-BTC[[#This Row],[low]]</f>
        <v>168.15999999999985</v>
      </c>
      <c r="H504" s="15">
        <f>ABS(BTC[[#This Row],[high]]-F503)</f>
        <v>107.25999999999976</v>
      </c>
      <c r="I504" s="15">
        <f>ABS(BTC[[#This Row],[low]]-F503)</f>
        <v>60.900000000000091</v>
      </c>
      <c r="J504" s="15">
        <f>MAX(BTC[[#This Row],[H-L]:[|L-pC|]])</f>
        <v>168.15999999999985</v>
      </c>
      <c r="K504" s="8">
        <f>(K503*9+BTC[[#This Row],[TR]])/10</f>
        <v>250.7595754185009</v>
      </c>
      <c r="L504" s="12">
        <f>(BTC[[#This Row],[high]]+BTC[[#This Row],[low]])/2</f>
        <v>3726.08</v>
      </c>
      <c r="M504" s="15">
        <f>BTC[[#This Row],[MidPrice]]+3*BTC[[#This Row],[ATR]]</f>
        <v>4478.3587262555029</v>
      </c>
      <c r="N504" s="15">
        <f>BTC[[#This Row],[MidPrice]]-3*BTC[[#This Row],[ATR]]</f>
        <v>2973.8012737444969</v>
      </c>
      <c r="O504" s="15">
        <f>IF(OR(BTC[[#This Row],[UpperE]]&lt;O503,F503&gt;O503),BTC[[#This Row],[UpperE]],O503)</f>
        <v>4478.3587262555029</v>
      </c>
      <c r="P504" s="15">
        <f>IF(OR(BTC[[#This Row],[LowerE]]&gt;P503,F503&lt;P503),BTC[[#This Row],[LowerE]],P503)</f>
        <v>3260.0611663567765</v>
      </c>
      <c r="Q504" s="8">
        <f>IF(T503=O503,BTC[[#This Row],[Upper]],BTC[[#This Row],[Lower]])</f>
        <v>3260.0611663567765</v>
      </c>
      <c r="R504" s="22" t="e">
        <f>IF(BTC[[#This Row],[SuperTrend]]=BTC[[#This Row],[Upper]],BTC[[#This Row],[Upper]],NA())</f>
        <v>#N/A</v>
      </c>
      <c r="S504" s="22">
        <f>IF(BTC[[#This Row],[SuperTrend]]=BTC[[#This Row],[Lower]],BTC[[#This Row],[Lower]],NA())</f>
        <v>3260.0611663567765</v>
      </c>
      <c r="T504" s="22">
        <f>IF(BTC[[#This Row],[close]]&lt;=BTC[[#This Row],[STpot]],BTC[[#This Row],[Upper]],BTC[[#This Row],[Lower]])</f>
        <v>3260.0611663567765</v>
      </c>
    </row>
    <row r="505" spans="1:20" x14ac:dyDescent="0.25">
      <c r="A505" s="5">
        <v>504</v>
      </c>
      <c r="B505" s="2">
        <v>43466</v>
      </c>
      <c r="C505" s="1">
        <v>3796.45</v>
      </c>
      <c r="D505" s="1">
        <v>3882.14</v>
      </c>
      <c r="E505" s="1">
        <v>3750.45</v>
      </c>
      <c r="F505" s="1">
        <v>3858.56</v>
      </c>
      <c r="G505" s="15">
        <f>BTC[[#This Row],[high]]-BTC[[#This Row],[low]]</f>
        <v>131.69000000000005</v>
      </c>
      <c r="H505" s="15">
        <f>ABS(BTC[[#This Row],[high]]-F504)</f>
        <v>85</v>
      </c>
      <c r="I505" s="15">
        <f>ABS(BTC[[#This Row],[low]]-F504)</f>
        <v>46.690000000000055</v>
      </c>
      <c r="J505" s="15">
        <f>MAX(BTC[[#This Row],[H-L]:[|L-pC|]])</f>
        <v>131.69000000000005</v>
      </c>
      <c r="K505" s="8">
        <f>(K504*9+BTC[[#This Row],[TR]])/10</f>
        <v>238.85261787665081</v>
      </c>
      <c r="L505" s="12">
        <f>(BTC[[#This Row],[high]]+BTC[[#This Row],[low]])/2</f>
        <v>3816.2950000000001</v>
      </c>
      <c r="M505" s="15">
        <f>BTC[[#This Row],[MidPrice]]+3*BTC[[#This Row],[ATR]]</f>
        <v>4532.8528536299527</v>
      </c>
      <c r="N505" s="15">
        <f>BTC[[#This Row],[MidPrice]]-3*BTC[[#This Row],[ATR]]</f>
        <v>3099.7371463700474</v>
      </c>
      <c r="O505" s="15">
        <f>IF(OR(BTC[[#This Row],[UpperE]]&lt;O504,F504&gt;O504),BTC[[#This Row],[UpperE]],O504)</f>
        <v>4478.3587262555029</v>
      </c>
      <c r="P505" s="15">
        <f>IF(OR(BTC[[#This Row],[LowerE]]&gt;P504,F504&lt;P504),BTC[[#This Row],[LowerE]],P504)</f>
        <v>3260.0611663567765</v>
      </c>
      <c r="Q505" s="8">
        <f>IF(T504=O504,BTC[[#This Row],[Upper]],BTC[[#This Row],[Lower]])</f>
        <v>3260.0611663567765</v>
      </c>
      <c r="R505" s="22" t="e">
        <f>IF(BTC[[#This Row],[SuperTrend]]=BTC[[#This Row],[Upper]],BTC[[#This Row],[Upper]],NA())</f>
        <v>#N/A</v>
      </c>
      <c r="S505" s="22">
        <f>IF(BTC[[#This Row],[SuperTrend]]=BTC[[#This Row],[Lower]],BTC[[#This Row],[Lower]],NA())</f>
        <v>3260.0611663567765</v>
      </c>
      <c r="T505" s="22">
        <f>IF(BTC[[#This Row],[close]]&lt;=BTC[[#This Row],[STpot]],BTC[[#This Row],[Upper]],BTC[[#This Row],[Lower]])</f>
        <v>3260.0611663567765</v>
      </c>
    </row>
    <row r="506" spans="1:20" x14ac:dyDescent="0.25">
      <c r="A506" s="5">
        <v>505</v>
      </c>
      <c r="B506" s="2">
        <v>43467</v>
      </c>
      <c r="C506" s="1">
        <v>3857.57</v>
      </c>
      <c r="D506" s="1">
        <v>3862.74</v>
      </c>
      <c r="E506" s="1">
        <v>3730</v>
      </c>
      <c r="F506" s="1">
        <v>3766.78</v>
      </c>
      <c r="G506" s="15">
        <f>BTC[[#This Row],[high]]-BTC[[#This Row],[low]]</f>
        <v>132.73999999999978</v>
      </c>
      <c r="H506" s="15">
        <f>ABS(BTC[[#This Row],[high]]-F505)</f>
        <v>4.1799999999998363</v>
      </c>
      <c r="I506" s="15">
        <f>ABS(BTC[[#This Row],[low]]-F505)</f>
        <v>128.55999999999995</v>
      </c>
      <c r="J506" s="15">
        <f>MAX(BTC[[#This Row],[H-L]:[|L-pC|]])</f>
        <v>132.73999999999978</v>
      </c>
      <c r="K506" s="8">
        <f>(K505*9+BTC[[#This Row],[TR]])/10</f>
        <v>228.2413560889857</v>
      </c>
      <c r="L506" s="12">
        <f>(BTC[[#This Row],[high]]+BTC[[#This Row],[low]])/2</f>
        <v>3796.37</v>
      </c>
      <c r="M506" s="15">
        <f>BTC[[#This Row],[MidPrice]]+3*BTC[[#This Row],[ATR]]</f>
        <v>4481.094068266957</v>
      </c>
      <c r="N506" s="15">
        <f>BTC[[#This Row],[MidPrice]]-3*BTC[[#This Row],[ATR]]</f>
        <v>3111.6459317330427</v>
      </c>
      <c r="O506" s="15">
        <f>IF(OR(BTC[[#This Row],[UpperE]]&lt;O505,F505&gt;O505),BTC[[#This Row],[UpperE]],O505)</f>
        <v>4478.3587262555029</v>
      </c>
      <c r="P506" s="15">
        <f>IF(OR(BTC[[#This Row],[LowerE]]&gt;P505,F505&lt;P505),BTC[[#This Row],[LowerE]],P505)</f>
        <v>3260.0611663567765</v>
      </c>
      <c r="Q506" s="8">
        <f>IF(T505=O505,BTC[[#This Row],[Upper]],BTC[[#This Row],[Lower]])</f>
        <v>3260.0611663567765</v>
      </c>
      <c r="R506" s="22" t="e">
        <f>IF(BTC[[#This Row],[SuperTrend]]=BTC[[#This Row],[Upper]],BTC[[#This Row],[Upper]],NA())</f>
        <v>#N/A</v>
      </c>
      <c r="S506" s="22">
        <f>IF(BTC[[#This Row],[SuperTrend]]=BTC[[#This Row],[Lower]],BTC[[#This Row],[Lower]],NA())</f>
        <v>3260.0611663567765</v>
      </c>
      <c r="T506" s="22">
        <f>IF(BTC[[#This Row],[close]]&lt;=BTC[[#This Row],[STpot]],BTC[[#This Row],[Upper]],BTC[[#This Row],[Lower]])</f>
        <v>3260.0611663567765</v>
      </c>
    </row>
    <row r="507" spans="1:20" x14ac:dyDescent="0.25">
      <c r="A507" s="5">
        <v>506</v>
      </c>
      <c r="B507" s="2">
        <v>43468</v>
      </c>
      <c r="C507" s="1">
        <v>3767.2</v>
      </c>
      <c r="D507" s="1">
        <v>3823.64</v>
      </c>
      <c r="E507" s="1">
        <v>3703.57</v>
      </c>
      <c r="F507" s="1">
        <v>3792.01</v>
      </c>
      <c r="G507" s="15">
        <f>BTC[[#This Row],[high]]-BTC[[#This Row],[low]]</f>
        <v>120.06999999999971</v>
      </c>
      <c r="H507" s="15">
        <f>ABS(BTC[[#This Row],[high]]-F506)</f>
        <v>56.859999999999673</v>
      </c>
      <c r="I507" s="15">
        <f>ABS(BTC[[#This Row],[low]]-F506)</f>
        <v>63.210000000000036</v>
      </c>
      <c r="J507" s="15">
        <f>MAX(BTC[[#This Row],[H-L]:[|L-pC|]])</f>
        <v>120.06999999999971</v>
      </c>
      <c r="K507" s="8">
        <f>(K506*9+BTC[[#This Row],[TR]])/10</f>
        <v>217.42422048008711</v>
      </c>
      <c r="L507" s="12">
        <f>(BTC[[#This Row],[high]]+BTC[[#This Row],[low]])/2</f>
        <v>3763.605</v>
      </c>
      <c r="M507" s="15">
        <f>BTC[[#This Row],[MidPrice]]+3*BTC[[#This Row],[ATR]]</f>
        <v>4415.8776614402614</v>
      </c>
      <c r="N507" s="15">
        <f>BTC[[#This Row],[MidPrice]]-3*BTC[[#This Row],[ATR]]</f>
        <v>3111.3323385597387</v>
      </c>
      <c r="O507" s="15">
        <f>IF(OR(BTC[[#This Row],[UpperE]]&lt;O506,F506&gt;O506),BTC[[#This Row],[UpperE]],O506)</f>
        <v>4415.8776614402614</v>
      </c>
      <c r="P507" s="15">
        <f>IF(OR(BTC[[#This Row],[LowerE]]&gt;P506,F506&lt;P506),BTC[[#This Row],[LowerE]],P506)</f>
        <v>3260.0611663567765</v>
      </c>
      <c r="Q507" s="8">
        <f>IF(T506=O506,BTC[[#This Row],[Upper]],BTC[[#This Row],[Lower]])</f>
        <v>3260.0611663567765</v>
      </c>
      <c r="R507" s="22" t="e">
        <f>IF(BTC[[#This Row],[SuperTrend]]=BTC[[#This Row],[Upper]],BTC[[#This Row],[Upper]],NA())</f>
        <v>#N/A</v>
      </c>
      <c r="S507" s="22">
        <f>IF(BTC[[#This Row],[SuperTrend]]=BTC[[#This Row],[Lower]],BTC[[#This Row],[Lower]],NA())</f>
        <v>3260.0611663567765</v>
      </c>
      <c r="T507" s="22">
        <f>IF(BTC[[#This Row],[close]]&lt;=BTC[[#This Row],[STpot]],BTC[[#This Row],[Upper]],BTC[[#This Row],[Lower]])</f>
        <v>3260.0611663567765</v>
      </c>
    </row>
    <row r="508" spans="1:20" x14ac:dyDescent="0.25">
      <c r="A508" s="5">
        <v>507</v>
      </c>
      <c r="B508" s="2">
        <v>43469</v>
      </c>
      <c r="C508" s="1">
        <v>3790.09</v>
      </c>
      <c r="D508" s="1">
        <v>3840.99</v>
      </c>
      <c r="E508" s="1">
        <v>3751</v>
      </c>
      <c r="F508" s="1">
        <v>3770.96</v>
      </c>
      <c r="G508" s="15">
        <f>BTC[[#This Row],[high]]-BTC[[#This Row],[low]]</f>
        <v>89.989999999999782</v>
      </c>
      <c r="H508" s="15">
        <f>ABS(BTC[[#This Row],[high]]-F507)</f>
        <v>48.979999999999563</v>
      </c>
      <c r="I508" s="15">
        <f>ABS(BTC[[#This Row],[low]]-F507)</f>
        <v>41.010000000000218</v>
      </c>
      <c r="J508" s="15">
        <f>MAX(BTC[[#This Row],[H-L]:[|L-pC|]])</f>
        <v>89.989999999999782</v>
      </c>
      <c r="K508" s="8">
        <f>(K507*9+BTC[[#This Row],[TR]])/10</f>
        <v>204.68079843207838</v>
      </c>
      <c r="L508" s="12">
        <f>(BTC[[#This Row],[high]]+BTC[[#This Row],[low]])/2</f>
        <v>3795.9949999999999</v>
      </c>
      <c r="M508" s="15">
        <f>BTC[[#This Row],[MidPrice]]+3*BTC[[#This Row],[ATR]]</f>
        <v>4410.0373952962345</v>
      </c>
      <c r="N508" s="15">
        <f>BTC[[#This Row],[MidPrice]]-3*BTC[[#This Row],[ATR]]</f>
        <v>3181.9526047037648</v>
      </c>
      <c r="O508" s="15">
        <f>IF(OR(BTC[[#This Row],[UpperE]]&lt;O507,F507&gt;O507),BTC[[#This Row],[UpperE]],O507)</f>
        <v>4410.0373952962345</v>
      </c>
      <c r="P508" s="15">
        <f>IF(OR(BTC[[#This Row],[LowerE]]&gt;P507,F507&lt;P507),BTC[[#This Row],[LowerE]],P507)</f>
        <v>3260.0611663567765</v>
      </c>
      <c r="Q508" s="8">
        <f>IF(T507=O507,BTC[[#This Row],[Upper]],BTC[[#This Row],[Lower]])</f>
        <v>3260.0611663567765</v>
      </c>
      <c r="R508" s="22" t="e">
        <f>IF(BTC[[#This Row],[SuperTrend]]=BTC[[#This Row],[Upper]],BTC[[#This Row],[Upper]],NA())</f>
        <v>#N/A</v>
      </c>
      <c r="S508" s="22">
        <f>IF(BTC[[#This Row],[SuperTrend]]=BTC[[#This Row],[Lower]],BTC[[#This Row],[Lower]],NA())</f>
        <v>3260.0611663567765</v>
      </c>
      <c r="T508" s="22">
        <f>IF(BTC[[#This Row],[close]]&lt;=BTC[[#This Row],[STpot]],BTC[[#This Row],[Upper]],BTC[[#This Row],[Lower]])</f>
        <v>3260.0611663567765</v>
      </c>
    </row>
    <row r="509" spans="1:20" x14ac:dyDescent="0.25">
      <c r="A509" s="5">
        <v>508</v>
      </c>
      <c r="B509" s="2">
        <v>43470</v>
      </c>
      <c r="C509" s="1">
        <v>3771.12</v>
      </c>
      <c r="D509" s="1">
        <v>4027.71</v>
      </c>
      <c r="E509" s="1">
        <v>3740</v>
      </c>
      <c r="F509" s="1">
        <v>3987.6</v>
      </c>
      <c r="G509" s="15">
        <f>BTC[[#This Row],[high]]-BTC[[#This Row],[low]]</f>
        <v>287.71000000000004</v>
      </c>
      <c r="H509" s="15">
        <f>ABS(BTC[[#This Row],[high]]-F508)</f>
        <v>256.75</v>
      </c>
      <c r="I509" s="15">
        <f>ABS(BTC[[#This Row],[low]]-F508)</f>
        <v>30.960000000000036</v>
      </c>
      <c r="J509" s="15">
        <f>MAX(BTC[[#This Row],[H-L]:[|L-pC|]])</f>
        <v>287.71000000000004</v>
      </c>
      <c r="K509" s="8">
        <f>(K508*9+BTC[[#This Row],[TR]])/10</f>
        <v>212.98371858887054</v>
      </c>
      <c r="L509" s="12">
        <f>(BTC[[#This Row],[high]]+BTC[[#This Row],[low]])/2</f>
        <v>3883.855</v>
      </c>
      <c r="M509" s="15">
        <f>BTC[[#This Row],[MidPrice]]+3*BTC[[#This Row],[ATR]]</f>
        <v>4522.8061557666115</v>
      </c>
      <c r="N509" s="15">
        <f>BTC[[#This Row],[MidPrice]]-3*BTC[[#This Row],[ATR]]</f>
        <v>3244.9038442333886</v>
      </c>
      <c r="O509" s="15">
        <f>IF(OR(BTC[[#This Row],[UpperE]]&lt;O508,F508&gt;O508),BTC[[#This Row],[UpperE]],O508)</f>
        <v>4410.0373952962345</v>
      </c>
      <c r="P509" s="15">
        <f>IF(OR(BTC[[#This Row],[LowerE]]&gt;P508,F508&lt;P508),BTC[[#This Row],[LowerE]],P508)</f>
        <v>3260.0611663567765</v>
      </c>
      <c r="Q509" s="8">
        <f>IF(T508=O508,BTC[[#This Row],[Upper]],BTC[[#This Row],[Lower]])</f>
        <v>3260.0611663567765</v>
      </c>
      <c r="R509" s="22" t="e">
        <f>IF(BTC[[#This Row],[SuperTrend]]=BTC[[#This Row],[Upper]],BTC[[#This Row],[Upper]],NA())</f>
        <v>#N/A</v>
      </c>
      <c r="S509" s="22">
        <f>IF(BTC[[#This Row],[SuperTrend]]=BTC[[#This Row],[Lower]],BTC[[#This Row],[Lower]],NA())</f>
        <v>3260.0611663567765</v>
      </c>
      <c r="T509" s="22">
        <f>IF(BTC[[#This Row],[close]]&lt;=BTC[[#This Row],[STpot]],BTC[[#This Row],[Upper]],BTC[[#This Row],[Lower]])</f>
        <v>3260.0611663567765</v>
      </c>
    </row>
    <row r="510" spans="1:20" x14ac:dyDescent="0.25">
      <c r="A510" s="5">
        <v>509</v>
      </c>
      <c r="B510" s="2">
        <v>43471</v>
      </c>
      <c r="C510" s="1">
        <v>3987.62</v>
      </c>
      <c r="D510" s="1">
        <v>4017.9</v>
      </c>
      <c r="E510" s="1">
        <v>3921.53</v>
      </c>
      <c r="F510" s="1">
        <v>3975.45</v>
      </c>
      <c r="G510" s="15">
        <f>BTC[[#This Row],[high]]-BTC[[#This Row],[low]]</f>
        <v>96.369999999999891</v>
      </c>
      <c r="H510" s="15">
        <f>ABS(BTC[[#This Row],[high]]-F509)</f>
        <v>30.300000000000182</v>
      </c>
      <c r="I510" s="15">
        <f>ABS(BTC[[#This Row],[low]]-F509)</f>
        <v>66.069999999999709</v>
      </c>
      <c r="J510" s="15">
        <f>MAX(BTC[[#This Row],[H-L]:[|L-pC|]])</f>
        <v>96.369999999999891</v>
      </c>
      <c r="K510" s="8">
        <f>(K509*9+BTC[[#This Row],[TR]])/10</f>
        <v>201.32234672998348</v>
      </c>
      <c r="L510" s="12">
        <f>(BTC[[#This Row],[high]]+BTC[[#This Row],[low]])/2</f>
        <v>3969.7150000000001</v>
      </c>
      <c r="M510" s="15">
        <f>BTC[[#This Row],[MidPrice]]+3*BTC[[#This Row],[ATR]]</f>
        <v>4573.6820401899504</v>
      </c>
      <c r="N510" s="15">
        <f>BTC[[#This Row],[MidPrice]]-3*BTC[[#This Row],[ATR]]</f>
        <v>3365.7479598100499</v>
      </c>
      <c r="O510" s="15">
        <f>IF(OR(BTC[[#This Row],[UpperE]]&lt;O509,F509&gt;O509),BTC[[#This Row],[UpperE]],O509)</f>
        <v>4410.0373952962345</v>
      </c>
      <c r="P510" s="15">
        <f>IF(OR(BTC[[#This Row],[LowerE]]&gt;P509,F509&lt;P509),BTC[[#This Row],[LowerE]],P509)</f>
        <v>3365.7479598100499</v>
      </c>
      <c r="Q510" s="8">
        <f>IF(T509=O509,BTC[[#This Row],[Upper]],BTC[[#This Row],[Lower]])</f>
        <v>3365.7479598100499</v>
      </c>
      <c r="R510" s="22" t="e">
        <f>IF(BTC[[#This Row],[SuperTrend]]=BTC[[#This Row],[Upper]],BTC[[#This Row],[Upper]],NA())</f>
        <v>#N/A</v>
      </c>
      <c r="S510" s="22">
        <f>IF(BTC[[#This Row],[SuperTrend]]=BTC[[#This Row],[Lower]],BTC[[#This Row],[Lower]],NA())</f>
        <v>3365.7479598100499</v>
      </c>
      <c r="T510" s="22">
        <f>IF(BTC[[#This Row],[close]]&lt;=BTC[[#This Row],[STpot]],BTC[[#This Row],[Upper]],BTC[[#This Row],[Lower]])</f>
        <v>3365.7479598100499</v>
      </c>
    </row>
    <row r="511" spans="1:20" x14ac:dyDescent="0.25">
      <c r="A511" s="5">
        <v>510</v>
      </c>
      <c r="B511" s="2">
        <v>43472</v>
      </c>
      <c r="C511" s="1">
        <v>3976.76</v>
      </c>
      <c r="D511" s="1">
        <v>4069.8</v>
      </c>
      <c r="E511" s="1">
        <v>3903</v>
      </c>
      <c r="F511" s="1">
        <v>3955.13</v>
      </c>
      <c r="G511" s="15">
        <f>BTC[[#This Row],[high]]-BTC[[#This Row],[low]]</f>
        <v>166.80000000000018</v>
      </c>
      <c r="H511" s="15">
        <f>ABS(BTC[[#This Row],[high]]-F510)</f>
        <v>94.350000000000364</v>
      </c>
      <c r="I511" s="15">
        <f>ABS(BTC[[#This Row],[low]]-F510)</f>
        <v>72.449999999999818</v>
      </c>
      <c r="J511" s="15">
        <f>MAX(BTC[[#This Row],[H-L]:[|L-pC|]])</f>
        <v>166.80000000000018</v>
      </c>
      <c r="K511" s="8">
        <f>(K510*9+BTC[[#This Row],[TR]])/10</f>
        <v>197.87011205698516</v>
      </c>
      <c r="L511" s="12">
        <f>(BTC[[#This Row],[high]]+BTC[[#This Row],[low]])/2</f>
        <v>3986.4</v>
      </c>
      <c r="M511" s="15">
        <f>BTC[[#This Row],[MidPrice]]+3*BTC[[#This Row],[ATR]]</f>
        <v>4580.0103361709553</v>
      </c>
      <c r="N511" s="15">
        <f>BTC[[#This Row],[MidPrice]]-3*BTC[[#This Row],[ATR]]</f>
        <v>3392.7896638290445</v>
      </c>
      <c r="O511" s="15">
        <f>IF(OR(BTC[[#This Row],[UpperE]]&lt;O510,F510&gt;O510),BTC[[#This Row],[UpperE]],O510)</f>
        <v>4410.0373952962345</v>
      </c>
      <c r="P511" s="15">
        <f>IF(OR(BTC[[#This Row],[LowerE]]&gt;P510,F510&lt;P510),BTC[[#This Row],[LowerE]],P510)</f>
        <v>3392.7896638290445</v>
      </c>
      <c r="Q511" s="8">
        <f>IF(T510=O510,BTC[[#This Row],[Upper]],BTC[[#This Row],[Lower]])</f>
        <v>3392.7896638290445</v>
      </c>
      <c r="R511" s="22" t="e">
        <f>IF(BTC[[#This Row],[SuperTrend]]=BTC[[#This Row],[Upper]],BTC[[#This Row],[Upper]],NA())</f>
        <v>#N/A</v>
      </c>
      <c r="S511" s="22">
        <f>IF(BTC[[#This Row],[SuperTrend]]=BTC[[#This Row],[Lower]],BTC[[#This Row],[Lower]],NA())</f>
        <v>3392.7896638290445</v>
      </c>
      <c r="T511" s="22">
        <f>IF(BTC[[#This Row],[close]]&lt;=BTC[[#This Row],[STpot]],BTC[[#This Row],[Upper]],BTC[[#This Row],[Lower]])</f>
        <v>3392.7896638290445</v>
      </c>
    </row>
    <row r="512" spans="1:20" x14ac:dyDescent="0.25">
      <c r="A512" s="5">
        <v>511</v>
      </c>
      <c r="B512" s="2">
        <v>43473</v>
      </c>
      <c r="C512" s="1">
        <v>3955.45</v>
      </c>
      <c r="D512" s="1">
        <v>4006.81</v>
      </c>
      <c r="E512" s="1">
        <v>3930.04</v>
      </c>
      <c r="F512" s="1">
        <v>3966.65</v>
      </c>
      <c r="G512" s="15">
        <f>BTC[[#This Row],[high]]-BTC[[#This Row],[low]]</f>
        <v>76.769999999999982</v>
      </c>
      <c r="H512" s="15">
        <f>ABS(BTC[[#This Row],[high]]-F511)</f>
        <v>51.679999999999836</v>
      </c>
      <c r="I512" s="15">
        <f>ABS(BTC[[#This Row],[low]]-F511)</f>
        <v>25.090000000000146</v>
      </c>
      <c r="J512" s="15">
        <f>MAX(BTC[[#This Row],[H-L]:[|L-pC|]])</f>
        <v>76.769999999999982</v>
      </c>
      <c r="K512" s="8">
        <f>(K511*9+BTC[[#This Row],[TR]])/10</f>
        <v>185.76010085128664</v>
      </c>
      <c r="L512" s="12">
        <f>(BTC[[#This Row],[high]]+BTC[[#This Row],[low]])/2</f>
        <v>3968.4250000000002</v>
      </c>
      <c r="M512" s="15">
        <f>BTC[[#This Row],[MidPrice]]+3*BTC[[#This Row],[ATR]]</f>
        <v>4525.7053025538598</v>
      </c>
      <c r="N512" s="15">
        <f>BTC[[#This Row],[MidPrice]]-3*BTC[[#This Row],[ATR]]</f>
        <v>3411.1446974461405</v>
      </c>
      <c r="O512" s="15">
        <f>IF(OR(BTC[[#This Row],[UpperE]]&lt;O511,F511&gt;O511),BTC[[#This Row],[UpperE]],O511)</f>
        <v>4410.0373952962345</v>
      </c>
      <c r="P512" s="15">
        <f>IF(OR(BTC[[#This Row],[LowerE]]&gt;P511,F511&lt;P511),BTC[[#This Row],[LowerE]],P511)</f>
        <v>3411.1446974461405</v>
      </c>
      <c r="Q512" s="8">
        <f>IF(T511=O511,BTC[[#This Row],[Upper]],BTC[[#This Row],[Lower]])</f>
        <v>3411.1446974461405</v>
      </c>
      <c r="R512" s="22" t="e">
        <f>IF(BTC[[#This Row],[SuperTrend]]=BTC[[#This Row],[Upper]],BTC[[#This Row],[Upper]],NA())</f>
        <v>#N/A</v>
      </c>
      <c r="S512" s="22">
        <f>IF(BTC[[#This Row],[SuperTrend]]=BTC[[#This Row],[Lower]],BTC[[#This Row],[Lower]],NA())</f>
        <v>3411.1446974461405</v>
      </c>
      <c r="T512" s="22">
        <f>IF(BTC[[#This Row],[close]]&lt;=BTC[[#This Row],[STpot]],BTC[[#This Row],[Upper]],BTC[[#This Row],[Lower]])</f>
        <v>3411.1446974461405</v>
      </c>
    </row>
    <row r="513" spans="1:20" x14ac:dyDescent="0.25">
      <c r="A513" s="5">
        <v>512</v>
      </c>
      <c r="B513" s="2">
        <v>43474</v>
      </c>
      <c r="C513" s="1">
        <v>3966.06</v>
      </c>
      <c r="D513" s="1">
        <v>3996.01</v>
      </c>
      <c r="E513" s="1">
        <v>3540</v>
      </c>
      <c r="F513" s="1">
        <v>3585.88</v>
      </c>
      <c r="G513" s="15">
        <f>BTC[[#This Row],[high]]-BTC[[#This Row],[low]]</f>
        <v>456.01000000000022</v>
      </c>
      <c r="H513" s="15">
        <f>ABS(BTC[[#This Row],[high]]-F512)</f>
        <v>29.360000000000127</v>
      </c>
      <c r="I513" s="15">
        <f>ABS(BTC[[#This Row],[low]]-F512)</f>
        <v>426.65000000000009</v>
      </c>
      <c r="J513" s="15">
        <f>MAX(BTC[[#This Row],[H-L]:[|L-pC|]])</f>
        <v>456.01000000000022</v>
      </c>
      <c r="K513" s="8">
        <f>(K512*9+BTC[[#This Row],[TR]])/10</f>
        <v>212.78509076615802</v>
      </c>
      <c r="L513" s="12">
        <f>(BTC[[#This Row],[high]]+BTC[[#This Row],[low]])/2</f>
        <v>3768.0050000000001</v>
      </c>
      <c r="M513" s="15">
        <f>BTC[[#This Row],[MidPrice]]+3*BTC[[#This Row],[ATR]]</f>
        <v>4406.3602722984742</v>
      </c>
      <c r="N513" s="15">
        <f>BTC[[#This Row],[MidPrice]]-3*BTC[[#This Row],[ATR]]</f>
        <v>3129.649727701526</v>
      </c>
      <c r="O513" s="15">
        <f>IF(OR(BTC[[#This Row],[UpperE]]&lt;O512,F512&gt;O512),BTC[[#This Row],[UpperE]],O512)</f>
        <v>4406.3602722984742</v>
      </c>
      <c r="P513" s="15">
        <f>IF(OR(BTC[[#This Row],[LowerE]]&gt;P512,F512&lt;P512),BTC[[#This Row],[LowerE]],P512)</f>
        <v>3411.1446974461405</v>
      </c>
      <c r="Q513" s="8">
        <f>IF(T512=O512,BTC[[#This Row],[Upper]],BTC[[#This Row],[Lower]])</f>
        <v>3411.1446974461405</v>
      </c>
      <c r="R513" s="22" t="e">
        <f>IF(BTC[[#This Row],[SuperTrend]]=BTC[[#This Row],[Upper]],BTC[[#This Row],[Upper]],NA())</f>
        <v>#N/A</v>
      </c>
      <c r="S513" s="22">
        <f>IF(BTC[[#This Row],[SuperTrend]]=BTC[[#This Row],[Lower]],BTC[[#This Row],[Lower]],NA())</f>
        <v>3411.1446974461405</v>
      </c>
      <c r="T513" s="22">
        <f>IF(BTC[[#This Row],[close]]&lt;=BTC[[#This Row],[STpot]],BTC[[#This Row],[Upper]],BTC[[#This Row],[Lower]])</f>
        <v>3411.1446974461405</v>
      </c>
    </row>
    <row r="514" spans="1:20" x14ac:dyDescent="0.25">
      <c r="A514" s="5">
        <v>513</v>
      </c>
      <c r="B514" s="2">
        <v>43475</v>
      </c>
      <c r="C514" s="1">
        <v>3585.88</v>
      </c>
      <c r="D514" s="1">
        <v>3658</v>
      </c>
      <c r="E514" s="1">
        <v>3465</v>
      </c>
      <c r="F514" s="1">
        <v>3601.31</v>
      </c>
      <c r="G514" s="15">
        <f>BTC[[#This Row],[high]]-BTC[[#This Row],[low]]</f>
        <v>193</v>
      </c>
      <c r="H514" s="15">
        <f>ABS(BTC[[#This Row],[high]]-F513)</f>
        <v>72.119999999999891</v>
      </c>
      <c r="I514" s="15">
        <f>ABS(BTC[[#This Row],[low]]-F513)</f>
        <v>120.88000000000011</v>
      </c>
      <c r="J514" s="15">
        <f>MAX(BTC[[#This Row],[H-L]:[|L-pC|]])</f>
        <v>193</v>
      </c>
      <c r="K514" s="8">
        <f>(K513*9+BTC[[#This Row],[TR]])/10</f>
        <v>210.80658168954224</v>
      </c>
      <c r="L514" s="12">
        <f>(BTC[[#This Row],[high]]+BTC[[#This Row],[low]])/2</f>
        <v>3561.5</v>
      </c>
      <c r="M514" s="15">
        <f>BTC[[#This Row],[MidPrice]]+3*BTC[[#This Row],[ATR]]</f>
        <v>4193.919745068627</v>
      </c>
      <c r="N514" s="15">
        <f>BTC[[#This Row],[MidPrice]]-3*BTC[[#This Row],[ATR]]</f>
        <v>2929.080254931373</v>
      </c>
      <c r="O514" s="15">
        <f>IF(OR(BTC[[#This Row],[UpperE]]&lt;O513,F513&gt;O513),BTC[[#This Row],[UpperE]],O513)</f>
        <v>4193.919745068627</v>
      </c>
      <c r="P514" s="15">
        <f>IF(OR(BTC[[#This Row],[LowerE]]&gt;P513,F513&lt;P513),BTC[[#This Row],[LowerE]],P513)</f>
        <v>3411.1446974461405</v>
      </c>
      <c r="Q514" s="8">
        <f>IF(T513=O513,BTC[[#This Row],[Upper]],BTC[[#This Row],[Lower]])</f>
        <v>3411.1446974461405</v>
      </c>
      <c r="R514" s="22" t="e">
        <f>IF(BTC[[#This Row],[SuperTrend]]=BTC[[#This Row],[Upper]],BTC[[#This Row],[Upper]],NA())</f>
        <v>#N/A</v>
      </c>
      <c r="S514" s="22">
        <f>IF(BTC[[#This Row],[SuperTrend]]=BTC[[#This Row],[Lower]],BTC[[#This Row],[Lower]],NA())</f>
        <v>3411.1446974461405</v>
      </c>
      <c r="T514" s="22">
        <f>IF(BTC[[#This Row],[close]]&lt;=BTC[[#This Row],[STpot]],BTC[[#This Row],[Upper]],BTC[[#This Row],[Lower]])</f>
        <v>3411.1446974461405</v>
      </c>
    </row>
    <row r="515" spans="1:20" x14ac:dyDescent="0.25">
      <c r="A515" s="5">
        <v>514</v>
      </c>
      <c r="B515" s="2">
        <v>43476</v>
      </c>
      <c r="C515" s="1">
        <v>3601.31</v>
      </c>
      <c r="D515" s="1">
        <v>3618.19</v>
      </c>
      <c r="E515" s="1">
        <v>3530</v>
      </c>
      <c r="F515" s="1">
        <v>3583.13</v>
      </c>
      <c r="G515" s="15">
        <f>BTC[[#This Row],[high]]-BTC[[#This Row],[low]]</f>
        <v>88.190000000000055</v>
      </c>
      <c r="H515" s="15">
        <f>ABS(BTC[[#This Row],[high]]-F514)</f>
        <v>16.880000000000109</v>
      </c>
      <c r="I515" s="15">
        <f>ABS(BTC[[#This Row],[low]]-F514)</f>
        <v>71.309999999999945</v>
      </c>
      <c r="J515" s="15">
        <f>MAX(BTC[[#This Row],[H-L]:[|L-pC|]])</f>
        <v>88.190000000000055</v>
      </c>
      <c r="K515" s="8">
        <f>(K514*9+BTC[[#This Row],[TR]])/10</f>
        <v>198.54492352058804</v>
      </c>
      <c r="L515" s="12">
        <f>(BTC[[#This Row],[high]]+BTC[[#This Row],[low]])/2</f>
        <v>3574.0950000000003</v>
      </c>
      <c r="M515" s="15">
        <f>BTC[[#This Row],[MidPrice]]+3*BTC[[#This Row],[ATR]]</f>
        <v>4169.7297705617639</v>
      </c>
      <c r="N515" s="15">
        <f>BTC[[#This Row],[MidPrice]]-3*BTC[[#This Row],[ATR]]</f>
        <v>2978.4602294382362</v>
      </c>
      <c r="O515" s="15">
        <f>IF(OR(BTC[[#This Row],[UpperE]]&lt;O514,F514&gt;O514),BTC[[#This Row],[UpperE]],O514)</f>
        <v>4169.7297705617639</v>
      </c>
      <c r="P515" s="15">
        <f>IF(OR(BTC[[#This Row],[LowerE]]&gt;P514,F514&lt;P514),BTC[[#This Row],[LowerE]],P514)</f>
        <v>3411.1446974461405</v>
      </c>
      <c r="Q515" s="8">
        <f>IF(T514=O514,BTC[[#This Row],[Upper]],BTC[[#This Row],[Lower]])</f>
        <v>3411.1446974461405</v>
      </c>
      <c r="R515" s="22" t="e">
        <f>IF(BTC[[#This Row],[SuperTrend]]=BTC[[#This Row],[Upper]],BTC[[#This Row],[Upper]],NA())</f>
        <v>#N/A</v>
      </c>
      <c r="S515" s="22">
        <f>IF(BTC[[#This Row],[SuperTrend]]=BTC[[#This Row],[Lower]],BTC[[#This Row],[Lower]],NA())</f>
        <v>3411.1446974461405</v>
      </c>
      <c r="T515" s="22">
        <f>IF(BTC[[#This Row],[close]]&lt;=BTC[[#This Row],[STpot]],BTC[[#This Row],[Upper]],BTC[[#This Row],[Lower]])</f>
        <v>3411.1446974461405</v>
      </c>
    </row>
    <row r="516" spans="1:20" x14ac:dyDescent="0.25">
      <c r="A516" s="5">
        <v>515</v>
      </c>
      <c r="B516" s="2">
        <v>43477</v>
      </c>
      <c r="C516" s="1">
        <v>3584.1</v>
      </c>
      <c r="D516" s="1">
        <v>3611.1</v>
      </c>
      <c r="E516" s="1">
        <v>3441.3</v>
      </c>
      <c r="F516" s="1">
        <v>3476.81</v>
      </c>
      <c r="G516" s="15">
        <f>BTC[[#This Row],[high]]-BTC[[#This Row],[low]]</f>
        <v>169.79999999999973</v>
      </c>
      <c r="H516" s="15">
        <f>ABS(BTC[[#This Row],[high]]-F515)</f>
        <v>27.9699999999998</v>
      </c>
      <c r="I516" s="15">
        <f>ABS(BTC[[#This Row],[low]]-F515)</f>
        <v>141.82999999999993</v>
      </c>
      <c r="J516" s="15">
        <f>MAX(BTC[[#This Row],[H-L]:[|L-pC|]])</f>
        <v>169.79999999999973</v>
      </c>
      <c r="K516" s="8">
        <f>(K515*9+BTC[[#This Row],[TR]])/10</f>
        <v>195.67043116852921</v>
      </c>
      <c r="L516" s="12">
        <f>(BTC[[#This Row],[high]]+BTC[[#This Row],[low]])/2</f>
        <v>3526.2</v>
      </c>
      <c r="M516" s="15">
        <f>BTC[[#This Row],[MidPrice]]+3*BTC[[#This Row],[ATR]]</f>
        <v>4113.2112935055875</v>
      </c>
      <c r="N516" s="15">
        <f>BTC[[#This Row],[MidPrice]]-3*BTC[[#This Row],[ATR]]</f>
        <v>2939.1887064944121</v>
      </c>
      <c r="O516" s="15">
        <f>IF(OR(BTC[[#This Row],[UpperE]]&lt;O515,F515&gt;O515),BTC[[#This Row],[UpperE]],O515)</f>
        <v>4113.2112935055875</v>
      </c>
      <c r="P516" s="15">
        <f>IF(OR(BTC[[#This Row],[LowerE]]&gt;P515,F515&lt;P515),BTC[[#This Row],[LowerE]],P515)</f>
        <v>3411.1446974461405</v>
      </c>
      <c r="Q516" s="8">
        <f>IF(T515=O515,BTC[[#This Row],[Upper]],BTC[[#This Row],[Lower]])</f>
        <v>3411.1446974461405</v>
      </c>
      <c r="R516" s="22" t="e">
        <f>IF(BTC[[#This Row],[SuperTrend]]=BTC[[#This Row],[Upper]],BTC[[#This Row],[Upper]],NA())</f>
        <v>#N/A</v>
      </c>
      <c r="S516" s="22">
        <f>IF(BTC[[#This Row],[SuperTrend]]=BTC[[#This Row],[Lower]],BTC[[#This Row],[Lower]],NA())</f>
        <v>3411.1446974461405</v>
      </c>
      <c r="T516" s="22">
        <f>IF(BTC[[#This Row],[close]]&lt;=BTC[[#This Row],[STpot]],BTC[[#This Row],[Upper]],BTC[[#This Row],[Lower]])</f>
        <v>3411.1446974461405</v>
      </c>
    </row>
    <row r="517" spans="1:20" x14ac:dyDescent="0.25">
      <c r="A517" s="5">
        <v>516</v>
      </c>
      <c r="B517" s="2">
        <v>43478</v>
      </c>
      <c r="C517" s="1">
        <v>3477.56</v>
      </c>
      <c r="D517" s="1">
        <v>3671.87</v>
      </c>
      <c r="E517" s="1">
        <v>3467.02</v>
      </c>
      <c r="F517" s="1">
        <v>3626.09</v>
      </c>
      <c r="G517" s="15">
        <f>BTC[[#This Row],[high]]-BTC[[#This Row],[low]]</f>
        <v>204.84999999999991</v>
      </c>
      <c r="H517" s="15">
        <f>ABS(BTC[[#This Row],[high]]-F516)</f>
        <v>195.05999999999995</v>
      </c>
      <c r="I517" s="15">
        <f>ABS(BTC[[#This Row],[low]]-F516)</f>
        <v>9.7899999999999636</v>
      </c>
      <c r="J517" s="15">
        <f>MAX(BTC[[#This Row],[H-L]:[|L-pC|]])</f>
        <v>204.84999999999991</v>
      </c>
      <c r="K517" s="8">
        <f>(K516*9+BTC[[#This Row],[TR]])/10</f>
        <v>196.58838805167628</v>
      </c>
      <c r="L517" s="12">
        <f>(BTC[[#This Row],[high]]+BTC[[#This Row],[low]])/2</f>
        <v>3569.4449999999997</v>
      </c>
      <c r="M517" s="15">
        <f>BTC[[#This Row],[MidPrice]]+3*BTC[[#This Row],[ATR]]</f>
        <v>4159.2101641550289</v>
      </c>
      <c r="N517" s="15">
        <f>BTC[[#This Row],[MidPrice]]-3*BTC[[#This Row],[ATR]]</f>
        <v>2979.679835844971</v>
      </c>
      <c r="O517" s="15">
        <f>IF(OR(BTC[[#This Row],[UpperE]]&lt;O516,F516&gt;O516),BTC[[#This Row],[UpperE]],O516)</f>
        <v>4113.2112935055875</v>
      </c>
      <c r="P517" s="15">
        <f>IF(OR(BTC[[#This Row],[LowerE]]&gt;P516,F516&lt;P516),BTC[[#This Row],[LowerE]],P516)</f>
        <v>3411.1446974461405</v>
      </c>
      <c r="Q517" s="8">
        <f>IF(T516=O516,BTC[[#This Row],[Upper]],BTC[[#This Row],[Lower]])</f>
        <v>3411.1446974461405</v>
      </c>
      <c r="R517" s="22" t="e">
        <f>IF(BTC[[#This Row],[SuperTrend]]=BTC[[#This Row],[Upper]],BTC[[#This Row],[Upper]],NA())</f>
        <v>#N/A</v>
      </c>
      <c r="S517" s="22">
        <f>IF(BTC[[#This Row],[SuperTrend]]=BTC[[#This Row],[Lower]],BTC[[#This Row],[Lower]],NA())</f>
        <v>3411.1446974461405</v>
      </c>
      <c r="T517" s="22">
        <f>IF(BTC[[#This Row],[close]]&lt;=BTC[[#This Row],[STpot]],BTC[[#This Row],[Upper]],BTC[[#This Row],[Lower]])</f>
        <v>3411.1446974461405</v>
      </c>
    </row>
    <row r="518" spans="1:20" x14ac:dyDescent="0.25">
      <c r="A518" s="5">
        <v>517</v>
      </c>
      <c r="B518" s="2">
        <v>43479</v>
      </c>
      <c r="C518" s="1">
        <v>3626.08</v>
      </c>
      <c r="D518" s="1">
        <v>3648.42</v>
      </c>
      <c r="E518" s="1">
        <v>3516.62</v>
      </c>
      <c r="F518" s="1">
        <v>3553.06</v>
      </c>
      <c r="G518" s="15">
        <f>BTC[[#This Row],[high]]-BTC[[#This Row],[low]]</f>
        <v>131.80000000000018</v>
      </c>
      <c r="H518" s="15">
        <f>ABS(BTC[[#This Row],[high]]-F517)</f>
        <v>22.329999999999927</v>
      </c>
      <c r="I518" s="15">
        <f>ABS(BTC[[#This Row],[low]]-F517)</f>
        <v>109.47000000000025</v>
      </c>
      <c r="J518" s="15">
        <f>MAX(BTC[[#This Row],[H-L]:[|L-pC|]])</f>
        <v>131.80000000000018</v>
      </c>
      <c r="K518" s="8">
        <f>(K517*9+BTC[[#This Row],[TR]])/10</f>
        <v>190.10954924650866</v>
      </c>
      <c r="L518" s="12">
        <f>(BTC[[#This Row],[high]]+BTC[[#This Row],[low]])/2</f>
        <v>3582.52</v>
      </c>
      <c r="M518" s="15">
        <f>BTC[[#This Row],[MidPrice]]+3*BTC[[#This Row],[ATR]]</f>
        <v>4152.8486477395263</v>
      </c>
      <c r="N518" s="15">
        <f>BTC[[#This Row],[MidPrice]]-3*BTC[[#This Row],[ATR]]</f>
        <v>3012.1913522604741</v>
      </c>
      <c r="O518" s="15">
        <f>IF(OR(BTC[[#This Row],[UpperE]]&lt;O517,F517&gt;O517),BTC[[#This Row],[UpperE]],O517)</f>
        <v>4113.2112935055875</v>
      </c>
      <c r="P518" s="15">
        <f>IF(OR(BTC[[#This Row],[LowerE]]&gt;P517,F517&lt;P517),BTC[[#This Row],[LowerE]],P517)</f>
        <v>3411.1446974461405</v>
      </c>
      <c r="Q518" s="8">
        <f>IF(T517=O517,BTC[[#This Row],[Upper]],BTC[[#This Row],[Lower]])</f>
        <v>3411.1446974461405</v>
      </c>
      <c r="R518" s="22" t="e">
        <f>IF(BTC[[#This Row],[SuperTrend]]=BTC[[#This Row],[Upper]],BTC[[#This Row],[Upper]],NA())</f>
        <v>#N/A</v>
      </c>
      <c r="S518" s="22">
        <f>IF(BTC[[#This Row],[SuperTrend]]=BTC[[#This Row],[Lower]],BTC[[#This Row],[Lower]],NA())</f>
        <v>3411.1446974461405</v>
      </c>
      <c r="T518" s="22">
        <f>IF(BTC[[#This Row],[close]]&lt;=BTC[[#This Row],[STpot]],BTC[[#This Row],[Upper]],BTC[[#This Row],[Lower]])</f>
        <v>3411.1446974461405</v>
      </c>
    </row>
    <row r="519" spans="1:20" x14ac:dyDescent="0.25">
      <c r="A519" s="5">
        <v>518</v>
      </c>
      <c r="B519" s="2">
        <v>43480</v>
      </c>
      <c r="C519" s="1">
        <v>3553.06</v>
      </c>
      <c r="D519" s="1">
        <v>3645</v>
      </c>
      <c r="E519" s="1">
        <v>3543.51</v>
      </c>
      <c r="F519" s="1">
        <v>3591.84</v>
      </c>
      <c r="G519" s="15">
        <f>BTC[[#This Row],[high]]-BTC[[#This Row],[low]]</f>
        <v>101.48999999999978</v>
      </c>
      <c r="H519" s="15">
        <f>ABS(BTC[[#This Row],[high]]-F518)</f>
        <v>91.940000000000055</v>
      </c>
      <c r="I519" s="15">
        <f>ABS(BTC[[#This Row],[low]]-F518)</f>
        <v>9.5499999999997272</v>
      </c>
      <c r="J519" s="15">
        <f>MAX(BTC[[#This Row],[H-L]:[|L-pC|]])</f>
        <v>101.48999999999978</v>
      </c>
      <c r="K519" s="8">
        <f>(K518*9+BTC[[#This Row],[TR]])/10</f>
        <v>181.24759432185778</v>
      </c>
      <c r="L519" s="12">
        <f>(BTC[[#This Row],[high]]+BTC[[#This Row],[low]])/2</f>
        <v>3594.2550000000001</v>
      </c>
      <c r="M519" s="15">
        <f>BTC[[#This Row],[MidPrice]]+3*BTC[[#This Row],[ATR]]</f>
        <v>4137.9977829655736</v>
      </c>
      <c r="N519" s="15">
        <f>BTC[[#This Row],[MidPrice]]-3*BTC[[#This Row],[ATR]]</f>
        <v>3050.5122170344266</v>
      </c>
      <c r="O519" s="15">
        <f>IF(OR(BTC[[#This Row],[UpperE]]&lt;O518,F518&gt;O518),BTC[[#This Row],[UpperE]],O518)</f>
        <v>4113.2112935055875</v>
      </c>
      <c r="P519" s="15">
        <f>IF(OR(BTC[[#This Row],[LowerE]]&gt;P518,F518&lt;P518),BTC[[#This Row],[LowerE]],P518)</f>
        <v>3411.1446974461405</v>
      </c>
      <c r="Q519" s="8">
        <f>IF(T518=O518,BTC[[#This Row],[Upper]],BTC[[#This Row],[Lower]])</f>
        <v>3411.1446974461405</v>
      </c>
      <c r="R519" s="22" t="e">
        <f>IF(BTC[[#This Row],[SuperTrend]]=BTC[[#This Row],[Upper]],BTC[[#This Row],[Upper]],NA())</f>
        <v>#N/A</v>
      </c>
      <c r="S519" s="22">
        <f>IF(BTC[[#This Row],[SuperTrend]]=BTC[[#This Row],[Lower]],BTC[[#This Row],[Lower]],NA())</f>
        <v>3411.1446974461405</v>
      </c>
      <c r="T519" s="22">
        <f>IF(BTC[[#This Row],[close]]&lt;=BTC[[#This Row],[STpot]],BTC[[#This Row],[Upper]],BTC[[#This Row],[Lower]])</f>
        <v>3411.1446974461405</v>
      </c>
    </row>
    <row r="520" spans="1:20" x14ac:dyDescent="0.25">
      <c r="A520" s="5">
        <v>519</v>
      </c>
      <c r="B520" s="2">
        <v>43481</v>
      </c>
      <c r="C520" s="1">
        <v>3591.84</v>
      </c>
      <c r="D520" s="1">
        <v>3634.7</v>
      </c>
      <c r="E520" s="1">
        <v>3530.39</v>
      </c>
      <c r="F520" s="1">
        <v>3616.21</v>
      </c>
      <c r="G520" s="15">
        <f>BTC[[#This Row],[high]]-BTC[[#This Row],[low]]</f>
        <v>104.30999999999995</v>
      </c>
      <c r="H520" s="15">
        <f>ABS(BTC[[#This Row],[high]]-F519)</f>
        <v>42.859999999999673</v>
      </c>
      <c r="I520" s="15">
        <f>ABS(BTC[[#This Row],[low]]-F519)</f>
        <v>61.450000000000273</v>
      </c>
      <c r="J520" s="15">
        <f>MAX(BTC[[#This Row],[H-L]:[|L-pC|]])</f>
        <v>104.30999999999995</v>
      </c>
      <c r="K520" s="8">
        <f>(K519*9+BTC[[#This Row],[TR]])/10</f>
        <v>173.553834889672</v>
      </c>
      <c r="L520" s="12">
        <f>(BTC[[#This Row],[high]]+BTC[[#This Row],[low]])/2</f>
        <v>3582.5450000000001</v>
      </c>
      <c r="M520" s="15">
        <f>BTC[[#This Row],[MidPrice]]+3*BTC[[#This Row],[ATR]]</f>
        <v>4103.2065046690159</v>
      </c>
      <c r="N520" s="15">
        <f>BTC[[#This Row],[MidPrice]]-3*BTC[[#This Row],[ATR]]</f>
        <v>3061.8834953309843</v>
      </c>
      <c r="O520" s="15">
        <f>IF(OR(BTC[[#This Row],[UpperE]]&lt;O519,F519&gt;O519),BTC[[#This Row],[UpperE]],O519)</f>
        <v>4103.2065046690159</v>
      </c>
      <c r="P520" s="15">
        <f>IF(OR(BTC[[#This Row],[LowerE]]&gt;P519,F519&lt;P519),BTC[[#This Row],[LowerE]],P519)</f>
        <v>3411.1446974461405</v>
      </c>
      <c r="Q520" s="8">
        <f>IF(T519=O519,BTC[[#This Row],[Upper]],BTC[[#This Row],[Lower]])</f>
        <v>3411.1446974461405</v>
      </c>
      <c r="R520" s="22" t="e">
        <f>IF(BTC[[#This Row],[SuperTrend]]=BTC[[#This Row],[Upper]],BTC[[#This Row],[Upper]],NA())</f>
        <v>#N/A</v>
      </c>
      <c r="S520" s="22">
        <f>IF(BTC[[#This Row],[SuperTrend]]=BTC[[#This Row],[Lower]],BTC[[#This Row],[Lower]],NA())</f>
        <v>3411.1446974461405</v>
      </c>
      <c r="T520" s="22">
        <f>IF(BTC[[#This Row],[close]]&lt;=BTC[[#This Row],[STpot]],BTC[[#This Row],[Upper]],BTC[[#This Row],[Lower]])</f>
        <v>3411.1446974461405</v>
      </c>
    </row>
    <row r="521" spans="1:20" x14ac:dyDescent="0.25">
      <c r="A521" s="5">
        <v>520</v>
      </c>
      <c r="B521" s="2">
        <v>43482</v>
      </c>
      <c r="C521" s="1">
        <v>3613.32</v>
      </c>
      <c r="D521" s="1">
        <v>3620</v>
      </c>
      <c r="E521" s="1">
        <v>3565.75</v>
      </c>
      <c r="F521" s="1">
        <v>3594.87</v>
      </c>
      <c r="G521" s="15">
        <f>BTC[[#This Row],[high]]-BTC[[#This Row],[low]]</f>
        <v>54.25</v>
      </c>
      <c r="H521" s="15">
        <f>ABS(BTC[[#This Row],[high]]-F520)</f>
        <v>3.7899999999999636</v>
      </c>
      <c r="I521" s="15">
        <f>ABS(BTC[[#This Row],[low]]-F520)</f>
        <v>50.460000000000036</v>
      </c>
      <c r="J521" s="15">
        <f>MAX(BTC[[#This Row],[H-L]:[|L-pC|]])</f>
        <v>54.25</v>
      </c>
      <c r="K521" s="8">
        <f>(K520*9+BTC[[#This Row],[TR]])/10</f>
        <v>161.62345140070482</v>
      </c>
      <c r="L521" s="12">
        <f>(BTC[[#This Row],[high]]+BTC[[#This Row],[low]])/2</f>
        <v>3592.875</v>
      </c>
      <c r="M521" s="15">
        <f>BTC[[#This Row],[MidPrice]]+3*BTC[[#This Row],[ATR]]</f>
        <v>4077.7453542021144</v>
      </c>
      <c r="N521" s="15">
        <f>BTC[[#This Row],[MidPrice]]-3*BTC[[#This Row],[ATR]]</f>
        <v>3108.0046457978856</v>
      </c>
      <c r="O521" s="15">
        <f>IF(OR(BTC[[#This Row],[UpperE]]&lt;O520,F520&gt;O520),BTC[[#This Row],[UpperE]],O520)</f>
        <v>4077.7453542021144</v>
      </c>
      <c r="P521" s="15">
        <f>IF(OR(BTC[[#This Row],[LowerE]]&gt;P520,F520&lt;P520),BTC[[#This Row],[LowerE]],P520)</f>
        <v>3411.1446974461405</v>
      </c>
      <c r="Q521" s="8">
        <f>IF(T520=O520,BTC[[#This Row],[Upper]],BTC[[#This Row],[Lower]])</f>
        <v>3411.1446974461405</v>
      </c>
      <c r="R521" s="22" t="e">
        <f>IF(BTC[[#This Row],[SuperTrend]]=BTC[[#This Row],[Upper]],BTC[[#This Row],[Upper]],NA())</f>
        <v>#N/A</v>
      </c>
      <c r="S521" s="22">
        <f>IF(BTC[[#This Row],[SuperTrend]]=BTC[[#This Row],[Lower]],BTC[[#This Row],[Lower]],NA())</f>
        <v>3411.1446974461405</v>
      </c>
      <c r="T521" s="22">
        <f>IF(BTC[[#This Row],[close]]&lt;=BTC[[#This Row],[STpot]],BTC[[#This Row],[Upper]],BTC[[#This Row],[Lower]])</f>
        <v>3411.1446974461405</v>
      </c>
    </row>
    <row r="522" spans="1:20" x14ac:dyDescent="0.25">
      <c r="A522" s="5">
        <v>521</v>
      </c>
      <c r="B522" s="2">
        <v>43483</v>
      </c>
      <c r="C522" s="1">
        <v>3594.87</v>
      </c>
      <c r="D522" s="1">
        <v>3720</v>
      </c>
      <c r="E522" s="1">
        <v>3594.23</v>
      </c>
      <c r="F522" s="1">
        <v>3665.3</v>
      </c>
      <c r="G522" s="15">
        <f>BTC[[#This Row],[high]]-BTC[[#This Row],[low]]</f>
        <v>125.76999999999998</v>
      </c>
      <c r="H522" s="15">
        <f>ABS(BTC[[#This Row],[high]]-F521)</f>
        <v>125.13000000000011</v>
      </c>
      <c r="I522" s="15">
        <f>ABS(BTC[[#This Row],[low]]-F521)</f>
        <v>0.63999999999987267</v>
      </c>
      <c r="J522" s="15">
        <f>MAX(BTC[[#This Row],[H-L]:[|L-pC|]])</f>
        <v>125.76999999999998</v>
      </c>
      <c r="K522" s="8">
        <f>(K521*9+BTC[[#This Row],[TR]])/10</f>
        <v>158.03810626063435</v>
      </c>
      <c r="L522" s="12">
        <f>(BTC[[#This Row],[high]]+BTC[[#This Row],[low]])/2</f>
        <v>3657.1149999999998</v>
      </c>
      <c r="M522" s="15">
        <f>BTC[[#This Row],[MidPrice]]+3*BTC[[#This Row],[ATR]]</f>
        <v>4131.2293187819032</v>
      </c>
      <c r="N522" s="15">
        <f>BTC[[#This Row],[MidPrice]]-3*BTC[[#This Row],[ATR]]</f>
        <v>3183.0006812180968</v>
      </c>
      <c r="O522" s="15">
        <f>IF(OR(BTC[[#This Row],[UpperE]]&lt;O521,F521&gt;O521),BTC[[#This Row],[UpperE]],O521)</f>
        <v>4077.7453542021144</v>
      </c>
      <c r="P522" s="15">
        <f>IF(OR(BTC[[#This Row],[LowerE]]&gt;P521,F521&lt;P521),BTC[[#This Row],[LowerE]],P521)</f>
        <v>3411.1446974461405</v>
      </c>
      <c r="Q522" s="8">
        <f>IF(T521=O521,BTC[[#This Row],[Upper]],BTC[[#This Row],[Lower]])</f>
        <v>3411.1446974461405</v>
      </c>
      <c r="R522" s="22" t="e">
        <f>IF(BTC[[#This Row],[SuperTrend]]=BTC[[#This Row],[Upper]],BTC[[#This Row],[Upper]],NA())</f>
        <v>#N/A</v>
      </c>
      <c r="S522" s="22">
        <f>IF(BTC[[#This Row],[SuperTrend]]=BTC[[#This Row],[Lower]],BTC[[#This Row],[Lower]],NA())</f>
        <v>3411.1446974461405</v>
      </c>
      <c r="T522" s="22">
        <f>IF(BTC[[#This Row],[close]]&lt;=BTC[[#This Row],[STpot]],BTC[[#This Row],[Upper]],BTC[[#This Row],[Lower]])</f>
        <v>3411.1446974461405</v>
      </c>
    </row>
    <row r="523" spans="1:20" x14ac:dyDescent="0.25">
      <c r="A523" s="5">
        <v>522</v>
      </c>
      <c r="B523" s="2">
        <v>43484</v>
      </c>
      <c r="C523" s="1">
        <v>3665.75</v>
      </c>
      <c r="D523" s="1">
        <v>3693.73</v>
      </c>
      <c r="E523" s="1">
        <v>3475</v>
      </c>
      <c r="F523" s="1">
        <v>3539.28</v>
      </c>
      <c r="G523" s="15">
        <f>BTC[[#This Row],[high]]-BTC[[#This Row],[low]]</f>
        <v>218.73000000000002</v>
      </c>
      <c r="H523" s="15">
        <f>ABS(BTC[[#This Row],[high]]-F522)</f>
        <v>28.429999999999836</v>
      </c>
      <c r="I523" s="15">
        <f>ABS(BTC[[#This Row],[low]]-F522)</f>
        <v>190.30000000000018</v>
      </c>
      <c r="J523" s="15">
        <f>MAX(BTC[[#This Row],[H-L]:[|L-pC|]])</f>
        <v>218.73000000000002</v>
      </c>
      <c r="K523" s="8">
        <f>(K522*9+BTC[[#This Row],[TR]])/10</f>
        <v>164.1072956345709</v>
      </c>
      <c r="L523" s="12">
        <f>(BTC[[#This Row],[high]]+BTC[[#This Row],[low]])/2</f>
        <v>3584.3649999999998</v>
      </c>
      <c r="M523" s="15">
        <f>BTC[[#This Row],[MidPrice]]+3*BTC[[#This Row],[ATR]]</f>
        <v>4076.6868869037125</v>
      </c>
      <c r="N523" s="15">
        <f>BTC[[#This Row],[MidPrice]]-3*BTC[[#This Row],[ATR]]</f>
        <v>3092.043113096287</v>
      </c>
      <c r="O523" s="15">
        <f>IF(OR(BTC[[#This Row],[UpperE]]&lt;O522,F522&gt;O522),BTC[[#This Row],[UpperE]],O522)</f>
        <v>4076.6868869037125</v>
      </c>
      <c r="P523" s="15">
        <f>IF(OR(BTC[[#This Row],[LowerE]]&gt;P522,F522&lt;P522),BTC[[#This Row],[LowerE]],P522)</f>
        <v>3411.1446974461405</v>
      </c>
      <c r="Q523" s="8">
        <f>IF(T522=O522,BTC[[#This Row],[Upper]],BTC[[#This Row],[Lower]])</f>
        <v>3411.1446974461405</v>
      </c>
      <c r="R523" s="22" t="e">
        <f>IF(BTC[[#This Row],[SuperTrend]]=BTC[[#This Row],[Upper]],BTC[[#This Row],[Upper]],NA())</f>
        <v>#N/A</v>
      </c>
      <c r="S523" s="22">
        <f>IF(BTC[[#This Row],[SuperTrend]]=BTC[[#This Row],[Lower]],BTC[[#This Row],[Lower]],NA())</f>
        <v>3411.1446974461405</v>
      </c>
      <c r="T523" s="22">
        <f>IF(BTC[[#This Row],[close]]&lt;=BTC[[#This Row],[STpot]],BTC[[#This Row],[Upper]],BTC[[#This Row],[Lower]])</f>
        <v>3411.1446974461405</v>
      </c>
    </row>
    <row r="524" spans="1:20" x14ac:dyDescent="0.25">
      <c r="A524" s="5">
        <v>523</v>
      </c>
      <c r="B524" s="2">
        <v>43485</v>
      </c>
      <c r="C524" s="1">
        <v>3539.26</v>
      </c>
      <c r="D524" s="1">
        <v>3559.51</v>
      </c>
      <c r="E524" s="1">
        <v>3475.5</v>
      </c>
      <c r="F524" s="1">
        <v>3526.9</v>
      </c>
      <c r="G524" s="15">
        <f>BTC[[#This Row],[high]]-BTC[[#This Row],[low]]</f>
        <v>84.010000000000218</v>
      </c>
      <c r="H524" s="15">
        <f>ABS(BTC[[#This Row],[high]]-F523)</f>
        <v>20.230000000000018</v>
      </c>
      <c r="I524" s="15">
        <f>ABS(BTC[[#This Row],[low]]-F523)</f>
        <v>63.7800000000002</v>
      </c>
      <c r="J524" s="15">
        <f>MAX(BTC[[#This Row],[H-L]:[|L-pC|]])</f>
        <v>84.010000000000218</v>
      </c>
      <c r="K524" s="8">
        <f>(K523*9+BTC[[#This Row],[TR]])/10</f>
        <v>156.09756607111382</v>
      </c>
      <c r="L524" s="12">
        <f>(BTC[[#This Row],[high]]+BTC[[#This Row],[low]])/2</f>
        <v>3517.5050000000001</v>
      </c>
      <c r="M524" s="15">
        <f>BTC[[#This Row],[MidPrice]]+3*BTC[[#This Row],[ATR]]</f>
        <v>3985.7976982133414</v>
      </c>
      <c r="N524" s="15">
        <f>BTC[[#This Row],[MidPrice]]-3*BTC[[#This Row],[ATR]]</f>
        <v>3049.2123017866588</v>
      </c>
      <c r="O524" s="15">
        <f>IF(OR(BTC[[#This Row],[UpperE]]&lt;O523,F523&gt;O523),BTC[[#This Row],[UpperE]],O523)</f>
        <v>3985.7976982133414</v>
      </c>
      <c r="P524" s="15">
        <f>IF(OR(BTC[[#This Row],[LowerE]]&gt;P523,F523&lt;P523),BTC[[#This Row],[LowerE]],P523)</f>
        <v>3411.1446974461405</v>
      </c>
      <c r="Q524" s="8">
        <f>IF(T523=O523,BTC[[#This Row],[Upper]],BTC[[#This Row],[Lower]])</f>
        <v>3411.1446974461405</v>
      </c>
      <c r="R524" s="22" t="e">
        <f>IF(BTC[[#This Row],[SuperTrend]]=BTC[[#This Row],[Upper]],BTC[[#This Row],[Upper]],NA())</f>
        <v>#N/A</v>
      </c>
      <c r="S524" s="22">
        <f>IF(BTC[[#This Row],[SuperTrend]]=BTC[[#This Row],[Lower]],BTC[[#This Row],[Lower]],NA())</f>
        <v>3411.1446974461405</v>
      </c>
      <c r="T524" s="22">
        <f>IF(BTC[[#This Row],[close]]&lt;=BTC[[#This Row],[STpot]],BTC[[#This Row],[Upper]],BTC[[#This Row],[Lower]])</f>
        <v>3411.1446974461405</v>
      </c>
    </row>
    <row r="525" spans="1:20" x14ac:dyDescent="0.25">
      <c r="A525" s="5">
        <v>524</v>
      </c>
      <c r="B525" s="2">
        <v>43486</v>
      </c>
      <c r="C525" s="1">
        <v>3526.88</v>
      </c>
      <c r="D525" s="1">
        <v>3608.5</v>
      </c>
      <c r="E525" s="1">
        <v>3434.85</v>
      </c>
      <c r="F525" s="1">
        <v>3570.93</v>
      </c>
      <c r="G525" s="15">
        <f>BTC[[#This Row],[high]]-BTC[[#This Row],[low]]</f>
        <v>173.65000000000009</v>
      </c>
      <c r="H525" s="15">
        <f>ABS(BTC[[#This Row],[high]]-F524)</f>
        <v>81.599999999999909</v>
      </c>
      <c r="I525" s="15">
        <f>ABS(BTC[[#This Row],[low]]-F524)</f>
        <v>92.050000000000182</v>
      </c>
      <c r="J525" s="15">
        <f>MAX(BTC[[#This Row],[H-L]:[|L-pC|]])</f>
        <v>173.65000000000009</v>
      </c>
      <c r="K525" s="8">
        <f>(K524*9+BTC[[#This Row],[TR]])/10</f>
        <v>157.85280946400243</v>
      </c>
      <c r="L525" s="12">
        <f>(BTC[[#This Row],[high]]+BTC[[#This Row],[low]])/2</f>
        <v>3521.6750000000002</v>
      </c>
      <c r="M525" s="15">
        <f>BTC[[#This Row],[MidPrice]]+3*BTC[[#This Row],[ATR]]</f>
        <v>3995.2334283920072</v>
      </c>
      <c r="N525" s="15">
        <f>BTC[[#This Row],[MidPrice]]-3*BTC[[#This Row],[ATR]]</f>
        <v>3048.1165716079931</v>
      </c>
      <c r="O525" s="15">
        <f>IF(OR(BTC[[#This Row],[UpperE]]&lt;O524,F524&gt;O524),BTC[[#This Row],[UpperE]],O524)</f>
        <v>3985.7976982133414</v>
      </c>
      <c r="P525" s="15">
        <f>IF(OR(BTC[[#This Row],[LowerE]]&gt;P524,F524&lt;P524),BTC[[#This Row],[LowerE]],P524)</f>
        <v>3411.1446974461405</v>
      </c>
      <c r="Q525" s="8">
        <f>IF(T524=O524,BTC[[#This Row],[Upper]],BTC[[#This Row],[Lower]])</f>
        <v>3411.1446974461405</v>
      </c>
      <c r="R525" s="22" t="e">
        <f>IF(BTC[[#This Row],[SuperTrend]]=BTC[[#This Row],[Upper]],BTC[[#This Row],[Upper]],NA())</f>
        <v>#N/A</v>
      </c>
      <c r="S525" s="22">
        <f>IF(BTC[[#This Row],[SuperTrend]]=BTC[[#This Row],[Lower]],BTC[[#This Row],[Lower]],NA())</f>
        <v>3411.1446974461405</v>
      </c>
      <c r="T525" s="22">
        <f>IF(BTC[[#This Row],[close]]&lt;=BTC[[#This Row],[STpot]],BTC[[#This Row],[Upper]],BTC[[#This Row],[Lower]])</f>
        <v>3411.1446974461405</v>
      </c>
    </row>
    <row r="526" spans="1:20" x14ac:dyDescent="0.25">
      <c r="A526" s="5">
        <v>525</v>
      </c>
      <c r="B526" s="2">
        <v>43487</v>
      </c>
      <c r="C526" s="1">
        <v>3570.41</v>
      </c>
      <c r="D526" s="1">
        <v>3607.98</v>
      </c>
      <c r="E526" s="1">
        <v>3514.5</v>
      </c>
      <c r="F526" s="1">
        <v>3552.82</v>
      </c>
      <c r="G526" s="15">
        <f>BTC[[#This Row],[high]]-BTC[[#This Row],[low]]</f>
        <v>93.480000000000018</v>
      </c>
      <c r="H526" s="15">
        <f>ABS(BTC[[#This Row],[high]]-F525)</f>
        <v>37.050000000000182</v>
      </c>
      <c r="I526" s="15">
        <f>ABS(BTC[[#This Row],[low]]-F525)</f>
        <v>56.429999999999836</v>
      </c>
      <c r="J526" s="15">
        <f>MAX(BTC[[#This Row],[H-L]:[|L-pC|]])</f>
        <v>93.480000000000018</v>
      </c>
      <c r="K526" s="8">
        <f>(K525*9+BTC[[#This Row],[TR]])/10</f>
        <v>151.41552851760218</v>
      </c>
      <c r="L526" s="12">
        <f>(BTC[[#This Row],[high]]+BTC[[#This Row],[low]])/2</f>
        <v>3561.24</v>
      </c>
      <c r="M526" s="15">
        <f>BTC[[#This Row],[MidPrice]]+3*BTC[[#This Row],[ATR]]</f>
        <v>4015.4865855528064</v>
      </c>
      <c r="N526" s="15">
        <f>BTC[[#This Row],[MidPrice]]-3*BTC[[#This Row],[ATR]]</f>
        <v>3106.9934144471931</v>
      </c>
      <c r="O526" s="15">
        <f>IF(OR(BTC[[#This Row],[UpperE]]&lt;O525,F525&gt;O525),BTC[[#This Row],[UpperE]],O525)</f>
        <v>3985.7976982133414</v>
      </c>
      <c r="P526" s="15">
        <f>IF(OR(BTC[[#This Row],[LowerE]]&gt;P525,F525&lt;P525),BTC[[#This Row],[LowerE]],P525)</f>
        <v>3411.1446974461405</v>
      </c>
      <c r="Q526" s="8">
        <f>IF(T525=O525,BTC[[#This Row],[Upper]],BTC[[#This Row],[Lower]])</f>
        <v>3411.1446974461405</v>
      </c>
      <c r="R526" s="22" t="e">
        <f>IF(BTC[[#This Row],[SuperTrend]]=BTC[[#This Row],[Upper]],BTC[[#This Row],[Upper]],NA())</f>
        <v>#N/A</v>
      </c>
      <c r="S526" s="22">
        <f>IF(BTC[[#This Row],[SuperTrend]]=BTC[[#This Row],[Lower]],BTC[[#This Row],[Lower]],NA())</f>
        <v>3411.1446974461405</v>
      </c>
      <c r="T526" s="22">
        <f>IF(BTC[[#This Row],[close]]&lt;=BTC[[#This Row],[STpot]],BTC[[#This Row],[Upper]],BTC[[#This Row],[Lower]])</f>
        <v>3411.1446974461405</v>
      </c>
    </row>
    <row r="527" spans="1:20" x14ac:dyDescent="0.25">
      <c r="A527" s="5">
        <v>526</v>
      </c>
      <c r="B527" s="2">
        <v>43488</v>
      </c>
      <c r="C527" s="1">
        <v>3552.97</v>
      </c>
      <c r="D527" s="1">
        <v>3589</v>
      </c>
      <c r="E527" s="1">
        <v>3529.22</v>
      </c>
      <c r="F527" s="1">
        <v>3569.62</v>
      </c>
      <c r="G527" s="15">
        <f>BTC[[#This Row],[high]]-BTC[[#This Row],[low]]</f>
        <v>59.7800000000002</v>
      </c>
      <c r="H527" s="15">
        <f>ABS(BTC[[#This Row],[high]]-F526)</f>
        <v>36.179999999999836</v>
      </c>
      <c r="I527" s="15">
        <f>ABS(BTC[[#This Row],[low]]-F526)</f>
        <v>23.600000000000364</v>
      </c>
      <c r="J527" s="15">
        <f>MAX(BTC[[#This Row],[H-L]:[|L-pC|]])</f>
        <v>59.7800000000002</v>
      </c>
      <c r="K527" s="8">
        <f>(K526*9+BTC[[#This Row],[TR]])/10</f>
        <v>142.25197566584197</v>
      </c>
      <c r="L527" s="12">
        <f>(BTC[[#This Row],[high]]+BTC[[#This Row],[low]])/2</f>
        <v>3559.1099999999997</v>
      </c>
      <c r="M527" s="15">
        <f>BTC[[#This Row],[MidPrice]]+3*BTC[[#This Row],[ATR]]</f>
        <v>3985.8659269975255</v>
      </c>
      <c r="N527" s="15">
        <f>BTC[[#This Row],[MidPrice]]-3*BTC[[#This Row],[ATR]]</f>
        <v>3132.3540730024738</v>
      </c>
      <c r="O527" s="15">
        <f>IF(OR(BTC[[#This Row],[UpperE]]&lt;O526,F526&gt;O526),BTC[[#This Row],[UpperE]],O526)</f>
        <v>3985.7976982133414</v>
      </c>
      <c r="P527" s="15">
        <f>IF(OR(BTC[[#This Row],[LowerE]]&gt;P526,F526&lt;P526),BTC[[#This Row],[LowerE]],P526)</f>
        <v>3411.1446974461405</v>
      </c>
      <c r="Q527" s="8">
        <f>IF(T526=O526,BTC[[#This Row],[Upper]],BTC[[#This Row],[Lower]])</f>
        <v>3411.1446974461405</v>
      </c>
      <c r="R527" s="22" t="e">
        <f>IF(BTC[[#This Row],[SuperTrend]]=BTC[[#This Row],[Upper]],BTC[[#This Row],[Upper]],NA())</f>
        <v>#N/A</v>
      </c>
      <c r="S527" s="22">
        <f>IF(BTC[[#This Row],[SuperTrend]]=BTC[[#This Row],[Lower]],BTC[[#This Row],[Lower]],NA())</f>
        <v>3411.1446974461405</v>
      </c>
      <c r="T527" s="22">
        <f>IF(BTC[[#This Row],[close]]&lt;=BTC[[#This Row],[STpot]],BTC[[#This Row],[Upper]],BTC[[#This Row],[Lower]])</f>
        <v>3411.1446974461405</v>
      </c>
    </row>
    <row r="528" spans="1:20" x14ac:dyDescent="0.25">
      <c r="A528" s="5">
        <v>527</v>
      </c>
      <c r="B528" s="2">
        <v>43489</v>
      </c>
      <c r="C528" s="1">
        <v>3569.07</v>
      </c>
      <c r="D528" s="1">
        <v>3587.15</v>
      </c>
      <c r="E528" s="1">
        <v>3522.51</v>
      </c>
      <c r="F528" s="1">
        <v>3565.29</v>
      </c>
      <c r="G528" s="15">
        <f>BTC[[#This Row],[high]]-BTC[[#This Row],[low]]</f>
        <v>64.639999999999873</v>
      </c>
      <c r="H528" s="15">
        <f>ABS(BTC[[#This Row],[high]]-F527)</f>
        <v>17.5300000000002</v>
      </c>
      <c r="I528" s="15">
        <f>ABS(BTC[[#This Row],[low]]-F527)</f>
        <v>47.109999999999673</v>
      </c>
      <c r="J528" s="15">
        <f>MAX(BTC[[#This Row],[H-L]:[|L-pC|]])</f>
        <v>64.639999999999873</v>
      </c>
      <c r="K528" s="8">
        <f>(K527*9+BTC[[#This Row],[TR]])/10</f>
        <v>134.49077809925774</v>
      </c>
      <c r="L528" s="12">
        <f>(BTC[[#This Row],[high]]+BTC[[#This Row],[low]])/2</f>
        <v>3554.83</v>
      </c>
      <c r="M528" s="15">
        <f>BTC[[#This Row],[MidPrice]]+3*BTC[[#This Row],[ATR]]</f>
        <v>3958.3023342977731</v>
      </c>
      <c r="N528" s="15">
        <f>BTC[[#This Row],[MidPrice]]-3*BTC[[#This Row],[ATR]]</f>
        <v>3151.3576657022268</v>
      </c>
      <c r="O528" s="15">
        <f>IF(OR(BTC[[#This Row],[UpperE]]&lt;O527,F527&gt;O527),BTC[[#This Row],[UpperE]],O527)</f>
        <v>3958.3023342977731</v>
      </c>
      <c r="P528" s="15">
        <f>IF(OR(BTC[[#This Row],[LowerE]]&gt;P527,F527&lt;P527),BTC[[#This Row],[LowerE]],P527)</f>
        <v>3411.1446974461405</v>
      </c>
      <c r="Q528" s="8">
        <f>IF(T527=O527,BTC[[#This Row],[Upper]],BTC[[#This Row],[Lower]])</f>
        <v>3411.1446974461405</v>
      </c>
      <c r="R528" s="22" t="e">
        <f>IF(BTC[[#This Row],[SuperTrend]]=BTC[[#This Row],[Upper]],BTC[[#This Row],[Upper]],NA())</f>
        <v>#N/A</v>
      </c>
      <c r="S528" s="22">
        <f>IF(BTC[[#This Row],[SuperTrend]]=BTC[[#This Row],[Lower]],BTC[[#This Row],[Lower]],NA())</f>
        <v>3411.1446974461405</v>
      </c>
      <c r="T528" s="22">
        <f>IF(BTC[[#This Row],[close]]&lt;=BTC[[#This Row],[STpot]],BTC[[#This Row],[Upper]],BTC[[#This Row],[Lower]])</f>
        <v>3411.1446974461405</v>
      </c>
    </row>
    <row r="529" spans="1:20" x14ac:dyDescent="0.25">
      <c r="A529" s="5">
        <v>528</v>
      </c>
      <c r="B529" s="2">
        <v>43490</v>
      </c>
      <c r="C529" s="1">
        <v>3566.69</v>
      </c>
      <c r="D529" s="1">
        <v>3662.94</v>
      </c>
      <c r="E529" s="1">
        <v>3545</v>
      </c>
      <c r="F529" s="1">
        <v>3565.25</v>
      </c>
      <c r="G529" s="15">
        <f>BTC[[#This Row],[high]]-BTC[[#This Row],[low]]</f>
        <v>117.94000000000005</v>
      </c>
      <c r="H529" s="15">
        <f>ABS(BTC[[#This Row],[high]]-F528)</f>
        <v>97.650000000000091</v>
      </c>
      <c r="I529" s="15">
        <f>ABS(BTC[[#This Row],[low]]-F528)</f>
        <v>20.289999999999964</v>
      </c>
      <c r="J529" s="15">
        <f>MAX(BTC[[#This Row],[H-L]:[|L-pC|]])</f>
        <v>117.94000000000005</v>
      </c>
      <c r="K529" s="8">
        <f>(K528*9+BTC[[#This Row],[TR]])/10</f>
        <v>132.83570028933198</v>
      </c>
      <c r="L529" s="12">
        <f>(BTC[[#This Row],[high]]+BTC[[#This Row],[low]])/2</f>
        <v>3603.9700000000003</v>
      </c>
      <c r="M529" s="15">
        <f>BTC[[#This Row],[MidPrice]]+3*BTC[[#This Row],[ATR]]</f>
        <v>4002.4771008679963</v>
      </c>
      <c r="N529" s="15">
        <f>BTC[[#This Row],[MidPrice]]-3*BTC[[#This Row],[ATR]]</f>
        <v>3205.4628991320042</v>
      </c>
      <c r="O529" s="15">
        <f>IF(OR(BTC[[#This Row],[UpperE]]&lt;O528,F528&gt;O528),BTC[[#This Row],[UpperE]],O528)</f>
        <v>3958.3023342977731</v>
      </c>
      <c r="P529" s="15">
        <f>IF(OR(BTC[[#This Row],[LowerE]]&gt;P528,F528&lt;P528),BTC[[#This Row],[LowerE]],P528)</f>
        <v>3411.1446974461405</v>
      </c>
      <c r="Q529" s="8">
        <f>IF(T528=O528,BTC[[#This Row],[Upper]],BTC[[#This Row],[Lower]])</f>
        <v>3411.1446974461405</v>
      </c>
      <c r="R529" s="22" t="e">
        <f>IF(BTC[[#This Row],[SuperTrend]]=BTC[[#This Row],[Upper]],BTC[[#This Row],[Upper]],NA())</f>
        <v>#N/A</v>
      </c>
      <c r="S529" s="22">
        <f>IF(BTC[[#This Row],[SuperTrend]]=BTC[[#This Row],[Lower]],BTC[[#This Row],[Lower]],NA())</f>
        <v>3411.1446974461405</v>
      </c>
      <c r="T529" s="22">
        <f>IF(BTC[[#This Row],[close]]&lt;=BTC[[#This Row],[STpot]],BTC[[#This Row],[Upper]],BTC[[#This Row],[Lower]])</f>
        <v>3411.1446974461405</v>
      </c>
    </row>
    <row r="530" spans="1:20" x14ac:dyDescent="0.25">
      <c r="A530" s="5">
        <v>529</v>
      </c>
      <c r="B530" s="2">
        <v>43491</v>
      </c>
      <c r="C530" s="1">
        <v>3565.62</v>
      </c>
      <c r="D530" s="1">
        <v>3579</v>
      </c>
      <c r="E530" s="1">
        <v>3486</v>
      </c>
      <c r="F530" s="1">
        <v>3550.84</v>
      </c>
      <c r="G530" s="15">
        <f>BTC[[#This Row],[high]]-BTC[[#This Row],[low]]</f>
        <v>93</v>
      </c>
      <c r="H530" s="15">
        <f>ABS(BTC[[#This Row],[high]]-F529)</f>
        <v>13.75</v>
      </c>
      <c r="I530" s="15">
        <f>ABS(BTC[[#This Row],[low]]-F529)</f>
        <v>79.25</v>
      </c>
      <c r="J530" s="15">
        <f>MAX(BTC[[#This Row],[H-L]:[|L-pC|]])</f>
        <v>93</v>
      </c>
      <c r="K530" s="8">
        <f>(K529*9+BTC[[#This Row],[TR]])/10</f>
        <v>128.85213026039878</v>
      </c>
      <c r="L530" s="12">
        <f>(BTC[[#This Row],[high]]+BTC[[#This Row],[low]])/2</f>
        <v>3532.5</v>
      </c>
      <c r="M530" s="15">
        <f>BTC[[#This Row],[MidPrice]]+3*BTC[[#This Row],[ATR]]</f>
        <v>3919.0563907811966</v>
      </c>
      <c r="N530" s="15">
        <f>BTC[[#This Row],[MidPrice]]-3*BTC[[#This Row],[ATR]]</f>
        <v>3145.9436092188034</v>
      </c>
      <c r="O530" s="15">
        <f>IF(OR(BTC[[#This Row],[UpperE]]&lt;O529,F529&gt;O529),BTC[[#This Row],[UpperE]],O529)</f>
        <v>3919.0563907811966</v>
      </c>
      <c r="P530" s="15">
        <f>IF(OR(BTC[[#This Row],[LowerE]]&gt;P529,F529&lt;P529),BTC[[#This Row],[LowerE]],P529)</f>
        <v>3411.1446974461405</v>
      </c>
      <c r="Q530" s="8">
        <f>IF(T529=O529,BTC[[#This Row],[Upper]],BTC[[#This Row],[Lower]])</f>
        <v>3411.1446974461405</v>
      </c>
      <c r="R530" s="22" t="e">
        <f>IF(BTC[[#This Row],[SuperTrend]]=BTC[[#This Row],[Upper]],BTC[[#This Row],[Upper]],NA())</f>
        <v>#N/A</v>
      </c>
      <c r="S530" s="22">
        <f>IF(BTC[[#This Row],[SuperTrend]]=BTC[[#This Row],[Lower]],BTC[[#This Row],[Lower]],NA())</f>
        <v>3411.1446974461405</v>
      </c>
      <c r="T530" s="22">
        <f>IF(BTC[[#This Row],[close]]&lt;=BTC[[#This Row],[STpot]],BTC[[#This Row],[Upper]],BTC[[#This Row],[Lower]])</f>
        <v>3411.1446974461405</v>
      </c>
    </row>
    <row r="531" spans="1:20" x14ac:dyDescent="0.25">
      <c r="A531" s="5">
        <v>530</v>
      </c>
      <c r="B531" s="2">
        <v>43492</v>
      </c>
      <c r="C531" s="1">
        <v>3550.05</v>
      </c>
      <c r="D531" s="1">
        <v>3557.75</v>
      </c>
      <c r="E531" s="1">
        <v>3380.27</v>
      </c>
      <c r="F531" s="1">
        <v>3434.15</v>
      </c>
      <c r="G531" s="15">
        <f>BTC[[#This Row],[high]]-BTC[[#This Row],[low]]</f>
        <v>177.48000000000002</v>
      </c>
      <c r="H531" s="15">
        <f>ABS(BTC[[#This Row],[high]]-F530)</f>
        <v>6.9099999999998545</v>
      </c>
      <c r="I531" s="15">
        <f>ABS(BTC[[#This Row],[low]]-F530)</f>
        <v>170.57000000000016</v>
      </c>
      <c r="J531" s="15">
        <f>MAX(BTC[[#This Row],[H-L]:[|L-pC|]])</f>
        <v>177.48000000000002</v>
      </c>
      <c r="K531" s="8">
        <f>(K530*9+BTC[[#This Row],[TR]])/10</f>
        <v>133.71491723435889</v>
      </c>
      <c r="L531" s="12">
        <f>(BTC[[#This Row],[high]]+BTC[[#This Row],[low]])/2</f>
        <v>3469.01</v>
      </c>
      <c r="M531" s="15">
        <f>BTC[[#This Row],[MidPrice]]+3*BTC[[#This Row],[ATR]]</f>
        <v>3870.1547517030767</v>
      </c>
      <c r="N531" s="15">
        <f>BTC[[#This Row],[MidPrice]]-3*BTC[[#This Row],[ATR]]</f>
        <v>3067.8652482969237</v>
      </c>
      <c r="O531" s="15">
        <f>IF(OR(BTC[[#This Row],[UpperE]]&lt;O530,F530&gt;O530),BTC[[#This Row],[UpperE]],O530)</f>
        <v>3870.1547517030767</v>
      </c>
      <c r="P531" s="15">
        <f>IF(OR(BTC[[#This Row],[LowerE]]&gt;P530,F530&lt;P530),BTC[[#This Row],[LowerE]],P530)</f>
        <v>3411.1446974461405</v>
      </c>
      <c r="Q531" s="8">
        <f>IF(T530=O530,BTC[[#This Row],[Upper]],BTC[[#This Row],[Lower]])</f>
        <v>3411.1446974461405</v>
      </c>
      <c r="R531" s="22" t="e">
        <f>IF(BTC[[#This Row],[SuperTrend]]=BTC[[#This Row],[Upper]],BTC[[#This Row],[Upper]],NA())</f>
        <v>#N/A</v>
      </c>
      <c r="S531" s="22">
        <f>IF(BTC[[#This Row],[SuperTrend]]=BTC[[#This Row],[Lower]],BTC[[#This Row],[Lower]],NA())</f>
        <v>3411.1446974461405</v>
      </c>
      <c r="T531" s="22">
        <f>IF(BTC[[#This Row],[close]]&lt;=BTC[[#This Row],[STpot]],BTC[[#This Row],[Upper]],BTC[[#This Row],[Lower]])</f>
        <v>3411.1446974461405</v>
      </c>
    </row>
    <row r="532" spans="1:20" x14ac:dyDescent="0.25">
      <c r="A532" s="5">
        <v>531</v>
      </c>
      <c r="B532" s="2">
        <v>43493</v>
      </c>
      <c r="C532" s="1">
        <v>3434</v>
      </c>
      <c r="D532" s="1">
        <v>3443.45</v>
      </c>
      <c r="E532" s="1">
        <v>3349.92</v>
      </c>
      <c r="F532" s="1">
        <v>3411.04</v>
      </c>
      <c r="G532" s="15">
        <f>BTC[[#This Row],[high]]-BTC[[#This Row],[low]]</f>
        <v>93.529999999999745</v>
      </c>
      <c r="H532" s="15">
        <f>ABS(BTC[[#This Row],[high]]-F531)</f>
        <v>9.2999999999997272</v>
      </c>
      <c r="I532" s="15">
        <f>ABS(BTC[[#This Row],[low]]-F531)</f>
        <v>84.230000000000018</v>
      </c>
      <c r="J532" s="15">
        <f>MAX(BTC[[#This Row],[H-L]:[|L-pC|]])</f>
        <v>93.529999999999745</v>
      </c>
      <c r="K532" s="8">
        <f>(K531*9+BTC[[#This Row],[TR]])/10</f>
        <v>129.69642551092298</v>
      </c>
      <c r="L532" s="12">
        <f>(BTC[[#This Row],[high]]+BTC[[#This Row],[low]])/2</f>
        <v>3396.6849999999999</v>
      </c>
      <c r="M532" s="15">
        <f>BTC[[#This Row],[MidPrice]]+3*BTC[[#This Row],[ATR]]</f>
        <v>3785.7742765327689</v>
      </c>
      <c r="N532" s="15">
        <f>BTC[[#This Row],[MidPrice]]-3*BTC[[#This Row],[ATR]]</f>
        <v>3007.595723467231</v>
      </c>
      <c r="O532" s="15">
        <f>IF(OR(BTC[[#This Row],[UpperE]]&lt;O531,F531&gt;O531),BTC[[#This Row],[UpperE]],O531)</f>
        <v>3785.7742765327689</v>
      </c>
      <c r="P532" s="15">
        <f>IF(OR(BTC[[#This Row],[LowerE]]&gt;P531,F531&lt;P531),BTC[[#This Row],[LowerE]],P531)</f>
        <v>3411.1446974461405</v>
      </c>
      <c r="Q532" s="8">
        <f>IF(T531=O531,BTC[[#This Row],[Upper]],BTC[[#This Row],[Lower]])</f>
        <v>3411.1446974461405</v>
      </c>
      <c r="R532" s="22">
        <f>IF(BTC[[#This Row],[SuperTrend]]=BTC[[#This Row],[Upper]],BTC[[#This Row],[Upper]],NA())</f>
        <v>3785.7742765327689</v>
      </c>
      <c r="S532" s="22" t="e">
        <f>IF(BTC[[#This Row],[SuperTrend]]=BTC[[#This Row],[Lower]],BTC[[#This Row],[Lower]],NA())</f>
        <v>#N/A</v>
      </c>
      <c r="T532" s="22">
        <f>IF(BTC[[#This Row],[close]]&lt;=BTC[[#This Row],[STpot]],BTC[[#This Row],[Upper]],BTC[[#This Row],[Lower]])</f>
        <v>3785.7742765327689</v>
      </c>
    </row>
    <row r="533" spans="1:20" x14ac:dyDescent="0.25">
      <c r="A533" s="5">
        <v>532</v>
      </c>
      <c r="B533" s="2">
        <v>43494</v>
      </c>
      <c r="C533" s="1">
        <v>3410.04</v>
      </c>
      <c r="D533" s="1">
        <v>3478</v>
      </c>
      <c r="E533" s="1">
        <v>3387.1</v>
      </c>
      <c r="F533" s="1">
        <v>3458.18</v>
      </c>
      <c r="G533" s="15">
        <f>BTC[[#This Row],[high]]-BTC[[#This Row],[low]]</f>
        <v>90.900000000000091</v>
      </c>
      <c r="H533" s="15">
        <f>ABS(BTC[[#This Row],[high]]-F532)</f>
        <v>66.960000000000036</v>
      </c>
      <c r="I533" s="15">
        <f>ABS(BTC[[#This Row],[low]]-F532)</f>
        <v>23.940000000000055</v>
      </c>
      <c r="J533" s="15">
        <f>MAX(BTC[[#This Row],[H-L]:[|L-pC|]])</f>
        <v>90.900000000000091</v>
      </c>
      <c r="K533" s="8">
        <f>(K532*9+BTC[[#This Row],[TR]])/10</f>
        <v>125.8167829598307</v>
      </c>
      <c r="L533" s="12">
        <f>(BTC[[#This Row],[high]]+BTC[[#This Row],[low]])/2</f>
        <v>3432.55</v>
      </c>
      <c r="M533" s="15">
        <f>BTC[[#This Row],[MidPrice]]+3*BTC[[#This Row],[ATR]]</f>
        <v>3810.0003488794923</v>
      </c>
      <c r="N533" s="15">
        <f>BTC[[#This Row],[MidPrice]]-3*BTC[[#This Row],[ATR]]</f>
        <v>3055.099651120508</v>
      </c>
      <c r="O533" s="15">
        <f>IF(OR(BTC[[#This Row],[UpperE]]&lt;O532,F532&gt;O532),BTC[[#This Row],[UpperE]],O532)</f>
        <v>3785.7742765327689</v>
      </c>
      <c r="P533" s="15">
        <f>IF(OR(BTC[[#This Row],[LowerE]]&gt;P532,F532&lt;P532),BTC[[#This Row],[LowerE]],P532)</f>
        <v>3055.099651120508</v>
      </c>
      <c r="Q533" s="8">
        <f>IF(T532=O532,BTC[[#This Row],[Upper]],BTC[[#This Row],[Lower]])</f>
        <v>3785.7742765327689</v>
      </c>
      <c r="R533" s="22">
        <f>IF(BTC[[#This Row],[SuperTrend]]=BTC[[#This Row],[Upper]],BTC[[#This Row],[Upper]],NA())</f>
        <v>3785.7742765327689</v>
      </c>
      <c r="S533" s="22" t="e">
        <f>IF(BTC[[#This Row],[SuperTrend]]=BTC[[#This Row],[Lower]],BTC[[#This Row],[Lower]],NA())</f>
        <v>#N/A</v>
      </c>
      <c r="T533" s="22">
        <f>IF(BTC[[#This Row],[close]]&lt;=BTC[[#This Row],[STpot]],BTC[[#This Row],[Upper]],BTC[[#This Row],[Lower]])</f>
        <v>3785.7742765327689</v>
      </c>
    </row>
    <row r="534" spans="1:20" x14ac:dyDescent="0.25">
      <c r="A534" s="5">
        <v>533</v>
      </c>
      <c r="B534" s="2">
        <v>43495</v>
      </c>
      <c r="C534" s="1">
        <v>3457.5</v>
      </c>
      <c r="D534" s="1">
        <v>3489.2</v>
      </c>
      <c r="E534" s="1">
        <v>3418.8</v>
      </c>
      <c r="F534" s="1">
        <v>3434.1</v>
      </c>
      <c r="G534" s="15">
        <f>BTC[[#This Row],[high]]-BTC[[#This Row],[low]]</f>
        <v>70.399999999999636</v>
      </c>
      <c r="H534" s="15">
        <f>ABS(BTC[[#This Row],[high]]-F533)</f>
        <v>31.019999999999982</v>
      </c>
      <c r="I534" s="15">
        <f>ABS(BTC[[#This Row],[low]]-F533)</f>
        <v>39.379999999999654</v>
      </c>
      <c r="J534" s="15">
        <f>MAX(BTC[[#This Row],[H-L]:[|L-pC|]])</f>
        <v>70.399999999999636</v>
      </c>
      <c r="K534" s="8">
        <f>(K533*9+BTC[[#This Row],[TR]])/10</f>
        <v>120.2751046638476</v>
      </c>
      <c r="L534" s="12">
        <f>(BTC[[#This Row],[high]]+BTC[[#This Row],[low]])/2</f>
        <v>3454</v>
      </c>
      <c r="M534" s="15">
        <f>BTC[[#This Row],[MidPrice]]+3*BTC[[#This Row],[ATR]]</f>
        <v>3814.8253139915428</v>
      </c>
      <c r="N534" s="15">
        <f>BTC[[#This Row],[MidPrice]]-3*BTC[[#This Row],[ATR]]</f>
        <v>3093.1746860084572</v>
      </c>
      <c r="O534" s="15">
        <f>IF(OR(BTC[[#This Row],[UpperE]]&lt;O533,F533&gt;O533),BTC[[#This Row],[UpperE]],O533)</f>
        <v>3785.7742765327689</v>
      </c>
      <c r="P534" s="15">
        <f>IF(OR(BTC[[#This Row],[LowerE]]&gt;P533,F533&lt;P533),BTC[[#This Row],[LowerE]],P533)</f>
        <v>3093.1746860084572</v>
      </c>
      <c r="Q534" s="8">
        <f>IF(T533=O533,BTC[[#This Row],[Upper]],BTC[[#This Row],[Lower]])</f>
        <v>3785.7742765327689</v>
      </c>
      <c r="R534" s="22">
        <f>IF(BTC[[#This Row],[SuperTrend]]=BTC[[#This Row],[Upper]],BTC[[#This Row],[Upper]],NA())</f>
        <v>3785.7742765327689</v>
      </c>
      <c r="S534" s="22" t="e">
        <f>IF(BTC[[#This Row],[SuperTrend]]=BTC[[#This Row],[Lower]],BTC[[#This Row],[Lower]],NA())</f>
        <v>#N/A</v>
      </c>
      <c r="T534" s="22">
        <f>IF(BTC[[#This Row],[close]]&lt;=BTC[[#This Row],[STpot]],BTC[[#This Row],[Upper]],BTC[[#This Row],[Lower]])</f>
        <v>3785.7742765327689</v>
      </c>
    </row>
    <row r="535" spans="1:20" x14ac:dyDescent="0.25">
      <c r="A535" s="5">
        <v>534</v>
      </c>
      <c r="B535" s="2">
        <v>43496</v>
      </c>
      <c r="C535" s="1">
        <v>3434.1</v>
      </c>
      <c r="D535" s="1">
        <v>3488</v>
      </c>
      <c r="E535" s="1">
        <v>3401.2</v>
      </c>
      <c r="F535" s="1">
        <v>3462.07</v>
      </c>
      <c r="G535" s="15">
        <f>BTC[[#This Row],[high]]-BTC[[#This Row],[low]]</f>
        <v>86.800000000000182</v>
      </c>
      <c r="H535" s="15">
        <f>ABS(BTC[[#This Row],[high]]-F534)</f>
        <v>53.900000000000091</v>
      </c>
      <c r="I535" s="15">
        <f>ABS(BTC[[#This Row],[low]]-F534)</f>
        <v>32.900000000000091</v>
      </c>
      <c r="J535" s="15">
        <f>MAX(BTC[[#This Row],[H-L]:[|L-pC|]])</f>
        <v>86.800000000000182</v>
      </c>
      <c r="K535" s="8">
        <f>(K534*9+BTC[[#This Row],[TR]])/10</f>
        <v>116.92759419746285</v>
      </c>
      <c r="L535" s="12">
        <f>(BTC[[#This Row],[high]]+BTC[[#This Row],[low]])/2</f>
        <v>3444.6</v>
      </c>
      <c r="M535" s="15">
        <f>BTC[[#This Row],[MidPrice]]+3*BTC[[#This Row],[ATR]]</f>
        <v>3795.3827825923886</v>
      </c>
      <c r="N535" s="15">
        <f>BTC[[#This Row],[MidPrice]]-3*BTC[[#This Row],[ATR]]</f>
        <v>3093.8172174076112</v>
      </c>
      <c r="O535" s="15">
        <f>IF(OR(BTC[[#This Row],[UpperE]]&lt;O534,F534&gt;O534),BTC[[#This Row],[UpperE]],O534)</f>
        <v>3785.7742765327689</v>
      </c>
      <c r="P535" s="15">
        <f>IF(OR(BTC[[#This Row],[LowerE]]&gt;P534,F534&lt;P534),BTC[[#This Row],[LowerE]],P534)</f>
        <v>3093.8172174076112</v>
      </c>
      <c r="Q535" s="8">
        <f>IF(T534=O534,BTC[[#This Row],[Upper]],BTC[[#This Row],[Lower]])</f>
        <v>3785.7742765327689</v>
      </c>
      <c r="R535" s="22">
        <f>IF(BTC[[#This Row],[SuperTrend]]=BTC[[#This Row],[Upper]],BTC[[#This Row],[Upper]],NA())</f>
        <v>3785.7742765327689</v>
      </c>
      <c r="S535" s="22" t="e">
        <f>IF(BTC[[#This Row],[SuperTrend]]=BTC[[#This Row],[Lower]],BTC[[#This Row],[Lower]],NA())</f>
        <v>#N/A</v>
      </c>
      <c r="T535" s="22">
        <f>IF(BTC[[#This Row],[close]]&lt;=BTC[[#This Row],[STpot]],BTC[[#This Row],[Upper]],BTC[[#This Row],[Lower]])</f>
        <v>3785.7742765327689</v>
      </c>
    </row>
    <row r="536" spans="1:20" x14ac:dyDescent="0.25">
      <c r="A536" s="5">
        <v>535</v>
      </c>
      <c r="B536" s="2">
        <v>43497</v>
      </c>
      <c r="C536" s="1">
        <v>3462.2</v>
      </c>
      <c r="D536" s="1">
        <v>3526.4</v>
      </c>
      <c r="E536" s="1">
        <v>3440.29</v>
      </c>
      <c r="F536" s="1">
        <v>3504.77</v>
      </c>
      <c r="G536" s="15">
        <f>BTC[[#This Row],[high]]-BTC[[#This Row],[low]]</f>
        <v>86.110000000000127</v>
      </c>
      <c r="H536" s="15">
        <f>ABS(BTC[[#This Row],[high]]-F535)</f>
        <v>64.329999999999927</v>
      </c>
      <c r="I536" s="15">
        <f>ABS(BTC[[#This Row],[low]]-F535)</f>
        <v>21.7800000000002</v>
      </c>
      <c r="J536" s="15">
        <f>MAX(BTC[[#This Row],[H-L]:[|L-pC|]])</f>
        <v>86.110000000000127</v>
      </c>
      <c r="K536" s="8">
        <f>(K535*9+BTC[[#This Row],[TR]])/10</f>
        <v>113.84583477771658</v>
      </c>
      <c r="L536" s="12">
        <f>(BTC[[#This Row],[high]]+BTC[[#This Row],[low]])/2</f>
        <v>3483.3450000000003</v>
      </c>
      <c r="M536" s="15">
        <f>BTC[[#This Row],[MidPrice]]+3*BTC[[#This Row],[ATR]]</f>
        <v>3824.8825043331499</v>
      </c>
      <c r="N536" s="15">
        <f>BTC[[#This Row],[MidPrice]]-3*BTC[[#This Row],[ATR]]</f>
        <v>3141.8074956668506</v>
      </c>
      <c r="O536" s="15">
        <f>IF(OR(BTC[[#This Row],[UpperE]]&lt;O535,F535&gt;O535),BTC[[#This Row],[UpperE]],O535)</f>
        <v>3785.7742765327689</v>
      </c>
      <c r="P536" s="15">
        <f>IF(OR(BTC[[#This Row],[LowerE]]&gt;P535,F535&lt;P535),BTC[[#This Row],[LowerE]],P535)</f>
        <v>3141.8074956668506</v>
      </c>
      <c r="Q536" s="8">
        <f>IF(T535=O535,BTC[[#This Row],[Upper]],BTC[[#This Row],[Lower]])</f>
        <v>3785.7742765327689</v>
      </c>
      <c r="R536" s="22">
        <f>IF(BTC[[#This Row],[SuperTrend]]=BTC[[#This Row],[Upper]],BTC[[#This Row],[Upper]],NA())</f>
        <v>3785.7742765327689</v>
      </c>
      <c r="S536" s="22" t="e">
        <f>IF(BTC[[#This Row],[SuperTrend]]=BTC[[#This Row],[Lower]],BTC[[#This Row],[Lower]],NA())</f>
        <v>#N/A</v>
      </c>
      <c r="T536" s="22">
        <f>IF(BTC[[#This Row],[close]]&lt;=BTC[[#This Row],[STpot]],BTC[[#This Row],[Upper]],BTC[[#This Row],[Lower]])</f>
        <v>3785.7742765327689</v>
      </c>
    </row>
    <row r="537" spans="1:20" x14ac:dyDescent="0.25">
      <c r="A537" s="5">
        <v>536</v>
      </c>
      <c r="B537" s="2">
        <v>43498</v>
      </c>
      <c r="C537" s="1">
        <v>3504.06</v>
      </c>
      <c r="D537" s="1">
        <v>3511.09</v>
      </c>
      <c r="E537" s="1">
        <v>3426</v>
      </c>
      <c r="F537" s="1">
        <v>3458.11</v>
      </c>
      <c r="G537" s="15">
        <f>BTC[[#This Row],[high]]-BTC[[#This Row],[low]]</f>
        <v>85.090000000000146</v>
      </c>
      <c r="H537" s="15">
        <f>ABS(BTC[[#This Row],[high]]-F536)</f>
        <v>6.3200000000001637</v>
      </c>
      <c r="I537" s="15">
        <f>ABS(BTC[[#This Row],[low]]-F536)</f>
        <v>78.769999999999982</v>
      </c>
      <c r="J537" s="15">
        <f>MAX(BTC[[#This Row],[H-L]:[|L-pC|]])</f>
        <v>85.090000000000146</v>
      </c>
      <c r="K537" s="8">
        <f>(K536*9+BTC[[#This Row],[TR]])/10</f>
        <v>110.97025129994492</v>
      </c>
      <c r="L537" s="12">
        <f>(BTC[[#This Row],[high]]+BTC[[#This Row],[low]])/2</f>
        <v>3468.5450000000001</v>
      </c>
      <c r="M537" s="15">
        <f>BTC[[#This Row],[MidPrice]]+3*BTC[[#This Row],[ATR]]</f>
        <v>3801.4557538998347</v>
      </c>
      <c r="N537" s="15">
        <f>BTC[[#This Row],[MidPrice]]-3*BTC[[#This Row],[ATR]]</f>
        <v>3135.6342461001655</v>
      </c>
      <c r="O537" s="15">
        <f>IF(OR(BTC[[#This Row],[UpperE]]&lt;O536,F536&gt;O536),BTC[[#This Row],[UpperE]],O536)</f>
        <v>3785.7742765327689</v>
      </c>
      <c r="P537" s="15">
        <f>IF(OR(BTC[[#This Row],[LowerE]]&gt;P536,F536&lt;P536),BTC[[#This Row],[LowerE]],P536)</f>
        <v>3141.8074956668506</v>
      </c>
      <c r="Q537" s="8">
        <f>IF(T536=O536,BTC[[#This Row],[Upper]],BTC[[#This Row],[Lower]])</f>
        <v>3785.7742765327689</v>
      </c>
      <c r="R537" s="22">
        <f>IF(BTC[[#This Row],[SuperTrend]]=BTC[[#This Row],[Upper]],BTC[[#This Row],[Upper]],NA())</f>
        <v>3785.7742765327689</v>
      </c>
      <c r="S537" s="22" t="e">
        <f>IF(BTC[[#This Row],[SuperTrend]]=BTC[[#This Row],[Lower]],BTC[[#This Row],[Lower]],NA())</f>
        <v>#N/A</v>
      </c>
      <c r="T537" s="22">
        <f>IF(BTC[[#This Row],[close]]&lt;=BTC[[#This Row],[STpot]],BTC[[#This Row],[Upper]],BTC[[#This Row],[Lower]])</f>
        <v>3785.7742765327689</v>
      </c>
    </row>
    <row r="538" spans="1:20" x14ac:dyDescent="0.25">
      <c r="A538" s="5">
        <v>537</v>
      </c>
      <c r="B538" s="2">
        <v>43499</v>
      </c>
      <c r="C538" s="1">
        <v>3458.11</v>
      </c>
      <c r="D538" s="1">
        <v>3484.88</v>
      </c>
      <c r="E538" s="1">
        <v>3433.31</v>
      </c>
      <c r="F538" s="1">
        <v>3463.22</v>
      </c>
      <c r="G538" s="15">
        <f>BTC[[#This Row],[high]]-BTC[[#This Row],[low]]</f>
        <v>51.570000000000164</v>
      </c>
      <c r="H538" s="15">
        <f>ABS(BTC[[#This Row],[high]]-F537)</f>
        <v>26.769999999999982</v>
      </c>
      <c r="I538" s="15">
        <f>ABS(BTC[[#This Row],[low]]-F537)</f>
        <v>24.800000000000182</v>
      </c>
      <c r="J538" s="15">
        <f>MAX(BTC[[#This Row],[H-L]:[|L-pC|]])</f>
        <v>51.570000000000164</v>
      </c>
      <c r="K538" s="8">
        <f>(K537*9+BTC[[#This Row],[TR]])/10</f>
        <v>105.03022616995045</v>
      </c>
      <c r="L538" s="12">
        <f>(BTC[[#This Row],[high]]+BTC[[#This Row],[low]])/2</f>
        <v>3459.0950000000003</v>
      </c>
      <c r="M538" s="15">
        <f>BTC[[#This Row],[MidPrice]]+3*BTC[[#This Row],[ATR]]</f>
        <v>3774.1856785098516</v>
      </c>
      <c r="N538" s="15">
        <f>BTC[[#This Row],[MidPrice]]-3*BTC[[#This Row],[ATR]]</f>
        <v>3144.0043214901489</v>
      </c>
      <c r="O538" s="15">
        <f>IF(OR(BTC[[#This Row],[UpperE]]&lt;O537,F537&gt;O537),BTC[[#This Row],[UpperE]],O537)</f>
        <v>3774.1856785098516</v>
      </c>
      <c r="P538" s="15">
        <f>IF(OR(BTC[[#This Row],[LowerE]]&gt;P537,F537&lt;P537),BTC[[#This Row],[LowerE]],P537)</f>
        <v>3144.0043214901489</v>
      </c>
      <c r="Q538" s="8">
        <f>IF(T537=O537,BTC[[#This Row],[Upper]],BTC[[#This Row],[Lower]])</f>
        <v>3774.1856785098516</v>
      </c>
      <c r="R538" s="22">
        <f>IF(BTC[[#This Row],[SuperTrend]]=BTC[[#This Row],[Upper]],BTC[[#This Row],[Upper]],NA())</f>
        <v>3774.1856785098516</v>
      </c>
      <c r="S538" s="22" t="e">
        <f>IF(BTC[[#This Row],[SuperTrend]]=BTC[[#This Row],[Lower]],BTC[[#This Row],[Lower]],NA())</f>
        <v>#N/A</v>
      </c>
      <c r="T538" s="22">
        <f>IF(BTC[[#This Row],[close]]&lt;=BTC[[#This Row],[STpot]],BTC[[#This Row],[Upper]],BTC[[#This Row],[Lower]])</f>
        <v>3774.1856785098516</v>
      </c>
    </row>
    <row r="539" spans="1:20" x14ac:dyDescent="0.25">
      <c r="A539" s="5">
        <v>538</v>
      </c>
      <c r="B539" s="2">
        <v>43500</v>
      </c>
      <c r="C539" s="1">
        <v>3463.22</v>
      </c>
      <c r="D539" s="1">
        <v>3478.97</v>
      </c>
      <c r="E539" s="1">
        <v>3448.43</v>
      </c>
      <c r="F539" s="1">
        <v>3471.59</v>
      </c>
      <c r="G539" s="15">
        <f>BTC[[#This Row],[high]]-BTC[[#This Row],[low]]</f>
        <v>30.539999999999964</v>
      </c>
      <c r="H539" s="15">
        <f>ABS(BTC[[#This Row],[high]]-F538)</f>
        <v>15.75</v>
      </c>
      <c r="I539" s="15">
        <f>ABS(BTC[[#This Row],[low]]-F538)</f>
        <v>14.789999999999964</v>
      </c>
      <c r="J539" s="15">
        <f>MAX(BTC[[#This Row],[H-L]:[|L-pC|]])</f>
        <v>30.539999999999964</v>
      </c>
      <c r="K539" s="8">
        <f>(K538*9+BTC[[#This Row],[TR]])/10</f>
        <v>97.581203552955401</v>
      </c>
      <c r="L539" s="12">
        <f>(BTC[[#This Row],[high]]+BTC[[#This Row],[low]])/2</f>
        <v>3463.7</v>
      </c>
      <c r="M539" s="15">
        <f>BTC[[#This Row],[MidPrice]]+3*BTC[[#This Row],[ATR]]</f>
        <v>3756.443610658866</v>
      </c>
      <c r="N539" s="15">
        <f>BTC[[#This Row],[MidPrice]]-3*BTC[[#This Row],[ATR]]</f>
        <v>3170.9563893411337</v>
      </c>
      <c r="O539" s="15">
        <f>IF(OR(BTC[[#This Row],[UpperE]]&lt;O538,F538&gt;O538),BTC[[#This Row],[UpperE]],O538)</f>
        <v>3756.443610658866</v>
      </c>
      <c r="P539" s="15">
        <f>IF(OR(BTC[[#This Row],[LowerE]]&gt;P538,F538&lt;P538),BTC[[#This Row],[LowerE]],P538)</f>
        <v>3170.9563893411337</v>
      </c>
      <c r="Q539" s="8">
        <f>IF(T538=O538,BTC[[#This Row],[Upper]],BTC[[#This Row],[Lower]])</f>
        <v>3756.443610658866</v>
      </c>
      <c r="R539" s="22">
        <f>IF(BTC[[#This Row],[SuperTrend]]=BTC[[#This Row],[Upper]],BTC[[#This Row],[Upper]],NA())</f>
        <v>3756.443610658866</v>
      </c>
      <c r="S539" s="22" t="e">
        <f>IF(BTC[[#This Row],[SuperTrend]]=BTC[[#This Row],[Lower]],BTC[[#This Row],[Lower]],NA())</f>
        <v>#N/A</v>
      </c>
      <c r="T539" s="22">
        <f>IF(BTC[[#This Row],[close]]&lt;=BTC[[#This Row],[STpot]],BTC[[#This Row],[Upper]],BTC[[#This Row],[Lower]])</f>
        <v>3756.443610658866</v>
      </c>
    </row>
    <row r="540" spans="1:20" x14ac:dyDescent="0.25">
      <c r="A540" s="5">
        <v>539</v>
      </c>
      <c r="B540" s="2">
        <v>43501</v>
      </c>
      <c r="C540" s="1">
        <v>3471.57</v>
      </c>
      <c r="D540" s="1">
        <v>3482.72</v>
      </c>
      <c r="E540" s="1">
        <v>3380</v>
      </c>
      <c r="F540" s="1">
        <v>3405.37</v>
      </c>
      <c r="G540" s="15">
        <f>BTC[[#This Row],[high]]-BTC[[#This Row],[low]]</f>
        <v>102.7199999999998</v>
      </c>
      <c r="H540" s="15">
        <f>ABS(BTC[[#This Row],[high]]-F539)</f>
        <v>11.129999999999654</v>
      </c>
      <c r="I540" s="15">
        <f>ABS(BTC[[#This Row],[low]]-F539)</f>
        <v>91.590000000000146</v>
      </c>
      <c r="J540" s="15">
        <f>MAX(BTC[[#This Row],[H-L]:[|L-pC|]])</f>
        <v>102.7199999999998</v>
      </c>
      <c r="K540" s="8">
        <f>(K539*9+BTC[[#This Row],[TR]])/10</f>
        <v>98.095083197659847</v>
      </c>
      <c r="L540" s="12">
        <f>(BTC[[#This Row],[high]]+BTC[[#This Row],[low]])/2</f>
        <v>3431.3599999999997</v>
      </c>
      <c r="M540" s="15">
        <f>BTC[[#This Row],[MidPrice]]+3*BTC[[#This Row],[ATR]]</f>
        <v>3725.6452495929793</v>
      </c>
      <c r="N540" s="15">
        <f>BTC[[#This Row],[MidPrice]]-3*BTC[[#This Row],[ATR]]</f>
        <v>3137.07475040702</v>
      </c>
      <c r="O540" s="15">
        <f>IF(OR(BTC[[#This Row],[UpperE]]&lt;O539,F539&gt;O539),BTC[[#This Row],[UpperE]],O539)</f>
        <v>3725.6452495929793</v>
      </c>
      <c r="P540" s="15">
        <f>IF(OR(BTC[[#This Row],[LowerE]]&gt;P539,F539&lt;P539),BTC[[#This Row],[LowerE]],P539)</f>
        <v>3170.9563893411337</v>
      </c>
      <c r="Q540" s="8">
        <f>IF(T539=O539,BTC[[#This Row],[Upper]],BTC[[#This Row],[Lower]])</f>
        <v>3725.6452495929793</v>
      </c>
      <c r="R540" s="22">
        <f>IF(BTC[[#This Row],[SuperTrend]]=BTC[[#This Row],[Upper]],BTC[[#This Row],[Upper]],NA())</f>
        <v>3725.6452495929793</v>
      </c>
      <c r="S540" s="22" t="e">
        <f>IF(BTC[[#This Row],[SuperTrend]]=BTC[[#This Row],[Lower]],BTC[[#This Row],[Lower]],NA())</f>
        <v>#N/A</v>
      </c>
      <c r="T540" s="22">
        <f>IF(BTC[[#This Row],[close]]&lt;=BTC[[#This Row],[STpot]],BTC[[#This Row],[Upper]],BTC[[#This Row],[Lower]])</f>
        <v>3725.6452495929793</v>
      </c>
    </row>
    <row r="541" spans="1:20" x14ac:dyDescent="0.25">
      <c r="A541" s="5">
        <v>540</v>
      </c>
      <c r="B541" s="2">
        <v>43502</v>
      </c>
      <c r="C541" s="1">
        <v>3407</v>
      </c>
      <c r="D541" s="1">
        <v>3426.45</v>
      </c>
      <c r="E541" s="1">
        <v>3390</v>
      </c>
      <c r="F541" s="1">
        <v>3398.4</v>
      </c>
      <c r="G541" s="15">
        <f>BTC[[#This Row],[high]]-BTC[[#This Row],[low]]</f>
        <v>36.449999999999818</v>
      </c>
      <c r="H541" s="15">
        <f>ABS(BTC[[#This Row],[high]]-F540)</f>
        <v>21.079999999999927</v>
      </c>
      <c r="I541" s="15">
        <f>ABS(BTC[[#This Row],[low]]-F540)</f>
        <v>15.369999999999891</v>
      </c>
      <c r="J541" s="15">
        <f>MAX(BTC[[#This Row],[H-L]:[|L-pC|]])</f>
        <v>36.449999999999818</v>
      </c>
      <c r="K541" s="8">
        <f>(K540*9+BTC[[#This Row],[TR]])/10</f>
        <v>91.930574877893847</v>
      </c>
      <c r="L541" s="12">
        <f>(BTC[[#This Row],[high]]+BTC[[#This Row],[low]])/2</f>
        <v>3408.2249999999999</v>
      </c>
      <c r="M541" s="15">
        <f>BTC[[#This Row],[MidPrice]]+3*BTC[[#This Row],[ATR]]</f>
        <v>3684.0167246336814</v>
      </c>
      <c r="N541" s="15">
        <f>BTC[[#This Row],[MidPrice]]-3*BTC[[#This Row],[ATR]]</f>
        <v>3132.4332753663184</v>
      </c>
      <c r="O541" s="15">
        <f>IF(OR(BTC[[#This Row],[UpperE]]&lt;O540,F540&gt;O540),BTC[[#This Row],[UpperE]],O540)</f>
        <v>3684.0167246336814</v>
      </c>
      <c r="P541" s="15">
        <f>IF(OR(BTC[[#This Row],[LowerE]]&gt;P540,F540&lt;P540),BTC[[#This Row],[LowerE]],P540)</f>
        <v>3170.9563893411337</v>
      </c>
      <c r="Q541" s="8">
        <f>IF(T540=O540,BTC[[#This Row],[Upper]],BTC[[#This Row],[Lower]])</f>
        <v>3684.0167246336814</v>
      </c>
      <c r="R541" s="22">
        <f>IF(BTC[[#This Row],[SuperTrend]]=BTC[[#This Row],[Upper]],BTC[[#This Row],[Upper]],NA())</f>
        <v>3684.0167246336814</v>
      </c>
      <c r="S541" s="22" t="e">
        <f>IF(BTC[[#This Row],[SuperTrend]]=BTC[[#This Row],[Lower]],BTC[[#This Row],[Lower]],NA())</f>
        <v>#N/A</v>
      </c>
      <c r="T541" s="22">
        <f>IF(BTC[[#This Row],[close]]&lt;=BTC[[#This Row],[STpot]],BTC[[#This Row],[Upper]],BTC[[#This Row],[Lower]])</f>
        <v>3684.0167246336814</v>
      </c>
    </row>
    <row r="542" spans="1:20" x14ac:dyDescent="0.25">
      <c r="A542" s="5">
        <v>541</v>
      </c>
      <c r="B542" s="2">
        <v>43503</v>
      </c>
      <c r="C542" s="1">
        <v>3398.4</v>
      </c>
      <c r="D542" s="1">
        <v>3733.58</v>
      </c>
      <c r="E542" s="1">
        <v>3373.1</v>
      </c>
      <c r="F542" s="1">
        <v>3659.04</v>
      </c>
      <c r="G542" s="15">
        <f>BTC[[#This Row],[high]]-BTC[[#This Row],[low]]</f>
        <v>360.48</v>
      </c>
      <c r="H542" s="15">
        <f>ABS(BTC[[#This Row],[high]]-F541)</f>
        <v>335.17999999999984</v>
      </c>
      <c r="I542" s="15">
        <f>ABS(BTC[[#This Row],[low]]-F541)</f>
        <v>25.300000000000182</v>
      </c>
      <c r="J542" s="15">
        <f>MAX(BTC[[#This Row],[H-L]:[|L-pC|]])</f>
        <v>360.48</v>
      </c>
      <c r="K542" s="8">
        <f>(K541*9+BTC[[#This Row],[TR]])/10</f>
        <v>118.78551739010445</v>
      </c>
      <c r="L542" s="12">
        <f>(BTC[[#This Row],[high]]+BTC[[#This Row],[low]])/2</f>
        <v>3553.34</v>
      </c>
      <c r="M542" s="15">
        <f>BTC[[#This Row],[MidPrice]]+3*BTC[[#This Row],[ATR]]</f>
        <v>3909.6965521703132</v>
      </c>
      <c r="N542" s="15">
        <f>BTC[[#This Row],[MidPrice]]-3*BTC[[#This Row],[ATR]]</f>
        <v>3196.9834478296871</v>
      </c>
      <c r="O542" s="15">
        <f>IF(OR(BTC[[#This Row],[UpperE]]&lt;O541,F541&gt;O541),BTC[[#This Row],[UpperE]],O541)</f>
        <v>3684.0167246336814</v>
      </c>
      <c r="P542" s="15">
        <f>IF(OR(BTC[[#This Row],[LowerE]]&gt;P541,F541&lt;P541),BTC[[#This Row],[LowerE]],P541)</f>
        <v>3196.9834478296871</v>
      </c>
      <c r="Q542" s="8">
        <f>IF(T541=O541,BTC[[#This Row],[Upper]],BTC[[#This Row],[Lower]])</f>
        <v>3684.0167246336814</v>
      </c>
      <c r="R542" s="22">
        <f>IF(BTC[[#This Row],[SuperTrend]]=BTC[[#This Row],[Upper]],BTC[[#This Row],[Upper]],NA())</f>
        <v>3684.0167246336814</v>
      </c>
      <c r="S542" s="22" t="e">
        <f>IF(BTC[[#This Row],[SuperTrend]]=BTC[[#This Row],[Lower]],BTC[[#This Row],[Lower]],NA())</f>
        <v>#N/A</v>
      </c>
      <c r="T542" s="22">
        <f>IF(BTC[[#This Row],[close]]&lt;=BTC[[#This Row],[STpot]],BTC[[#This Row],[Upper]],BTC[[#This Row],[Lower]])</f>
        <v>3684.0167246336814</v>
      </c>
    </row>
    <row r="543" spans="1:20" x14ac:dyDescent="0.25">
      <c r="A543" s="5">
        <v>542</v>
      </c>
      <c r="B543" s="2">
        <v>43504</v>
      </c>
      <c r="C543" s="1">
        <v>3660.27</v>
      </c>
      <c r="D543" s="1">
        <v>3680.02</v>
      </c>
      <c r="E543" s="1">
        <v>3625.13</v>
      </c>
      <c r="F543" s="1">
        <v>3665.18</v>
      </c>
      <c r="G543" s="15">
        <f>BTC[[#This Row],[high]]-BTC[[#This Row],[low]]</f>
        <v>54.889999999999873</v>
      </c>
      <c r="H543" s="15">
        <f>ABS(BTC[[#This Row],[high]]-F542)</f>
        <v>20.980000000000018</v>
      </c>
      <c r="I543" s="15">
        <f>ABS(BTC[[#This Row],[low]]-F542)</f>
        <v>33.909999999999854</v>
      </c>
      <c r="J543" s="15">
        <f>MAX(BTC[[#This Row],[H-L]:[|L-pC|]])</f>
        <v>54.889999999999873</v>
      </c>
      <c r="K543" s="8">
        <f>(K542*9+BTC[[#This Row],[TR]])/10</f>
        <v>112.39596565109397</v>
      </c>
      <c r="L543" s="12">
        <f>(BTC[[#This Row],[high]]+BTC[[#This Row],[low]])/2</f>
        <v>3652.5749999999998</v>
      </c>
      <c r="M543" s="15">
        <f>BTC[[#This Row],[MidPrice]]+3*BTC[[#This Row],[ATR]]</f>
        <v>3989.7628969532816</v>
      </c>
      <c r="N543" s="15">
        <f>BTC[[#This Row],[MidPrice]]-3*BTC[[#This Row],[ATR]]</f>
        <v>3315.387103046718</v>
      </c>
      <c r="O543" s="15">
        <f>IF(OR(BTC[[#This Row],[UpperE]]&lt;O542,F542&gt;O542),BTC[[#This Row],[UpperE]],O542)</f>
        <v>3684.0167246336814</v>
      </c>
      <c r="P543" s="15">
        <f>IF(OR(BTC[[#This Row],[LowerE]]&gt;P542,F542&lt;P542),BTC[[#This Row],[LowerE]],P542)</f>
        <v>3315.387103046718</v>
      </c>
      <c r="Q543" s="8">
        <f>IF(T542=O542,BTC[[#This Row],[Upper]],BTC[[#This Row],[Lower]])</f>
        <v>3684.0167246336814</v>
      </c>
      <c r="R543" s="22">
        <f>IF(BTC[[#This Row],[SuperTrend]]=BTC[[#This Row],[Upper]],BTC[[#This Row],[Upper]],NA())</f>
        <v>3684.0167246336814</v>
      </c>
      <c r="S543" s="22" t="e">
        <f>IF(BTC[[#This Row],[SuperTrend]]=BTC[[#This Row],[Lower]],BTC[[#This Row],[Lower]],NA())</f>
        <v>#N/A</v>
      </c>
      <c r="T543" s="22">
        <f>IF(BTC[[#This Row],[close]]&lt;=BTC[[#This Row],[STpot]],BTC[[#This Row],[Upper]],BTC[[#This Row],[Lower]])</f>
        <v>3684.0167246336814</v>
      </c>
    </row>
    <row r="544" spans="1:20" x14ac:dyDescent="0.25">
      <c r="A544" s="5">
        <v>543</v>
      </c>
      <c r="B544" s="2">
        <v>43505</v>
      </c>
      <c r="C544" s="1">
        <v>3665.18</v>
      </c>
      <c r="D544" s="1">
        <v>3684.99</v>
      </c>
      <c r="E544" s="1">
        <v>3609.76</v>
      </c>
      <c r="F544" s="1">
        <v>3680.06</v>
      </c>
      <c r="G544" s="15">
        <f>BTC[[#This Row],[high]]-BTC[[#This Row],[low]]</f>
        <v>75.229999999999563</v>
      </c>
      <c r="H544" s="15">
        <f>ABS(BTC[[#This Row],[high]]-F543)</f>
        <v>19.809999999999945</v>
      </c>
      <c r="I544" s="15">
        <f>ABS(BTC[[#This Row],[low]]-F543)</f>
        <v>55.419999999999618</v>
      </c>
      <c r="J544" s="15">
        <f>MAX(BTC[[#This Row],[H-L]:[|L-pC|]])</f>
        <v>75.229999999999563</v>
      </c>
      <c r="K544" s="8">
        <f>(K543*9+BTC[[#This Row],[TR]])/10</f>
        <v>108.67936908598453</v>
      </c>
      <c r="L544" s="12">
        <f>(BTC[[#This Row],[high]]+BTC[[#This Row],[low]])/2</f>
        <v>3647.375</v>
      </c>
      <c r="M544" s="15">
        <f>BTC[[#This Row],[MidPrice]]+3*BTC[[#This Row],[ATR]]</f>
        <v>3973.4131072579535</v>
      </c>
      <c r="N544" s="15">
        <f>BTC[[#This Row],[MidPrice]]-3*BTC[[#This Row],[ATR]]</f>
        <v>3321.3368927420465</v>
      </c>
      <c r="O544" s="15">
        <f>IF(OR(BTC[[#This Row],[UpperE]]&lt;O543,F543&gt;O543),BTC[[#This Row],[UpperE]],O543)</f>
        <v>3684.0167246336814</v>
      </c>
      <c r="P544" s="15">
        <f>IF(OR(BTC[[#This Row],[LowerE]]&gt;P543,F543&lt;P543),BTC[[#This Row],[LowerE]],P543)</f>
        <v>3321.3368927420465</v>
      </c>
      <c r="Q544" s="8">
        <f>IF(T543=O543,BTC[[#This Row],[Upper]],BTC[[#This Row],[Lower]])</f>
        <v>3684.0167246336814</v>
      </c>
      <c r="R544" s="22">
        <f>IF(BTC[[#This Row],[SuperTrend]]=BTC[[#This Row],[Upper]],BTC[[#This Row],[Upper]],NA())</f>
        <v>3684.0167246336814</v>
      </c>
      <c r="S544" s="22" t="e">
        <f>IF(BTC[[#This Row],[SuperTrend]]=BTC[[#This Row],[Lower]],BTC[[#This Row],[Lower]],NA())</f>
        <v>#N/A</v>
      </c>
      <c r="T544" s="22">
        <f>IF(BTC[[#This Row],[close]]&lt;=BTC[[#This Row],[STpot]],BTC[[#This Row],[Upper]],BTC[[#This Row],[Lower]])</f>
        <v>3684.0167246336814</v>
      </c>
    </row>
    <row r="545" spans="1:20" x14ac:dyDescent="0.25">
      <c r="A545" s="5">
        <v>544</v>
      </c>
      <c r="B545" s="2">
        <v>43506</v>
      </c>
      <c r="C545" s="1">
        <v>3679.75</v>
      </c>
      <c r="D545" s="1">
        <v>3684.9</v>
      </c>
      <c r="E545" s="1">
        <v>3615.53</v>
      </c>
      <c r="F545" s="1">
        <v>3631.05</v>
      </c>
      <c r="G545" s="15">
        <f>BTC[[#This Row],[high]]-BTC[[#This Row],[low]]</f>
        <v>69.369999999999891</v>
      </c>
      <c r="H545" s="15">
        <f>ABS(BTC[[#This Row],[high]]-F544)</f>
        <v>4.8400000000001455</v>
      </c>
      <c r="I545" s="15">
        <f>ABS(BTC[[#This Row],[low]]-F544)</f>
        <v>64.529999999999745</v>
      </c>
      <c r="J545" s="15">
        <f>MAX(BTC[[#This Row],[H-L]:[|L-pC|]])</f>
        <v>69.369999999999891</v>
      </c>
      <c r="K545" s="8">
        <f>(K544*9+BTC[[#This Row],[TR]])/10</f>
        <v>104.74843217738608</v>
      </c>
      <c r="L545" s="12">
        <f>(BTC[[#This Row],[high]]+BTC[[#This Row],[low]])/2</f>
        <v>3650.2150000000001</v>
      </c>
      <c r="M545" s="15">
        <f>BTC[[#This Row],[MidPrice]]+3*BTC[[#This Row],[ATR]]</f>
        <v>3964.4602965321583</v>
      </c>
      <c r="N545" s="15">
        <f>BTC[[#This Row],[MidPrice]]-3*BTC[[#This Row],[ATR]]</f>
        <v>3335.969703467842</v>
      </c>
      <c r="O545" s="15">
        <f>IF(OR(BTC[[#This Row],[UpperE]]&lt;O544,F544&gt;O544),BTC[[#This Row],[UpperE]],O544)</f>
        <v>3684.0167246336814</v>
      </c>
      <c r="P545" s="15">
        <f>IF(OR(BTC[[#This Row],[LowerE]]&gt;P544,F544&lt;P544),BTC[[#This Row],[LowerE]],P544)</f>
        <v>3335.969703467842</v>
      </c>
      <c r="Q545" s="8">
        <f>IF(T544=O544,BTC[[#This Row],[Upper]],BTC[[#This Row],[Lower]])</f>
        <v>3684.0167246336814</v>
      </c>
      <c r="R545" s="22">
        <f>IF(BTC[[#This Row],[SuperTrend]]=BTC[[#This Row],[Upper]],BTC[[#This Row],[Upper]],NA())</f>
        <v>3684.0167246336814</v>
      </c>
      <c r="S545" s="22" t="e">
        <f>IF(BTC[[#This Row],[SuperTrend]]=BTC[[#This Row],[Lower]],BTC[[#This Row],[Lower]],NA())</f>
        <v>#N/A</v>
      </c>
      <c r="T545" s="22">
        <f>IF(BTC[[#This Row],[close]]&lt;=BTC[[#This Row],[STpot]],BTC[[#This Row],[Upper]],BTC[[#This Row],[Lower]])</f>
        <v>3684.0167246336814</v>
      </c>
    </row>
    <row r="546" spans="1:20" x14ac:dyDescent="0.25">
      <c r="A546" s="5">
        <v>545</v>
      </c>
      <c r="B546" s="2">
        <v>43507</v>
      </c>
      <c r="C546" s="1">
        <v>3631.05</v>
      </c>
      <c r="D546" s="1">
        <v>3667.6</v>
      </c>
      <c r="E546" s="1">
        <v>3582.34</v>
      </c>
      <c r="F546" s="1">
        <v>3631.46</v>
      </c>
      <c r="G546" s="15">
        <f>BTC[[#This Row],[high]]-BTC[[#This Row],[low]]</f>
        <v>85.259999999999764</v>
      </c>
      <c r="H546" s="15">
        <f>ABS(BTC[[#This Row],[high]]-F545)</f>
        <v>36.549999999999727</v>
      </c>
      <c r="I546" s="15">
        <f>ABS(BTC[[#This Row],[low]]-F545)</f>
        <v>48.710000000000036</v>
      </c>
      <c r="J546" s="15">
        <f>MAX(BTC[[#This Row],[H-L]:[|L-pC|]])</f>
        <v>85.259999999999764</v>
      </c>
      <c r="K546" s="8">
        <f>(K545*9+BTC[[#This Row],[TR]])/10</f>
        <v>102.79958895964747</v>
      </c>
      <c r="L546" s="12">
        <f>(BTC[[#This Row],[high]]+BTC[[#This Row],[low]])/2</f>
        <v>3624.9700000000003</v>
      </c>
      <c r="M546" s="15">
        <f>BTC[[#This Row],[MidPrice]]+3*BTC[[#This Row],[ATR]]</f>
        <v>3933.3687668789426</v>
      </c>
      <c r="N546" s="15">
        <f>BTC[[#This Row],[MidPrice]]-3*BTC[[#This Row],[ATR]]</f>
        <v>3316.571233121058</v>
      </c>
      <c r="O546" s="15">
        <f>IF(OR(BTC[[#This Row],[UpperE]]&lt;O545,F545&gt;O545),BTC[[#This Row],[UpperE]],O545)</f>
        <v>3684.0167246336814</v>
      </c>
      <c r="P546" s="15">
        <f>IF(OR(BTC[[#This Row],[LowerE]]&gt;P545,F545&lt;P545),BTC[[#This Row],[LowerE]],P545)</f>
        <v>3335.969703467842</v>
      </c>
      <c r="Q546" s="8">
        <f>IF(T545=O545,BTC[[#This Row],[Upper]],BTC[[#This Row],[Lower]])</f>
        <v>3684.0167246336814</v>
      </c>
      <c r="R546" s="22">
        <f>IF(BTC[[#This Row],[SuperTrend]]=BTC[[#This Row],[Upper]],BTC[[#This Row],[Upper]],NA())</f>
        <v>3684.0167246336814</v>
      </c>
      <c r="S546" s="22" t="e">
        <f>IF(BTC[[#This Row],[SuperTrend]]=BTC[[#This Row],[Lower]],BTC[[#This Row],[Lower]],NA())</f>
        <v>#N/A</v>
      </c>
      <c r="T546" s="22">
        <f>IF(BTC[[#This Row],[close]]&lt;=BTC[[#This Row],[STpot]],BTC[[#This Row],[Upper]],BTC[[#This Row],[Lower]])</f>
        <v>3684.0167246336814</v>
      </c>
    </row>
    <row r="547" spans="1:20" x14ac:dyDescent="0.25">
      <c r="A547" s="5">
        <v>546</v>
      </c>
      <c r="B547" s="2">
        <v>43508</v>
      </c>
      <c r="C547" s="1">
        <v>3631.51</v>
      </c>
      <c r="D547" s="1">
        <v>3670</v>
      </c>
      <c r="E547" s="1">
        <v>3591.75</v>
      </c>
      <c r="F547" s="1">
        <v>3609.4</v>
      </c>
      <c r="G547" s="15">
        <f>BTC[[#This Row],[high]]-BTC[[#This Row],[low]]</f>
        <v>78.25</v>
      </c>
      <c r="H547" s="15">
        <f>ABS(BTC[[#This Row],[high]]-F546)</f>
        <v>38.539999999999964</v>
      </c>
      <c r="I547" s="15">
        <f>ABS(BTC[[#This Row],[low]]-F546)</f>
        <v>39.710000000000036</v>
      </c>
      <c r="J547" s="15">
        <f>MAX(BTC[[#This Row],[H-L]:[|L-pC|]])</f>
        <v>78.25</v>
      </c>
      <c r="K547" s="8">
        <f>(K546*9+BTC[[#This Row],[TR]])/10</f>
        <v>100.34463006368273</v>
      </c>
      <c r="L547" s="12">
        <f>(BTC[[#This Row],[high]]+BTC[[#This Row],[low]])/2</f>
        <v>3630.875</v>
      </c>
      <c r="M547" s="15">
        <f>BTC[[#This Row],[MidPrice]]+3*BTC[[#This Row],[ATR]]</f>
        <v>3931.9088901910482</v>
      </c>
      <c r="N547" s="15">
        <f>BTC[[#This Row],[MidPrice]]-3*BTC[[#This Row],[ATR]]</f>
        <v>3329.8411098089518</v>
      </c>
      <c r="O547" s="15">
        <f>IF(OR(BTC[[#This Row],[UpperE]]&lt;O546,F546&gt;O546),BTC[[#This Row],[UpperE]],O546)</f>
        <v>3684.0167246336814</v>
      </c>
      <c r="P547" s="15">
        <f>IF(OR(BTC[[#This Row],[LowerE]]&gt;P546,F546&lt;P546),BTC[[#This Row],[LowerE]],P546)</f>
        <v>3335.969703467842</v>
      </c>
      <c r="Q547" s="8">
        <f>IF(T546=O546,BTC[[#This Row],[Upper]],BTC[[#This Row],[Lower]])</f>
        <v>3684.0167246336814</v>
      </c>
      <c r="R547" s="22">
        <f>IF(BTC[[#This Row],[SuperTrend]]=BTC[[#This Row],[Upper]],BTC[[#This Row],[Upper]],NA())</f>
        <v>3684.0167246336814</v>
      </c>
      <c r="S547" s="22" t="e">
        <f>IF(BTC[[#This Row],[SuperTrend]]=BTC[[#This Row],[Lower]],BTC[[#This Row],[Lower]],NA())</f>
        <v>#N/A</v>
      </c>
      <c r="T547" s="22">
        <f>IF(BTC[[#This Row],[close]]&lt;=BTC[[#This Row],[STpot]],BTC[[#This Row],[Upper]],BTC[[#This Row],[Lower]])</f>
        <v>3684.0167246336814</v>
      </c>
    </row>
    <row r="548" spans="1:20" x14ac:dyDescent="0.25">
      <c r="A548" s="5">
        <v>547</v>
      </c>
      <c r="B548" s="2">
        <v>43509</v>
      </c>
      <c r="C548" s="1">
        <v>3608.34</v>
      </c>
      <c r="D548" s="1">
        <v>3626.4</v>
      </c>
      <c r="E548" s="1">
        <v>3568.11</v>
      </c>
      <c r="F548" s="1">
        <v>3590.56</v>
      </c>
      <c r="G548" s="15">
        <f>BTC[[#This Row],[high]]-BTC[[#This Row],[low]]</f>
        <v>58.289999999999964</v>
      </c>
      <c r="H548" s="15">
        <f>ABS(BTC[[#This Row],[high]]-F547)</f>
        <v>17</v>
      </c>
      <c r="I548" s="15">
        <f>ABS(BTC[[#This Row],[low]]-F547)</f>
        <v>41.289999999999964</v>
      </c>
      <c r="J548" s="15">
        <f>MAX(BTC[[#This Row],[H-L]:[|L-pC|]])</f>
        <v>58.289999999999964</v>
      </c>
      <c r="K548" s="8">
        <f>(K547*9+BTC[[#This Row],[TR]])/10</f>
        <v>96.139167057314452</v>
      </c>
      <c r="L548" s="12">
        <f>(BTC[[#This Row],[high]]+BTC[[#This Row],[low]])/2</f>
        <v>3597.2550000000001</v>
      </c>
      <c r="M548" s="15">
        <f>BTC[[#This Row],[MidPrice]]+3*BTC[[#This Row],[ATR]]</f>
        <v>3885.6725011719436</v>
      </c>
      <c r="N548" s="15">
        <f>BTC[[#This Row],[MidPrice]]-3*BTC[[#This Row],[ATR]]</f>
        <v>3308.8374988280566</v>
      </c>
      <c r="O548" s="15">
        <f>IF(OR(BTC[[#This Row],[UpperE]]&lt;O547,F547&gt;O547),BTC[[#This Row],[UpperE]],O547)</f>
        <v>3684.0167246336814</v>
      </c>
      <c r="P548" s="15">
        <f>IF(OR(BTC[[#This Row],[LowerE]]&gt;P547,F547&lt;P547),BTC[[#This Row],[LowerE]],P547)</f>
        <v>3335.969703467842</v>
      </c>
      <c r="Q548" s="8">
        <f>IF(T547=O547,BTC[[#This Row],[Upper]],BTC[[#This Row],[Lower]])</f>
        <v>3684.0167246336814</v>
      </c>
      <c r="R548" s="22">
        <f>IF(BTC[[#This Row],[SuperTrend]]=BTC[[#This Row],[Upper]],BTC[[#This Row],[Upper]],NA())</f>
        <v>3684.0167246336814</v>
      </c>
      <c r="S548" s="22" t="e">
        <f>IF(BTC[[#This Row],[SuperTrend]]=BTC[[#This Row],[Lower]],BTC[[#This Row],[Lower]],NA())</f>
        <v>#N/A</v>
      </c>
      <c r="T548" s="22">
        <f>IF(BTC[[#This Row],[close]]&lt;=BTC[[#This Row],[STpot]],BTC[[#This Row],[Upper]],BTC[[#This Row],[Lower]])</f>
        <v>3684.0167246336814</v>
      </c>
    </row>
    <row r="549" spans="1:20" x14ac:dyDescent="0.25">
      <c r="A549" s="5">
        <v>548</v>
      </c>
      <c r="B549" s="2">
        <v>43510</v>
      </c>
      <c r="C549" s="1">
        <v>3590.57</v>
      </c>
      <c r="D549" s="1">
        <v>3653.23</v>
      </c>
      <c r="E549" s="1">
        <v>3573.45</v>
      </c>
      <c r="F549" s="1">
        <v>3602.47</v>
      </c>
      <c r="G549" s="15">
        <f>BTC[[#This Row],[high]]-BTC[[#This Row],[low]]</f>
        <v>79.7800000000002</v>
      </c>
      <c r="H549" s="15">
        <f>ABS(BTC[[#This Row],[high]]-F548)</f>
        <v>62.670000000000073</v>
      </c>
      <c r="I549" s="15">
        <f>ABS(BTC[[#This Row],[low]]-F548)</f>
        <v>17.110000000000127</v>
      </c>
      <c r="J549" s="15">
        <f>MAX(BTC[[#This Row],[H-L]:[|L-pC|]])</f>
        <v>79.7800000000002</v>
      </c>
      <c r="K549" s="8">
        <f>(K548*9+BTC[[#This Row],[TR]])/10</f>
        <v>94.503250351583034</v>
      </c>
      <c r="L549" s="12">
        <f>(BTC[[#This Row],[high]]+BTC[[#This Row],[low]])/2</f>
        <v>3613.34</v>
      </c>
      <c r="M549" s="15">
        <f>BTC[[#This Row],[MidPrice]]+3*BTC[[#This Row],[ATR]]</f>
        <v>3896.8497510547495</v>
      </c>
      <c r="N549" s="15">
        <f>BTC[[#This Row],[MidPrice]]-3*BTC[[#This Row],[ATR]]</f>
        <v>3329.8302489452508</v>
      </c>
      <c r="O549" s="15">
        <f>IF(OR(BTC[[#This Row],[UpperE]]&lt;O548,F548&gt;O548),BTC[[#This Row],[UpperE]],O548)</f>
        <v>3684.0167246336814</v>
      </c>
      <c r="P549" s="15">
        <f>IF(OR(BTC[[#This Row],[LowerE]]&gt;P548,F548&lt;P548),BTC[[#This Row],[LowerE]],P548)</f>
        <v>3335.969703467842</v>
      </c>
      <c r="Q549" s="8">
        <f>IF(T548=O548,BTC[[#This Row],[Upper]],BTC[[#This Row],[Lower]])</f>
        <v>3684.0167246336814</v>
      </c>
      <c r="R549" s="22">
        <f>IF(BTC[[#This Row],[SuperTrend]]=BTC[[#This Row],[Upper]],BTC[[#This Row],[Upper]],NA())</f>
        <v>3684.0167246336814</v>
      </c>
      <c r="S549" s="22" t="e">
        <f>IF(BTC[[#This Row],[SuperTrend]]=BTC[[#This Row],[Lower]],BTC[[#This Row],[Lower]],NA())</f>
        <v>#N/A</v>
      </c>
      <c r="T549" s="22">
        <f>IF(BTC[[#This Row],[close]]&lt;=BTC[[#This Row],[STpot]],BTC[[#This Row],[Upper]],BTC[[#This Row],[Lower]])</f>
        <v>3684.0167246336814</v>
      </c>
    </row>
    <row r="550" spans="1:20" x14ac:dyDescent="0.25">
      <c r="A550" s="5">
        <v>549</v>
      </c>
      <c r="B550" s="2">
        <v>43511</v>
      </c>
      <c r="C550" s="1">
        <v>3602.49</v>
      </c>
      <c r="D550" s="1">
        <v>3648.2</v>
      </c>
      <c r="E550" s="1">
        <v>3597.91</v>
      </c>
      <c r="F550" s="1">
        <v>3618.41</v>
      </c>
      <c r="G550" s="15">
        <f>BTC[[#This Row],[high]]-BTC[[#This Row],[low]]</f>
        <v>50.289999999999964</v>
      </c>
      <c r="H550" s="15">
        <f>ABS(BTC[[#This Row],[high]]-F549)</f>
        <v>45.730000000000018</v>
      </c>
      <c r="I550" s="15">
        <f>ABS(BTC[[#This Row],[low]]-F549)</f>
        <v>4.5599999999999454</v>
      </c>
      <c r="J550" s="15">
        <f>MAX(BTC[[#This Row],[H-L]:[|L-pC|]])</f>
        <v>50.289999999999964</v>
      </c>
      <c r="K550" s="8">
        <f>(K549*9+BTC[[#This Row],[TR]])/10</f>
        <v>90.08192531642473</v>
      </c>
      <c r="L550" s="12">
        <f>(BTC[[#This Row],[high]]+BTC[[#This Row],[low]])/2</f>
        <v>3623.0549999999998</v>
      </c>
      <c r="M550" s="15">
        <f>BTC[[#This Row],[MidPrice]]+3*BTC[[#This Row],[ATR]]</f>
        <v>3893.3007759492739</v>
      </c>
      <c r="N550" s="15">
        <f>BTC[[#This Row],[MidPrice]]-3*BTC[[#This Row],[ATR]]</f>
        <v>3352.8092240507258</v>
      </c>
      <c r="O550" s="15">
        <f>IF(OR(BTC[[#This Row],[UpperE]]&lt;O549,F549&gt;O549),BTC[[#This Row],[UpperE]],O549)</f>
        <v>3684.0167246336814</v>
      </c>
      <c r="P550" s="15">
        <f>IF(OR(BTC[[#This Row],[LowerE]]&gt;P549,F549&lt;P549),BTC[[#This Row],[LowerE]],P549)</f>
        <v>3352.8092240507258</v>
      </c>
      <c r="Q550" s="8">
        <f>IF(T549=O549,BTC[[#This Row],[Upper]],BTC[[#This Row],[Lower]])</f>
        <v>3684.0167246336814</v>
      </c>
      <c r="R550" s="22">
        <f>IF(BTC[[#This Row],[SuperTrend]]=BTC[[#This Row],[Upper]],BTC[[#This Row],[Upper]],NA())</f>
        <v>3684.0167246336814</v>
      </c>
      <c r="S550" s="22" t="e">
        <f>IF(BTC[[#This Row],[SuperTrend]]=BTC[[#This Row],[Lower]],BTC[[#This Row],[Lower]],NA())</f>
        <v>#N/A</v>
      </c>
      <c r="T550" s="22">
        <f>IF(BTC[[#This Row],[close]]&lt;=BTC[[#This Row],[STpot]],BTC[[#This Row],[Upper]],BTC[[#This Row],[Lower]])</f>
        <v>3684.0167246336814</v>
      </c>
    </row>
    <row r="551" spans="1:20" x14ac:dyDescent="0.25">
      <c r="A551" s="5">
        <v>550</v>
      </c>
      <c r="B551" s="2">
        <v>43512</v>
      </c>
      <c r="C551" s="1">
        <v>3617.22</v>
      </c>
      <c r="D551" s="1">
        <v>3700.11</v>
      </c>
      <c r="E551" s="1">
        <v>3604.4</v>
      </c>
      <c r="F551" s="1">
        <v>3667.58</v>
      </c>
      <c r="G551" s="15">
        <f>BTC[[#This Row],[high]]-BTC[[#This Row],[low]]</f>
        <v>95.710000000000036</v>
      </c>
      <c r="H551" s="15">
        <f>ABS(BTC[[#This Row],[high]]-F550)</f>
        <v>81.700000000000273</v>
      </c>
      <c r="I551" s="15">
        <f>ABS(BTC[[#This Row],[low]]-F550)</f>
        <v>14.009999999999764</v>
      </c>
      <c r="J551" s="15">
        <f>MAX(BTC[[#This Row],[H-L]:[|L-pC|]])</f>
        <v>95.710000000000036</v>
      </c>
      <c r="K551" s="8">
        <f>(K550*9+BTC[[#This Row],[TR]])/10</f>
        <v>90.644732784782263</v>
      </c>
      <c r="L551" s="12">
        <f>(BTC[[#This Row],[high]]+BTC[[#This Row],[low]])/2</f>
        <v>3652.2550000000001</v>
      </c>
      <c r="M551" s="15">
        <f>BTC[[#This Row],[MidPrice]]+3*BTC[[#This Row],[ATR]]</f>
        <v>3924.1891983543469</v>
      </c>
      <c r="N551" s="15">
        <f>BTC[[#This Row],[MidPrice]]-3*BTC[[#This Row],[ATR]]</f>
        <v>3380.3208016456533</v>
      </c>
      <c r="O551" s="15">
        <f>IF(OR(BTC[[#This Row],[UpperE]]&lt;O550,F550&gt;O550),BTC[[#This Row],[UpperE]],O550)</f>
        <v>3684.0167246336814</v>
      </c>
      <c r="P551" s="15">
        <f>IF(OR(BTC[[#This Row],[LowerE]]&gt;P550,F550&lt;P550),BTC[[#This Row],[LowerE]],P550)</f>
        <v>3380.3208016456533</v>
      </c>
      <c r="Q551" s="8">
        <f>IF(T550=O550,BTC[[#This Row],[Upper]],BTC[[#This Row],[Lower]])</f>
        <v>3684.0167246336814</v>
      </c>
      <c r="R551" s="22">
        <f>IF(BTC[[#This Row],[SuperTrend]]=BTC[[#This Row],[Upper]],BTC[[#This Row],[Upper]],NA())</f>
        <v>3684.0167246336814</v>
      </c>
      <c r="S551" s="22" t="e">
        <f>IF(BTC[[#This Row],[SuperTrend]]=BTC[[#This Row],[Lower]],BTC[[#This Row],[Lower]],NA())</f>
        <v>#N/A</v>
      </c>
      <c r="T551" s="22">
        <f>IF(BTC[[#This Row],[close]]&lt;=BTC[[#This Row],[STpot]],BTC[[#This Row],[Upper]],BTC[[#This Row],[Lower]])</f>
        <v>3684.0167246336814</v>
      </c>
    </row>
    <row r="552" spans="1:20" x14ac:dyDescent="0.25">
      <c r="A552" s="5">
        <v>551</v>
      </c>
      <c r="B552" s="2">
        <v>43513</v>
      </c>
      <c r="C552" s="1">
        <v>3667.62</v>
      </c>
      <c r="D552" s="1">
        <v>3925</v>
      </c>
      <c r="E552" s="1">
        <v>3655</v>
      </c>
      <c r="F552" s="1">
        <v>3898.6</v>
      </c>
      <c r="G552" s="15">
        <f>BTC[[#This Row],[high]]-BTC[[#This Row],[low]]</f>
        <v>270</v>
      </c>
      <c r="H552" s="15">
        <f>ABS(BTC[[#This Row],[high]]-F551)</f>
        <v>257.42000000000007</v>
      </c>
      <c r="I552" s="15">
        <f>ABS(BTC[[#This Row],[low]]-F551)</f>
        <v>12.579999999999927</v>
      </c>
      <c r="J552" s="15">
        <f>MAX(BTC[[#This Row],[H-L]:[|L-pC|]])</f>
        <v>270</v>
      </c>
      <c r="K552" s="8">
        <f>(K551*9+BTC[[#This Row],[TR]])/10</f>
        <v>108.58025950630403</v>
      </c>
      <c r="L552" s="12">
        <f>(BTC[[#This Row],[high]]+BTC[[#This Row],[low]])/2</f>
        <v>3790</v>
      </c>
      <c r="M552" s="15">
        <f>BTC[[#This Row],[MidPrice]]+3*BTC[[#This Row],[ATR]]</f>
        <v>4115.7407785189116</v>
      </c>
      <c r="N552" s="15">
        <f>BTC[[#This Row],[MidPrice]]-3*BTC[[#This Row],[ATR]]</f>
        <v>3464.2592214810879</v>
      </c>
      <c r="O552" s="15">
        <f>IF(OR(BTC[[#This Row],[UpperE]]&lt;O551,F551&gt;O551),BTC[[#This Row],[UpperE]],O551)</f>
        <v>3684.0167246336814</v>
      </c>
      <c r="P552" s="15">
        <f>IF(OR(BTC[[#This Row],[LowerE]]&gt;P551,F551&lt;P551),BTC[[#This Row],[LowerE]],P551)</f>
        <v>3464.2592214810879</v>
      </c>
      <c r="Q552" s="8">
        <f>IF(T551=O551,BTC[[#This Row],[Upper]],BTC[[#This Row],[Lower]])</f>
        <v>3684.0167246336814</v>
      </c>
      <c r="R552" s="22" t="e">
        <f>IF(BTC[[#This Row],[SuperTrend]]=BTC[[#This Row],[Upper]],BTC[[#This Row],[Upper]],NA())</f>
        <v>#N/A</v>
      </c>
      <c r="S552" s="22">
        <f>IF(BTC[[#This Row],[SuperTrend]]=BTC[[#This Row],[Lower]],BTC[[#This Row],[Lower]],NA())</f>
        <v>3464.2592214810879</v>
      </c>
      <c r="T552" s="22">
        <f>IF(BTC[[#This Row],[close]]&lt;=BTC[[#This Row],[STpot]],BTC[[#This Row],[Upper]],BTC[[#This Row],[Lower]])</f>
        <v>3464.2592214810879</v>
      </c>
    </row>
    <row r="553" spans="1:20" x14ac:dyDescent="0.25">
      <c r="A553" s="5">
        <v>552</v>
      </c>
      <c r="B553" s="2">
        <v>43514</v>
      </c>
      <c r="C553" s="1">
        <v>3897.35</v>
      </c>
      <c r="D553" s="1">
        <v>3994.52</v>
      </c>
      <c r="E553" s="1">
        <v>3856</v>
      </c>
      <c r="F553" s="1">
        <v>3907.79</v>
      </c>
      <c r="G553" s="15">
        <f>BTC[[#This Row],[high]]-BTC[[#This Row],[low]]</f>
        <v>138.51999999999998</v>
      </c>
      <c r="H553" s="15">
        <f>ABS(BTC[[#This Row],[high]]-F552)</f>
        <v>95.920000000000073</v>
      </c>
      <c r="I553" s="15">
        <f>ABS(BTC[[#This Row],[low]]-F552)</f>
        <v>42.599999999999909</v>
      </c>
      <c r="J553" s="15">
        <f>MAX(BTC[[#This Row],[H-L]:[|L-pC|]])</f>
        <v>138.51999999999998</v>
      </c>
      <c r="K553" s="8">
        <f>(K552*9+BTC[[#This Row],[TR]])/10</f>
        <v>111.57423355567362</v>
      </c>
      <c r="L553" s="12">
        <f>(BTC[[#This Row],[high]]+BTC[[#This Row],[low]])/2</f>
        <v>3925.26</v>
      </c>
      <c r="M553" s="15">
        <f>BTC[[#This Row],[MidPrice]]+3*BTC[[#This Row],[ATR]]</f>
        <v>4259.9827006670212</v>
      </c>
      <c r="N553" s="15">
        <f>BTC[[#This Row],[MidPrice]]-3*BTC[[#This Row],[ATR]]</f>
        <v>3590.5372993329793</v>
      </c>
      <c r="O553" s="15">
        <f>IF(OR(BTC[[#This Row],[UpperE]]&lt;O552,F552&gt;O552),BTC[[#This Row],[UpperE]],O552)</f>
        <v>4259.9827006670212</v>
      </c>
      <c r="P553" s="15">
        <f>IF(OR(BTC[[#This Row],[LowerE]]&gt;P552,F552&lt;P552),BTC[[#This Row],[LowerE]],P552)</f>
        <v>3590.5372993329793</v>
      </c>
      <c r="Q553" s="8">
        <f>IF(T552=O552,BTC[[#This Row],[Upper]],BTC[[#This Row],[Lower]])</f>
        <v>3590.5372993329793</v>
      </c>
      <c r="R553" s="22" t="e">
        <f>IF(BTC[[#This Row],[SuperTrend]]=BTC[[#This Row],[Upper]],BTC[[#This Row],[Upper]],NA())</f>
        <v>#N/A</v>
      </c>
      <c r="S553" s="22">
        <f>IF(BTC[[#This Row],[SuperTrend]]=BTC[[#This Row],[Lower]],BTC[[#This Row],[Lower]],NA())</f>
        <v>3590.5372993329793</v>
      </c>
      <c r="T553" s="22">
        <f>IF(BTC[[#This Row],[close]]&lt;=BTC[[#This Row],[STpot]],BTC[[#This Row],[Upper]],BTC[[#This Row],[Lower]])</f>
        <v>3590.5372993329793</v>
      </c>
    </row>
    <row r="554" spans="1:20" x14ac:dyDescent="0.25">
      <c r="A554" s="5">
        <v>553</v>
      </c>
      <c r="B554" s="2">
        <v>43515</v>
      </c>
      <c r="C554" s="1">
        <v>3907.35</v>
      </c>
      <c r="D554" s="1">
        <v>3986.98</v>
      </c>
      <c r="E554" s="1">
        <v>3870.66</v>
      </c>
      <c r="F554" s="1">
        <v>3969.74</v>
      </c>
      <c r="G554" s="15">
        <f>BTC[[#This Row],[high]]-BTC[[#This Row],[low]]</f>
        <v>116.32000000000016</v>
      </c>
      <c r="H554" s="15">
        <f>ABS(BTC[[#This Row],[high]]-F553)</f>
        <v>79.190000000000055</v>
      </c>
      <c r="I554" s="15">
        <f>ABS(BTC[[#This Row],[low]]-F553)</f>
        <v>37.130000000000109</v>
      </c>
      <c r="J554" s="15">
        <f>MAX(BTC[[#This Row],[H-L]:[|L-pC|]])</f>
        <v>116.32000000000016</v>
      </c>
      <c r="K554" s="8">
        <f>(K553*9+BTC[[#This Row],[TR]])/10</f>
        <v>112.04881020010626</v>
      </c>
      <c r="L554" s="12">
        <f>(BTC[[#This Row],[high]]+BTC[[#This Row],[low]])/2</f>
        <v>3928.8199999999997</v>
      </c>
      <c r="M554" s="15">
        <f>BTC[[#This Row],[MidPrice]]+3*BTC[[#This Row],[ATR]]</f>
        <v>4264.9664306003187</v>
      </c>
      <c r="N554" s="15">
        <f>BTC[[#This Row],[MidPrice]]-3*BTC[[#This Row],[ATR]]</f>
        <v>3592.6735693996807</v>
      </c>
      <c r="O554" s="15">
        <f>IF(OR(BTC[[#This Row],[UpperE]]&lt;O553,F553&gt;O553),BTC[[#This Row],[UpperE]],O553)</f>
        <v>4259.9827006670212</v>
      </c>
      <c r="P554" s="15">
        <f>IF(OR(BTC[[#This Row],[LowerE]]&gt;P553,F553&lt;P553),BTC[[#This Row],[LowerE]],P553)</f>
        <v>3592.6735693996807</v>
      </c>
      <c r="Q554" s="8">
        <f>IF(T553=O553,BTC[[#This Row],[Upper]],BTC[[#This Row],[Lower]])</f>
        <v>3592.6735693996807</v>
      </c>
      <c r="R554" s="22" t="e">
        <f>IF(BTC[[#This Row],[SuperTrend]]=BTC[[#This Row],[Upper]],BTC[[#This Row],[Upper]],NA())</f>
        <v>#N/A</v>
      </c>
      <c r="S554" s="22">
        <f>IF(BTC[[#This Row],[SuperTrend]]=BTC[[#This Row],[Lower]],BTC[[#This Row],[Lower]],NA())</f>
        <v>3592.6735693996807</v>
      </c>
      <c r="T554" s="22">
        <f>IF(BTC[[#This Row],[close]]&lt;=BTC[[#This Row],[STpot]],BTC[[#This Row],[Upper]],BTC[[#This Row],[Lower]])</f>
        <v>3592.6735693996807</v>
      </c>
    </row>
    <row r="555" spans="1:20" x14ac:dyDescent="0.25">
      <c r="A555" s="5">
        <v>554</v>
      </c>
      <c r="B555" s="2">
        <v>43516</v>
      </c>
      <c r="C555" s="1">
        <v>3969.74</v>
      </c>
      <c r="D555" s="1">
        <v>4016.48</v>
      </c>
      <c r="E555" s="1">
        <v>3901.03</v>
      </c>
      <c r="F555" s="1">
        <v>3937.31</v>
      </c>
      <c r="G555" s="15">
        <f>BTC[[#This Row],[high]]-BTC[[#This Row],[low]]</f>
        <v>115.44999999999982</v>
      </c>
      <c r="H555" s="15">
        <f>ABS(BTC[[#This Row],[high]]-F554)</f>
        <v>46.740000000000236</v>
      </c>
      <c r="I555" s="15">
        <f>ABS(BTC[[#This Row],[low]]-F554)</f>
        <v>68.709999999999582</v>
      </c>
      <c r="J555" s="15">
        <f>MAX(BTC[[#This Row],[H-L]:[|L-pC|]])</f>
        <v>115.44999999999982</v>
      </c>
      <c r="K555" s="8">
        <f>(K554*9+BTC[[#This Row],[TR]])/10</f>
        <v>112.3889291800956</v>
      </c>
      <c r="L555" s="12">
        <f>(BTC[[#This Row],[high]]+BTC[[#This Row],[low]])/2</f>
        <v>3958.7550000000001</v>
      </c>
      <c r="M555" s="15">
        <f>BTC[[#This Row],[MidPrice]]+3*BTC[[#This Row],[ATR]]</f>
        <v>4295.9217875402865</v>
      </c>
      <c r="N555" s="15">
        <f>BTC[[#This Row],[MidPrice]]-3*BTC[[#This Row],[ATR]]</f>
        <v>3621.5882124597133</v>
      </c>
      <c r="O555" s="15">
        <f>IF(OR(BTC[[#This Row],[UpperE]]&lt;O554,F554&gt;O554),BTC[[#This Row],[UpperE]],O554)</f>
        <v>4259.9827006670212</v>
      </c>
      <c r="P555" s="15">
        <f>IF(OR(BTC[[#This Row],[LowerE]]&gt;P554,F554&lt;P554),BTC[[#This Row],[LowerE]],P554)</f>
        <v>3621.5882124597133</v>
      </c>
      <c r="Q555" s="8">
        <f>IF(T554=O554,BTC[[#This Row],[Upper]],BTC[[#This Row],[Lower]])</f>
        <v>3621.5882124597133</v>
      </c>
      <c r="R555" s="22" t="e">
        <f>IF(BTC[[#This Row],[SuperTrend]]=BTC[[#This Row],[Upper]],BTC[[#This Row],[Upper]],NA())</f>
        <v>#N/A</v>
      </c>
      <c r="S555" s="22">
        <f>IF(BTC[[#This Row],[SuperTrend]]=BTC[[#This Row],[Lower]],BTC[[#This Row],[Lower]],NA())</f>
        <v>3621.5882124597133</v>
      </c>
      <c r="T555" s="22">
        <f>IF(BTC[[#This Row],[close]]&lt;=BTC[[#This Row],[STpot]],BTC[[#This Row],[Upper]],BTC[[#This Row],[Lower]])</f>
        <v>3621.5882124597133</v>
      </c>
    </row>
    <row r="556" spans="1:20" x14ac:dyDescent="0.25">
      <c r="A556" s="5">
        <v>555</v>
      </c>
      <c r="B556" s="2">
        <v>43517</v>
      </c>
      <c r="C556" s="1">
        <v>3937.31</v>
      </c>
      <c r="D556" s="1">
        <v>3988</v>
      </c>
      <c r="E556" s="1">
        <v>3926.65</v>
      </c>
      <c r="F556" s="1">
        <v>3962</v>
      </c>
      <c r="G556" s="15">
        <f>BTC[[#This Row],[high]]-BTC[[#This Row],[low]]</f>
        <v>61.349999999999909</v>
      </c>
      <c r="H556" s="15">
        <f>ABS(BTC[[#This Row],[high]]-F555)</f>
        <v>50.690000000000055</v>
      </c>
      <c r="I556" s="15">
        <f>ABS(BTC[[#This Row],[low]]-F555)</f>
        <v>10.659999999999854</v>
      </c>
      <c r="J556" s="15">
        <f>MAX(BTC[[#This Row],[H-L]:[|L-pC|]])</f>
        <v>61.349999999999909</v>
      </c>
      <c r="K556" s="8">
        <f>(K555*9+BTC[[#This Row],[TR]])/10</f>
        <v>107.28503626208604</v>
      </c>
      <c r="L556" s="12">
        <f>(BTC[[#This Row],[high]]+BTC[[#This Row],[low]])/2</f>
        <v>3957.3249999999998</v>
      </c>
      <c r="M556" s="15">
        <f>BTC[[#This Row],[MidPrice]]+3*BTC[[#This Row],[ATR]]</f>
        <v>4279.1801087862577</v>
      </c>
      <c r="N556" s="15">
        <f>BTC[[#This Row],[MidPrice]]-3*BTC[[#This Row],[ATR]]</f>
        <v>3635.4698912137419</v>
      </c>
      <c r="O556" s="15">
        <f>IF(OR(BTC[[#This Row],[UpperE]]&lt;O555,F555&gt;O555),BTC[[#This Row],[UpperE]],O555)</f>
        <v>4259.9827006670212</v>
      </c>
      <c r="P556" s="15">
        <f>IF(OR(BTC[[#This Row],[LowerE]]&gt;P555,F555&lt;P555),BTC[[#This Row],[LowerE]],P555)</f>
        <v>3635.4698912137419</v>
      </c>
      <c r="Q556" s="8">
        <f>IF(T555=O555,BTC[[#This Row],[Upper]],BTC[[#This Row],[Lower]])</f>
        <v>3635.4698912137419</v>
      </c>
      <c r="R556" s="22" t="e">
        <f>IF(BTC[[#This Row],[SuperTrend]]=BTC[[#This Row],[Upper]],BTC[[#This Row],[Upper]],NA())</f>
        <v>#N/A</v>
      </c>
      <c r="S556" s="22">
        <f>IF(BTC[[#This Row],[SuperTrend]]=BTC[[#This Row],[Lower]],BTC[[#This Row],[Lower]],NA())</f>
        <v>3635.4698912137419</v>
      </c>
      <c r="T556" s="22">
        <f>IF(BTC[[#This Row],[close]]&lt;=BTC[[#This Row],[STpot]],BTC[[#This Row],[Upper]],BTC[[#This Row],[Lower]])</f>
        <v>3635.4698912137419</v>
      </c>
    </row>
    <row r="557" spans="1:20" x14ac:dyDescent="0.25">
      <c r="A557" s="5">
        <v>556</v>
      </c>
      <c r="B557" s="2">
        <v>43518</v>
      </c>
      <c r="C557" s="1">
        <v>3962</v>
      </c>
      <c r="D557" s="1">
        <v>4162.0200000000004</v>
      </c>
      <c r="E557" s="1">
        <v>3933.15</v>
      </c>
      <c r="F557" s="1">
        <v>4117.76</v>
      </c>
      <c r="G557" s="15">
        <f>BTC[[#This Row],[high]]-BTC[[#This Row],[low]]</f>
        <v>228.87000000000035</v>
      </c>
      <c r="H557" s="15">
        <f>ABS(BTC[[#This Row],[high]]-F556)</f>
        <v>200.02000000000044</v>
      </c>
      <c r="I557" s="15">
        <f>ABS(BTC[[#This Row],[low]]-F556)</f>
        <v>28.849999999999909</v>
      </c>
      <c r="J557" s="15">
        <f>MAX(BTC[[#This Row],[H-L]:[|L-pC|]])</f>
        <v>228.87000000000035</v>
      </c>
      <c r="K557" s="8">
        <f>(K556*9+BTC[[#This Row],[TR]])/10</f>
        <v>119.44353263587746</v>
      </c>
      <c r="L557" s="12">
        <f>(BTC[[#This Row],[high]]+BTC[[#This Row],[low]])/2</f>
        <v>4047.585</v>
      </c>
      <c r="M557" s="15">
        <f>BTC[[#This Row],[MidPrice]]+3*BTC[[#This Row],[ATR]]</f>
        <v>4405.9155979076322</v>
      </c>
      <c r="N557" s="15">
        <f>BTC[[#This Row],[MidPrice]]-3*BTC[[#This Row],[ATR]]</f>
        <v>3689.2544020923679</v>
      </c>
      <c r="O557" s="15">
        <f>IF(OR(BTC[[#This Row],[UpperE]]&lt;O556,F556&gt;O556),BTC[[#This Row],[UpperE]],O556)</f>
        <v>4259.9827006670212</v>
      </c>
      <c r="P557" s="15">
        <f>IF(OR(BTC[[#This Row],[LowerE]]&gt;P556,F556&lt;P556),BTC[[#This Row],[LowerE]],P556)</f>
        <v>3689.2544020923679</v>
      </c>
      <c r="Q557" s="8">
        <f>IF(T556=O556,BTC[[#This Row],[Upper]],BTC[[#This Row],[Lower]])</f>
        <v>3689.2544020923679</v>
      </c>
      <c r="R557" s="22" t="e">
        <f>IF(BTC[[#This Row],[SuperTrend]]=BTC[[#This Row],[Upper]],BTC[[#This Row],[Upper]],NA())</f>
        <v>#N/A</v>
      </c>
      <c r="S557" s="22">
        <f>IF(BTC[[#This Row],[SuperTrend]]=BTC[[#This Row],[Lower]],BTC[[#This Row],[Lower]],NA())</f>
        <v>3689.2544020923679</v>
      </c>
      <c r="T557" s="22">
        <f>IF(BTC[[#This Row],[close]]&lt;=BTC[[#This Row],[STpot]],BTC[[#This Row],[Upper]],BTC[[#This Row],[Lower]])</f>
        <v>3689.2544020923679</v>
      </c>
    </row>
    <row r="558" spans="1:20" x14ac:dyDescent="0.25">
      <c r="A558" s="5">
        <v>557</v>
      </c>
      <c r="B558" s="2">
        <v>43519</v>
      </c>
      <c r="C558" s="1">
        <v>4118</v>
      </c>
      <c r="D558" s="1">
        <v>4198</v>
      </c>
      <c r="E558" s="1">
        <v>3712.66</v>
      </c>
      <c r="F558" s="1">
        <v>3743.56</v>
      </c>
      <c r="G558" s="15">
        <f>BTC[[#This Row],[high]]-BTC[[#This Row],[low]]</f>
        <v>485.34000000000015</v>
      </c>
      <c r="H558" s="15">
        <f>ABS(BTC[[#This Row],[high]]-F557)</f>
        <v>80.239999999999782</v>
      </c>
      <c r="I558" s="15">
        <f>ABS(BTC[[#This Row],[low]]-F557)</f>
        <v>405.10000000000036</v>
      </c>
      <c r="J558" s="15">
        <f>MAX(BTC[[#This Row],[H-L]:[|L-pC|]])</f>
        <v>485.34000000000015</v>
      </c>
      <c r="K558" s="8">
        <f>(K557*9+BTC[[#This Row],[TR]])/10</f>
        <v>156.03317937228974</v>
      </c>
      <c r="L558" s="12">
        <f>(BTC[[#This Row],[high]]+BTC[[#This Row],[low]])/2</f>
        <v>3955.33</v>
      </c>
      <c r="M558" s="15">
        <f>BTC[[#This Row],[MidPrice]]+3*BTC[[#This Row],[ATR]]</f>
        <v>4423.4295381168695</v>
      </c>
      <c r="N558" s="15">
        <f>BTC[[#This Row],[MidPrice]]-3*BTC[[#This Row],[ATR]]</f>
        <v>3487.2304618831308</v>
      </c>
      <c r="O558" s="15">
        <f>IF(OR(BTC[[#This Row],[UpperE]]&lt;O557,F557&gt;O557),BTC[[#This Row],[UpperE]],O557)</f>
        <v>4259.9827006670212</v>
      </c>
      <c r="P558" s="15">
        <f>IF(OR(BTC[[#This Row],[LowerE]]&gt;P557,F557&lt;P557),BTC[[#This Row],[LowerE]],P557)</f>
        <v>3689.2544020923679</v>
      </c>
      <c r="Q558" s="8">
        <f>IF(T557=O557,BTC[[#This Row],[Upper]],BTC[[#This Row],[Lower]])</f>
        <v>3689.2544020923679</v>
      </c>
      <c r="R558" s="22" t="e">
        <f>IF(BTC[[#This Row],[SuperTrend]]=BTC[[#This Row],[Upper]],BTC[[#This Row],[Upper]],NA())</f>
        <v>#N/A</v>
      </c>
      <c r="S558" s="22">
        <f>IF(BTC[[#This Row],[SuperTrend]]=BTC[[#This Row],[Lower]],BTC[[#This Row],[Lower]],NA())</f>
        <v>3689.2544020923679</v>
      </c>
      <c r="T558" s="22">
        <f>IF(BTC[[#This Row],[close]]&lt;=BTC[[#This Row],[STpot]],BTC[[#This Row],[Upper]],BTC[[#This Row],[Lower]])</f>
        <v>3689.2544020923679</v>
      </c>
    </row>
    <row r="559" spans="1:20" x14ac:dyDescent="0.25">
      <c r="A559" s="5">
        <v>558</v>
      </c>
      <c r="B559" s="2">
        <v>43520</v>
      </c>
      <c r="C559" s="1">
        <v>3743.56</v>
      </c>
      <c r="D559" s="1">
        <v>3872.66</v>
      </c>
      <c r="E559" s="1">
        <v>3740</v>
      </c>
      <c r="F559" s="1">
        <v>3827.92</v>
      </c>
      <c r="G559" s="15">
        <f>BTC[[#This Row],[high]]-BTC[[#This Row],[low]]</f>
        <v>132.65999999999985</v>
      </c>
      <c r="H559" s="15">
        <f>ABS(BTC[[#This Row],[high]]-F558)</f>
        <v>129.09999999999991</v>
      </c>
      <c r="I559" s="15">
        <f>ABS(BTC[[#This Row],[low]]-F558)</f>
        <v>3.5599999999999454</v>
      </c>
      <c r="J559" s="15">
        <f>MAX(BTC[[#This Row],[H-L]:[|L-pC|]])</f>
        <v>132.65999999999985</v>
      </c>
      <c r="K559" s="8">
        <f>(K558*9+BTC[[#This Row],[TR]])/10</f>
        <v>153.69586143506075</v>
      </c>
      <c r="L559" s="12">
        <f>(BTC[[#This Row],[high]]+BTC[[#This Row],[low]])/2</f>
        <v>3806.33</v>
      </c>
      <c r="M559" s="15">
        <f>BTC[[#This Row],[MidPrice]]+3*BTC[[#This Row],[ATR]]</f>
        <v>4267.4175843051826</v>
      </c>
      <c r="N559" s="15">
        <f>BTC[[#This Row],[MidPrice]]-3*BTC[[#This Row],[ATR]]</f>
        <v>3345.2424156948177</v>
      </c>
      <c r="O559" s="15">
        <f>IF(OR(BTC[[#This Row],[UpperE]]&lt;O558,F558&gt;O558),BTC[[#This Row],[UpperE]],O558)</f>
        <v>4259.9827006670212</v>
      </c>
      <c r="P559" s="15">
        <f>IF(OR(BTC[[#This Row],[LowerE]]&gt;P558,F558&lt;P558),BTC[[#This Row],[LowerE]],P558)</f>
        <v>3689.2544020923679</v>
      </c>
      <c r="Q559" s="8">
        <f>IF(T558=O558,BTC[[#This Row],[Upper]],BTC[[#This Row],[Lower]])</f>
        <v>3689.2544020923679</v>
      </c>
      <c r="R559" s="22" t="e">
        <f>IF(BTC[[#This Row],[SuperTrend]]=BTC[[#This Row],[Upper]],BTC[[#This Row],[Upper]],NA())</f>
        <v>#N/A</v>
      </c>
      <c r="S559" s="22">
        <f>IF(BTC[[#This Row],[SuperTrend]]=BTC[[#This Row],[Lower]],BTC[[#This Row],[Lower]],NA())</f>
        <v>3689.2544020923679</v>
      </c>
      <c r="T559" s="22">
        <f>IF(BTC[[#This Row],[close]]&lt;=BTC[[#This Row],[STpot]],BTC[[#This Row],[Upper]],BTC[[#This Row],[Lower]])</f>
        <v>3689.2544020923679</v>
      </c>
    </row>
    <row r="560" spans="1:20" x14ac:dyDescent="0.25">
      <c r="A560" s="5">
        <v>559</v>
      </c>
      <c r="B560" s="2">
        <v>43521</v>
      </c>
      <c r="C560" s="1">
        <v>3828.44</v>
      </c>
      <c r="D560" s="1">
        <v>3841.51</v>
      </c>
      <c r="E560" s="1">
        <v>3777</v>
      </c>
      <c r="F560" s="1">
        <v>3809.23</v>
      </c>
      <c r="G560" s="15">
        <f>BTC[[#This Row],[high]]-BTC[[#This Row],[low]]</f>
        <v>64.510000000000218</v>
      </c>
      <c r="H560" s="15">
        <f>ABS(BTC[[#This Row],[high]]-F559)</f>
        <v>13.590000000000146</v>
      </c>
      <c r="I560" s="15">
        <f>ABS(BTC[[#This Row],[low]]-F559)</f>
        <v>50.920000000000073</v>
      </c>
      <c r="J560" s="15">
        <f>MAX(BTC[[#This Row],[H-L]:[|L-pC|]])</f>
        <v>64.510000000000218</v>
      </c>
      <c r="K560" s="8">
        <f>(K559*9+BTC[[#This Row],[TR]])/10</f>
        <v>144.7772752915547</v>
      </c>
      <c r="L560" s="12">
        <f>(BTC[[#This Row],[high]]+BTC[[#This Row],[low]])/2</f>
        <v>3809.2550000000001</v>
      </c>
      <c r="M560" s="15">
        <f>BTC[[#This Row],[MidPrice]]+3*BTC[[#This Row],[ATR]]</f>
        <v>4243.5868258746641</v>
      </c>
      <c r="N560" s="15">
        <f>BTC[[#This Row],[MidPrice]]-3*BTC[[#This Row],[ATR]]</f>
        <v>3374.9231741253361</v>
      </c>
      <c r="O560" s="15">
        <f>IF(OR(BTC[[#This Row],[UpperE]]&lt;O559,F559&gt;O559),BTC[[#This Row],[UpperE]],O559)</f>
        <v>4243.5868258746641</v>
      </c>
      <c r="P560" s="15">
        <f>IF(OR(BTC[[#This Row],[LowerE]]&gt;P559,F559&lt;P559),BTC[[#This Row],[LowerE]],P559)</f>
        <v>3689.2544020923679</v>
      </c>
      <c r="Q560" s="8">
        <f>IF(T559=O559,BTC[[#This Row],[Upper]],BTC[[#This Row],[Lower]])</f>
        <v>3689.2544020923679</v>
      </c>
      <c r="R560" s="22" t="e">
        <f>IF(BTC[[#This Row],[SuperTrend]]=BTC[[#This Row],[Upper]],BTC[[#This Row],[Upper]],NA())</f>
        <v>#N/A</v>
      </c>
      <c r="S560" s="22">
        <f>IF(BTC[[#This Row],[SuperTrend]]=BTC[[#This Row],[Lower]],BTC[[#This Row],[Lower]],NA())</f>
        <v>3689.2544020923679</v>
      </c>
      <c r="T560" s="22">
        <f>IF(BTC[[#This Row],[close]]&lt;=BTC[[#This Row],[STpot]],BTC[[#This Row],[Upper]],BTC[[#This Row],[Lower]])</f>
        <v>3689.2544020923679</v>
      </c>
    </row>
    <row r="561" spans="1:20" x14ac:dyDescent="0.25">
      <c r="A561" s="5">
        <v>560</v>
      </c>
      <c r="B561" s="2">
        <v>43522</v>
      </c>
      <c r="C561" s="1">
        <v>3809.31</v>
      </c>
      <c r="D561" s="1">
        <v>3838.85</v>
      </c>
      <c r="E561" s="1">
        <v>3677.17</v>
      </c>
      <c r="F561" s="1">
        <v>3818.07</v>
      </c>
      <c r="G561" s="15">
        <f>BTC[[#This Row],[high]]-BTC[[#This Row],[low]]</f>
        <v>161.67999999999984</v>
      </c>
      <c r="H561" s="15">
        <f>ABS(BTC[[#This Row],[high]]-F560)</f>
        <v>29.619999999999891</v>
      </c>
      <c r="I561" s="15">
        <f>ABS(BTC[[#This Row],[low]]-F560)</f>
        <v>132.05999999999995</v>
      </c>
      <c r="J561" s="15">
        <f>MAX(BTC[[#This Row],[H-L]:[|L-pC|]])</f>
        <v>161.67999999999984</v>
      </c>
      <c r="K561" s="8">
        <f>(K560*9+BTC[[#This Row],[TR]])/10</f>
        <v>146.46754776239922</v>
      </c>
      <c r="L561" s="12">
        <f>(BTC[[#This Row],[high]]+BTC[[#This Row],[low]])/2</f>
        <v>3758.01</v>
      </c>
      <c r="M561" s="15">
        <f>BTC[[#This Row],[MidPrice]]+3*BTC[[#This Row],[ATR]]</f>
        <v>4197.4126432871981</v>
      </c>
      <c r="N561" s="15">
        <f>BTC[[#This Row],[MidPrice]]-3*BTC[[#This Row],[ATR]]</f>
        <v>3318.6073567128024</v>
      </c>
      <c r="O561" s="15">
        <f>IF(OR(BTC[[#This Row],[UpperE]]&lt;O560,F560&gt;O560),BTC[[#This Row],[UpperE]],O560)</f>
        <v>4197.4126432871981</v>
      </c>
      <c r="P561" s="15">
        <f>IF(OR(BTC[[#This Row],[LowerE]]&gt;P560,F560&lt;P560),BTC[[#This Row],[LowerE]],P560)</f>
        <v>3689.2544020923679</v>
      </c>
      <c r="Q561" s="8">
        <f>IF(T560=O560,BTC[[#This Row],[Upper]],BTC[[#This Row],[Lower]])</f>
        <v>3689.2544020923679</v>
      </c>
      <c r="R561" s="22" t="e">
        <f>IF(BTC[[#This Row],[SuperTrend]]=BTC[[#This Row],[Upper]],BTC[[#This Row],[Upper]],NA())</f>
        <v>#N/A</v>
      </c>
      <c r="S561" s="22">
        <f>IF(BTC[[#This Row],[SuperTrend]]=BTC[[#This Row],[Lower]],BTC[[#This Row],[Lower]],NA())</f>
        <v>3689.2544020923679</v>
      </c>
      <c r="T561" s="22">
        <f>IF(BTC[[#This Row],[close]]&lt;=BTC[[#This Row],[STpot]],BTC[[#This Row],[Upper]],BTC[[#This Row],[Lower]])</f>
        <v>3689.2544020923679</v>
      </c>
    </row>
    <row r="562" spans="1:20" x14ac:dyDescent="0.25">
      <c r="A562" s="5">
        <v>561</v>
      </c>
      <c r="B562" s="2">
        <v>43523</v>
      </c>
      <c r="C562" s="1">
        <v>3818.04</v>
      </c>
      <c r="D562" s="1">
        <v>3888</v>
      </c>
      <c r="E562" s="1">
        <v>3763.87</v>
      </c>
      <c r="F562" s="1">
        <v>3813.69</v>
      </c>
      <c r="G562" s="15">
        <f>BTC[[#This Row],[high]]-BTC[[#This Row],[low]]</f>
        <v>124.13000000000011</v>
      </c>
      <c r="H562" s="15">
        <f>ABS(BTC[[#This Row],[high]]-F561)</f>
        <v>69.929999999999836</v>
      </c>
      <c r="I562" s="15">
        <f>ABS(BTC[[#This Row],[low]]-F561)</f>
        <v>54.200000000000273</v>
      </c>
      <c r="J562" s="15">
        <f>MAX(BTC[[#This Row],[H-L]:[|L-pC|]])</f>
        <v>124.13000000000011</v>
      </c>
      <c r="K562" s="8">
        <f>(K561*9+BTC[[#This Row],[TR]])/10</f>
        <v>144.2337929861593</v>
      </c>
      <c r="L562" s="12">
        <f>(BTC[[#This Row],[high]]+BTC[[#This Row],[low]])/2</f>
        <v>3825.9349999999999</v>
      </c>
      <c r="M562" s="15">
        <f>BTC[[#This Row],[MidPrice]]+3*BTC[[#This Row],[ATR]]</f>
        <v>4258.6363789584775</v>
      </c>
      <c r="N562" s="15">
        <f>BTC[[#This Row],[MidPrice]]-3*BTC[[#This Row],[ATR]]</f>
        <v>3393.2336210415219</v>
      </c>
      <c r="O562" s="15">
        <f>IF(OR(BTC[[#This Row],[UpperE]]&lt;O561,F561&gt;O561),BTC[[#This Row],[UpperE]],O561)</f>
        <v>4197.4126432871981</v>
      </c>
      <c r="P562" s="15">
        <f>IF(OR(BTC[[#This Row],[LowerE]]&gt;P561,F561&lt;P561),BTC[[#This Row],[LowerE]],P561)</f>
        <v>3689.2544020923679</v>
      </c>
      <c r="Q562" s="8">
        <f>IF(T561=O561,BTC[[#This Row],[Upper]],BTC[[#This Row],[Lower]])</f>
        <v>3689.2544020923679</v>
      </c>
      <c r="R562" s="22" t="e">
        <f>IF(BTC[[#This Row],[SuperTrend]]=BTC[[#This Row],[Upper]],BTC[[#This Row],[Upper]],NA())</f>
        <v>#N/A</v>
      </c>
      <c r="S562" s="22">
        <f>IF(BTC[[#This Row],[SuperTrend]]=BTC[[#This Row],[Lower]],BTC[[#This Row],[Lower]],NA())</f>
        <v>3689.2544020923679</v>
      </c>
      <c r="T562" s="22">
        <f>IF(BTC[[#This Row],[close]]&lt;=BTC[[#This Row],[STpot]],BTC[[#This Row],[Upper]],BTC[[#This Row],[Lower]])</f>
        <v>3689.2544020923679</v>
      </c>
    </row>
    <row r="563" spans="1:20" x14ac:dyDescent="0.25">
      <c r="A563" s="5">
        <v>562</v>
      </c>
      <c r="B563" s="2">
        <v>43524</v>
      </c>
      <c r="C563" s="1">
        <v>3814.26</v>
      </c>
      <c r="D563" s="1">
        <v>3857</v>
      </c>
      <c r="E563" s="1">
        <v>3813.01</v>
      </c>
      <c r="F563" s="1">
        <v>3823</v>
      </c>
      <c r="G563" s="15">
        <f>BTC[[#This Row],[high]]-BTC[[#This Row],[low]]</f>
        <v>43.989999999999782</v>
      </c>
      <c r="H563" s="15">
        <f>ABS(BTC[[#This Row],[high]]-F562)</f>
        <v>43.309999999999945</v>
      </c>
      <c r="I563" s="15">
        <f>ABS(BTC[[#This Row],[low]]-F562)</f>
        <v>0.67999999999983629</v>
      </c>
      <c r="J563" s="15">
        <f>MAX(BTC[[#This Row],[H-L]:[|L-pC|]])</f>
        <v>43.989999999999782</v>
      </c>
      <c r="K563" s="8">
        <f>(K562*9+BTC[[#This Row],[TR]])/10</f>
        <v>134.20941368754333</v>
      </c>
      <c r="L563" s="12">
        <f>(BTC[[#This Row],[high]]+BTC[[#This Row],[low]])/2</f>
        <v>3835.0050000000001</v>
      </c>
      <c r="M563" s="15">
        <f>BTC[[#This Row],[MidPrice]]+3*BTC[[#This Row],[ATR]]</f>
        <v>4237.6332410626301</v>
      </c>
      <c r="N563" s="15">
        <f>BTC[[#This Row],[MidPrice]]-3*BTC[[#This Row],[ATR]]</f>
        <v>3432.3767589373701</v>
      </c>
      <c r="O563" s="15">
        <f>IF(OR(BTC[[#This Row],[UpperE]]&lt;O562,F562&gt;O562),BTC[[#This Row],[UpperE]],O562)</f>
        <v>4197.4126432871981</v>
      </c>
      <c r="P563" s="15">
        <f>IF(OR(BTC[[#This Row],[LowerE]]&gt;P562,F562&lt;P562),BTC[[#This Row],[LowerE]],P562)</f>
        <v>3689.2544020923679</v>
      </c>
      <c r="Q563" s="8">
        <f>IF(T562=O562,BTC[[#This Row],[Upper]],BTC[[#This Row],[Lower]])</f>
        <v>3689.2544020923679</v>
      </c>
      <c r="R563" s="22" t="e">
        <f>IF(BTC[[#This Row],[SuperTrend]]=BTC[[#This Row],[Upper]],BTC[[#This Row],[Upper]],NA())</f>
        <v>#N/A</v>
      </c>
      <c r="S563" s="22">
        <f>IF(BTC[[#This Row],[SuperTrend]]=BTC[[#This Row],[Lower]],BTC[[#This Row],[Lower]],NA())</f>
        <v>3689.2544020923679</v>
      </c>
      <c r="T563" s="22">
        <f>IF(BTC[[#This Row],[close]]&lt;=BTC[[#This Row],[STpot]],BTC[[#This Row],[Upper]],BTC[[#This Row],[Lower]])</f>
        <v>3689.2544020923679</v>
      </c>
    </row>
    <row r="564" spans="1:20" x14ac:dyDescent="0.25">
      <c r="A564" s="5">
        <v>563</v>
      </c>
      <c r="B564" s="2">
        <v>43525</v>
      </c>
      <c r="C564" s="1">
        <v>3822.17</v>
      </c>
      <c r="D564" s="1">
        <v>3841.31</v>
      </c>
      <c r="E564" s="1">
        <v>3772.25</v>
      </c>
      <c r="F564" s="1">
        <v>3819.93</v>
      </c>
      <c r="G564" s="15">
        <f>BTC[[#This Row],[high]]-BTC[[#This Row],[low]]</f>
        <v>69.059999999999945</v>
      </c>
      <c r="H564" s="15">
        <f>ABS(BTC[[#This Row],[high]]-F563)</f>
        <v>18.309999999999945</v>
      </c>
      <c r="I564" s="15">
        <f>ABS(BTC[[#This Row],[low]]-F563)</f>
        <v>50.75</v>
      </c>
      <c r="J564" s="15">
        <f>MAX(BTC[[#This Row],[H-L]:[|L-pC|]])</f>
        <v>69.059999999999945</v>
      </c>
      <c r="K564" s="8">
        <f>(K563*9+BTC[[#This Row],[TR]])/10</f>
        <v>127.69447231878898</v>
      </c>
      <c r="L564" s="12">
        <f>(BTC[[#This Row],[high]]+BTC[[#This Row],[low]])/2</f>
        <v>3806.7799999999997</v>
      </c>
      <c r="M564" s="15">
        <f>BTC[[#This Row],[MidPrice]]+3*BTC[[#This Row],[ATR]]</f>
        <v>4189.8634169563666</v>
      </c>
      <c r="N564" s="15">
        <f>BTC[[#This Row],[MidPrice]]-3*BTC[[#This Row],[ATR]]</f>
        <v>3423.6965830436329</v>
      </c>
      <c r="O564" s="15">
        <f>IF(OR(BTC[[#This Row],[UpperE]]&lt;O563,F563&gt;O563),BTC[[#This Row],[UpperE]],O563)</f>
        <v>4189.8634169563666</v>
      </c>
      <c r="P564" s="15">
        <f>IF(OR(BTC[[#This Row],[LowerE]]&gt;P563,F563&lt;P563),BTC[[#This Row],[LowerE]],P563)</f>
        <v>3689.2544020923679</v>
      </c>
      <c r="Q564" s="8">
        <f>IF(T563=O563,BTC[[#This Row],[Upper]],BTC[[#This Row],[Lower]])</f>
        <v>3689.2544020923679</v>
      </c>
      <c r="R564" s="22" t="e">
        <f>IF(BTC[[#This Row],[SuperTrend]]=BTC[[#This Row],[Upper]],BTC[[#This Row],[Upper]],NA())</f>
        <v>#N/A</v>
      </c>
      <c r="S564" s="22">
        <f>IF(BTC[[#This Row],[SuperTrend]]=BTC[[#This Row],[Lower]],BTC[[#This Row],[Lower]],NA())</f>
        <v>3689.2544020923679</v>
      </c>
      <c r="T564" s="22">
        <f>IF(BTC[[#This Row],[close]]&lt;=BTC[[#This Row],[STpot]],BTC[[#This Row],[Upper]],BTC[[#This Row],[Lower]])</f>
        <v>3689.2544020923679</v>
      </c>
    </row>
    <row r="565" spans="1:20" x14ac:dyDescent="0.25">
      <c r="A565" s="5">
        <v>564</v>
      </c>
      <c r="B565" s="2">
        <v>43526</v>
      </c>
      <c r="C565" s="1">
        <v>3819.97</v>
      </c>
      <c r="D565" s="1">
        <v>3835</v>
      </c>
      <c r="E565" s="1">
        <v>3781.32</v>
      </c>
      <c r="F565" s="1">
        <v>3807.75</v>
      </c>
      <c r="G565" s="15">
        <f>BTC[[#This Row],[high]]-BTC[[#This Row],[low]]</f>
        <v>53.679999999999836</v>
      </c>
      <c r="H565" s="15">
        <f>ABS(BTC[[#This Row],[high]]-F564)</f>
        <v>15.070000000000164</v>
      </c>
      <c r="I565" s="15">
        <f>ABS(BTC[[#This Row],[low]]-F564)</f>
        <v>38.609999999999673</v>
      </c>
      <c r="J565" s="15">
        <f>MAX(BTC[[#This Row],[H-L]:[|L-pC|]])</f>
        <v>53.679999999999836</v>
      </c>
      <c r="K565" s="8">
        <f>(K564*9+BTC[[#This Row],[TR]])/10</f>
        <v>120.29302508691008</v>
      </c>
      <c r="L565" s="12">
        <f>(BTC[[#This Row],[high]]+BTC[[#This Row],[low]])/2</f>
        <v>3808.16</v>
      </c>
      <c r="M565" s="15">
        <f>BTC[[#This Row],[MidPrice]]+3*BTC[[#This Row],[ATR]]</f>
        <v>4169.03907526073</v>
      </c>
      <c r="N565" s="15">
        <f>BTC[[#This Row],[MidPrice]]-3*BTC[[#This Row],[ATR]]</f>
        <v>3447.2809247392697</v>
      </c>
      <c r="O565" s="15">
        <f>IF(OR(BTC[[#This Row],[UpperE]]&lt;O564,F564&gt;O564),BTC[[#This Row],[UpperE]],O564)</f>
        <v>4169.03907526073</v>
      </c>
      <c r="P565" s="15">
        <f>IF(OR(BTC[[#This Row],[LowerE]]&gt;P564,F564&lt;P564),BTC[[#This Row],[LowerE]],P564)</f>
        <v>3689.2544020923679</v>
      </c>
      <c r="Q565" s="8">
        <f>IF(T564=O564,BTC[[#This Row],[Upper]],BTC[[#This Row],[Lower]])</f>
        <v>3689.2544020923679</v>
      </c>
      <c r="R565" s="22" t="e">
        <f>IF(BTC[[#This Row],[SuperTrend]]=BTC[[#This Row],[Upper]],BTC[[#This Row],[Upper]],NA())</f>
        <v>#N/A</v>
      </c>
      <c r="S565" s="22">
        <f>IF(BTC[[#This Row],[SuperTrend]]=BTC[[#This Row],[Lower]],BTC[[#This Row],[Lower]],NA())</f>
        <v>3689.2544020923679</v>
      </c>
      <c r="T565" s="22">
        <f>IF(BTC[[#This Row],[close]]&lt;=BTC[[#This Row],[STpot]],BTC[[#This Row],[Upper]],BTC[[#This Row],[Lower]])</f>
        <v>3689.2544020923679</v>
      </c>
    </row>
    <row r="566" spans="1:20" x14ac:dyDescent="0.25">
      <c r="A566" s="5">
        <v>565</v>
      </c>
      <c r="B566" s="2">
        <v>43527</v>
      </c>
      <c r="C566" s="1">
        <v>3807.32</v>
      </c>
      <c r="D566" s="1">
        <v>3830</v>
      </c>
      <c r="E566" s="1">
        <v>3670.69</v>
      </c>
      <c r="F566" s="1">
        <v>3715.3</v>
      </c>
      <c r="G566" s="15">
        <f>BTC[[#This Row],[high]]-BTC[[#This Row],[low]]</f>
        <v>159.30999999999995</v>
      </c>
      <c r="H566" s="15">
        <f>ABS(BTC[[#This Row],[high]]-F565)</f>
        <v>22.25</v>
      </c>
      <c r="I566" s="15">
        <f>ABS(BTC[[#This Row],[low]]-F565)</f>
        <v>137.05999999999995</v>
      </c>
      <c r="J566" s="15">
        <f>MAX(BTC[[#This Row],[H-L]:[|L-pC|]])</f>
        <v>159.30999999999995</v>
      </c>
      <c r="K566" s="8">
        <f>(K565*9+BTC[[#This Row],[TR]])/10</f>
        <v>124.19472257821906</v>
      </c>
      <c r="L566" s="12">
        <f>(BTC[[#This Row],[high]]+BTC[[#This Row],[low]])/2</f>
        <v>3750.3450000000003</v>
      </c>
      <c r="M566" s="15">
        <f>BTC[[#This Row],[MidPrice]]+3*BTC[[#This Row],[ATR]]</f>
        <v>4122.9291677346573</v>
      </c>
      <c r="N566" s="15">
        <f>BTC[[#This Row],[MidPrice]]-3*BTC[[#This Row],[ATR]]</f>
        <v>3377.7608322653432</v>
      </c>
      <c r="O566" s="15">
        <f>IF(OR(BTC[[#This Row],[UpperE]]&lt;O565,F565&gt;O565),BTC[[#This Row],[UpperE]],O565)</f>
        <v>4122.9291677346573</v>
      </c>
      <c r="P566" s="15">
        <f>IF(OR(BTC[[#This Row],[LowerE]]&gt;P565,F565&lt;P565),BTC[[#This Row],[LowerE]],P565)</f>
        <v>3689.2544020923679</v>
      </c>
      <c r="Q566" s="8">
        <f>IF(T565=O565,BTC[[#This Row],[Upper]],BTC[[#This Row],[Lower]])</f>
        <v>3689.2544020923679</v>
      </c>
      <c r="R566" s="22" t="e">
        <f>IF(BTC[[#This Row],[SuperTrend]]=BTC[[#This Row],[Upper]],BTC[[#This Row],[Upper]],NA())</f>
        <v>#N/A</v>
      </c>
      <c r="S566" s="22">
        <f>IF(BTC[[#This Row],[SuperTrend]]=BTC[[#This Row],[Lower]],BTC[[#This Row],[Lower]],NA())</f>
        <v>3689.2544020923679</v>
      </c>
      <c r="T566" s="22">
        <f>IF(BTC[[#This Row],[close]]&lt;=BTC[[#This Row],[STpot]],BTC[[#This Row],[Upper]],BTC[[#This Row],[Lower]])</f>
        <v>3689.2544020923679</v>
      </c>
    </row>
    <row r="567" spans="1:20" x14ac:dyDescent="0.25">
      <c r="A567" s="5">
        <v>566</v>
      </c>
      <c r="B567" s="2">
        <v>43528</v>
      </c>
      <c r="C567" s="1">
        <v>3716.1</v>
      </c>
      <c r="D567" s="1">
        <v>3877.1</v>
      </c>
      <c r="E567" s="1">
        <v>3703.55</v>
      </c>
      <c r="F567" s="1">
        <v>3857.73</v>
      </c>
      <c r="G567" s="15">
        <f>BTC[[#This Row],[high]]-BTC[[#This Row],[low]]</f>
        <v>173.54999999999973</v>
      </c>
      <c r="H567" s="15">
        <f>ABS(BTC[[#This Row],[high]]-F566)</f>
        <v>161.79999999999973</v>
      </c>
      <c r="I567" s="15">
        <f>ABS(BTC[[#This Row],[low]]-F566)</f>
        <v>11.75</v>
      </c>
      <c r="J567" s="15">
        <f>MAX(BTC[[#This Row],[H-L]:[|L-pC|]])</f>
        <v>173.54999999999973</v>
      </c>
      <c r="K567" s="8">
        <f>(K566*9+BTC[[#This Row],[TR]])/10</f>
        <v>129.13025032039712</v>
      </c>
      <c r="L567" s="12">
        <f>(BTC[[#This Row],[high]]+BTC[[#This Row],[low]])/2</f>
        <v>3790.3249999999998</v>
      </c>
      <c r="M567" s="15">
        <f>BTC[[#This Row],[MidPrice]]+3*BTC[[#This Row],[ATR]]</f>
        <v>4177.7157509611916</v>
      </c>
      <c r="N567" s="15">
        <f>BTC[[#This Row],[MidPrice]]-3*BTC[[#This Row],[ATR]]</f>
        <v>3402.9342490388085</v>
      </c>
      <c r="O567" s="15">
        <f>IF(OR(BTC[[#This Row],[UpperE]]&lt;O566,F566&gt;O566),BTC[[#This Row],[UpperE]],O566)</f>
        <v>4122.9291677346573</v>
      </c>
      <c r="P567" s="15">
        <f>IF(OR(BTC[[#This Row],[LowerE]]&gt;P566,F566&lt;P566),BTC[[#This Row],[LowerE]],P566)</f>
        <v>3689.2544020923679</v>
      </c>
      <c r="Q567" s="8">
        <f>IF(T566=O566,BTC[[#This Row],[Upper]],BTC[[#This Row],[Lower]])</f>
        <v>3689.2544020923679</v>
      </c>
      <c r="R567" s="22" t="e">
        <f>IF(BTC[[#This Row],[SuperTrend]]=BTC[[#This Row],[Upper]],BTC[[#This Row],[Upper]],NA())</f>
        <v>#N/A</v>
      </c>
      <c r="S567" s="22">
        <f>IF(BTC[[#This Row],[SuperTrend]]=BTC[[#This Row],[Lower]],BTC[[#This Row],[Lower]],NA())</f>
        <v>3689.2544020923679</v>
      </c>
      <c r="T567" s="22">
        <f>IF(BTC[[#This Row],[close]]&lt;=BTC[[#This Row],[STpot]],BTC[[#This Row],[Upper]],BTC[[#This Row],[Lower]])</f>
        <v>3689.2544020923679</v>
      </c>
    </row>
    <row r="568" spans="1:20" x14ac:dyDescent="0.25">
      <c r="A568" s="5">
        <v>567</v>
      </c>
      <c r="B568" s="2">
        <v>43529</v>
      </c>
      <c r="C568" s="1">
        <v>3857.58</v>
      </c>
      <c r="D568" s="1">
        <v>3907</v>
      </c>
      <c r="E568" s="1">
        <v>3813.09</v>
      </c>
      <c r="F568" s="1">
        <v>3861.84</v>
      </c>
      <c r="G568" s="15">
        <f>BTC[[#This Row],[high]]-BTC[[#This Row],[low]]</f>
        <v>93.909999999999854</v>
      </c>
      <c r="H568" s="15">
        <f>ABS(BTC[[#This Row],[high]]-F567)</f>
        <v>49.269999999999982</v>
      </c>
      <c r="I568" s="15">
        <f>ABS(BTC[[#This Row],[low]]-F567)</f>
        <v>44.639999999999873</v>
      </c>
      <c r="J568" s="15">
        <f>MAX(BTC[[#This Row],[H-L]:[|L-pC|]])</f>
        <v>93.909999999999854</v>
      </c>
      <c r="K568" s="8">
        <f>(K567*9+BTC[[#This Row],[TR]])/10</f>
        <v>125.6082252883574</v>
      </c>
      <c r="L568" s="12">
        <f>(BTC[[#This Row],[high]]+BTC[[#This Row],[low]])/2</f>
        <v>3860.0450000000001</v>
      </c>
      <c r="M568" s="15">
        <f>BTC[[#This Row],[MidPrice]]+3*BTC[[#This Row],[ATR]]</f>
        <v>4236.8696758650722</v>
      </c>
      <c r="N568" s="15">
        <f>BTC[[#This Row],[MidPrice]]-3*BTC[[#This Row],[ATR]]</f>
        <v>3483.220324134928</v>
      </c>
      <c r="O568" s="15">
        <f>IF(OR(BTC[[#This Row],[UpperE]]&lt;O567,F567&gt;O567),BTC[[#This Row],[UpperE]],O567)</f>
        <v>4122.9291677346573</v>
      </c>
      <c r="P568" s="15">
        <f>IF(OR(BTC[[#This Row],[LowerE]]&gt;P567,F567&lt;P567),BTC[[#This Row],[LowerE]],P567)</f>
        <v>3689.2544020923679</v>
      </c>
      <c r="Q568" s="8">
        <f>IF(T567=O567,BTC[[#This Row],[Upper]],BTC[[#This Row],[Lower]])</f>
        <v>3689.2544020923679</v>
      </c>
      <c r="R568" s="22" t="e">
        <f>IF(BTC[[#This Row],[SuperTrend]]=BTC[[#This Row],[Upper]],BTC[[#This Row],[Upper]],NA())</f>
        <v>#N/A</v>
      </c>
      <c r="S568" s="22">
        <f>IF(BTC[[#This Row],[SuperTrend]]=BTC[[#This Row],[Lower]],BTC[[#This Row],[Lower]],NA())</f>
        <v>3689.2544020923679</v>
      </c>
      <c r="T568" s="22">
        <f>IF(BTC[[#This Row],[close]]&lt;=BTC[[#This Row],[STpot]],BTC[[#This Row],[Upper]],BTC[[#This Row],[Lower]])</f>
        <v>3689.2544020923679</v>
      </c>
    </row>
    <row r="569" spans="1:20" x14ac:dyDescent="0.25">
      <c r="A569" s="5">
        <v>568</v>
      </c>
      <c r="B569" s="2">
        <v>43530</v>
      </c>
      <c r="C569" s="1">
        <v>3861.84</v>
      </c>
      <c r="D569" s="1">
        <v>3905.4</v>
      </c>
      <c r="E569" s="1">
        <v>3840.4</v>
      </c>
      <c r="F569" s="1">
        <v>3873.64</v>
      </c>
      <c r="G569" s="15">
        <f>BTC[[#This Row],[high]]-BTC[[#This Row],[low]]</f>
        <v>65</v>
      </c>
      <c r="H569" s="15">
        <f>ABS(BTC[[#This Row],[high]]-F568)</f>
        <v>43.559999999999945</v>
      </c>
      <c r="I569" s="15">
        <f>ABS(BTC[[#This Row],[low]]-F568)</f>
        <v>21.440000000000055</v>
      </c>
      <c r="J569" s="15">
        <f>MAX(BTC[[#This Row],[H-L]:[|L-pC|]])</f>
        <v>65</v>
      </c>
      <c r="K569" s="8">
        <f>(K568*9+BTC[[#This Row],[TR]])/10</f>
        <v>119.54740275952167</v>
      </c>
      <c r="L569" s="12">
        <f>(BTC[[#This Row],[high]]+BTC[[#This Row],[low]])/2</f>
        <v>3872.9</v>
      </c>
      <c r="M569" s="15">
        <f>BTC[[#This Row],[MidPrice]]+3*BTC[[#This Row],[ATR]]</f>
        <v>4231.5422082785653</v>
      </c>
      <c r="N569" s="15">
        <f>BTC[[#This Row],[MidPrice]]-3*BTC[[#This Row],[ATR]]</f>
        <v>3514.2577917214348</v>
      </c>
      <c r="O569" s="15">
        <f>IF(OR(BTC[[#This Row],[UpperE]]&lt;O568,F568&gt;O568),BTC[[#This Row],[UpperE]],O568)</f>
        <v>4122.9291677346573</v>
      </c>
      <c r="P569" s="15">
        <f>IF(OR(BTC[[#This Row],[LowerE]]&gt;P568,F568&lt;P568),BTC[[#This Row],[LowerE]],P568)</f>
        <v>3689.2544020923679</v>
      </c>
      <c r="Q569" s="8">
        <f>IF(T568=O568,BTC[[#This Row],[Upper]],BTC[[#This Row],[Lower]])</f>
        <v>3689.2544020923679</v>
      </c>
      <c r="R569" s="22" t="e">
        <f>IF(BTC[[#This Row],[SuperTrend]]=BTC[[#This Row],[Upper]],BTC[[#This Row],[Upper]],NA())</f>
        <v>#N/A</v>
      </c>
      <c r="S569" s="22">
        <f>IF(BTC[[#This Row],[SuperTrend]]=BTC[[#This Row],[Lower]],BTC[[#This Row],[Lower]],NA())</f>
        <v>3689.2544020923679</v>
      </c>
      <c r="T569" s="22">
        <f>IF(BTC[[#This Row],[close]]&lt;=BTC[[#This Row],[STpot]],BTC[[#This Row],[Upper]],BTC[[#This Row],[Lower]])</f>
        <v>3689.2544020923679</v>
      </c>
    </row>
    <row r="570" spans="1:20" x14ac:dyDescent="0.25">
      <c r="A570" s="5">
        <v>569</v>
      </c>
      <c r="B570" s="2">
        <v>43531</v>
      </c>
      <c r="C570" s="1">
        <v>3873.63</v>
      </c>
      <c r="D570" s="1">
        <v>3932</v>
      </c>
      <c r="E570" s="1">
        <v>3800</v>
      </c>
      <c r="F570" s="1">
        <v>3864.89</v>
      </c>
      <c r="G570" s="15">
        <f>BTC[[#This Row],[high]]-BTC[[#This Row],[low]]</f>
        <v>132</v>
      </c>
      <c r="H570" s="15">
        <f>ABS(BTC[[#This Row],[high]]-F569)</f>
        <v>58.360000000000127</v>
      </c>
      <c r="I570" s="15">
        <f>ABS(BTC[[#This Row],[low]]-F569)</f>
        <v>73.639999999999873</v>
      </c>
      <c r="J570" s="15">
        <f>MAX(BTC[[#This Row],[H-L]:[|L-pC|]])</f>
        <v>132</v>
      </c>
      <c r="K570" s="8">
        <f>(K569*9+BTC[[#This Row],[TR]])/10</f>
        <v>120.7926624835695</v>
      </c>
      <c r="L570" s="12">
        <f>(BTC[[#This Row],[high]]+BTC[[#This Row],[low]])/2</f>
        <v>3866</v>
      </c>
      <c r="M570" s="15">
        <f>BTC[[#This Row],[MidPrice]]+3*BTC[[#This Row],[ATR]]</f>
        <v>4228.3779874507081</v>
      </c>
      <c r="N570" s="15">
        <f>BTC[[#This Row],[MidPrice]]-3*BTC[[#This Row],[ATR]]</f>
        <v>3503.6220125492914</v>
      </c>
      <c r="O570" s="15">
        <f>IF(OR(BTC[[#This Row],[UpperE]]&lt;O569,F569&gt;O569),BTC[[#This Row],[UpperE]],O569)</f>
        <v>4122.9291677346573</v>
      </c>
      <c r="P570" s="15">
        <f>IF(OR(BTC[[#This Row],[LowerE]]&gt;P569,F569&lt;P569),BTC[[#This Row],[LowerE]],P569)</f>
        <v>3689.2544020923679</v>
      </c>
      <c r="Q570" s="8">
        <f>IF(T569=O569,BTC[[#This Row],[Upper]],BTC[[#This Row],[Lower]])</f>
        <v>3689.2544020923679</v>
      </c>
      <c r="R570" s="22" t="e">
        <f>IF(BTC[[#This Row],[SuperTrend]]=BTC[[#This Row],[Upper]],BTC[[#This Row],[Upper]],NA())</f>
        <v>#N/A</v>
      </c>
      <c r="S570" s="22">
        <f>IF(BTC[[#This Row],[SuperTrend]]=BTC[[#This Row],[Lower]],BTC[[#This Row],[Lower]],NA())</f>
        <v>3689.2544020923679</v>
      </c>
      <c r="T570" s="22">
        <f>IF(BTC[[#This Row],[close]]&lt;=BTC[[#This Row],[STpot]],BTC[[#This Row],[Upper]],BTC[[#This Row],[Lower]])</f>
        <v>3689.2544020923679</v>
      </c>
    </row>
    <row r="571" spans="1:20" x14ac:dyDescent="0.25">
      <c r="A571" s="5">
        <v>570</v>
      </c>
      <c r="B571" s="2">
        <v>43532</v>
      </c>
      <c r="C571" s="1">
        <v>3864.88</v>
      </c>
      <c r="D571" s="1">
        <v>3971.75</v>
      </c>
      <c r="E571" s="1">
        <v>3854.75</v>
      </c>
      <c r="F571" s="1">
        <v>3943.04</v>
      </c>
      <c r="G571" s="15">
        <f>BTC[[#This Row],[high]]-BTC[[#This Row],[low]]</f>
        <v>117</v>
      </c>
      <c r="H571" s="15">
        <f>ABS(BTC[[#This Row],[high]]-F570)</f>
        <v>106.86000000000013</v>
      </c>
      <c r="I571" s="15">
        <f>ABS(BTC[[#This Row],[low]]-F570)</f>
        <v>10.139999999999873</v>
      </c>
      <c r="J571" s="15">
        <f>MAX(BTC[[#This Row],[H-L]:[|L-pC|]])</f>
        <v>117</v>
      </c>
      <c r="K571" s="8">
        <f>(K570*9+BTC[[#This Row],[TR]])/10</f>
        <v>120.41339623521256</v>
      </c>
      <c r="L571" s="12">
        <f>(BTC[[#This Row],[high]]+BTC[[#This Row],[low]])/2</f>
        <v>3913.25</v>
      </c>
      <c r="M571" s="15">
        <f>BTC[[#This Row],[MidPrice]]+3*BTC[[#This Row],[ATR]]</f>
        <v>4274.4901887056376</v>
      </c>
      <c r="N571" s="15">
        <f>BTC[[#This Row],[MidPrice]]-3*BTC[[#This Row],[ATR]]</f>
        <v>3552.0098112943624</v>
      </c>
      <c r="O571" s="15">
        <f>IF(OR(BTC[[#This Row],[UpperE]]&lt;O570,F570&gt;O570),BTC[[#This Row],[UpperE]],O570)</f>
        <v>4122.9291677346573</v>
      </c>
      <c r="P571" s="15">
        <f>IF(OR(BTC[[#This Row],[LowerE]]&gt;P570,F570&lt;P570),BTC[[#This Row],[LowerE]],P570)</f>
        <v>3689.2544020923679</v>
      </c>
      <c r="Q571" s="8">
        <f>IF(T570=O570,BTC[[#This Row],[Upper]],BTC[[#This Row],[Lower]])</f>
        <v>3689.2544020923679</v>
      </c>
      <c r="R571" s="22" t="e">
        <f>IF(BTC[[#This Row],[SuperTrend]]=BTC[[#This Row],[Upper]],BTC[[#This Row],[Upper]],NA())</f>
        <v>#N/A</v>
      </c>
      <c r="S571" s="22">
        <f>IF(BTC[[#This Row],[SuperTrend]]=BTC[[#This Row],[Lower]],BTC[[#This Row],[Lower]],NA())</f>
        <v>3689.2544020923679</v>
      </c>
      <c r="T571" s="22">
        <f>IF(BTC[[#This Row],[close]]&lt;=BTC[[#This Row],[STpot]],BTC[[#This Row],[Upper]],BTC[[#This Row],[Lower]])</f>
        <v>3689.2544020923679</v>
      </c>
    </row>
    <row r="572" spans="1:20" x14ac:dyDescent="0.25">
      <c r="A572" s="5">
        <v>571</v>
      </c>
      <c r="B572" s="2">
        <v>43533</v>
      </c>
      <c r="C572" s="1">
        <v>3943.43</v>
      </c>
      <c r="D572" s="1">
        <v>3943.43</v>
      </c>
      <c r="E572" s="1">
        <v>3881.69</v>
      </c>
      <c r="F572" s="1">
        <v>3916.82</v>
      </c>
      <c r="G572" s="15">
        <f>BTC[[#This Row],[high]]-BTC[[#This Row],[low]]</f>
        <v>61.739999999999782</v>
      </c>
      <c r="H572" s="15">
        <f>ABS(BTC[[#This Row],[high]]-F571)</f>
        <v>0.38999999999987267</v>
      </c>
      <c r="I572" s="15">
        <f>ABS(BTC[[#This Row],[low]]-F571)</f>
        <v>61.349999999999909</v>
      </c>
      <c r="J572" s="15">
        <f>MAX(BTC[[#This Row],[H-L]:[|L-pC|]])</f>
        <v>61.739999999999782</v>
      </c>
      <c r="K572" s="8">
        <f>(K571*9+BTC[[#This Row],[TR]])/10</f>
        <v>114.54605661169128</v>
      </c>
      <c r="L572" s="12">
        <f>(BTC[[#This Row],[high]]+BTC[[#This Row],[low]])/2</f>
        <v>3912.56</v>
      </c>
      <c r="M572" s="15">
        <f>BTC[[#This Row],[MidPrice]]+3*BTC[[#This Row],[ATR]]</f>
        <v>4256.1981698350737</v>
      </c>
      <c r="N572" s="15">
        <f>BTC[[#This Row],[MidPrice]]-3*BTC[[#This Row],[ATR]]</f>
        <v>3568.9218301649262</v>
      </c>
      <c r="O572" s="15">
        <f>IF(OR(BTC[[#This Row],[UpperE]]&lt;O571,F571&gt;O571),BTC[[#This Row],[UpperE]],O571)</f>
        <v>4122.9291677346573</v>
      </c>
      <c r="P572" s="15">
        <f>IF(OR(BTC[[#This Row],[LowerE]]&gt;P571,F571&lt;P571),BTC[[#This Row],[LowerE]],P571)</f>
        <v>3689.2544020923679</v>
      </c>
      <c r="Q572" s="8">
        <f>IF(T571=O571,BTC[[#This Row],[Upper]],BTC[[#This Row],[Lower]])</f>
        <v>3689.2544020923679</v>
      </c>
      <c r="R572" s="22" t="e">
        <f>IF(BTC[[#This Row],[SuperTrend]]=BTC[[#This Row],[Upper]],BTC[[#This Row],[Upper]],NA())</f>
        <v>#N/A</v>
      </c>
      <c r="S572" s="22">
        <f>IF(BTC[[#This Row],[SuperTrend]]=BTC[[#This Row],[Lower]],BTC[[#This Row],[Lower]],NA())</f>
        <v>3689.2544020923679</v>
      </c>
      <c r="T572" s="22">
        <f>IF(BTC[[#This Row],[close]]&lt;=BTC[[#This Row],[STpot]],BTC[[#This Row],[Upper]],BTC[[#This Row],[Lower]])</f>
        <v>3689.2544020923679</v>
      </c>
    </row>
    <row r="573" spans="1:20" x14ac:dyDescent="0.25">
      <c r="A573" s="5">
        <v>572</v>
      </c>
      <c r="B573" s="2">
        <v>43534</v>
      </c>
      <c r="C573" s="1">
        <v>3915.99</v>
      </c>
      <c r="D573" s="1">
        <v>3936.98</v>
      </c>
      <c r="E573" s="1">
        <v>3830</v>
      </c>
      <c r="F573" s="1">
        <v>3871.61</v>
      </c>
      <c r="G573" s="15">
        <f>BTC[[#This Row],[high]]-BTC[[#This Row],[low]]</f>
        <v>106.98000000000002</v>
      </c>
      <c r="H573" s="15">
        <f>ABS(BTC[[#This Row],[high]]-F572)</f>
        <v>20.159999999999854</v>
      </c>
      <c r="I573" s="15">
        <f>ABS(BTC[[#This Row],[low]]-F572)</f>
        <v>86.820000000000164</v>
      </c>
      <c r="J573" s="15">
        <f>MAX(BTC[[#This Row],[H-L]:[|L-pC|]])</f>
        <v>106.98000000000002</v>
      </c>
      <c r="K573" s="8">
        <f>(K572*9+BTC[[#This Row],[TR]])/10</f>
        <v>113.78945095052215</v>
      </c>
      <c r="L573" s="12">
        <f>(BTC[[#This Row],[high]]+BTC[[#This Row],[low]])/2</f>
        <v>3883.49</v>
      </c>
      <c r="M573" s="15">
        <f>BTC[[#This Row],[MidPrice]]+3*BTC[[#This Row],[ATR]]</f>
        <v>4224.8583528515665</v>
      </c>
      <c r="N573" s="15">
        <f>BTC[[#This Row],[MidPrice]]-3*BTC[[#This Row],[ATR]]</f>
        <v>3542.1216471484331</v>
      </c>
      <c r="O573" s="15">
        <f>IF(OR(BTC[[#This Row],[UpperE]]&lt;O572,F572&gt;O572),BTC[[#This Row],[UpperE]],O572)</f>
        <v>4122.9291677346573</v>
      </c>
      <c r="P573" s="15">
        <f>IF(OR(BTC[[#This Row],[LowerE]]&gt;P572,F572&lt;P572),BTC[[#This Row],[LowerE]],P572)</f>
        <v>3689.2544020923679</v>
      </c>
      <c r="Q573" s="8">
        <f>IF(T572=O572,BTC[[#This Row],[Upper]],BTC[[#This Row],[Lower]])</f>
        <v>3689.2544020923679</v>
      </c>
      <c r="R573" s="22" t="e">
        <f>IF(BTC[[#This Row],[SuperTrend]]=BTC[[#This Row],[Upper]],BTC[[#This Row],[Upper]],NA())</f>
        <v>#N/A</v>
      </c>
      <c r="S573" s="22">
        <f>IF(BTC[[#This Row],[SuperTrend]]=BTC[[#This Row],[Lower]],BTC[[#This Row],[Lower]],NA())</f>
        <v>3689.2544020923679</v>
      </c>
      <c r="T573" s="22">
        <f>IF(BTC[[#This Row],[close]]&lt;=BTC[[#This Row],[STpot]],BTC[[#This Row],[Upper]],BTC[[#This Row],[Lower]])</f>
        <v>3689.2544020923679</v>
      </c>
    </row>
    <row r="574" spans="1:20" x14ac:dyDescent="0.25">
      <c r="A574" s="5">
        <v>573</v>
      </c>
      <c r="B574" s="2">
        <v>43535</v>
      </c>
      <c r="C574" s="1">
        <v>3871.61</v>
      </c>
      <c r="D574" s="1">
        <v>3905.2</v>
      </c>
      <c r="E574" s="1">
        <v>3826.06</v>
      </c>
      <c r="F574" s="1">
        <v>3882.73</v>
      </c>
      <c r="G574" s="15">
        <f>BTC[[#This Row],[high]]-BTC[[#This Row],[low]]</f>
        <v>79.139999999999873</v>
      </c>
      <c r="H574" s="15">
        <f>ABS(BTC[[#This Row],[high]]-F573)</f>
        <v>33.589999999999691</v>
      </c>
      <c r="I574" s="15">
        <f>ABS(BTC[[#This Row],[low]]-F573)</f>
        <v>45.550000000000182</v>
      </c>
      <c r="J574" s="15">
        <f>MAX(BTC[[#This Row],[H-L]:[|L-pC|]])</f>
        <v>79.139999999999873</v>
      </c>
      <c r="K574" s="8">
        <f>(K573*9+BTC[[#This Row],[TR]])/10</f>
        <v>110.32450585546992</v>
      </c>
      <c r="L574" s="12">
        <f>(BTC[[#This Row],[high]]+BTC[[#This Row],[low]])/2</f>
        <v>3865.63</v>
      </c>
      <c r="M574" s="15">
        <f>BTC[[#This Row],[MidPrice]]+3*BTC[[#This Row],[ATR]]</f>
        <v>4196.6035175664101</v>
      </c>
      <c r="N574" s="15">
        <f>BTC[[#This Row],[MidPrice]]-3*BTC[[#This Row],[ATR]]</f>
        <v>3534.6564824335901</v>
      </c>
      <c r="O574" s="15">
        <f>IF(OR(BTC[[#This Row],[UpperE]]&lt;O573,F573&gt;O573),BTC[[#This Row],[UpperE]],O573)</f>
        <v>4122.9291677346573</v>
      </c>
      <c r="P574" s="15">
        <f>IF(OR(BTC[[#This Row],[LowerE]]&gt;P573,F573&lt;P573),BTC[[#This Row],[LowerE]],P573)</f>
        <v>3689.2544020923679</v>
      </c>
      <c r="Q574" s="8">
        <f>IF(T573=O573,BTC[[#This Row],[Upper]],BTC[[#This Row],[Lower]])</f>
        <v>3689.2544020923679</v>
      </c>
      <c r="R574" s="22" t="e">
        <f>IF(BTC[[#This Row],[SuperTrend]]=BTC[[#This Row],[Upper]],BTC[[#This Row],[Upper]],NA())</f>
        <v>#N/A</v>
      </c>
      <c r="S574" s="22">
        <f>IF(BTC[[#This Row],[SuperTrend]]=BTC[[#This Row],[Lower]],BTC[[#This Row],[Lower]],NA())</f>
        <v>3689.2544020923679</v>
      </c>
      <c r="T574" s="22">
        <f>IF(BTC[[#This Row],[close]]&lt;=BTC[[#This Row],[STpot]],BTC[[#This Row],[Upper]],BTC[[#This Row],[Lower]])</f>
        <v>3689.2544020923679</v>
      </c>
    </row>
    <row r="575" spans="1:20" x14ac:dyDescent="0.25">
      <c r="A575" s="5">
        <v>574</v>
      </c>
      <c r="B575" s="2">
        <v>43536</v>
      </c>
      <c r="C575" s="1">
        <v>3882.69</v>
      </c>
      <c r="D575" s="1">
        <v>3893.56</v>
      </c>
      <c r="E575" s="1">
        <v>3840</v>
      </c>
      <c r="F575" s="1">
        <v>3866</v>
      </c>
      <c r="G575" s="15">
        <f>BTC[[#This Row],[high]]-BTC[[#This Row],[low]]</f>
        <v>53.559999999999945</v>
      </c>
      <c r="H575" s="15">
        <f>ABS(BTC[[#This Row],[high]]-F574)</f>
        <v>10.829999999999927</v>
      </c>
      <c r="I575" s="15">
        <f>ABS(BTC[[#This Row],[low]]-F574)</f>
        <v>42.730000000000018</v>
      </c>
      <c r="J575" s="15">
        <f>MAX(BTC[[#This Row],[H-L]:[|L-pC|]])</f>
        <v>53.559999999999945</v>
      </c>
      <c r="K575" s="8">
        <f>(K574*9+BTC[[#This Row],[TR]])/10</f>
        <v>104.64805526992293</v>
      </c>
      <c r="L575" s="12">
        <f>(BTC[[#This Row],[high]]+BTC[[#This Row],[low]])/2</f>
        <v>3866.7799999999997</v>
      </c>
      <c r="M575" s="15">
        <f>BTC[[#This Row],[MidPrice]]+3*BTC[[#This Row],[ATR]]</f>
        <v>4180.7241658097682</v>
      </c>
      <c r="N575" s="15">
        <f>BTC[[#This Row],[MidPrice]]-3*BTC[[#This Row],[ATR]]</f>
        <v>3552.8358341902308</v>
      </c>
      <c r="O575" s="15">
        <f>IF(OR(BTC[[#This Row],[UpperE]]&lt;O574,F574&gt;O574),BTC[[#This Row],[UpperE]],O574)</f>
        <v>4122.9291677346573</v>
      </c>
      <c r="P575" s="15">
        <f>IF(OR(BTC[[#This Row],[LowerE]]&gt;P574,F574&lt;P574),BTC[[#This Row],[LowerE]],P574)</f>
        <v>3689.2544020923679</v>
      </c>
      <c r="Q575" s="8">
        <f>IF(T574=O574,BTC[[#This Row],[Upper]],BTC[[#This Row],[Lower]])</f>
        <v>3689.2544020923679</v>
      </c>
      <c r="R575" s="22" t="e">
        <f>IF(BTC[[#This Row],[SuperTrend]]=BTC[[#This Row],[Upper]],BTC[[#This Row],[Upper]],NA())</f>
        <v>#N/A</v>
      </c>
      <c r="S575" s="22">
        <f>IF(BTC[[#This Row],[SuperTrend]]=BTC[[#This Row],[Lower]],BTC[[#This Row],[Lower]],NA())</f>
        <v>3689.2544020923679</v>
      </c>
      <c r="T575" s="22">
        <f>IF(BTC[[#This Row],[close]]&lt;=BTC[[#This Row],[STpot]],BTC[[#This Row],[Upper]],BTC[[#This Row],[Lower]])</f>
        <v>3689.2544020923679</v>
      </c>
    </row>
    <row r="576" spans="1:20" x14ac:dyDescent="0.25">
      <c r="A576" s="5">
        <v>575</v>
      </c>
      <c r="B576" s="2">
        <v>43537</v>
      </c>
      <c r="C576" s="1">
        <v>3866</v>
      </c>
      <c r="D576" s="1">
        <v>3920</v>
      </c>
      <c r="E576" s="1">
        <v>3810.43</v>
      </c>
      <c r="F576" s="1">
        <v>3877.12</v>
      </c>
      <c r="G576" s="15">
        <f>BTC[[#This Row],[high]]-BTC[[#This Row],[low]]</f>
        <v>109.57000000000016</v>
      </c>
      <c r="H576" s="15">
        <f>ABS(BTC[[#This Row],[high]]-F575)</f>
        <v>54</v>
      </c>
      <c r="I576" s="15">
        <f>ABS(BTC[[#This Row],[low]]-F575)</f>
        <v>55.570000000000164</v>
      </c>
      <c r="J576" s="15">
        <f>MAX(BTC[[#This Row],[H-L]:[|L-pC|]])</f>
        <v>109.57000000000016</v>
      </c>
      <c r="K576" s="8">
        <f>(K575*9+BTC[[#This Row],[TR]])/10</f>
        <v>105.14024974293065</v>
      </c>
      <c r="L576" s="12">
        <f>(BTC[[#This Row],[high]]+BTC[[#This Row],[low]])/2</f>
        <v>3865.2150000000001</v>
      </c>
      <c r="M576" s="15">
        <f>BTC[[#This Row],[MidPrice]]+3*BTC[[#This Row],[ATR]]</f>
        <v>4180.6357492287916</v>
      </c>
      <c r="N576" s="15">
        <f>BTC[[#This Row],[MidPrice]]-3*BTC[[#This Row],[ATR]]</f>
        <v>3549.7942507712082</v>
      </c>
      <c r="O576" s="15">
        <f>IF(OR(BTC[[#This Row],[UpperE]]&lt;O575,F575&gt;O575),BTC[[#This Row],[UpperE]],O575)</f>
        <v>4122.9291677346573</v>
      </c>
      <c r="P576" s="15">
        <f>IF(OR(BTC[[#This Row],[LowerE]]&gt;P575,F575&lt;P575),BTC[[#This Row],[LowerE]],P575)</f>
        <v>3689.2544020923679</v>
      </c>
      <c r="Q576" s="8">
        <f>IF(T575=O575,BTC[[#This Row],[Upper]],BTC[[#This Row],[Lower]])</f>
        <v>3689.2544020923679</v>
      </c>
      <c r="R576" s="22" t="e">
        <f>IF(BTC[[#This Row],[SuperTrend]]=BTC[[#This Row],[Upper]],BTC[[#This Row],[Upper]],NA())</f>
        <v>#N/A</v>
      </c>
      <c r="S576" s="22">
        <f>IF(BTC[[#This Row],[SuperTrend]]=BTC[[#This Row],[Lower]],BTC[[#This Row],[Lower]],NA())</f>
        <v>3689.2544020923679</v>
      </c>
      <c r="T576" s="22">
        <f>IF(BTC[[#This Row],[close]]&lt;=BTC[[#This Row],[STpot]],BTC[[#This Row],[Upper]],BTC[[#This Row],[Lower]])</f>
        <v>3689.2544020923679</v>
      </c>
    </row>
    <row r="577" spans="1:20" x14ac:dyDescent="0.25">
      <c r="A577" s="5">
        <v>576</v>
      </c>
      <c r="B577" s="2">
        <v>43538</v>
      </c>
      <c r="C577" s="1">
        <v>3877.12</v>
      </c>
      <c r="D577" s="1">
        <v>3939.22</v>
      </c>
      <c r="E577" s="1">
        <v>3872.2</v>
      </c>
      <c r="F577" s="1">
        <v>3923.76</v>
      </c>
      <c r="G577" s="15">
        <f>BTC[[#This Row],[high]]-BTC[[#This Row],[low]]</f>
        <v>67.019999999999982</v>
      </c>
      <c r="H577" s="15">
        <f>ABS(BTC[[#This Row],[high]]-F576)</f>
        <v>62.099999999999909</v>
      </c>
      <c r="I577" s="15">
        <f>ABS(BTC[[#This Row],[low]]-F576)</f>
        <v>4.9200000000000728</v>
      </c>
      <c r="J577" s="15">
        <f>MAX(BTC[[#This Row],[H-L]:[|L-pC|]])</f>
        <v>67.019999999999982</v>
      </c>
      <c r="K577" s="8">
        <f>(K576*9+BTC[[#This Row],[TR]])/10</f>
        <v>101.32822476863758</v>
      </c>
      <c r="L577" s="12">
        <f>(BTC[[#This Row],[high]]+BTC[[#This Row],[low]])/2</f>
        <v>3905.71</v>
      </c>
      <c r="M577" s="15">
        <f>BTC[[#This Row],[MidPrice]]+3*BTC[[#This Row],[ATR]]</f>
        <v>4209.6946743059125</v>
      </c>
      <c r="N577" s="15">
        <f>BTC[[#This Row],[MidPrice]]-3*BTC[[#This Row],[ATR]]</f>
        <v>3601.7253256940871</v>
      </c>
      <c r="O577" s="15">
        <f>IF(OR(BTC[[#This Row],[UpperE]]&lt;O576,F576&gt;O576),BTC[[#This Row],[UpperE]],O576)</f>
        <v>4122.9291677346573</v>
      </c>
      <c r="P577" s="15">
        <f>IF(OR(BTC[[#This Row],[LowerE]]&gt;P576,F576&lt;P576),BTC[[#This Row],[LowerE]],P576)</f>
        <v>3689.2544020923679</v>
      </c>
      <c r="Q577" s="8">
        <f>IF(T576=O576,BTC[[#This Row],[Upper]],BTC[[#This Row],[Lower]])</f>
        <v>3689.2544020923679</v>
      </c>
      <c r="R577" s="22" t="e">
        <f>IF(BTC[[#This Row],[SuperTrend]]=BTC[[#This Row],[Upper]],BTC[[#This Row],[Upper]],NA())</f>
        <v>#N/A</v>
      </c>
      <c r="S577" s="22">
        <f>IF(BTC[[#This Row],[SuperTrend]]=BTC[[#This Row],[Lower]],BTC[[#This Row],[Lower]],NA())</f>
        <v>3689.2544020923679</v>
      </c>
      <c r="T577" s="22">
        <f>IF(BTC[[#This Row],[close]]&lt;=BTC[[#This Row],[STpot]],BTC[[#This Row],[Upper]],BTC[[#This Row],[Lower]])</f>
        <v>3689.2544020923679</v>
      </c>
    </row>
    <row r="578" spans="1:20" x14ac:dyDescent="0.25">
      <c r="A578" s="5">
        <v>577</v>
      </c>
      <c r="B578" s="2">
        <v>43539</v>
      </c>
      <c r="C578" s="1">
        <v>3924.46</v>
      </c>
      <c r="D578" s="1">
        <v>4056.98</v>
      </c>
      <c r="E578" s="1">
        <v>3921.98</v>
      </c>
      <c r="F578" s="1">
        <v>4005.98</v>
      </c>
      <c r="G578" s="15">
        <f>BTC[[#This Row],[high]]-BTC[[#This Row],[low]]</f>
        <v>135</v>
      </c>
      <c r="H578" s="15">
        <f>ABS(BTC[[#This Row],[high]]-F577)</f>
        <v>133.2199999999998</v>
      </c>
      <c r="I578" s="15">
        <f>ABS(BTC[[#This Row],[low]]-F577)</f>
        <v>1.7800000000002001</v>
      </c>
      <c r="J578" s="15">
        <f>MAX(BTC[[#This Row],[H-L]:[|L-pC|]])</f>
        <v>135</v>
      </c>
      <c r="K578" s="8">
        <f>(K577*9+BTC[[#This Row],[TR]])/10</f>
        <v>104.69540229177383</v>
      </c>
      <c r="L578" s="12">
        <f>(BTC[[#This Row],[high]]+BTC[[#This Row],[low]])/2</f>
        <v>3989.48</v>
      </c>
      <c r="M578" s="15">
        <f>BTC[[#This Row],[MidPrice]]+3*BTC[[#This Row],[ATR]]</f>
        <v>4303.5662068753218</v>
      </c>
      <c r="N578" s="15">
        <f>BTC[[#This Row],[MidPrice]]-3*BTC[[#This Row],[ATR]]</f>
        <v>3675.3937931246783</v>
      </c>
      <c r="O578" s="15">
        <f>IF(OR(BTC[[#This Row],[UpperE]]&lt;O577,F577&gt;O577),BTC[[#This Row],[UpperE]],O577)</f>
        <v>4122.9291677346573</v>
      </c>
      <c r="P578" s="15">
        <f>IF(OR(BTC[[#This Row],[LowerE]]&gt;P577,F577&lt;P577),BTC[[#This Row],[LowerE]],P577)</f>
        <v>3689.2544020923679</v>
      </c>
      <c r="Q578" s="8">
        <f>IF(T577=O577,BTC[[#This Row],[Upper]],BTC[[#This Row],[Lower]])</f>
        <v>3689.2544020923679</v>
      </c>
      <c r="R578" s="22" t="e">
        <f>IF(BTC[[#This Row],[SuperTrend]]=BTC[[#This Row],[Upper]],BTC[[#This Row],[Upper]],NA())</f>
        <v>#N/A</v>
      </c>
      <c r="S578" s="22">
        <f>IF(BTC[[#This Row],[SuperTrend]]=BTC[[#This Row],[Lower]],BTC[[#This Row],[Lower]],NA())</f>
        <v>3689.2544020923679</v>
      </c>
      <c r="T578" s="22">
        <f>IF(BTC[[#This Row],[close]]&lt;=BTC[[#This Row],[STpot]],BTC[[#This Row],[Upper]],BTC[[#This Row],[Lower]])</f>
        <v>3689.2544020923679</v>
      </c>
    </row>
    <row r="579" spans="1:20" x14ac:dyDescent="0.25">
      <c r="A579" s="5">
        <v>578</v>
      </c>
      <c r="B579" s="2">
        <v>43540</v>
      </c>
      <c r="C579" s="1">
        <v>4005.98</v>
      </c>
      <c r="D579" s="1">
        <v>4012</v>
      </c>
      <c r="E579" s="1">
        <v>3950.01</v>
      </c>
      <c r="F579" s="1">
        <v>3981.14</v>
      </c>
      <c r="G579" s="15">
        <f>BTC[[#This Row],[high]]-BTC[[#This Row],[low]]</f>
        <v>61.989999999999782</v>
      </c>
      <c r="H579" s="15">
        <f>ABS(BTC[[#This Row],[high]]-F578)</f>
        <v>6.0199999999999818</v>
      </c>
      <c r="I579" s="15">
        <f>ABS(BTC[[#This Row],[low]]-F578)</f>
        <v>55.9699999999998</v>
      </c>
      <c r="J579" s="15">
        <f>MAX(BTC[[#This Row],[H-L]:[|L-pC|]])</f>
        <v>61.989999999999782</v>
      </c>
      <c r="K579" s="8">
        <f>(K578*9+BTC[[#This Row],[TR]])/10</f>
        <v>100.42486206259642</v>
      </c>
      <c r="L579" s="12">
        <f>(BTC[[#This Row],[high]]+BTC[[#This Row],[low]])/2</f>
        <v>3981.0050000000001</v>
      </c>
      <c r="M579" s="15">
        <f>BTC[[#This Row],[MidPrice]]+3*BTC[[#This Row],[ATR]]</f>
        <v>4282.2795861877894</v>
      </c>
      <c r="N579" s="15">
        <f>BTC[[#This Row],[MidPrice]]-3*BTC[[#This Row],[ATR]]</f>
        <v>3679.7304138122108</v>
      </c>
      <c r="O579" s="15">
        <f>IF(OR(BTC[[#This Row],[UpperE]]&lt;O578,F578&gt;O578),BTC[[#This Row],[UpperE]],O578)</f>
        <v>4122.9291677346573</v>
      </c>
      <c r="P579" s="15">
        <f>IF(OR(BTC[[#This Row],[LowerE]]&gt;P578,F578&lt;P578),BTC[[#This Row],[LowerE]],P578)</f>
        <v>3689.2544020923679</v>
      </c>
      <c r="Q579" s="8">
        <f>IF(T578=O578,BTC[[#This Row],[Upper]],BTC[[#This Row],[Lower]])</f>
        <v>3689.2544020923679</v>
      </c>
      <c r="R579" s="22" t="e">
        <f>IF(BTC[[#This Row],[SuperTrend]]=BTC[[#This Row],[Upper]],BTC[[#This Row],[Upper]],NA())</f>
        <v>#N/A</v>
      </c>
      <c r="S579" s="22">
        <f>IF(BTC[[#This Row],[SuperTrend]]=BTC[[#This Row],[Lower]],BTC[[#This Row],[Lower]],NA())</f>
        <v>3689.2544020923679</v>
      </c>
      <c r="T579" s="22">
        <f>IF(BTC[[#This Row],[close]]&lt;=BTC[[#This Row],[STpot]],BTC[[#This Row],[Upper]],BTC[[#This Row],[Lower]])</f>
        <v>3689.2544020923679</v>
      </c>
    </row>
    <row r="580" spans="1:20" x14ac:dyDescent="0.25">
      <c r="A580" s="5">
        <v>579</v>
      </c>
      <c r="B580" s="2">
        <v>43541</v>
      </c>
      <c r="C580" s="1">
        <v>3981.85</v>
      </c>
      <c r="D580" s="1">
        <v>4037</v>
      </c>
      <c r="E580" s="1">
        <v>3953.33</v>
      </c>
      <c r="F580" s="1">
        <v>3987.81</v>
      </c>
      <c r="G580" s="15">
        <f>BTC[[#This Row],[high]]-BTC[[#This Row],[low]]</f>
        <v>83.670000000000073</v>
      </c>
      <c r="H580" s="15">
        <f>ABS(BTC[[#This Row],[high]]-F579)</f>
        <v>55.860000000000127</v>
      </c>
      <c r="I580" s="15">
        <f>ABS(BTC[[#This Row],[low]]-F579)</f>
        <v>27.809999999999945</v>
      </c>
      <c r="J580" s="15">
        <f>MAX(BTC[[#This Row],[H-L]:[|L-pC|]])</f>
        <v>83.670000000000073</v>
      </c>
      <c r="K580" s="8">
        <f>(K579*9+BTC[[#This Row],[TR]])/10</f>
        <v>98.749375856336783</v>
      </c>
      <c r="L580" s="12">
        <f>(BTC[[#This Row],[high]]+BTC[[#This Row],[low]])/2</f>
        <v>3995.165</v>
      </c>
      <c r="M580" s="15">
        <f>BTC[[#This Row],[MidPrice]]+3*BTC[[#This Row],[ATR]]</f>
        <v>4291.4131275690106</v>
      </c>
      <c r="N580" s="15">
        <f>BTC[[#This Row],[MidPrice]]-3*BTC[[#This Row],[ATR]]</f>
        <v>3698.9168724309898</v>
      </c>
      <c r="O580" s="15">
        <f>IF(OR(BTC[[#This Row],[UpperE]]&lt;O579,F579&gt;O579),BTC[[#This Row],[UpperE]],O579)</f>
        <v>4122.9291677346573</v>
      </c>
      <c r="P580" s="15">
        <f>IF(OR(BTC[[#This Row],[LowerE]]&gt;P579,F579&lt;P579),BTC[[#This Row],[LowerE]],P579)</f>
        <v>3698.9168724309898</v>
      </c>
      <c r="Q580" s="8">
        <f>IF(T579=O579,BTC[[#This Row],[Upper]],BTC[[#This Row],[Lower]])</f>
        <v>3698.9168724309898</v>
      </c>
      <c r="R580" s="22" t="e">
        <f>IF(BTC[[#This Row],[SuperTrend]]=BTC[[#This Row],[Upper]],BTC[[#This Row],[Upper]],NA())</f>
        <v>#N/A</v>
      </c>
      <c r="S580" s="22">
        <f>IF(BTC[[#This Row],[SuperTrend]]=BTC[[#This Row],[Lower]],BTC[[#This Row],[Lower]],NA())</f>
        <v>3698.9168724309898</v>
      </c>
      <c r="T580" s="22">
        <f>IF(BTC[[#This Row],[close]]&lt;=BTC[[#This Row],[STpot]],BTC[[#This Row],[Upper]],BTC[[#This Row],[Lower]])</f>
        <v>3698.9168724309898</v>
      </c>
    </row>
    <row r="581" spans="1:20" x14ac:dyDescent="0.25">
      <c r="A581" s="5">
        <v>580</v>
      </c>
      <c r="B581" s="2">
        <v>43542</v>
      </c>
      <c r="C581" s="1">
        <v>3987.83</v>
      </c>
      <c r="D581" s="1">
        <v>4031</v>
      </c>
      <c r="E581" s="1">
        <v>3970</v>
      </c>
      <c r="F581" s="1">
        <v>4015.53</v>
      </c>
      <c r="G581" s="15">
        <f>BTC[[#This Row],[high]]-BTC[[#This Row],[low]]</f>
        <v>61</v>
      </c>
      <c r="H581" s="15">
        <f>ABS(BTC[[#This Row],[high]]-F580)</f>
        <v>43.190000000000055</v>
      </c>
      <c r="I581" s="15">
        <f>ABS(BTC[[#This Row],[low]]-F580)</f>
        <v>17.809999999999945</v>
      </c>
      <c r="J581" s="15">
        <f>MAX(BTC[[#This Row],[H-L]:[|L-pC|]])</f>
        <v>61</v>
      </c>
      <c r="K581" s="8">
        <f>(K580*9+BTC[[#This Row],[TR]])/10</f>
        <v>94.974438270703104</v>
      </c>
      <c r="L581" s="12">
        <f>(BTC[[#This Row],[high]]+BTC[[#This Row],[low]])/2</f>
        <v>4000.5</v>
      </c>
      <c r="M581" s="15">
        <f>BTC[[#This Row],[MidPrice]]+3*BTC[[#This Row],[ATR]]</f>
        <v>4285.4233148121093</v>
      </c>
      <c r="N581" s="15">
        <f>BTC[[#This Row],[MidPrice]]-3*BTC[[#This Row],[ATR]]</f>
        <v>3715.5766851878907</v>
      </c>
      <c r="O581" s="15">
        <f>IF(OR(BTC[[#This Row],[UpperE]]&lt;O580,F580&gt;O580),BTC[[#This Row],[UpperE]],O580)</f>
        <v>4122.9291677346573</v>
      </c>
      <c r="P581" s="15">
        <f>IF(OR(BTC[[#This Row],[LowerE]]&gt;P580,F580&lt;P580),BTC[[#This Row],[LowerE]],P580)</f>
        <v>3715.5766851878907</v>
      </c>
      <c r="Q581" s="8">
        <f>IF(T580=O580,BTC[[#This Row],[Upper]],BTC[[#This Row],[Lower]])</f>
        <v>3715.5766851878907</v>
      </c>
      <c r="R581" s="22" t="e">
        <f>IF(BTC[[#This Row],[SuperTrend]]=BTC[[#This Row],[Upper]],BTC[[#This Row],[Upper]],NA())</f>
        <v>#N/A</v>
      </c>
      <c r="S581" s="22">
        <f>IF(BTC[[#This Row],[SuperTrend]]=BTC[[#This Row],[Lower]],BTC[[#This Row],[Lower]],NA())</f>
        <v>3715.5766851878907</v>
      </c>
      <c r="T581" s="22">
        <f>IF(BTC[[#This Row],[close]]&lt;=BTC[[#This Row],[STpot]],BTC[[#This Row],[Upper]],BTC[[#This Row],[Lower]])</f>
        <v>3715.5766851878907</v>
      </c>
    </row>
    <row r="582" spans="1:20" x14ac:dyDescent="0.25">
      <c r="A582" s="5">
        <v>581</v>
      </c>
      <c r="B582" s="2">
        <v>43543</v>
      </c>
      <c r="C582" s="1">
        <v>4017.48</v>
      </c>
      <c r="D582" s="1">
        <v>4050</v>
      </c>
      <c r="E582" s="1">
        <v>3980.5</v>
      </c>
      <c r="F582" s="1">
        <v>4043.04</v>
      </c>
      <c r="G582" s="15">
        <f>BTC[[#This Row],[high]]-BTC[[#This Row],[low]]</f>
        <v>69.5</v>
      </c>
      <c r="H582" s="15">
        <f>ABS(BTC[[#This Row],[high]]-F581)</f>
        <v>34.4699999999998</v>
      </c>
      <c r="I582" s="15">
        <f>ABS(BTC[[#This Row],[low]]-F581)</f>
        <v>35.0300000000002</v>
      </c>
      <c r="J582" s="15">
        <f>MAX(BTC[[#This Row],[H-L]:[|L-pC|]])</f>
        <v>69.5</v>
      </c>
      <c r="K582" s="8">
        <f>(K581*9+BTC[[#This Row],[TR]])/10</f>
        <v>92.426994443632793</v>
      </c>
      <c r="L582" s="12">
        <f>(BTC[[#This Row],[high]]+BTC[[#This Row],[low]])/2</f>
        <v>4015.25</v>
      </c>
      <c r="M582" s="15">
        <f>BTC[[#This Row],[MidPrice]]+3*BTC[[#This Row],[ATR]]</f>
        <v>4292.5309833308984</v>
      </c>
      <c r="N582" s="15">
        <f>BTC[[#This Row],[MidPrice]]-3*BTC[[#This Row],[ATR]]</f>
        <v>3737.9690166691016</v>
      </c>
      <c r="O582" s="15">
        <f>IF(OR(BTC[[#This Row],[UpperE]]&lt;O581,F581&gt;O581),BTC[[#This Row],[UpperE]],O581)</f>
        <v>4122.9291677346573</v>
      </c>
      <c r="P582" s="15">
        <f>IF(OR(BTC[[#This Row],[LowerE]]&gt;P581,F581&lt;P581),BTC[[#This Row],[LowerE]],P581)</f>
        <v>3737.9690166691016</v>
      </c>
      <c r="Q582" s="8">
        <f>IF(T581=O581,BTC[[#This Row],[Upper]],BTC[[#This Row],[Lower]])</f>
        <v>3737.9690166691016</v>
      </c>
      <c r="R582" s="22" t="e">
        <f>IF(BTC[[#This Row],[SuperTrend]]=BTC[[#This Row],[Upper]],BTC[[#This Row],[Upper]],NA())</f>
        <v>#N/A</v>
      </c>
      <c r="S582" s="22">
        <f>IF(BTC[[#This Row],[SuperTrend]]=BTC[[#This Row],[Lower]],BTC[[#This Row],[Lower]],NA())</f>
        <v>3737.9690166691016</v>
      </c>
      <c r="T582" s="22">
        <f>IF(BTC[[#This Row],[close]]&lt;=BTC[[#This Row],[STpot]],BTC[[#This Row],[Upper]],BTC[[#This Row],[Lower]])</f>
        <v>3737.9690166691016</v>
      </c>
    </row>
    <row r="583" spans="1:20" x14ac:dyDescent="0.25">
      <c r="A583" s="5">
        <v>582</v>
      </c>
      <c r="B583" s="2">
        <v>43544</v>
      </c>
      <c r="C583" s="1">
        <v>4043.04</v>
      </c>
      <c r="D583" s="1">
        <v>4069.32</v>
      </c>
      <c r="E583" s="1">
        <v>3880.01</v>
      </c>
      <c r="F583" s="1">
        <v>3980.64</v>
      </c>
      <c r="G583" s="15">
        <f>BTC[[#This Row],[high]]-BTC[[#This Row],[low]]</f>
        <v>189.30999999999995</v>
      </c>
      <c r="H583" s="15">
        <f>ABS(BTC[[#This Row],[high]]-F582)</f>
        <v>26.2800000000002</v>
      </c>
      <c r="I583" s="15">
        <f>ABS(BTC[[#This Row],[low]]-F582)</f>
        <v>163.02999999999975</v>
      </c>
      <c r="J583" s="15">
        <f>MAX(BTC[[#This Row],[H-L]:[|L-pC|]])</f>
        <v>189.30999999999995</v>
      </c>
      <c r="K583" s="8">
        <f>(K582*9+BTC[[#This Row],[TR]])/10</f>
        <v>102.11529499926951</v>
      </c>
      <c r="L583" s="12">
        <f>(BTC[[#This Row],[high]]+BTC[[#This Row],[low]])/2</f>
        <v>3974.665</v>
      </c>
      <c r="M583" s="15">
        <f>BTC[[#This Row],[MidPrice]]+3*BTC[[#This Row],[ATR]]</f>
        <v>4281.0108849978087</v>
      </c>
      <c r="N583" s="15">
        <f>BTC[[#This Row],[MidPrice]]-3*BTC[[#This Row],[ATR]]</f>
        <v>3668.3191150021912</v>
      </c>
      <c r="O583" s="15">
        <f>IF(OR(BTC[[#This Row],[UpperE]]&lt;O582,F582&gt;O582),BTC[[#This Row],[UpperE]],O582)</f>
        <v>4122.9291677346573</v>
      </c>
      <c r="P583" s="15">
        <f>IF(OR(BTC[[#This Row],[LowerE]]&gt;P582,F582&lt;P582),BTC[[#This Row],[LowerE]],P582)</f>
        <v>3737.9690166691016</v>
      </c>
      <c r="Q583" s="8">
        <f>IF(T582=O582,BTC[[#This Row],[Upper]],BTC[[#This Row],[Lower]])</f>
        <v>3737.9690166691016</v>
      </c>
      <c r="R583" s="22" t="e">
        <f>IF(BTC[[#This Row],[SuperTrend]]=BTC[[#This Row],[Upper]],BTC[[#This Row],[Upper]],NA())</f>
        <v>#N/A</v>
      </c>
      <c r="S583" s="22">
        <f>IF(BTC[[#This Row],[SuperTrend]]=BTC[[#This Row],[Lower]],BTC[[#This Row],[Lower]],NA())</f>
        <v>3737.9690166691016</v>
      </c>
      <c r="T583" s="22">
        <f>IF(BTC[[#This Row],[close]]&lt;=BTC[[#This Row],[STpot]],BTC[[#This Row],[Upper]],BTC[[#This Row],[Lower]])</f>
        <v>3737.9690166691016</v>
      </c>
    </row>
    <row r="584" spans="1:20" x14ac:dyDescent="0.25">
      <c r="A584" s="5">
        <v>583</v>
      </c>
      <c r="B584" s="2">
        <v>43545</v>
      </c>
      <c r="C584" s="1">
        <v>3980.85</v>
      </c>
      <c r="D584" s="1">
        <v>4008</v>
      </c>
      <c r="E584" s="1">
        <v>3968.25</v>
      </c>
      <c r="F584" s="1">
        <v>3986.93</v>
      </c>
      <c r="G584" s="15">
        <f>BTC[[#This Row],[high]]-BTC[[#This Row],[low]]</f>
        <v>39.75</v>
      </c>
      <c r="H584" s="15">
        <f>ABS(BTC[[#This Row],[high]]-F583)</f>
        <v>27.360000000000127</v>
      </c>
      <c r="I584" s="15">
        <f>ABS(BTC[[#This Row],[low]]-F583)</f>
        <v>12.389999999999873</v>
      </c>
      <c r="J584" s="15">
        <f>MAX(BTC[[#This Row],[H-L]:[|L-pC|]])</f>
        <v>39.75</v>
      </c>
      <c r="K584" s="8">
        <f>(K583*9+BTC[[#This Row],[TR]])/10</f>
        <v>95.878765499342563</v>
      </c>
      <c r="L584" s="12">
        <f>(BTC[[#This Row],[high]]+BTC[[#This Row],[low]])/2</f>
        <v>3988.125</v>
      </c>
      <c r="M584" s="15">
        <f>BTC[[#This Row],[MidPrice]]+3*BTC[[#This Row],[ATR]]</f>
        <v>4275.7612964980281</v>
      </c>
      <c r="N584" s="15">
        <f>BTC[[#This Row],[MidPrice]]-3*BTC[[#This Row],[ATR]]</f>
        <v>3700.4887035019724</v>
      </c>
      <c r="O584" s="15">
        <f>IF(OR(BTC[[#This Row],[UpperE]]&lt;O583,F583&gt;O583),BTC[[#This Row],[UpperE]],O583)</f>
        <v>4122.9291677346573</v>
      </c>
      <c r="P584" s="15">
        <f>IF(OR(BTC[[#This Row],[LowerE]]&gt;P583,F583&lt;P583),BTC[[#This Row],[LowerE]],P583)</f>
        <v>3737.9690166691016</v>
      </c>
      <c r="Q584" s="8">
        <f>IF(T583=O583,BTC[[#This Row],[Upper]],BTC[[#This Row],[Lower]])</f>
        <v>3737.9690166691016</v>
      </c>
      <c r="R584" s="22" t="e">
        <f>IF(BTC[[#This Row],[SuperTrend]]=BTC[[#This Row],[Upper]],BTC[[#This Row],[Upper]],NA())</f>
        <v>#N/A</v>
      </c>
      <c r="S584" s="22">
        <f>IF(BTC[[#This Row],[SuperTrend]]=BTC[[#This Row],[Lower]],BTC[[#This Row],[Lower]],NA())</f>
        <v>3737.9690166691016</v>
      </c>
      <c r="T584" s="22">
        <f>IF(BTC[[#This Row],[close]]&lt;=BTC[[#This Row],[STpot]],BTC[[#This Row],[Upper]],BTC[[#This Row],[Lower]])</f>
        <v>3737.9690166691016</v>
      </c>
    </row>
    <row r="585" spans="1:20" x14ac:dyDescent="0.25">
      <c r="A585" s="5">
        <v>584</v>
      </c>
      <c r="B585" s="2">
        <v>43546</v>
      </c>
      <c r="C585" s="1">
        <v>3987.89</v>
      </c>
      <c r="D585" s="1">
        <v>4018.83</v>
      </c>
      <c r="E585" s="1">
        <v>3978.01</v>
      </c>
      <c r="F585" s="1">
        <v>4006.01</v>
      </c>
      <c r="G585" s="15">
        <f>BTC[[#This Row],[high]]-BTC[[#This Row],[low]]</f>
        <v>40.819999999999709</v>
      </c>
      <c r="H585" s="15">
        <f>ABS(BTC[[#This Row],[high]]-F584)</f>
        <v>31.900000000000091</v>
      </c>
      <c r="I585" s="15">
        <f>ABS(BTC[[#This Row],[low]]-F584)</f>
        <v>8.919999999999618</v>
      </c>
      <c r="J585" s="15">
        <f>MAX(BTC[[#This Row],[H-L]:[|L-pC|]])</f>
        <v>40.819999999999709</v>
      </c>
      <c r="K585" s="8">
        <f>(K584*9+BTC[[#This Row],[TR]])/10</f>
        <v>90.372888949408278</v>
      </c>
      <c r="L585" s="12">
        <f>(BTC[[#This Row],[high]]+BTC[[#This Row],[low]])/2</f>
        <v>3998.42</v>
      </c>
      <c r="M585" s="15">
        <f>BTC[[#This Row],[MidPrice]]+3*BTC[[#This Row],[ATR]]</f>
        <v>4269.5386668482251</v>
      </c>
      <c r="N585" s="15">
        <f>BTC[[#This Row],[MidPrice]]-3*BTC[[#This Row],[ATR]]</f>
        <v>3727.301333151775</v>
      </c>
      <c r="O585" s="15">
        <f>IF(OR(BTC[[#This Row],[UpperE]]&lt;O584,F584&gt;O584),BTC[[#This Row],[UpperE]],O584)</f>
        <v>4122.9291677346573</v>
      </c>
      <c r="P585" s="15">
        <f>IF(OR(BTC[[#This Row],[LowerE]]&gt;P584,F584&lt;P584),BTC[[#This Row],[LowerE]],P584)</f>
        <v>3737.9690166691016</v>
      </c>
      <c r="Q585" s="8">
        <f>IF(T584=O584,BTC[[#This Row],[Upper]],BTC[[#This Row],[Lower]])</f>
        <v>3737.9690166691016</v>
      </c>
      <c r="R585" s="22" t="e">
        <f>IF(BTC[[#This Row],[SuperTrend]]=BTC[[#This Row],[Upper]],BTC[[#This Row],[Upper]],NA())</f>
        <v>#N/A</v>
      </c>
      <c r="S585" s="22">
        <f>IF(BTC[[#This Row],[SuperTrend]]=BTC[[#This Row],[Lower]],BTC[[#This Row],[Lower]],NA())</f>
        <v>3737.9690166691016</v>
      </c>
      <c r="T585" s="22">
        <f>IF(BTC[[#This Row],[close]]&lt;=BTC[[#This Row],[STpot]],BTC[[#This Row],[Upper]],BTC[[#This Row],[Lower]])</f>
        <v>3737.9690166691016</v>
      </c>
    </row>
    <row r="586" spans="1:20" x14ac:dyDescent="0.25">
      <c r="A586" s="5">
        <v>585</v>
      </c>
      <c r="B586" s="2">
        <v>43547</v>
      </c>
      <c r="C586" s="1">
        <v>4006.01</v>
      </c>
      <c r="D586" s="1">
        <v>4006.02</v>
      </c>
      <c r="E586" s="1">
        <v>3950</v>
      </c>
      <c r="F586" s="1">
        <v>3992.18</v>
      </c>
      <c r="G586" s="15">
        <f>BTC[[#This Row],[high]]-BTC[[#This Row],[low]]</f>
        <v>56.019999999999982</v>
      </c>
      <c r="H586" s="15">
        <f>ABS(BTC[[#This Row],[high]]-F585)</f>
        <v>9.9999999997635314E-3</v>
      </c>
      <c r="I586" s="15">
        <f>ABS(BTC[[#This Row],[low]]-F585)</f>
        <v>56.010000000000218</v>
      </c>
      <c r="J586" s="15">
        <f>MAX(BTC[[#This Row],[H-L]:[|L-pC|]])</f>
        <v>56.019999999999982</v>
      </c>
      <c r="K586" s="8">
        <f>(K585*9+BTC[[#This Row],[TR]])/10</f>
        <v>86.937600054467453</v>
      </c>
      <c r="L586" s="12">
        <f>(BTC[[#This Row],[high]]+BTC[[#This Row],[low]])/2</f>
        <v>3978.01</v>
      </c>
      <c r="M586" s="15">
        <f>BTC[[#This Row],[MidPrice]]+3*BTC[[#This Row],[ATR]]</f>
        <v>4238.8228001634025</v>
      </c>
      <c r="N586" s="15">
        <f>BTC[[#This Row],[MidPrice]]-3*BTC[[#This Row],[ATR]]</f>
        <v>3717.197199836598</v>
      </c>
      <c r="O586" s="15">
        <f>IF(OR(BTC[[#This Row],[UpperE]]&lt;O585,F585&gt;O585),BTC[[#This Row],[UpperE]],O585)</f>
        <v>4122.9291677346573</v>
      </c>
      <c r="P586" s="15">
        <f>IF(OR(BTC[[#This Row],[LowerE]]&gt;P585,F585&lt;P585),BTC[[#This Row],[LowerE]],P585)</f>
        <v>3737.9690166691016</v>
      </c>
      <c r="Q586" s="8">
        <f>IF(T585=O585,BTC[[#This Row],[Upper]],BTC[[#This Row],[Lower]])</f>
        <v>3737.9690166691016</v>
      </c>
      <c r="R586" s="22" t="e">
        <f>IF(BTC[[#This Row],[SuperTrend]]=BTC[[#This Row],[Upper]],BTC[[#This Row],[Upper]],NA())</f>
        <v>#N/A</v>
      </c>
      <c r="S586" s="22">
        <f>IF(BTC[[#This Row],[SuperTrend]]=BTC[[#This Row],[Lower]],BTC[[#This Row],[Lower]],NA())</f>
        <v>3737.9690166691016</v>
      </c>
      <c r="T586" s="22">
        <f>IF(BTC[[#This Row],[close]]&lt;=BTC[[#This Row],[STpot]],BTC[[#This Row],[Upper]],BTC[[#This Row],[Lower]])</f>
        <v>3737.9690166691016</v>
      </c>
    </row>
    <row r="587" spans="1:20" x14ac:dyDescent="0.25">
      <c r="A587" s="5">
        <v>586</v>
      </c>
      <c r="B587" s="2">
        <v>43548</v>
      </c>
      <c r="C587" s="1">
        <v>3991.35</v>
      </c>
      <c r="D587" s="1">
        <v>3999.3</v>
      </c>
      <c r="E587" s="1">
        <v>3888.71</v>
      </c>
      <c r="F587" s="1">
        <v>3936.12</v>
      </c>
      <c r="G587" s="15">
        <f>BTC[[#This Row],[high]]-BTC[[#This Row],[low]]</f>
        <v>110.59000000000015</v>
      </c>
      <c r="H587" s="15">
        <f>ABS(BTC[[#This Row],[high]]-F586)</f>
        <v>7.1200000000003456</v>
      </c>
      <c r="I587" s="15">
        <f>ABS(BTC[[#This Row],[low]]-F586)</f>
        <v>103.4699999999998</v>
      </c>
      <c r="J587" s="15">
        <f>MAX(BTC[[#This Row],[H-L]:[|L-pC|]])</f>
        <v>110.59000000000015</v>
      </c>
      <c r="K587" s="8">
        <f>(K586*9+BTC[[#This Row],[TR]])/10</f>
        <v>89.302840049020716</v>
      </c>
      <c r="L587" s="12">
        <f>(BTC[[#This Row],[high]]+BTC[[#This Row],[low]])/2</f>
        <v>3944.0050000000001</v>
      </c>
      <c r="M587" s="15">
        <f>BTC[[#This Row],[MidPrice]]+3*BTC[[#This Row],[ATR]]</f>
        <v>4211.9135201470626</v>
      </c>
      <c r="N587" s="15">
        <f>BTC[[#This Row],[MidPrice]]-3*BTC[[#This Row],[ATR]]</f>
        <v>3676.096479852938</v>
      </c>
      <c r="O587" s="15">
        <f>IF(OR(BTC[[#This Row],[UpperE]]&lt;O586,F586&gt;O586),BTC[[#This Row],[UpperE]],O586)</f>
        <v>4122.9291677346573</v>
      </c>
      <c r="P587" s="15">
        <f>IF(OR(BTC[[#This Row],[LowerE]]&gt;P586,F586&lt;P586),BTC[[#This Row],[LowerE]],P586)</f>
        <v>3737.9690166691016</v>
      </c>
      <c r="Q587" s="8">
        <f>IF(T586=O586,BTC[[#This Row],[Upper]],BTC[[#This Row],[Lower]])</f>
        <v>3737.9690166691016</v>
      </c>
      <c r="R587" s="22" t="e">
        <f>IF(BTC[[#This Row],[SuperTrend]]=BTC[[#This Row],[Upper]],BTC[[#This Row],[Upper]],NA())</f>
        <v>#N/A</v>
      </c>
      <c r="S587" s="22">
        <f>IF(BTC[[#This Row],[SuperTrend]]=BTC[[#This Row],[Lower]],BTC[[#This Row],[Lower]],NA())</f>
        <v>3737.9690166691016</v>
      </c>
      <c r="T587" s="22">
        <f>IF(BTC[[#This Row],[close]]&lt;=BTC[[#This Row],[STpot]],BTC[[#This Row],[Upper]],BTC[[#This Row],[Lower]])</f>
        <v>3737.9690166691016</v>
      </c>
    </row>
    <row r="588" spans="1:20" x14ac:dyDescent="0.25">
      <c r="A588" s="5">
        <v>587</v>
      </c>
      <c r="B588" s="2">
        <v>43549</v>
      </c>
      <c r="C588" s="1">
        <v>3935.47</v>
      </c>
      <c r="D588" s="1">
        <v>3958.98</v>
      </c>
      <c r="E588" s="1">
        <v>3894</v>
      </c>
      <c r="F588" s="1">
        <v>3948.55</v>
      </c>
      <c r="G588" s="15">
        <f>BTC[[#This Row],[high]]-BTC[[#This Row],[low]]</f>
        <v>64.980000000000018</v>
      </c>
      <c r="H588" s="15">
        <f>ABS(BTC[[#This Row],[high]]-F587)</f>
        <v>22.860000000000127</v>
      </c>
      <c r="I588" s="15">
        <f>ABS(BTC[[#This Row],[low]]-F587)</f>
        <v>42.119999999999891</v>
      </c>
      <c r="J588" s="15">
        <f>MAX(BTC[[#This Row],[H-L]:[|L-pC|]])</f>
        <v>64.980000000000018</v>
      </c>
      <c r="K588" s="8">
        <f>(K587*9+BTC[[#This Row],[TR]])/10</f>
        <v>86.870556044118644</v>
      </c>
      <c r="L588" s="12">
        <f>(BTC[[#This Row],[high]]+BTC[[#This Row],[low]])/2</f>
        <v>3926.49</v>
      </c>
      <c r="M588" s="15">
        <f>BTC[[#This Row],[MidPrice]]+3*BTC[[#This Row],[ATR]]</f>
        <v>4187.1016681323554</v>
      </c>
      <c r="N588" s="15">
        <f>BTC[[#This Row],[MidPrice]]-3*BTC[[#This Row],[ATR]]</f>
        <v>3665.8783318676437</v>
      </c>
      <c r="O588" s="15">
        <f>IF(OR(BTC[[#This Row],[UpperE]]&lt;O587,F587&gt;O587),BTC[[#This Row],[UpperE]],O587)</f>
        <v>4122.9291677346573</v>
      </c>
      <c r="P588" s="15">
        <f>IF(OR(BTC[[#This Row],[LowerE]]&gt;P587,F587&lt;P587),BTC[[#This Row],[LowerE]],P587)</f>
        <v>3737.9690166691016</v>
      </c>
      <c r="Q588" s="8">
        <f>IF(T587=O587,BTC[[#This Row],[Upper]],BTC[[#This Row],[Lower]])</f>
        <v>3737.9690166691016</v>
      </c>
      <c r="R588" s="22" t="e">
        <f>IF(BTC[[#This Row],[SuperTrend]]=BTC[[#This Row],[Upper]],BTC[[#This Row],[Upper]],NA())</f>
        <v>#N/A</v>
      </c>
      <c r="S588" s="22">
        <f>IF(BTC[[#This Row],[SuperTrend]]=BTC[[#This Row],[Lower]],BTC[[#This Row],[Lower]],NA())</f>
        <v>3737.9690166691016</v>
      </c>
      <c r="T588" s="22">
        <f>IF(BTC[[#This Row],[close]]&lt;=BTC[[#This Row],[STpot]],BTC[[#This Row],[Upper]],BTC[[#This Row],[Lower]])</f>
        <v>3737.9690166691016</v>
      </c>
    </row>
    <row r="589" spans="1:20" x14ac:dyDescent="0.25">
      <c r="A589" s="5">
        <v>588</v>
      </c>
      <c r="B589" s="2">
        <v>43550</v>
      </c>
      <c r="C589" s="1">
        <v>3948.77</v>
      </c>
      <c r="D589" s="1">
        <v>4048</v>
      </c>
      <c r="E589" s="1">
        <v>3936.15</v>
      </c>
      <c r="F589" s="1">
        <v>4038.05</v>
      </c>
      <c r="G589" s="15">
        <f>BTC[[#This Row],[high]]-BTC[[#This Row],[low]]</f>
        <v>111.84999999999991</v>
      </c>
      <c r="H589" s="15">
        <f>ABS(BTC[[#This Row],[high]]-F588)</f>
        <v>99.449999999999818</v>
      </c>
      <c r="I589" s="15">
        <f>ABS(BTC[[#This Row],[low]]-F588)</f>
        <v>12.400000000000091</v>
      </c>
      <c r="J589" s="15">
        <f>MAX(BTC[[#This Row],[H-L]:[|L-pC|]])</f>
        <v>111.84999999999991</v>
      </c>
      <c r="K589" s="8">
        <f>(K588*9+BTC[[#This Row],[TR]])/10</f>
        <v>89.368500439706764</v>
      </c>
      <c r="L589" s="12">
        <f>(BTC[[#This Row],[high]]+BTC[[#This Row],[low]])/2</f>
        <v>3992.0749999999998</v>
      </c>
      <c r="M589" s="15">
        <f>BTC[[#This Row],[MidPrice]]+3*BTC[[#This Row],[ATR]]</f>
        <v>4260.1805013191206</v>
      </c>
      <c r="N589" s="15">
        <f>BTC[[#This Row],[MidPrice]]-3*BTC[[#This Row],[ATR]]</f>
        <v>3723.9694986808795</v>
      </c>
      <c r="O589" s="15">
        <f>IF(OR(BTC[[#This Row],[UpperE]]&lt;O588,F588&gt;O588),BTC[[#This Row],[UpperE]],O588)</f>
        <v>4122.9291677346573</v>
      </c>
      <c r="P589" s="15">
        <f>IF(OR(BTC[[#This Row],[LowerE]]&gt;P588,F588&lt;P588),BTC[[#This Row],[LowerE]],P588)</f>
        <v>3737.9690166691016</v>
      </c>
      <c r="Q589" s="8">
        <f>IF(T588=O588,BTC[[#This Row],[Upper]],BTC[[#This Row],[Lower]])</f>
        <v>3737.9690166691016</v>
      </c>
      <c r="R589" s="22" t="e">
        <f>IF(BTC[[#This Row],[SuperTrend]]=BTC[[#This Row],[Upper]],BTC[[#This Row],[Upper]],NA())</f>
        <v>#N/A</v>
      </c>
      <c r="S589" s="22">
        <f>IF(BTC[[#This Row],[SuperTrend]]=BTC[[#This Row],[Lower]],BTC[[#This Row],[Lower]],NA())</f>
        <v>3737.9690166691016</v>
      </c>
      <c r="T589" s="22">
        <f>IF(BTC[[#This Row],[close]]&lt;=BTC[[#This Row],[STpot]],BTC[[#This Row],[Upper]],BTC[[#This Row],[Lower]])</f>
        <v>3737.9690166691016</v>
      </c>
    </row>
    <row r="590" spans="1:20" x14ac:dyDescent="0.25">
      <c r="A590" s="5">
        <v>589</v>
      </c>
      <c r="B590" s="2">
        <v>43551</v>
      </c>
      <c r="C590" s="1">
        <v>4039.58</v>
      </c>
      <c r="D590" s="1">
        <v>4039.7</v>
      </c>
      <c r="E590" s="1">
        <v>4002</v>
      </c>
      <c r="F590" s="1">
        <v>4027.81</v>
      </c>
      <c r="G590" s="15">
        <f>BTC[[#This Row],[high]]-BTC[[#This Row],[low]]</f>
        <v>37.699999999999818</v>
      </c>
      <c r="H590" s="15">
        <f>ABS(BTC[[#This Row],[high]]-F589)</f>
        <v>1.6499999999996362</v>
      </c>
      <c r="I590" s="15">
        <f>ABS(BTC[[#This Row],[low]]-F589)</f>
        <v>36.050000000000182</v>
      </c>
      <c r="J590" s="15">
        <f>MAX(BTC[[#This Row],[H-L]:[|L-pC|]])</f>
        <v>37.699999999999818</v>
      </c>
      <c r="K590" s="8">
        <f>(K589*9+BTC[[#This Row],[TR]])/10</f>
        <v>84.201650395736067</v>
      </c>
      <c r="L590" s="12">
        <f>(BTC[[#This Row],[high]]+BTC[[#This Row],[low]])/2</f>
        <v>4020.85</v>
      </c>
      <c r="M590" s="15">
        <f>BTC[[#This Row],[MidPrice]]+3*BTC[[#This Row],[ATR]]</f>
        <v>4273.4549511872083</v>
      </c>
      <c r="N590" s="15">
        <f>BTC[[#This Row],[MidPrice]]-3*BTC[[#This Row],[ATR]]</f>
        <v>3768.2450488127915</v>
      </c>
      <c r="O590" s="15">
        <f>IF(OR(BTC[[#This Row],[UpperE]]&lt;O589,F589&gt;O589),BTC[[#This Row],[UpperE]],O589)</f>
        <v>4122.9291677346573</v>
      </c>
      <c r="P590" s="15">
        <f>IF(OR(BTC[[#This Row],[LowerE]]&gt;P589,F589&lt;P589),BTC[[#This Row],[LowerE]],P589)</f>
        <v>3768.2450488127915</v>
      </c>
      <c r="Q590" s="8">
        <f>IF(T589=O589,BTC[[#This Row],[Upper]],BTC[[#This Row],[Lower]])</f>
        <v>3768.2450488127915</v>
      </c>
      <c r="R590" s="22" t="e">
        <f>IF(BTC[[#This Row],[SuperTrend]]=BTC[[#This Row],[Upper]],BTC[[#This Row],[Upper]],NA())</f>
        <v>#N/A</v>
      </c>
      <c r="S590" s="22">
        <f>IF(BTC[[#This Row],[SuperTrend]]=BTC[[#This Row],[Lower]],BTC[[#This Row],[Lower]],NA())</f>
        <v>3768.2450488127915</v>
      </c>
      <c r="T590" s="22">
        <f>IF(BTC[[#This Row],[close]]&lt;=BTC[[#This Row],[STpot]],BTC[[#This Row],[Upper]],BTC[[#This Row],[Lower]])</f>
        <v>3768.2450488127915</v>
      </c>
    </row>
    <row r="591" spans="1:20" x14ac:dyDescent="0.25">
      <c r="A591" s="5">
        <v>590</v>
      </c>
      <c r="B591" s="2">
        <v>43552</v>
      </c>
      <c r="C591" s="1">
        <v>4028.22</v>
      </c>
      <c r="D591" s="1">
        <v>4123.71</v>
      </c>
      <c r="E591" s="1">
        <v>4024.03</v>
      </c>
      <c r="F591" s="1">
        <v>4103.25</v>
      </c>
      <c r="G591" s="15">
        <f>BTC[[#This Row],[high]]-BTC[[#This Row],[low]]</f>
        <v>99.679999999999836</v>
      </c>
      <c r="H591" s="15">
        <f>ABS(BTC[[#This Row],[high]]-F590)</f>
        <v>95.900000000000091</v>
      </c>
      <c r="I591" s="15">
        <f>ABS(BTC[[#This Row],[low]]-F590)</f>
        <v>3.7799999999997453</v>
      </c>
      <c r="J591" s="15">
        <f>MAX(BTC[[#This Row],[H-L]:[|L-pC|]])</f>
        <v>99.679999999999836</v>
      </c>
      <c r="K591" s="8">
        <f>(K590*9+BTC[[#This Row],[TR]])/10</f>
        <v>85.749485356162452</v>
      </c>
      <c r="L591" s="12">
        <f>(BTC[[#This Row],[high]]+BTC[[#This Row],[low]])/2</f>
        <v>4073.87</v>
      </c>
      <c r="M591" s="15">
        <f>BTC[[#This Row],[MidPrice]]+3*BTC[[#This Row],[ATR]]</f>
        <v>4331.1184560684869</v>
      </c>
      <c r="N591" s="15">
        <f>BTC[[#This Row],[MidPrice]]-3*BTC[[#This Row],[ATR]]</f>
        <v>3816.6215439315124</v>
      </c>
      <c r="O591" s="15">
        <f>IF(OR(BTC[[#This Row],[UpperE]]&lt;O590,F590&gt;O590),BTC[[#This Row],[UpperE]],O590)</f>
        <v>4122.9291677346573</v>
      </c>
      <c r="P591" s="15">
        <f>IF(OR(BTC[[#This Row],[LowerE]]&gt;P590,F590&lt;P590),BTC[[#This Row],[LowerE]],P590)</f>
        <v>3816.6215439315124</v>
      </c>
      <c r="Q591" s="8">
        <f>IF(T590=O590,BTC[[#This Row],[Upper]],BTC[[#This Row],[Lower]])</f>
        <v>3816.6215439315124</v>
      </c>
      <c r="R591" s="22" t="e">
        <f>IF(BTC[[#This Row],[SuperTrend]]=BTC[[#This Row],[Upper]],BTC[[#This Row],[Upper]],NA())</f>
        <v>#N/A</v>
      </c>
      <c r="S591" s="22">
        <f>IF(BTC[[#This Row],[SuperTrend]]=BTC[[#This Row],[Lower]],BTC[[#This Row],[Lower]],NA())</f>
        <v>3816.6215439315124</v>
      </c>
      <c r="T591" s="22">
        <f>IF(BTC[[#This Row],[close]]&lt;=BTC[[#This Row],[STpot]],BTC[[#This Row],[Upper]],BTC[[#This Row],[Lower]])</f>
        <v>3816.6215439315124</v>
      </c>
    </row>
    <row r="592" spans="1:20" x14ac:dyDescent="0.25">
      <c r="A592" s="5">
        <v>591</v>
      </c>
      <c r="B592" s="2">
        <v>43553</v>
      </c>
      <c r="C592" s="1">
        <v>4104.24</v>
      </c>
      <c r="D592" s="1">
        <v>4140</v>
      </c>
      <c r="E592" s="1">
        <v>4052</v>
      </c>
      <c r="F592" s="1">
        <v>4106.97</v>
      </c>
      <c r="G592" s="15">
        <f>BTC[[#This Row],[high]]-BTC[[#This Row],[low]]</f>
        <v>88</v>
      </c>
      <c r="H592" s="15">
        <f>ABS(BTC[[#This Row],[high]]-F591)</f>
        <v>36.75</v>
      </c>
      <c r="I592" s="15">
        <f>ABS(BTC[[#This Row],[low]]-F591)</f>
        <v>51.25</v>
      </c>
      <c r="J592" s="15">
        <f>MAX(BTC[[#This Row],[H-L]:[|L-pC|]])</f>
        <v>88</v>
      </c>
      <c r="K592" s="8">
        <f>(K591*9+BTC[[#This Row],[TR]])/10</f>
        <v>85.974536820546206</v>
      </c>
      <c r="L592" s="12">
        <f>(BTC[[#This Row],[high]]+BTC[[#This Row],[low]])/2</f>
        <v>4096</v>
      </c>
      <c r="M592" s="15">
        <f>BTC[[#This Row],[MidPrice]]+3*BTC[[#This Row],[ATR]]</f>
        <v>4353.9236104616384</v>
      </c>
      <c r="N592" s="15">
        <f>BTC[[#This Row],[MidPrice]]-3*BTC[[#This Row],[ATR]]</f>
        <v>3838.0763895383616</v>
      </c>
      <c r="O592" s="15">
        <f>IF(OR(BTC[[#This Row],[UpperE]]&lt;O591,F591&gt;O591),BTC[[#This Row],[UpperE]],O591)</f>
        <v>4122.9291677346573</v>
      </c>
      <c r="P592" s="15">
        <f>IF(OR(BTC[[#This Row],[LowerE]]&gt;P591,F591&lt;P591),BTC[[#This Row],[LowerE]],P591)</f>
        <v>3838.0763895383616</v>
      </c>
      <c r="Q592" s="8">
        <f>IF(T591=O591,BTC[[#This Row],[Upper]],BTC[[#This Row],[Lower]])</f>
        <v>3838.0763895383616</v>
      </c>
      <c r="R592" s="22" t="e">
        <f>IF(BTC[[#This Row],[SuperTrend]]=BTC[[#This Row],[Upper]],BTC[[#This Row],[Upper]],NA())</f>
        <v>#N/A</v>
      </c>
      <c r="S592" s="22">
        <f>IF(BTC[[#This Row],[SuperTrend]]=BTC[[#This Row],[Lower]],BTC[[#This Row],[Lower]],NA())</f>
        <v>3838.0763895383616</v>
      </c>
      <c r="T592" s="22">
        <f>IF(BTC[[#This Row],[close]]&lt;=BTC[[#This Row],[STpot]],BTC[[#This Row],[Upper]],BTC[[#This Row],[Lower]])</f>
        <v>3838.0763895383616</v>
      </c>
    </row>
    <row r="593" spans="1:20" x14ac:dyDescent="0.25">
      <c r="A593" s="5">
        <v>592</v>
      </c>
      <c r="B593" s="2">
        <v>43554</v>
      </c>
      <c r="C593" s="1">
        <v>4106.99</v>
      </c>
      <c r="D593" s="1">
        <v>4116.12</v>
      </c>
      <c r="E593" s="1">
        <v>4082.57</v>
      </c>
      <c r="F593" s="1">
        <v>4103.95</v>
      </c>
      <c r="G593" s="15">
        <f>BTC[[#This Row],[high]]-BTC[[#This Row],[low]]</f>
        <v>33.549999999999727</v>
      </c>
      <c r="H593" s="15">
        <f>ABS(BTC[[#This Row],[high]]-F592)</f>
        <v>9.1499999999996362</v>
      </c>
      <c r="I593" s="15">
        <f>ABS(BTC[[#This Row],[low]]-F592)</f>
        <v>24.400000000000091</v>
      </c>
      <c r="J593" s="15">
        <f>MAX(BTC[[#This Row],[H-L]:[|L-pC|]])</f>
        <v>33.549999999999727</v>
      </c>
      <c r="K593" s="8">
        <f>(K592*9+BTC[[#This Row],[TR]])/10</f>
        <v>80.732083138491561</v>
      </c>
      <c r="L593" s="12">
        <f>(BTC[[#This Row],[high]]+BTC[[#This Row],[low]])/2</f>
        <v>4099.3450000000003</v>
      </c>
      <c r="M593" s="15">
        <f>BTC[[#This Row],[MidPrice]]+3*BTC[[#This Row],[ATR]]</f>
        <v>4341.5412494154752</v>
      </c>
      <c r="N593" s="15">
        <f>BTC[[#This Row],[MidPrice]]-3*BTC[[#This Row],[ATR]]</f>
        <v>3857.1487505845257</v>
      </c>
      <c r="O593" s="15">
        <f>IF(OR(BTC[[#This Row],[UpperE]]&lt;O592,F592&gt;O592),BTC[[#This Row],[UpperE]],O592)</f>
        <v>4122.9291677346573</v>
      </c>
      <c r="P593" s="15">
        <f>IF(OR(BTC[[#This Row],[LowerE]]&gt;P592,F592&lt;P592),BTC[[#This Row],[LowerE]],P592)</f>
        <v>3857.1487505845257</v>
      </c>
      <c r="Q593" s="8">
        <f>IF(T592=O592,BTC[[#This Row],[Upper]],BTC[[#This Row],[Lower]])</f>
        <v>3857.1487505845257</v>
      </c>
      <c r="R593" s="22" t="e">
        <f>IF(BTC[[#This Row],[SuperTrend]]=BTC[[#This Row],[Upper]],BTC[[#This Row],[Upper]],NA())</f>
        <v>#N/A</v>
      </c>
      <c r="S593" s="22">
        <f>IF(BTC[[#This Row],[SuperTrend]]=BTC[[#This Row],[Lower]],BTC[[#This Row],[Lower]],NA())</f>
        <v>3857.1487505845257</v>
      </c>
      <c r="T593" s="22">
        <f>IF(BTC[[#This Row],[close]]&lt;=BTC[[#This Row],[STpot]],BTC[[#This Row],[Upper]],BTC[[#This Row],[Lower]])</f>
        <v>3857.1487505845257</v>
      </c>
    </row>
    <row r="594" spans="1:20" x14ac:dyDescent="0.25">
      <c r="A594" s="5">
        <v>593</v>
      </c>
      <c r="B594" s="2">
        <v>43555</v>
      </c>
      <c r="C594" s="1">
        <v>4102.4399999999996</v>
      </c>
      <c r="D594" s="1">
        <v>4158.7</v>
      </c>
      <c r="E594" s="1">
        <v>4067</v>
      </c>
      <c r="F594" s="1">
        <v>4144.5600000000004</v>
      </c>
      <c r="G594" s="15">
        <f>BTC[[#This Row],[high]]-BTC[[#This Row],[low]]</f>
        <v>91.699999999999818</v>
      </c>
      <c r="H594" s="15">
        <f>ABS(BTC[[#This Row],[high]]-F593)</f>
        <v>54.75</v>
      </c>
      <c r="I594" s="15">
        <f>ABS(BTC[[#This Row],[low]]-F593)</f>
        <v>36.949999999999818</v>
      </c>
      <c r="J594" s="15">
        <f>MAX(BTC[[#This Row],[H-L]:[|L-pC|]])</f>
        <v>91.699999999999818</v>
      </c>
      <c r="K594" s="8">
        <f>(K593*9+BTC[[#This Row],[TR]])/10</f>
        <v>81.828874824642384</v>
      </c>
      <c r="L594" s="12">
        <f>(BTC[[#This Row],[high]]+BTC[[#This Row],[low]])/2</f>
        <v>4112.8500000000004</v>
      </c>
      <c r="M594" s="15">
        <f>BTC[[#This Row],[MidPrice]]+3*BTC[[#This Row],[ATR]]</f>
        <v>4358.3366244739273</v>
      </c>
      <c r="N594" s="15">
        <f>BTC[[#This Row],[MidPrice]]-3*BTC[[#This Row],[ATR]]</f>
        <v>3867.363375526073</v>
      </c>
      <c r="O594" s="15">
        <f>IF(OR(BTC[[#This Row],[UpperE]]&lt;O593,F593&gt;O593),BTC[[#This Row],[UpperE]],O593)</f>
        <v>4122.9291677346573</v>
      </c>
      <c r="P594" s="15">
        <f>IF(OR(BTC[[#This Row],[LowerE]]&gt;P593,F593&lt;P593),BTC[[#This Row],[LowerE]],P593)</f>
        <v>3867.363375526073</v>
      </c>
      <c r="Q594" s="8">
        <f>IF(T593=O593,BTC[[#This Row],[Upper]],BTC[[#This Row],[Lower]])</f>
        <v>3867.363375526073</v>
      </c>
      <c r="R594" s="22" t="e">
        <f>IF(BTC[[#This Row],[SuperTrend]]=BTC[[#This Row],[Upper]],BTC[[#This Row],[Upper]],NA())</f>
        <v>#N/A</v>
      </c>
      <c r="S594" s="22">
        <f>IF(BTC[[#This Row],[SuperTrend]]=BTC[[#This Row],[Lower]],BTC[[#This Row],[Lower]],NA())</f>
        <v>3867.363375526073</v>
      </c>
      <c r="T594" s="22">
        <f>IF(BTC[[#This Row],[close]]&lt;=BTC[[#This Row],[STpot]],BTC[[#This Row],[Upper]],BTC[[#This Row],[Lower]])</f>
        <v>3867.363375526073</v>
      </c>
    </row>
    <row r="595" spans="1:20" x14ac:dyDescent="0.25">
      <c r="A595" s="5">
        <v>594</v>
      </c>
      <c r="B595" s="2">
        <v>43556</v>
      </c>
      <c r="C595" s="1">
        <v>4144.54</v>
      </c>
      <c r="D595" s="1">
        <v>4897.99</v>
      </c>
      <c r="E595" s="1">
        <v>4140.54</v>
      </c>
      <c r="F595" s="1">
        <v>4857.29</v>
      </c>
      <c r="G595" s="15">
        <f>BTC[[#This Row],[high]]-BTC[[#This Row],[low]]</f>
        <v>757.44999999999982</v>
      </c>
      <c r="H595" s="15">
        <f>ABS(BTC[[#This Row],[high]]-F594)</f>
        <v>753.42999999999938</v>
      </c>
      <c r="I595" s="15">
        <f>ABS(BTC[[#This Row],[low]]-F594)</f>
        <v>4.0200000000004366</v>
      </c>
      <c r="J595" s="15">
        <f>MAX(BTC[[#This Row],[H-L]:[|L-pC|]])</f>
        <v>757.44999999999982</v>
      </c>
      <c r="K595" s="8">
        <f>(K594*9+BTC[[#This Row],[TR]])/10</f>
        <v>149.39098734217814</v>
      </c>
      <c r="L595" s="12">
        <f>(BTC[[#This Row],[high]]+BTC[[#This Row],[low]])/2</f>
        <v>4519.2649999999994</v>
      </c>
      <c r="M595" s="15">
        <f>BTC[[#This Row],[MidPrice]]+3*BTC[[#This Row],[ATR]]</f>
        <v>4967.4379620265336</v>
      </c>
      <c r="N595" s="15">
        <f>BTC[[#This Row],[MidPrice]]-3*BTC[[#This Row],[ATR]]</f>
        <v>4071.0920379734653</v>
      </c>
      <c r="O595" s="15">
        <f>IF(OR(BTC[[#This Row],[UpperE]]&lt;O594,F594&gt;O594),BTC[[#This Row],[UpperE]],O594)</f>
        <v>4967.4379620265336</v>
      </c>
      <c r="P595" s="15">
        <f>IF(OR(BTC[[#This Row],[LowerE]]&gt;P594,F594&lt;P594),BTC[[#This Row],[LowerE]],P594)</f>
        <v>4071.0920379734653</v>
      </c>
      <c r="Q595" s="8">
        <f>IF(T594=O594,BTC[[#This Row],[Upper]],BTC[[#This Row],[Lower]])</f>
        <v>4071.0920379734653</v>
      </c>
      <c r="R595" s="22" t="e">
        <f>IF(BTC[[#This Row],[SuperTrend]]=BTC[[#This Row],[Upper]],BTC[[#This Row],[Upper]],NA())</f>
        <v>#N/A</v>
      </c>
      <c r="S595" s="22">
        <f>IF(BTC[[#This Row],[SuperTrend]]=BTC[[#This Row],[Lower]],BTC[[#This Row],[Lower]],NA())</f>
        <v>4071.0920379734653</v>
      </c>
      <c r="T595" s="22">
        <f>IF(BTC[[#This Row],[close]]&lt;=BTC[[#This Row],[STpot]],BTC[[#This Row],[Upper]],BTC[[#This Row],[Lower]])</f>
        <v>4071.0920379734653</v>
      </c>
    </row>
    <row r="596" spans="1:20" x14ac:dyDescent="0.25">
      <c r="A596" s="5">
        <v>595</v>
      </c>
      <c r="B596" s="2">
        <v>43557</v>
      </c>
      <c r="C596" s="1">
        <v>4857.1899999999996</v>
      </c>
      <c r="D596" s="1">
        <v>5275.01</v>
      </c>
      <c r="E596" s="1">
        <v>4753.5</v>
      </c>
      <c r="F596" s="1">
        <v>4932.6000000000004</v>
      </c>
      <c r="G596" s="15">
        <f>BTC[[#This Row],[high]]-BTC[[#This Row],[low]]</f>
        <v>521.51000000000022</v>
      </c>
      <c r="H596" s="15">
        <f>ABS(BTC[[#This Row],[high]]-F595)</f>
        <v>417.72000000000025</v>
      </c>
      <c r="I596" s="15">
        <f>ABS(BTC[[#This Row],[low]]-F595)</f>
        <v>103.78999999999996</v>
      </c>
      <c r="J596" s="15">
        <f>MAX(BTC[[#This Row],[H-L]:[|L-pC|]])</f>
        <v>521.51000000000022</v>
      </c>
      <c r="K596" s="8">
        <f>(K595*9+BTC[[#This Row],[TR]])/10</f>
        <v>186.60288860796032</v>
      </c>
      <c r="L596" s="12">
        <f>(BTC[[#This Row],[high]]+BTC[[#This Row],[low]])/2</f>
        <v>5014.2550000000001</v>
      </c>
      <c r="M596" s="15">
        <f>BTC[[#This Row],[MidPrice]]+3*BTC[[#This Row],[ATR]]</f>
        <v>5574.0636658238809</v>
      </c>
      <c r="N596" s="15">
        <f>BTC[[#This Row],[MidPrice]]-3*BTC[[#This Row],[ATR]]</f>
        <v>4454.4463341761193</v>
      </c>
      <c r="O596" s="15">
        <f>IF(OR(BTC[[#This Row],[UpperE]]&lt;O595,F595&gt;O595),BTC[[#This Row],[UpperE]],O595)</f>
        <v>4967.4379620265336</v>
      </c>
      <c r="P596" s="15">
        <f>IF(OR(BTC[[#This Row],[LowerE]]&gt;P595,F595&lt;P595),BTC[[#This Row],[LowerE]],P595)</f>
        <v>4454.4463341761193</v>
      </c>
      <c r="Q596" s="8">
        <f>IF(T595=O595,BTC[[#This Row],[Upper]],BTC[[#This Row],[Lower]])</f>
        <v>4454.4463341761193</v>
      </c>
      <c r="R596" s="22" t="e">
        <f>IF(BTC[[#This Row],[SuperTrend]]=BTC[[#This Row],[Upper]],BTC[[#This Row],[Upper]],NA())</f>
        <v>#N/A</v>
      </c>
      <c r="S596" s="22">
        <f>IF(BTC[[#This Row],[SuperTrend]]=BTC[[#This Row],[Lower]],BTC[[#This Row],[Lower]],NA())</f>
        <v>4454.4463341761193</v>
      </c>
      <c r="T596" s="22">
        <f>IF(BTC[[#This Row],[close]]&lt;=BTC[[#This Row],[STpot]],BTC[[#This Row],[Upper]],BTC[[#This Row],[Lower]])</f>
        <v>4454.4463341761193</v>
      </c>
    </row>
    <row r="597" spans="1:20" x14ac:dyDescent="0.25">
      <c r="A597" s="5">
        <v>596</v>
      </c>
      <c r="B597" s="2">
        <v>43558</v>
      </c>
      <c r="C597" s="1">
        <v>4932.59</v>
      </c>
      <c r="D597" s="1">
        <v>5039.08</v>
      </c>
      <c r="E597" s="1">
        <v>4777</v>
      </c>
      <c r="F597" s="1">
        <v>4898.66</v>
      </c>
      <c r="G597" s="15">
        <f>BTC[[#This Row],[high]]-BTC[[#This Row],[low]]</f>
        <v>262.07999999999993</v>
      </c>
      <c r="H597" s="15">
        <f>ABS(BTC[[#This Row],[high]]-F596)</f>
        <v>106.47999999999956</v>
      </c>
      <c r="I597" s="15">
        <f>ABS(BTC[[#This Row],[low]]-F596)</f>
        <v>155.60000000000036</v>
      </c>
      <c r="J597" s="15">
        <f>MAX(BTC[[#This Row],[H-L]:[|L-pC|]])</f>
        <v>262.07999999999993</v>
      </c>
      <c r="K597" s="8">
        <f>(K596*9+BTC[[#This Row],[TR]])/10</f>
        <v>194.15059974716428</v>
      </c>
      <c r="L597" s="12">
        <f>(BTC[[#This Row],[high]]+BTC[[#This Row],[low]])/2</f>
        <v>4908.04</v>
      </c>
      <c r="M597" s="15">
        <f>BTC[[#This Row],[MidPrice]]+3*BTC[[#This Row],[ATR]]</f>
        <v>5490.491799241493</v>
      </c>
      <c r="N597" s="15">
        <f>BTC[[#This Row],[MidPrice]]-3*BTC[[#This Row],[ATR]]</f>
        <v>4325.5882007585069</v>
      </c>
      <c r="O597" s="15">
        <f>IF(OR(BTC[[#This Row],[UpperE]]&lt;O596,F596&gt;O596),BTC[[#This Row],[UpperE]],O596)</f>
        <v>4967.4379620265336</v>
      </c>
      <c r="P597" s="15">
        <f>IF(OR(BTC[[#This Row],[LowerE]]&gt;P596,F596&lt;P596),BTC[[#This Row],[LowerE]],P596)</f>
        <v>4454.4463341761193</v>
      </c>
      <c r="Q597" s="8">
        <f>IF(T596=O596,BTC[[#This Row],[Upper]],BTC[[#This Row],[Lower]])</f>
        <v>4454.4463341761193</v>
      </c>
      <c r="R597" s="22" t="e">
        <f>IF(BTC[[#This Row],[SuperTrend]]=BTC[[#This Row],[Upper]],BTC[[#This Row],[Upper]],NA())</f>
        <v>#N/A</v>
      </c>
      <c r="S597" s="22">
        <f>IF(BTC[[#This Row],[SuperTrend]]=BTC[[#This Row],[Lower]],BTC[[#This Row],[Lower]],NA())</f>
        <v>4454.4463341761193</v>
      </c>
      <c r="T597" s="22">
        <f>IF(BTC[[#This Row],[close]]&lt;=BTC[[#This Row],[STpot]],BTC[[#This Row],[Upper]],BTC[[#This Row],[Lower]])</f>
        <v>4454.4463341761193</v>
      </c>
    </row>
    <row r="598" spans="1:20" x14ac:dyDescent="0.25">
      <c r="A598" s="5">
        <v>597</v>
      </c>
      <c r="B598" s="2">
        <v>43559</v>
      </c>
      <c r="C598" s="1">
        <v>4898.6400000000003</v>
      </c>
      <c r="D598" s="1">
        <v>5028.22</v>
      </c>
      <c r="E598" s="1">
        <v>4880.62</v>
      </c>
      <c r="F598" s="1">
        <v>5004.95</v>
      </c>
      <c r="G598" s="15">
        <f>BTC[[#This Row],[high]]-BTC[[#This Row],[low]]</f>
        <v>147.60000000000036</v>
      </c>
      <c r="H598" s="15">
        <f>ABS(BTC[[#This Row],[high]]-F597)</f>
        <v>129.5600000000004</v>
      </c>
      <c r="I598" s="15">
        <f>ABS(BTC[[#This Row],[low]]-F597)</f>
        <v>18.039999999999964</v>
      </c>
      <c r="J598" s="15">
        <f>MAX(BTC[[#This Row],[H-L]:[|L-pC|]])</f>
        <v>147.60000000000036</v>
      </c>
      <c r="K598" s="8">
        <f>(K597*9+BTC[[#This Row],[TR]])/10</f>
        <v>189.4955397724479</v>
      </c>
      <c r="L598" s="12">
        <f>(BTC[[#This Row],[high]]+BTC[[#This Row],[low]])/2</f>
        <v>4954.42</v>
      </c>
      <c r="M598" s="15">
        <f>BTC[[#This Row],[MidPrice]]+3*BTC[[#This Row],[ATR]]</f>
        <v>5522.9066193173439</v>
      </c>
      <c r="N598" s="15">
        <f>BTC[[#This Row],[MidPrice]]-3*BTC[[#This Row],[ATR]]</f>
        <v>4385.9333806826562</v>
      </c>
      <c r="O598" s="15">
        <f>IF(OR(BTC[[#This Row],[UpperE]]&lt;O597,F597&gt;O597),BTC[[#This Row],[UpperE]],O597)</f>
        <v>4967.4379620265336</v>
      </c>
      <c r="P598" s="15">
        <f>IF(OR(BTC[[#This Row],[LowerE]]&gt;P597,F597&lt;P597),BTC[[#This Row],[LowerE]],P597)</f>
        <v>4454.4463341761193</v>
      </c>
      <c r="Q598" s="8">
        <f>IF(T597=O597,BTC[[#This Row],[Upper]],BTC[[#This Row],[Lower]])</f>
        <v>4454.4463341761193</v>
      </c>
      <c r="R598" s="22" t="e">
        <f>IF(BTC[[#This Row],[SuperTrend]]=BTC[[#This Row],[Upper]],BTC[[#This Row],[Upper]],NA())</f>
        <v>#N/A</v>
      </c>
      <c r="S598" s="22">
        <f>IF(BTC[[#This Row],[SuperTrend]]=BTC[[#This Row],[Lower]],BTC[[#This Row],[Lower]],NA())</f>
        <v>4454.4463341761193</v>
      </c>
      <c r="T598" s="22">
        <f>IF(BTC[[#This Row],[close]]&lt;=BTC[[#This Row],[STpot]],BTC[[#This Row],[Upper]],BTC[[#This Row],[Lower]])</f>
        <v>4454.4463341761193</v>
      </c>
    </row>
    <row r="599" spans="1:20" x14ac:dyDescent="0.25">
      <c r="A599" s="5">
        <v>598</v>
      </c>
      <c r="B599" s="2">
        <v>43560</v>
      </c>
      <c r="C599" s="1">
        <v>5004.96</v>
      </c>
      <c r="D599" s="1">
        <v>5205</v>
      </c>
      <c r="E599" s="1">
        <v>4928.59</v>
      </c>
      <c r="F599" s="1">
        <v>5043.8900000000003</v>
      </c>
      <c r="G599" s="15">
        <f>BTC[[#This Row],[high]]-BTC[[#This Row],[low]]</f>
        <v>276.40999999999985</v>
      </c>
      <c r="H599" s="15">
        <f>ABS(BTC[[#This Row],[high]]-F598)</f>
        <v>200.05000000000018</v>
      </c>
      <c r="I599" s="15">
        <f>ABS(BTC[[#This Row],[low]]-F598)</f>
        <v>76.359999999999673</v>
      </c>
      <c r="J599" s="15">
        <f>MAX(BTC[[#This Row],[H-L]:[|L-pC|]])</f>
        <v>276.40999999999985</v>
      </c>
      <c r="K599" s="8">
        <f>(K598*9+BTC[[#This Row],[TR]])/10</f>
        <v>198.1869857952031</v>
      </c>
      <c r="L599" s="12">
        <f>(BTC[[#This Row],[high]]+BTC[[#This Row],[low]])/2</f>
        <v>5066.7950000000001</v>
      </c>
      <c r="M599" s="15">
        <f>BTC[[#This Row],[MidPrice]]+3*BTC[[#This Row],[ATR]]</f>
        <v>5661.3559573856091</v>
      </c>
      <c r="N599" s="15">
        <f>BTC[[#This Row],[MidPrice]]-3*BTC[[#This Row],[ATR]]</f>
        <v>4472.234042614391</v>
      </c>
      <c r="O599" s="15">
        <f>IF(OR(BTC[[#This Row],[UpperE]]&lt;O598,F598&gt;O598),BTC[[#This Row],[UpperE]],O598)</f>
        <v>5661.3559573856091</v>
      </c>
      <c r="P599" s="15">
        <f>IF(OR(BTC[[#This Row],[LowerE]]&gt;P598,F598&lt;P598),BTC[[#This Row],[LowerE]],P598)</f>
        <v>4472.234042614391</v>
      </c>
      <c r="Q599" s="8">
        <f>IF(T598=O598,BTC[[#This Row],[Upper]],BTC[[#This Row],[Lower]])</f>
        <v>4472.234042614391</v>
      </c>
      <c r="R599" s="22" t="e">
        <f>IF(BTC[[#This Row],[SuperTrend]]=BTC[[#This Row],[Upper]],BTC[[#This Row],[Upper]],NA())</f>
        <v>#N/A</v>
      </c>
      <c r="S599" s="22">
        <f>IF(BTC[[#This Row],[SuperTrend]]=BTC[[#This Row],[Lower]],BTC[[#This Row],[Lower]],NA())</f>
        <v>4472.234042614391</v>
      </c>
      <c r="T599" s="22">
        <f>IF(BTC[[#This Row],[close]]&lt;=BTC[[#This Row],[STpot]],BTC[[#This Row],[Upper]],BTC[[#This Row],[Lower]])</f>
        <v>4472.234042614391</v>
      </c>
    </row>
    <row r="600" spans="1:20" x14ac:dyDescent="0.25">
      <c r="A600" s="5">
        <v>599</v>
      </c>
      <c r="B600" s="2">
        <v>43561</v>
      </c>
      <c r="C600" s="1">
        <v>5042.07</v>
      </c>
      <c r="D600" s="1">
        <v>5234</v>
      </c>
      <c r="E600" s="1">
        <v>5026</v>
      </c>
      <c r="F600" s="1">
        <v>5170.2700000000004</v>
      </c>
      <c r="G600" s="15">
        <f>BTC[[#This Row],[high]]-BTC[[#This Row],[low]]</f>
        <v>208</v>
      </c>
      <c r="H600" s="15">
        <f>ABS(BTC[[#This Row],[high]]-F599)</f>
        <v>190.10999999999967</v>
      </c>
      <c r="I600" s="15">
        <f>ABS(BTC[[#This Row],[low]]-F599)</f>
        <v>17.890000000000327</v>
      </c>
      <c r="J600" s="15">
        <f>MAX(BTC[[#This Row],[H-L]:[|L-pC|]])</f>
        <v>208</v>
      </c>
      <c r="K600" s="8">
        <f>(K599*9+BTC[[#This Row],[TR]])/10</f>
        <v>199.1682872156828</v>
      </c>
      <c r="L600" s="12">
        <f>(BTC[[#This Row],[high]]+BTC[[#This Row],[low]])/2</f>
        <v>5130</v>
      </c>
      <c r="M600" s="15">
        <f>BTC[[#This Row],[MidPrice]]+3*BTC[[#This Row],[ATR]]</f>
        <v>5727.5048616470485</v>
      </c>
      <c r="N600" s="15">
        <f>BTC[[#This Row],[MidPrice]]-3*BTC[[#This Row],[ATR]]</f>
        <v>4532.4951383529515</v>
      </c>
      <c r="O600" s="15">
        <f>IF(OR(BTC[[#This Row],[UpperE]]&lt;O599,F599&gt;O599),BTC[[#This Row],[UpperE]],O599)</f>
        <v>5661.3559573856091</v>
      </c>
      <c r="P600" s="15">
        <f>IF(OR(BTC[[#This Row],[LowerE]]&gt;P599,F599&lt;P599),BTC[[#This Row],[LowerE]],P599)</f>
        <v>4532.4951383529515</v>
      </c>
      <c r="Q600" s="8">
        <f>IF(T599=O599,BTC[[#This Row],[Upper]],BTC[[#This Row],[Lower]])</f>
        <v>4532.4951383529515</v>
      </c>
      <c r="R600" s="22" t="e">
        <f>IF(BTC[[#This Row],[SuperTrend]]=BTC[[#This Row],[Upper]],BTC[[#This Row],[Upper]],NA())</f>
        <v>#N/A</v>
      </c>
      <c r="S600" s="22">
        <f>IF(BTC[[#This Row],[SuperTrend]]=BTC[[#This Row],[Lower]],BTC[[#This Row],[Lower]],NA())</f>
        <v>4532.4951383529515</v>
      </c>
      <c r="T600" s="22">
        <f>IF(BTC[[#This Row],[close]]&lt;=BTC[[#This Row],[STpot]],BTC[[#This Row],[Upper]],BTC[[#This Row],[Lower]])</f>
        <v>4532.4951383529515</v>
      </c>
    </row>
    <row r="601" spans="1:20" x14ac:dyDescent="0.25">
      <c r="A601" s="5">
        <v>600</v>
      </c>
      <c r="B601" s="2">
        <v>43562</v>
      </c>
      <c r="C601" s="1">
        <v>5170.2700000000004</v>
      </c>
      <c r="D601" s="1">
        <v>5305</v>
      </c>
      <c r="E601" s="1">
        <v>5039</v>
      </c>
      <c r="F601" s="1">
        <v>5236.8999999999996</v>
      </c>
      <c r="G601" s="15">
        <f>BTC[[#This Row],[high]]-BTC[[#This Row],[low]]</f>
        <v>266</v>
      </c>
      <c r="H601" s="15">
        <f>ABS(BTC[[#This Row],[high]]-F600)</f>
        <v>134.72999999999956</v>
      </c>
      <c r="I601" s="15">
        <f>ABS(BTC[[#This Row],[low]]-F600)</f>
        <v>131.27000000000044</v>
      </c>
      <c r="J601" s="15">
        <f>MAX(BTC[[#This Row],[H-L]:[|L-pC|]])</f>
        <v>266</v>
      </c>
      <c r="K601" s="8">
        <f>(K600*9+BTC[[#This Row],[TR]])/10</f>
        <v>205.85145849411452</v>
      </c>
      <c r="L601" s="12">
        <f>(BTC[[#This Row],[high]]+BTC[[#This Row],[low]])/2</f>
        <v>5172</v>
      </c>
      <c r="M601" s="15">
        <f>BTC[[#This Row],[MidPrice]]+3*BTC[[#This Row],[ATR]]</f>
        <v>5789.5543754823439</v>
      </c>
      <c r="N601" s="15">
        <f>BTC[[#This Row],[MidPrice]]-3*BTC[[#This Row],[ATR]]</f>
        <v>4554.4456245176561</v>
      </c>
      <c r="O601" s="15">
        <f>IF(OR(BTC[[#This Row],[UpperE]]&lt;O600,F600&gt;O600),BTC[[#This Row],[UpperE]],O600)</f>
        <v>5661.3559573856091</v>
      </c>
      <c r="P601" s="15">
        <f>IF(OR(BTC[[#This Row],[LowerE]]&gt;P600,F600&lt;P600),BTC[[#This Row],[LowerE]],P600)</f>
        <v>4554.4456245176561</v>
      </c>
      <c r="Q601" s="8">
        <f>IF(T600=O600,BTC[[#This Row],[Upper]],BTC[[#This Row],[Lower]])</f>
        <v>4554.4456245176561</v>
      </c>
      <c r="R601" s="22" t="e">
        <f>IF(BTC[[#This Row],[SuperTrend]]=BTC[[#This Row],[Upper]],BTC[[#This Row],[Upper]],NA())</f>
        <v>#N/A</v>
      </c>
      <c r="S601" s="22">
        <f>IF(BTC[[#This Row],[SuperTrend]]=BTC[[#This Row],[Lower]],BTC[[#This Row],[Lower]],NA())</f>
        <v>4554.4456245176561</v>
      </c>
      <c r="T601" s="22">
        <f>IF(BTC[[#This Row],[close]]&lt;=BTC[[#This Row],[STpot]],BTC[[#This Row],[Upper]],BTC[[#This Row],[Lower]])</f>
        <v>4554.4456245176561</v>
      </c>
    </row>
    <row r="602" spans="1:20" x14ac:dyDescent="0.25">
      <c r="A602" s="5">
        <v>601</v>
      </c>
      <c r="B602" s="2">
        <v>43563</v>
      </c>
      <c r="C602" s="1">
        <v>5238.38</v>
      </c>
      <c r="D602" s="1">
        <v>5238.3999999999996</v>
      </c>
      <c r="E602" s="1">
        <v>5076.68</v>
      </c>
      <c r="F602" s="1">
        <v>5150</v>
      </c>
      <c r="G602" s="15">
        <f>BTC[[#This Row],[high]]-BTC[[#This Row],[low]]</f>
        <v>161.71999999999935</v>
      </c>
      <c r="H602" s="15">
        <f>ABS(BTC[[#This Row],[high]]-F601)</f>
        <v>1.5</v>
      </c>
      <c r="I602" s="15">
        <f>ABS(BTC[[#This Row],[low]]-F601)</f>
        <v>160.21999999999935</v>
      </c>
      <c r="J602" s="15">
        <f>MAX(BTC[[#This Row],[H-L]:[|L-pC|]])</f>
        <v>161.71999999999935</v>
      </c>
      <c r="K602" s="8">
        <f>(K601*9+BTC[[#This Row],[TR]])/10</f>
        <v>201.43831264470299</v>
      </c>
      <c r="L602" s="12">
        <f>(BTC[[#This Row],[high]]+BTC[[#This Row],[low]])/2</f>
        <v>5157.54</v>
      </c>
      <c r="M602" s="15">
        <f>BTC[[#This Row],[MidPrice]]+3*BTC[[#This Row],[ATR]]</f>
        <v>5761.8549379341093</v>
      </c>
      <c r="N602" s="15">
        <f>BTC[[#This Row],[MidPrice]]-3*BTC[[#This Row],[ATR]]</f>
        <v>4553.2250620658906</v>
      </c>
      <c r="O602" s="15">
        <f>IF(OR(BTC[[#This Row],[UpperE]]&lt;O601,F601&gt;O601),BTC[[#This Row],[UpperE]],O601)</f>
        <v>5661.3559573856091</v>
      </c>
      <c r="P602" s="15">
        <f>IF(OR(BTC[[#This Row],[LowerE]]&gt;P601,F601&lt;P601),BTC[[#This Row],[LowerE]],P601)</f>
        <v>4554.4456245176561</v>
      </c>
      <c r="Q602" s="8">
        <f>IF(T601=O601,BTC[[#This Row],[Upper]],BTC[[#This Row],[Lower]])</f>
        <v>4554.4456245176561</v>
      </c>
      <c r="R602" s="22" t="e">
        <f>IF(BTC[[#This Row],[SuperTrend]]=BTC[[#This Row],[Upper]],BTC[[#This Row],[Upper]],NA())</f>
        <v>#N/A</v>
      </c>
      <c r="S602" s="22">
        <f>IF(BTC[[#This Row],[SuperTrend]]=BTC[[#This Row],[Lower]],BTC[[#This Row],[Lower]],NA())</f>
        <v>4554.4456245176561</v>
      </c>
      <c r="T602" s="22">
        <f>IF(BTC[[#This Row],[close]]&lt;=BTC[[#This Row],[STpot]],BTC[[#This Row],[Upper]],BTC[[#This Row],[Lower]])</f>
        <v>4554.4456245176561</v>
      </c>
    </row>
    <row r="603" spans="1:20" x14ac:dyDescent="0.25">
      <c r="A603" s="5">
        <v>602</v>
      </c>
      <c r="B603" s="2">
        <v>43564</v>
      </c>
      <c r="C603" s="1">
        <v>5150</v>
      </c>
      <c r="D603" s="1">
        <v>5422</v>
      </c>
      <c r="E603" s="1">
        <v>5135</v>
      </c>
      <c r="F603" s="1">
        <v>5308.25</v>
      </c>
      <c r="G603" s="15">
        <f>BTC[[#This Row],[high]]-BTC[[#This Row],[low]]</f>
        <v>287</v>
      </c>
      <c r="H603" s="15">
        <f>ABS(BTC[[#This Row],[high]]-F602)</f>
        <v>272</v>
      </c>
      <c r="I603" s="15">
        <f>ABS(BTC[[#This Row],[low]]-F602)</f>
        <v>15</v>
      </c>
      <c r="J603" s="15">
        <f>MAX(BTC[[#This Row],[H-L]:[|L-pC|]])</f>
        <v>287</v>
      </c>
      <c r="K603" s="8">
        <f>(K602*9+BTC[[#This Row],[TR]])/10</f>
        <v>209.99448138023271</v>
      </c>
      <c r="L603" s="12">
        <f>(BTC[[#This Row],[high]]+BTC[[#This Row],[low]])/2</f>
        <v>5278.5</v>
      </c>
      <c r="M603" s="15">
        <f>BTC[[#This Row],[MidPrice]]+3*BTC[[#This Row],[ATR]]</f>
        <v>5908.4834441406983</v>
      </c>
      <c r="N603" s="15">
        <f>BTC[[#This Row],[MidPrice]]-3*BTC[[#This Row],[ATR]]</f>
        <v>4648.5165558593017</v>
      </c>
      <c r="O603" s="15">
        <f>IF(OR(BTC[[#This Row],[UpperE]]&lt;O602,F602&gt;O602),BTC[[#This Row],[UpperE]],O602)</f>
        <v>5661.3559573856091</v>
      </c>
      <c r="P603" s="15">
        <f>IF(OR(BTC[[#This Row],[LowerE]]&gt;P602,F602&lt;P602),BTC[[#This Row],[LowerE]],P602)</f>
        <v>4648.5165558593017</v>
      </c>
      <c r="Q603" s="8">
        <f>IF(T602=O602,BTC[[#This Row],[Upper]],BTC[[#This Row],[Lower]])</f>
        <v>4648.5165558593017</v>
      </c>
      <c r="R603" s="22" t="e">
        <f>IF(BTC[[#This Row],[SuperTrend]]=BTC[[#This Row],[Upper]],BTC[[#This Row],[Upper]],NA())</f>
        <v>#N/A</v>
      </c>
      <c r="S603" s="22">
        <f>IF(BTC[[#This Row],[SuperTrend]]=BTC[[#This Row],[Lower]],BTC[[#This Row],[Lower]],NA())</f>
        <v>4648.5165558593017</v>
      </c>
      <c r="T603" s="22">
        <f>IF(BTC[[#This Row],[close]]&lt;=BTC[[#This Row],[STpot]],BTC[[#This Row],[Upper]],BTC[[#This Row],[Lower]])</f>
        <v>4648.5165558593017</v>
      </c>
    </row>
    <row r="604" spans="1:20" x14ac:dyDescent="0.25">
      <c r="A604" s="5">
        <v>603</v>
      </c>
      <c r="B604" s="2">
        <v>43565</v>
      </c>
      <c r="C604" s="1">
        <v>5307.86</v>
      </c>
      <c r="D604" s="1">
        <v>5332.67</v>
      </c>
      <c r="E604" s="1">
        <v>4927</v>
      </c>
      <c r="F604" s="1">
        <v>5017.37</v>
      </c>
      <c r="G604" s="15">
        <f>BTC[[#This Row],[high]]-BTC[[#This Row],[low]]</f>
        <v>405.67000000000007</v>
      </c>
      <c r="H604" s="15">
        <f>ABS(BTC[[#This Row],[high]]-F603)</f>
        <v>24.420000000000073</v>
      </c>
      <c r="I604" s="15">
        <f>ABS(BTC[[#This Row],[low]]-F603)</f>
        <v>381.25</v>
      </c>
      <c r="J604" s="15">
        <f>MAX(BTC[[#This Row],[H-L]:[|L-pC|]])</f>
        <v>405.67000000000007</v>
      </c>
      <c r="K604" s="8">
        <f>(K603*9+BTC[[#This Row],[TR]])/10</f>
        <v>229.56203324220942</v>
      </c>
      <c r="L604" s="12">
        <f>(BTC[[#This Row],[high]]+BTC[[#This Row],[low]])/2</f>
        <v>5129.835</v>
      </c>
      <c r="M604" s="15">
        <f>BTC[[#This Row],[MidPrice]]+3*BTC[[#This Row],[ATR]]</f>
        <v>5818.5210997266286</v>
      </c>
      <c r="N604" s="15">
        <f>BTC[[#This Row],[MidPrice]]-3*BTC[[#This Row],[ATR]]</f>
        <v>4441.1489002733715</v>
      </c>
      <c r="O604" s="15">
        <f>IF(OR(BTC[[#This Row],[UpperE]]&lt;O603,F603&gt;O603),BTC[[#This Row],[UpperE]],O603)</f>
        <v>5661.3559573856091</v>
      </c>
      <c r="P604" s="15">
        <f>IF(OR(BTC[[#This Row],[LowerE]]&gt;P603,F603&lt;P603),BTC[[#This Row],[LowerE]],P603)</f>
        <v>4648.5165558593017</v>
      </c>
      <c r="Q604" s="8">
        <f>IF(T603=O603,BTC[[#This Row],[Upper]],BTC[[#This Row],[Lower]])</f>
        <v>4648.5165558593017</v>
      </c>
      <c r="R604" s="22" t="e">
        <f>IF(BTC[[#This Row],[SuperTrend]]=BTC[[#This Row],[Upper]],BTC[[#This Row],[Upper]],NA())</f>
        <v>#N/A</v>
      </c>
      <c r="S604" s="22">
        <f>IF(BTC[[#This Row],[SuperTrend]]=BTC[[#This Row],[Lower]],BTC[[#This Row],[Lower]],NA())</f>
        <v>4648.5165558593017</v>
      </c>
      <c r="T604" s="22">
        <f>IF(BTC[[#This Row],[close]]&lt;=BTC[[#This Row],[STpot]],BTC[[#This Row],[Upper]],BTC[[#This Row],[Lower]])</f>
        <v>4648.5165558593017</v>
      </c>
    </row>
    <row r="605" spans="1:20" x14ac:dyDescent="0.25">
      <c r="A605" s="5">
        <v>604</v>
      </c>
      <c r="B605" s="2">
        <v>43566</v>
      </c>
      <c r="C605" s="1">
        <v>5017.37</v>
      </c>
      <c r="D605" s="1">
        <v>5080.58</v>
      </c>
      <c r="E605" s="1">
        <v>4861.22</v>
      </c>
      <c r="F605" s="1">
        <v>5048.01</v>
      </c>
      <c r="G605" s="15">
        <f>BTC[[#This Row],[high]]-BTC[[#This Row],[low]]</f>
        <v>219.35999999999967</v>
      </c>
      <c r="H605" s="15">
        <f>ABS(BTC[[#This Row],[high]]-F604)</f>
        <v>63.210000000000036</v>
      </c>
      <c r="I605" s="15">
        <f>ABS(BTC[[#This Row],[low]]-F604)</f>
        <v>156.14999999999964</v>
      </c>
      <c r="J605" s="15">
        <f>MAX(BTC[[#This Row],[H-L]:[|L-pC|]])</f>
        <v>219.35999999999967</v>
      </c>
      <c r="K605" s="8">
        <f>(K604*9+BTC[[#This Row],[TR]])/10</f>
        <v>228.54182991798842</v>
      </c>
      <c r="L605" s="12">
        <f>(BTC[[#This Row],[high]]+BTC[[#This Row],[low]])/2</f>
        <v>4970.8999999999996</v>
      </c>
      <c r="M605" s="15">
        <f>BTC[[#This Row],[MidPrice]]+3*BTC[[#This Row],[ATR]]</f>
        <v>5656.5254897539653</v>
      </c>
      <c r="N605" s="15">
        <f>BTC[[#This Row],[MidPrice]]-3*BTC[[#This Row],[ATR]]</f>
        <v>4285.274510246034</v>
      </c>
      <c r="O605" s="15">
        <f>IF(OR(BTC[[#This Row],[UpperE]]&lt;O604,F604&gt;O604),BTC[[#This Row],[UpperE]],O604)</f>
        <v>5656.5254897539653</v>
      </c>
      <c r="P605" s="15">
        <f>IF(OR(BTC[[#This Row],[LowerE]]&gt;P604,F604&lt;P604),BTC[[#This Row],[LowerE]],P604)</f>
        <v>4648.5165558593017</v>
      </c>
      <c r="Q605" s="8">
        <f>IF(T604=O604,BTC[[#This Row],[Upper]],BTC[[#This Row],[Lower]])</f>
        <v>4648.5165558593017</v>
      </c>
      <c r="R605" s="22" t="e">
        <f>IF(BTC[[#This Row],[SuperTrend]]=BTC[[#This Row],[Upper]],BTC[[#This Row],[Upper]],NA())</f>
        <v>#N/A</v>
      </c>
      <c r="S605" s="22">
        <f>IF(BTC[[#This Row],[SuperTrend]]=BTC[[#This Row],[Lower]],BTC[[#This Row],[Lower]],NA())</f>
        <v>4648.5165558593017</v>
      </c>
      <c r="T605" s="22">
        <f>IF(BTC[[#This Row],[close]]&lt;=BTC[[#This Row],[STpot]],BTC[[#This Row],[Upper]],BTC[[#This Row],[Lower]])</f>
        <v>4648.5165558593017</v>
      </c>
    </row>
    <row r="606" spans="1:20" x14ac:dyDescent="0.25">
      <c r="A606" s="5">
        <v>605</v>
      </c>
      <c r="B606" s="2">
        <v>43567</v>
      </c>
      <c r="C606" s="1">
        <v>5047</v>
      </c>
      <c r="D606" s="1">
        <v>5099</v>
      </c>
      <c r="E606" s="1">
        <v>5004</v>
      </c>
      <c r="F606" s="1">
        <v>5045.22</v>
      </c>
      <c r="G606" s="15">
        <f>BTC[[#This Row],[high]]-BTC[[#This Row],[low]]</f>
        <v>95</v>
      </c>
      <c r="H606" s="15">
        <f>ABS(BTC[[#This Row],[high]]-F605)</f>
        <v>50.989999999999782</v>
      </c>
      <c r="I606" s="15">
        <f>ABS(BTC[[#This Row],[low]]-F605)</f>
        <v>44.010000000000218</v>
      </c>
      <c r="J606" s="15">
        <f>MAX(BTC[[#This Row],[H-L]:[|L-pC|]])</f>
        <v>95</v>
      </c>
      <c r="K606" s="8">
        <f>(K605*9+BTC[[#This Row],[TR]])/10</f>
        <v>215.18764692618956</v>
      </c>
      <c r="L606" s="12">
        <f>(BTC[[#This Row],[high]]+BTC[[#This Row],[low]])/2</f>
        <v>5051.5</v>
      </c>
      <c r="M606" s="15">
        <f>BTC[[#This Row],[MidPrice]]+3*BTC[[#This Row],[ATR]]</f>
        <v>5697.0629407785691</v>
      </c>
      <c r="N606" s="15">
        <f>BTC[[#This Row],[MidPrice]]-3*BTC[[#This Row],[ATR]]</f>
        <v>4405.9370592214309</v>
      </c>
      <c r="O606" s="15">
        <f>IF(OR(BTC[[#This Row],[UpperE]]&lt;O605,F605&gt;O605),BTC[[#This Row],[UpperE]],O605)</f>
        <v>5656.5254897539653</v>
      </c>
      <c r="P606" s="15">
        <f>IF(OR(BTC[[#This Row],[LowerE]]&gt;P605,F605&lt;P605),BTC[[#This Row],[LowerE]],P605)</f>
        <v>4648.5165558593017</v>
      </c>
      <c r="Q606" s="8">
        <f>IF(T605=O605,BTC[[#This Row],[Upper]],BTC[[#This Row],[Lower]])</f>
        <v>4648.5165558593017</v>
      </c>
      <c r="R606" s="22" t="e">
        <f>IF(BTC[[#This Row],[SuperTrend]]=BTC[[#This Row],[Upper]],BTC[[#This Row],[Upper]],NA())</f>
        <v>#N/A</v>
      </c>
      <c r="S606" s="22">
        <f>IF(BTC[[#This Row],[SuperTrend]]=BTC[[#This Row],[Lower]],BTC[[#This Row],[Lower]],NA())</f>
        <v>4648.5165558593017</v>
      </c>
      <c r="T606" s="22">
        <f>IF(BTC[[#This Row],[close]]&lt;=BTC[[#This Row],[STpot]],BTC[[#This Row],[Upper]],BTC[[#This Row],[Lower]])</f>
        <v>4648.5165558593017</v>
      </c>
    </row>
    <row r="607" spans="1:20" x14ac:dyDescent="0.25">
      <c r="A607" s="5">
        <v>606</v>
      </c>
      <c r="B607" s="2">
        <v>43568</v>
      </c>
      <c r="C607" s="1">
        <v>5047.45</v>
      </c>
      <c r="D607" s="1">
        <v>5152.99</v>
      </c>
      <c r="E607" s="1">
        <v>5000</v>
      </c>
      <c r="F607" s="1">
        <v>5131.3</v>
      </c>
      <c r="G607" s="15">
        <f>BTC[[#This Row],[high]]-BTC[[#This Row],[low]]</f>
        <v>152.98999999999978</v>
      </c>
      <c r="H607" s="15">
        <f>ABS(BTC[[#This Row],[high]]-F606)</f>
        <v>107.76999999999953</v>
      </c>
      <c r="I607" s="15">
        <f>ABS(BTC[[#This Row],[low]]-F606)</f>
        <v>45.220000000000255</v>
      </c>
      <c r="J607" s="15">
        <f>MAX(BTC[[#This Row],[H-L]:[|L-pC|]])</f>
        <v>152.98999999999978</v>
      </c>
      <c r="K607" s="8">
        <f>(K606*9+BTC[[#This Row],[TR]])/10</f>
        <v>208.96788223357058</v>
      </c>
      <c r="L607" s="12">
        <f>(BTC[[#This Row],[high]]+BTC[[#This Row],[low]])/2</f>
        <v>5076.4949999999999</v>
      </c>
      <c r="M607" s="15">
        <f>BTC[[#This Row],[MidPrice]]+3*BTC[[#This Row],[ATR]]</f>
        <v>5703.3986467007117</v>
      </c>
      <c r="N607" s="15">
        <f>BTC[[#This Row],[MidPrice]]-3*BTC[[#This Row],[ATR]]</f>
        <v>4449.5913532992881</v>
      </c>
      <c r="O607" s="15">
        <f>IF(OR(BTC[[#This Row],[UpperE]]&lt;O606,F606&gt;O606),BTC[[#This Row],[UpperE]],O606)</f>
        <v>5656.5254897539653</v>
      </c>
      <c r="P607" s="15">
        <f>IF(OR(BTC[[#This Row],[LowerE]]&gt;P606,F606&lt;P606),BTC[[#This Row],[LowerE]],P606)</f>
        <v>4648.5165558593017</v>
      </c>
      <c r="Q607" s="8">
        <f>IF(T606=O606,BTC[[#This Row],[Upper]],BTC[[#This Row],[Lower]])</f>
        <v>4648.5165558593017</v>
      </c>
      <c r="R607" s="22" t="e">
        <f>IF(BTC[[#This Row],[SuperTrend]]=BTC[[#This Row],[Upper]],BTC[[#This Row],[Upper]],NA())</f>
        <v>#N/A</v>
      </c>
      <c r="S607" s="22">
        <f>IF(BTC[[#This Row],[SuperTrend]]=BTC[[#This Row],[Lower]],BTC[[#This Row],[Lower]],NA())</f>
        <v>4648.5165558593017</v>
      </c>
      <c r="T607" s="22">
        <f>IF(BTC[[#This Row],[close]]&lt;=BTC[[#This Row],[STpot]],BTC[[#This Row],[Upper]],BTC[[#This Row],[Lower]])</f>
        <v>4648.5165558593017</v>
      </c>
    </row>
    <row r="608" spans="1:20" x14ac:dyDescent="0.25">
      <c r="A608" s="5">
        <v>607</v>
      </c>
      <c r="B608" s="2">
        <v>43569</v>
      </c>
      <c r="C608" s="1">
        <v>5131.28</v>
      </c>
      <c r="D608" s="1">
        <v>5167.38</v>
      </c>
      <c r="E608" s="1">
        <v>4950</v>
      </c>
      <c r="F608" s="1">
        <v>5024.95</v>
      </c>
      <c r="G608" s="15">
        <f>BTC[[#This Row],[high]]-BTC[[#This Row],[low]]</f>
        <v>217.38000000000011</v>
      </c>
      <c r="H608" s="15">
        <f>ABS(BTC[[#This Row],[high]]-F607)</f>
        <v>36.079999999999927</v>
      </c>
      <c r="I608" s="15">
        <f>ABS(BTC[[#This Row],[low]]-F607)</f>
        <v>181.30000000000018</v>
      </c>
      <c r="J608" s="15">
        <f>MAX(BTC[[#This Row],[H-L]:[|L-pC|]])</f>
        <v>217.38000000000011</v>
      </c>
      <c r="K608" s="8">
        <f>(K607*9+BTC[[#This Row],[TR]])/10</f>
        <v>209.80909401021353</v>
      </c>
      <c r="L608" s="12">
        <f>(BTC[[#This Row],[high]]+BTC[[#This Row],[low]])/2</f>
        <v>5058.6900000000005</v>
      </c>
      <c r="M608" s="15">
        <f>BTC[[#This Row],[MidPrice]]+3*BTC[[#This Row],[ATR]]</f>
        <v>5688.117282030641</v>
      </c>
      <c r="N608" s="15">
        <f>BTC[[#This Row],[MidPrice]]-3*BTC[[#This Row],[ATR]]</f>
        <v>4429.26271796936</v>
      </c>
      <c r="O608" s="15">
        <f>IF(OR(BTC[[#This Row],[UpperE]]&lt;O607,F607&gt;O607),BTC[[#This Row],[UpperE]],O607)</f>
        <v>5656.5254897539653</v>
      </c>
      <c r="P608" s="15">
        <f>IF(OR(BTC[[#This Row],[LowerE]]&gt;P607,F607&lt;P607),BTC[[#This Row],[LowerE]],P607)</f>
        <v>4648.5165558593017</v>
      </c>
      <c r="Q608" s="8">
        <f>IF(T607=O607,BTC[[#This Row],[Upper]],BTC[[#This Row],[Lower]])</f>
        <v>4648.5165558593017</v>
      </c>
      <c r="R608" s="22" t="e">
        <f>IF(BTC[[#This Row],[SuperTrend]]=BTC[[#This Row],[Upper]],BTC[[#This Row],[Upper]],NA())</f>
        <v>#N/A</v>
      </c>
      <c r="S608" s="22">
        <f>IF(BTC[[#This Row],[SuperTrend]]=BTC[[#This Row],[Lower]],BTC[[#This Row],[Lower]],NA())</f>
        <v>4648.5165558593017</v>
      </c>
      <c r="T608" s="22">
        <f>IF(BTC[[#This Row],[close]]&lt;=BTC[[#This Row],[STpot]],BTC[[#This Row],[Upper]],BTC[[#This Row],[Lower]])</f>
        <v>4648.5165558593017</v>
      </c>
    </row>
    <row r="609" spans="1:20" x14ac:dyDescent="0.25">
      <c r="A609" s="5">
        <v>608</v>
      </c>
      <c r="B609" s="2">
        <v>43570</v>
      </c>
      <c r="C609" s="1">
        <v>5024.95</v>
      </c>
      <c r="D609" s="1">
        <v>5197.72</v>
      </c>
      <c r="E609" s="1">
        <v>5003.9399999999996</v>
      </c>
      <c r="F609" s="1">
        <v>5173.72</v>
      </c>
      <c r="G609" s="15">
        <f>BTC[[#This Row],[high]]-BTC[[#This Row],[low]]</f>
        <v>193.78000000000065</v>
      </c>
      <c r="H609" s="15">
        <f>ABS(BTC[[#This Row],[high]]-F608)</f>
        <v>172.77000000000044</v>
      </c>
      <c r="I609" s="15">
        <f>ABS(BTC[[#This Row],[low]]-F608)</f>
        <v>21.010000000000218</v>
      </c>
      <c r="J609" s="15">
        <f>MAX(BTC[[#This Row],[H-L]:[|L-pC|]])</f>
        <v>193.78000000000065</v>
      </c>
      <c r="K609" s="8">
        <f>(K608*9+BTC[[#This Row],[TR]])/10</f>
        <v>208.20618460919223</v>
      </c>
      <c r="L609" s="12">
        <f>(BTC[[#This Row],[high]]+BTC[[#This Row],[low]])/2</f>
        <v>5100.83</v>
      </c>
      <c r="M609" s="15">
        <f>BTC[[#This Row],[MidPrice]]+3*BTC[[#This Row],[ATR]]</f>
        <v>5725.4485538275767</v>
      </c>
      <c r="N609" s="15">
        <f>BTC[[#This Row],[MidPrice]]-3*BTC[[#This Row],[ATR]]</f>
        <v>4476.2114461724232</v>
      </c>
      <c r="O609" s="15">
        <f>IF(OR(BTC[[#This Row],[UpperE]]&lt;O608,F608&gt;O608),BTC[[#This Row],[UpperE]],O608)</f>
        <v>5656.5254897539653</v>
      </c>
      <c r="P609" s="15">
        <f>IF(OR(BTC[[#This Row],[LowerE]]&gt;P608,F608&lt;P608),BTC[[#This Row],[LowerE]],P608)</f>
        <v>4648.5165558593017</v>
      </c>
      <c r="Q609" s="8">
        <f>IF(T608=O608,BTC[[#This Row],[Upper]],BTC[[#This Row],[Lower]])</f>
        <v>4648.5165558593017</v>
      </c>
      <c r="R609" s="22" t="e">
        <f>IF(BTC[[#This Row],[SuperTrend]]=BTC[[#This Row],[Upper]],BTC[[#This Row],[Upper]],NA())</f>
        <v>#N/A</v>
      </c>
      <c r="S609" s="22">
        <f>IF(BTC[[#This Row],[SuperTrend]]=BTC[[#This Row],[Lower]],BTC[[#This Row],[Lower]],NA())</f>
        <v>4648.5165558593017</v>
      </c>
      <c r="T609" s="22">
        <f>IF(BTC[[#This Row],[close]]&lt;=BTC[[#This Row],[STpot]],BTC[[#This Row],[Upper]],BTC[[#This Row],[Lower]])</f>
        <v>4648.5165558593017</v>
      </c>
    </row>
    <row r="610" spans="1:20" x14ac:dyDescent="0.25">
      <c r="A610" s="5">
        <v>609</v>
      </c>
      <c r="B610" s="2">
        <v>43571</v>
      </c>
      <c r="C610" s="1">
        <v>5173.72</v>
      </c>
      <c r="D610" s="1">
        <v>5230.3999999999996</v>
      </c>
      <c r="E610" s="1">
        <v>5146.8</v>
      </c>
      <c r="F610" s="1">
        <v>5202.82</v>
      </c>
      <c r="G610" s="15">
        <f>BTC[[#This Row],[high]]-BTC[[#This Row],[low]]</f>
        <v>83.599999999999454</v>
      </c>
      <c r="H610" s="15">
        <f>ABS(BTC[[#This Row],[high]]-F609)</f>
        <v>56.679999999999382</v>
      </c>
      <c r="I610" s="15">
        <f>ABS(BTC[[#This Row],[low]]-F609)</f>
        <v>26.920000000000073</v>
      </c>
      <c r="J610" s="15">
        <f>MAX(BTC[[#This Row],[H-L]:[|L-pC|]])</f>
        <v>83.599999999999454</v>
      </c>
      <c r="K610" s="8">
        <f>(K609*9+BTC[[#This Row],[TR]])/10</f>
        <v>195.74556614827296</v>
      </c>
      <c r="L610" s="12">
        <f>(BTC[[#This Row],[high]]+BTC[[#This Row],[low]])/2</f>
        <v>5188.6000000000004</v>
      </c>
      <c r="M610" s="15">
        <f>BTC[[#This Row],[MidPrice]]+3*BTC[[#This Row],[ATR]]</f>
        <v>5775.8366984448194</v>
      </c>
      <c r="N610" s="15">
        <f>BTC[[#This Row],[MidPrice]]-3*BTC[[#This Row],[ATR]]</f>
        <v>4601.3633015551814</v>
      </c>
      <c r="O610" s="15">
        <f>IF(OR(BTC[[#This Row],[UpperE]]&lt;O609,F609&gt;O609),BTC[[#This Row],[UpperE]],O609)</f>
        <v>5656.5254897539653</v>
      </c>
      <c r="P610" s="15">
        <f>IF(OR(BTC[[#This Row],[LowerE]]&gt;P609,F609&lt;P609),BTC[[#This Row],[LowerE]],P609)</f>
        <v>4648.5165558593017</v>
      </c>
      <c r="Q610" s="8">
        <f>IF(T609=O609,BTC[[#This Row],[Upper]],BTC[[#This Row],[Lower]])</f>
        <v>4648.5165558593017</v>
      </c>
      <c r="R610" s="22" t="e">
        <f>IF(BTC[[#This Row],[SuperTrend]]=BTC[[#This Row],[Upper]],BTC[[#This Row],[Upper]],NA())</f>
        <v>#N/A</v>
      </c>
      <c r="S610" s="22">
        <f>IF(BTC[[#This Row],[SuperTrend]]=BTC[[#This Row],[Lower]],BTC[[#This Row],[Lower]],NA())</f>
        <v>4648.5165558593017</v>
      </c>
      <c r="T610" s="22">
        <f>IF(BTC[[#This Row],[close]]&lt;=BTC[[#This Row],[STpot]],BTC[[#This Row],[Upper]],BTC[[#This Row],[Lower]])</f>
        <v>4648.5165558593017</v>
      </c>
    </row>
    <row r="611" spans="1:20" x14ac:dyDescent="0.25">
      <c r="A611" s="5">
        <v>610</v>
      </c>
      <c r="B611" s="2">
        <v>43572</v>
      </c>
      <c r="C611" s="1">
        <v>5202.41</v>
      </c>
      <c r="D611" s="1">
        <v>5287</v>
      </c>
      <c r="E611" s="1">
        <v>5198.8</v>
      </c>
      <c r="F611" s="1">
        <v>5258.44</v>
      </c>
      <c r="G611" s="15">
        <f>BTC[[#This Row],[high]]-BTC[[#This Row],[low]]</f>
        <v>88.199999999999818</v>
      </c>
      <c r="H611" s="15">
        <f>ABS(BTC[[#This Row],[high]]-F610)</f>
        <v>84.180000000000291</v>
      </c>
      <c r="I611" s="15">
        <f>ABS(BTC[[#This Row],[low]]-F610)</f>
        <v>4.0199999999995271</v>
      </c>
      <c r="J611" s="15">
        <f>MAX(BTC[[#This Row],[H-L]:[|L-pC|]])</f>
        <v>88.199999999999818</v>
      </c>
      <c r="K611" s="8">
        <f>(K610*9+BTC[[#This Row],[TR]])/10</f>
        <v>184.99100953344563</v>
      </c>
      <c r="L611" s="12">
        <f>(BTC[[#This Row],[high]]+BTC[[#This Row],[low]])/2</f>
        <v>5242.9</v>
      </c>
      <c r="M611" s="15">
        <f>BTC[[#This Row],[MidPrice]]+3*BTC[[#This Row],[ATR]]</f>
        <v>5797.8730286003365</v>
      </c>
      <c r="N611" s="15">
        <f>BTC[[#This Row],[MidPrice]]-3*BTC[[#This Row],[ATR]]</f>
        <v>4687.9269713996628</v>
      </c>
      <c r="O611" s="15">
        <f>IF(OR(BTC[[#This Row],[UpperE]]&lt;O610,F610&gt;O610),BTC[[#This Row],[UpperE]],O610)</f>
        <v>5656.5254897539653</v>
      </c>
      <c r="P611" s="15">
        <f>IF(OR(BTC[[#This Row],[LowerE]]&gt;P610,F610&lt;P610),BTC[[#This Row],[LowerE]],P610)</f>
        <v>4687.9269713996628</v>
      </c>
      <c r="Q611" s="8">
        <f>IF(T610=O610,BTC[[#This Row],[Upper]],BTC[[#This Row],[Lower]])</f>
        <v>4687.9269713996628</v>
      </c>
      <c r="R611" s="22" t="e">
        <f>IF(BTC[[#This Row],[SuperTrend]]=BTC[[#This Row],[Upper]],BTC[[#This Row],[Upper]],NA())</f>
        <v>#N/A</v>
      </c>
      <c r="S611" s="22">
        <f>IF(BTC[[#This Row],[SuperTrend]]=BTC[[#This Row],[Lower]],BTC[[#This Row],[Lower]],NA())</f>
        <v>4687.9269713996628</v>
      </c>
      <c r="T611" s="22">
        <f>IF(BTC[[#This Row],[close]]&lt;=BTC[[#This Row],[STpot]],BTC[[#This Row],[Upper]],BTC[[#This Row],[Lower]])</f>
        <v>4687.9269713996628</v>
      </c>
    </row>
    <row r="612" spans="1:20" x14ac:dyDescent="0.25">
      <c r="A612" s="5">
        <v>611</v>
      </c>
      <c r="B612" s="2">
        <v>43573</v>
      </c>
      <c r="C612" s="1">
        <v>5258.44</v>
      </c>
      <c r="D612" s="1">
        <v>5320</v>
      </c>
      <c r="E612" s="1">
        <v>5175</v>
      </c>
      <c r="F612" s="1">
        <v>5258.68</v>
      </c>
      <c r="G612" s="15">
        <f>BTC[[#This Row],[high]]-BTC[[#This Row],[low]]</f>
        <v>145</v>
      </c>
      <c r="H612" s="15">
        <f>ABS(BTC[[#This Row],[high]]-F611)</f>
        <v>61.5600000000004</v>
      </c>
      <c r="I612" s="15">
        <f>ABS(BTC[[#This Row],[low]]-F611)</f>
        <v>83.4399999999996</v>
      </c>
      <c r="J612" s="15">
        <f>MAX(BTC[[#This Row],[H-L]:[|L-pC|]])</f>
        <v>145</v>
      </c>
      <c r="K612" s="8">
        <f>(K611*9+BTC[[#This Row],[TR]])/10</f>
        <v>180.99190858010107</v>
      </c>
      <c r="L612" s="12">
        <f>(BTC[[#This Row],[high]]+BTC[[#This Row],[low]])/2</f>
        <v>5247.5</v>
      </c>
      <c r="M612" s="15">
        <f>BTC[[#This Row],[MidPrice]]+3*BTC[[#This Row],[ATR]]</f>
        <v>5790.4757257403035</v>
      </c>
      <c r="N612" s="15">
        <f>BTC[[#This Row],[MidPrice]]-3*BTC[[#This Row],[ATR]]</f>
        <v>4704.5242742596965</v>
      </c>
      <c r="O612" s="15">
        <f>IF(OR(BTC[[#This Row],[UpperE]]&lt;O611,F611&gt;O611),BTC[[#This Row],[UpperE]],O611)</f>
        <v>5656.5254897539653</v>
      </c>
      <c r="P612" s="15">
        <f>IF(OR(BTC[[#This Row],[LowerE]]&gt;P611,F611&lt;P611),BTC[[#This Row],[LowerE]],P611)</f>
        <v>4704.5242742596965</v>
      </c>
      <c r="Q612" s="8">
        <f>IF(T611=O611,BTC[[#This Row],[Upper]],BTC[[#This Row],[Lower]])</f>
        <v>4704.5242742596965</v>
      </c>
      <c r="R612" s="22" t="e">
        <f>IF(BTC[[#This Row],[SuperTrend]]=BTC[[#This Row],[Upper]],BTC[[#This Row],[Upper]],NA())</f>
        <v>#N/A</v>
      </c>
      <c r="S612" s="22">
        <f>IF(BTC[[#This Row],[SuperTrend]]=BTC[[#This Row],[Lower]],BTC[[#This Row],[Lower]],NA())</f>
        <v>4704.5242742596965</v>
      </c>
      <c r="T612" s="22">
        <f>IF(BTC[[#This Row],[close]]&lt;=BTC[[#This Row],[STpot]],BTC[[#This Row],[Upper]],BTC[[#This Row],[Lower]])</f>
        <v>4704.5242742596965</v>
      </c>
    </row>
    <row r="613" spans="1:20" x14ac:dyDescent="0.25">
      <c r="A613" s="5">
        <v>612</v>
      </c>
      <c r="B613" s="2">
        <v>43574</v>
      </c>
      <c r="C613" s="1">
        <v>5258.68</v>
      </c>
      <c r="D613" s="1">
        <v>5333.42</v>
      </c>
      <c r="E613" s="1">
        <v>5230.1000000000004</v>
      </c>
      <c r="F613" s="1">
        <v>5291.73</v>
      </c>
      <c r="G613" s="15">
        <f>BTC[[#This Row],[high]]-BTC[[#This Row],[low]]</f>
        <v>103.31999999999971</v>
      </c>
      <c r="H613" s="15">
        <f>ABS(BTC[[#This Row],[high]]-F612)</f>
        <v>74.739999999999782</v>
      </c>
      <c r="I613" s="15">
        <f>ABS(BTC[[#This Row],[low]]-F612)</f>
        <v>28.579999999999927</v>
      </c>
      <c r="J613" s="15">
        <f>MAX(BTC[[#This Row],[H-L]:[|L-pC|]])</f>
        <v>103.31999999999971</v>
      </c>
      <c r="K613" s="8">
        <f>(K612*9+BTC[[#This Row],[TR]])/10</f>
        <v>173.22471772209093</v>
      </c>
      <c r="L613" s="12">
        <f>(BTC[[#This Row],[high]]+BTC[[#This Row],[low]])/2</f>
        <v>5281.76</v>
      </c>
      <c r="M613" s="15">
        <f>BTC[[#This Row],[MidPrice]]+3*BTC[[#This Row],[ATR]]</f>
        <v>5801.4341531662731</v>
      </c>
      <c r="N613" s="15">
        <f>BTC[[#This Row],[MidPrice]]-3*BTC[[#This Row],[ATR]]</f>
        <v>4762.0858468337274</v>
      </c>
      <c r="O613" s="15">
        <f>IF(OR(BTC[[#This Row],[UpperE]]&lt;O612,F612&gt;O612),BTC[[#This Row],[UpperE]],O612)</f>
        <v>5656.5254897539653</v>
      </c>
      <c r="P613" s="15">
        <f>IF(OR(BTC[[#This Row],[LowerE]]&gt;P612,F612&lt;P612),BTC[[#This Row],[LowerE]],P612)</f>
        <v>4762.0858468337274</v>
      </c>
      <c r="Q613" s="8">
        <f>IF(T612=O612,BTC[[#This Row],[Upper]],BTC[[#This Row],[Lower]])</f>
        <v>4762.0858468337274</v>
      </c>
      <c r="R613" s="22" t="e">
        <f>IF(BTC[[#This Row],[SuperTrend]]=BTC[[#This Row],[Upper]],BTC[[#This Row],[Upper]],NA())</f>
        <v>#N/A</v>
      </c>
      <c r="S613" s="22">
        <f>IF(BTC[[#This Row],[SuperTrend]]=BTC[[#This Row],[Lower]],BTC[[#This Row],[Lower]],NA())</f>
        <v>4762.0858468337274</v>
      </c>
      <c r="T613" s="22">
        <f>IF(BTC[[#This Row],[close]]&lt;=BTC[[#This Row],[STpot]],BTC[[#This Row],[Upper]],BTC[[#This Row],[Lower]])</f>
        <v>4762.0858468337274</v>
      </c>
    </row>
    <row r="614" spans="1:20" x14ac:dyDescent="0.25">
      <c r="A614" s="5">
        <v>613</v>
      </c>
      <c r="B614" s="2">
        <v>43575</v>
      </c>
      <c r="C614" s="1">
        <v>5292.91</v>
      </c>
      <c r="D614" s="1">
        <v>5314.35</v>
      </c>
      <c r="E614" s="1">
        <v>5165</v>
      </c>
      <c r="F614" s="1">
        <v>5256.14</v>
      </c>
      <c r="G614" s="15">
        <f>BTC[[#This Row],[high]]-BTC[[#This Row],[low]]</f>
        <v>149.35000000000036</v>
      </c>
      <c r="H614" s="15">
        <f>ABS(BTC[[#This Row],[high]]-F613)</f>
        <v>22.6200000000008</v>
      </c>
      <c r="I614" s="15">
        <f>ABS(BTC[[#This Row],[low]]-F613)</f>
        <v>126.72999999999956</v>
      </c>
      <c r="J614" s="15">
        <f>MAX(BTC[[#This Row],[H-L]:[|L-pC|]])</f>
        <v>149.35000000000036</v>
      </c>
      <c r="K614" s="8">
        <f>(K613*9+BTC[[#This Row],[TR]])/10</f>
        <v>170.83724594988186</v>
      </c>
      <c r="L614" s="12">
        <f>(BTC[[#This Row],[high]]+BTC[[#This Row],[low]])/2</f>
        <v>5239.6750000000002</v>
      </c>
      <c r="M614" s="15">
        <f>BTC[[#This Row],[MidPrice]]+3*BTC[[#This Row],[ATR]]</f>
        <v>5752.1867378496454</v>
      </c>
      <c r="N614" s="15">
        <f>BTC[[#This Row],[MidPrice]]-3*BTC[[#This Row],[ATR]]</f>
        <v>4727.163262150355</v>
      </c>
      <c r="O614" s="15">
        <f>IF(OR(BTC[[#This Row],[UpperE]]&lt;O613,F613&gt;O613),BTC[[#This Row],[UpperE]],O613)</f>
        <v>5656.5254897539653</v>
      </c>
      <c r="P614" s="15">
        <f>IF(OR(BTC[[#This Row],[LowerE]]&gt;P613,F613&lt;P613),BTC[[#This Row],[LowerE]],P613)</f>
        <v>4762.0858468337274</v>
      </c>
      <c r="Q614" s="8">
        <f>IF(T613=O613,BTC[[#This Row],[Upper]],BTC[[#This Row],[Lower]])</f>
        <v>4762.0858468337274</v>
      </c>
      <c r="R614" s="22" t="e">
        <f>IF(BTC[[#This Row],[SuperTrend]]=BTC[[#This Row],[Upper]],BTC[[#This Row],[Upper]],NA())</f>
        <v>#N/A</v>
      </c>
      <c r="S614" s="22">
        <f>IF(BTC[[#This Row],[SuperTrend]]=BTC[[#This Row],[Lower]],BTC[[#This Row],[Lower]],NA())</f>
        <v>4762.0858468337274</v>
      </c>
      <c r="T614" s="22">
        <f>IF(BTC[[#This Row],[close]]&lt;=BTC[[#This Row],[STpot]],BTC[[#This Row],[Upper]],BTC[[#This Row],[Lower]])</f>
        <v>4762.0858468337274</v>
      </c>
    </row>
    <row r="615" spans="1:20" x14ac:dyDescent="0.25">
      <c r="A615" s="5">
        <v>614</v>
      </c>
      <c r="B615" s="2">
        <v>43576</v>
      </c>
      <c r="C615" s="1">
        <v>5257.41</v>
      </c>
      <c r="D615" s="1">
        <v>5400</v>
      </c>
      <c r="E615" s="1">
        <v>5208.3500000000004</v>
      </c>
      <c r="F615" s="1">
        <v>5357.14</v>
      </c>
      <c r="G615" s="15">
        <f>BTC[[#This Row],[high]]-BTC[[#This Row],[low]]</f>
        <v>191.64999999999964</v>
      </c>
      <c r="H615" s="15">
        <f>ABS(BTC[[#This Row],[high]]-F614)</f>
        <v>143.85999999999967</v>
      </c>
      <c r="I615" s="15">
        <f>ABS(BTC[[#This Row],[low]]-F614)</f>
        <v>47.789999999999964</v>
      </c>
      <c r="J615" s="15">
        <f>MAX(BTC[[#This Row],[H-L]:[|L-pC|]])</f>
        <v>191.64999999999964</v>
      </c>
      <c r="K615" s="8">
        <f>(K614*9+BTC[[#This Row],[TR]])/10</f>
        <v>172.91852135489364</v>
      </c>
      <c r="L615" s="12">
        <f>(BTC[[#This Row],[high]]+BTC[[#This Row],[low]])/2</f>
        <v>5304.1750000000002</v>
      </c>
      <c r="M615" s="15">
        <f>BTC[[#This Row],[MidPrice]]+3*BTC[[#This Row],[ATR]]</f>
        <v>5822.9305640646808</v>
      </c>
      <c r="N615" s="15">
        <f>BTC[[#This Row],[MidPrice]]-3*BTC[[#This Row],[ATR]]</f>
        <v>4785.4194359353196</v>
      </c>
      <c r="O615" s="15">
        <f>IF(OR(BTC[[#This Row],[UpperE]]&lt;O614,F614&gt;O614),BTC[[#This Row],[UpperE]],O614)</f>
        <v>5656.5254897539653</v>
      </c>
      <c r="P615" s="15">
        <f>IF(OR(BTC[[#This Row],[LowerE]]&gt;P614,F614&lt;P614),BTC[[#This Row],[LowerE]],P614)</f>
        <v>4785.4194359353196</v>
      </c>
      <c r="Q615" s="8">
        <f>IF(T614=O614,BTC[[#This Row],[Upper]],BTC[[#This Row],[Lower]])</f>
        <v>4785.4194359353196</v>
      </c>
      <c r="R615" s="22" t="e">
        <f>IF(BTC[[#This Row],[SuperTrend]]=BTC[[#This Row],[Upper]],BTC[[#This Row],[Upper]],NA())</f>
        <v>#N/A</v>
      </c>
      <c r="S615" s="22">
        <f>IF(BTC[[#This Row],[SuperTrend]]=BTC[[#This Row],[Lower]],BTC[[#This Row],[Lower]],NA())</f>
        <v>4785.4194359353196</v>
      </c>
      <c r="T615" s="22">
        <f>IF(BTC[[#This Row],[close]]&lt;=BTC[[#This Row],[STpot]],BTC[[#This Row],[Upper]],BTC[[#This Row],[Lower]])</f>
        <v>4785.4194359353196</v>
      </c>
    </row>
    <row r="616" spans="1:20" x14ac:dyDescent="0.25">
      <c r="A616" s="5">
        <v>615</v>
      </c>
      <c r="B616" s="2">
        <v>43577</v>
      </c>
      <c r="C616" s="1">
        <v>5357.14</v>
      </c>
      <c r="D616" s="1">
        <v>5600</v>
      </c>
      <c r="E616" s="1">
        <v>5332.41</v>
      </c>
      <c r="F616" s="1">
        <v>5493.31</v>
      </c>
      <c r="G616" s="15">
        <f>BTC[[#This Row],[high]]-BTC[[#This Row],[low]]</f>
        <v>267.59000000000015</v>
      </c>
      <c r="H616" s="15">
        <f>ABS(BTC[[#This Row],[high]]-F615)</f>
        <v>242.85999999999967</v>
      </c>
      <c r="I616" s="15">
        <f>ABS(BTC[[#This Row],[low]]-F615)</f>
        <v>24.730000000000473</v>
      </c>
      <c r="J616" s="15">
        <f>MAX(BTC[[#This Row],[H-L]:[|L-pC|]])</f>
        <v>267.59000000000015</v>
      </c>
      <c r="K616" s="8">
        <f>(K615*9+BTC[[#This Row],[TR]])/10</f>
        <v>182.38566921940429</v>
      </c>
      <c r="L616" s="12">
        <f>(BTC[[#This Row],[high]]+BTC[[#This Row],[low]])/2</f>
        <v>5466.2049999999999</v>
      </c>
      <c r="M616" s="15">
        <f>BTC[[#This Row],[MidPrice]]+3*BTC[[#This Row],[ATR]]</f>
        <v>6013.3620076582129</v>
      </c>
      <c r="N616" s="15">
        <f>BTC[[#This Row],[MidPrice]]-3*BTC[[#This Row],[ATR]]</f>
        <v>4919.047992341787</v>
      </c>
      <c r="O616" s="15">
        <f>IF(OR(BTC[[#This Row],[UpperE]]&lt;O615,F615&gt;O615),BTC[[#This Row],[UpperE]],O615)</f>
        <v>5656.5254897539653</v>
      </c>
      <c r="P616" s="15">
        <f>IF(OR(BTC[[#This Row],[LowerE]]&gt;P615,F615&lt;P615),BTC[[#This Row],[LowerE]],P615)</f>
        <v>4919.047992341787</v>
      </c>
      <c r="Q616" s="8">
        <f>IF(T615=O615,BTC[[#This Row],[Upper]],BTC[[#This Row],[Lower]])</f>
        <v>4919.047992341787</v>
      </c>
      <c r="R616" s="22" t="e">
        <f>IF(BTC[[#This Row],[SuperTrend]]=BTC[[#This Row],[Upper]],BTC[[#This Row],[Upper]],NA())</f>
        <v>#N/A</v>
      </c>
      <c r="S616" s="22">
        <f>IF(BTC[[#This Row],[SuperTrend]]=BTC[[#This Row],[Lower]],BTC[[#This Row],[Lower]],NA())</f>
        <v>4919.047992341787</v>
      </c>
      <c r="T616" s="22">
        <f>IF(BTC[[#This Row],[close]]&lt;=BTC[[#This Row],[STpot]],BTC[[#This Row],[Upper]],BTC[[#This Row],[Lower]])</f>
        <v>4919.047992341787</v>
      </c>
    </row>
    <row r="617" spans="1:20" x14ac:dyDescent="0.25">
      <c r="A617" s="5">
        <v>616</v>
      </c>
      <c r="B617" s="2">
        <v>43578</v>
      </c>
      <c r="C617" s="1">
        <v>5490.91</v>
      </c>
      <c r="D617" s="1">
        <v>5582.2</v>
      </c>
      <c r="E617" s="1">
        <v>5333.35</v>
      </c>
      <c r="F617" s="1">
        <v>5415</v>
      </c>
      <c r="G617" s="15">
        <f>BTC[[#This Row],[high]]-BTC[[#This Row],[low]]</f>
        <v>248.84999999999945</v>
      </c>
      <c r="H617" s="15">
        <f>ABS(BTC[[#This Row],[high]]-F616)</f>
        <v>88.889999999999418</v>
      </c>
      <c r="I617" s="15">
        <f>ABS(BTC[[#This Row],[low]]-F616)</f>
        <v>159.96000000000004</v>
      </c>
      <c r="J617" s="15">
        <f>MAX(BTC[[#This Row],[H-L]:[|L-pC|]])</f>
        <v>248.84999999999945</v>
      </c>
      <c r="K617" s="8">
        <f>(K616*9+BTC[[#This Row],[TR]])/10</f>
        <v>189.03210229746381</v>
      </c>
      <c r="L617" s="12">
        <f>(BTC[[#This Row],[high]]+BTC[[#This Row],[low]])/2</f>
        <v>5457.7749999999996</v>
      </c>
      <c r="M617" s="15">
        <f>BTC[[#This Row],[MidPrice]]+3*BTC[[#This Row],[ATR]]</f>
        <v>6024.8713068923907</v>
      </c>
      <c r="N617" s="15">
        <f>BTC[[#This Row],[MidPrice]]-3*BTC[[#This Row],[ATR]]</f>
        <v>4890.6786931076085</v>
      </c>
      <c r="O617" s="15">
        <f>IF(OR(BTC[[#This Row],[UpperE]]&lt;O616,F616&gt;O616),BTC[[#This Row],[UpperE]],O616)</f>
        <v>5656.5254897539653</v>
      </c>
      <c r="P617" s="15">
        <f>IF(OR(BTC[[#This Row],[LowerE]]&gt;P616,F616&lt;P616),BTC[[#This Row],[LowerE]],P616)</f>
        <v>4919.047992341787</v>
      </c>
      <c r="Q617" s="8">
        <f>IF(T616=O616,BTC[[#This Row],[Upper]],BTC[[#This Row],[Lower]])</f>
        <v>4919.047992341787</v>
      </c>
      <c r="R617" s="22" t="e">
        <f>IF(BTC[[#This Row],[SuperTrend]]=BTC[[#This Row],[Upper]],BTC[[#This Row],[Upper]],NA())</f>
        <v>#N/A</v>
      </c>
      <c r="S617" s="22">
        <f>IF(BTC[[#This Row],[SuperTrend]]=BTC[[#This Row],[Lower]],BTC[[#This Row],[Lower]],NA())</f>
        <v>4919.047992341787</v>
      </c>
      <c r="T617" s="22">
        <f>IF(BTC[[#This Row],[close]]&lt;=BTC[[#This Row],[STpot]],BTC[[#This Row],[Upper]],BTC[[#This Row],[Lower]])</f>
        <v>4919.047992341787</v>
      </c>
    </row>
    <row r="618" spans="1:20" x14ac:dyDescent="0.25">
      <c r="A618" s="5">
        <v>617</v>
      </c>
      <c r="B618" s="2">
        <v>43579</v>
      </c>
      <c r="C618" s="1">
        <v>5415</v>
      </c>
      <c r="D618" s="1">
        <v>5491.84</v>
      </c>
      <c r="E618" s="1">
        <v>5102</v>
      </c>
      <c r="F618" s="1">
        <v>5219.8999999999996</v>
      </c>
      <c r="G618" s="15">
        <f>BTC[[#This Row],[high]]-BTC[[#This Row],[low]]</f>
        <v>389.84000000000015</v>
      </c>
      <c r="H618" s="15">
        <f>ABS(BTC[[#This Row],[high]]-F617)</f>
        <v>76.840000000000146</v>
      </c>
      <c r="I618" s="15">
        <f>ABS(BTC[[#This Row],[low]]-F617)</f>
        <v>313</v>
      </c>
      <c r="J618" s="15">
        <f>MAX(BTC[[#This Row],[H-L]:[|L-pC|]])</f>
        <v>389.84000000000015</v>
      </c>
      <c r="K618" s="8">
        <f>(K617*9+BTC[[#This Row],[TR]])/10</f>
        <v>209.11289206771744</v>
      </c>
      <c r="L618" s="12">
        <f>(BTC[[#This Row],[high]]+BTC[[#This Row],[low]])/2</f>
        <v>5296.92</v>
      </c>
      <c r="M618" s="15">
        <f>BTC[[#This Row],[MidPrice]]+3*BTC[[#This Row],[ATR]]</f>
        <v>5924.2586762031524</v>
      </c>
      <c r="N618" s="15">
        <f>BTC[[#This Row],[MidPrice]]-3*BTC[[#This Row],[ATR]]</f>
        <v>4669.5813237968478</v>
      </c>
      <c r="O618" s="15">
        <f>IF(OR(BTC[[#This Row],[UpperE]]&lt;O617,F617&gt;O617),BTC[[#This Row],[UpperE]],O617)</f>
        <v>5656.5254897539653</v>
      </c>
      <c r="P618" s="15">
        <f>IF(OR(BTC[[#This Row],[LowerE]]&gt;P617,F617&lt;P617),BTC[[#This Row],[LowerE]],P617)</f>
        <v>4919.047992341787</v>
      </c>
      <c r="Q618" s="8">
        <f>IF(T617=O617,BTC[[#This Row],[Upper]],BTC[[#This Row],[Lower]])</f>
        <v>4919.047992341787</v>
      </c>
      <c r="R618" s="22" t="e">
        <f>IF(BTC[[#This Row],[SuperTrend]]=BTC[[#This Row],[Upper]],BTC[[#This Row],[Upper]],NA())</f>
        <v>#N/A</v>
      </c>
      <c r="S618" s="22">
        <f>IF(BTC[[#This Row],[SuperTrend]]=BTC[[#This Row],[Lower]],BTC[[#This Row],[Lower]],NA())</f>
        <v>4919.047992341787</v>
      </c>
      <c r="T618" s="22">
        <f>IF(BTC[[#This Row],[close]]&lt;=BTC[[#This Row],[STpot]],BTC[[#This Row],[Upper]],BTC[[#This Row],[Lower]])</f>
        <v>4919.047992341787</v>
      </c>
    </row>
    <row r="619" spans="1:20" x14ac:dyDescent="0.25">
      <c r="A619" s="5">
        <v>618</v>
      </c>
      <c r="B619" s="2">
        <v>43580</v>
      </c>
      <c r="C619" s="1">
        <v>5220.47</v>
      </c>
      <c r="D619" s="1">
        <v>5510</v>
      </c>
      <c r="E619" s="1">
        <v>5161.62</v>
      </c>
      <c r="F619" s="1">
        <v>5314.1</v>
      </c>
      <c r="G619" s="15">
        <f>BTC[[#This Row],[high]]-BTC[[#This Row],[low]]</f>
        <v>348.38000000000011</v>
      </c>
      <c r="H619" s="15">
        <f>ABS(BTC[[#This Row],[high]]-F618)</f>
        <v>290.10000000000036</v>
      </c>
      <c r="I619" s="15">
        <f>ABS(BTC[[#This Row],[low]]-F618)</f>
        <v>58.279999999999745</v>
      </c>
      <c r="J619" s="15">
        <f>MAX(BTC[[#This Row],[H-L]:[|L-pC|]])</f>
        <v>348.38000000000011</v>
      </c>
      <c r="K619" s="8">
        <f>(K618*9+BTC[[#This Row],[TR]])/10</f>
        <v>223.03960286094571</v>
      </c>
      <c r="L619" s="12">
        <f>(BTC[[#This Row],[high]]+BTC[[#This Row],[low]])/2</f>
        <v>5335.8099999999995</v>
      </c>
      <c r="M619" s="15">
        <f>BTC[[#This Row],[MidPrice]]+3*BTC[[#This Row],[ATR]]</f>
        <v>6004.9288085828366</v>
      </c>
      <c r="N619" s="15">
        <f>BTC[[#This Row],[MidPrice]]-3*BTC[[#This Row],[ATR]]</f>
        <v>4666.6911914171624</v>
      </c>
      <c r="O619" s="15">
        <f>IF(OR(BTC[[#This Row],[UpperE]]&lt;O618,F618&gt;O618),BTC[[#This Row],[UpperE]],O618)</f>
        <v>5656.5254897539653</v>
      </c>
      <c r="P619" s="15">
        <f>IF(OR(BTC[[#This Row],[LowerE]]&gt;P618,F618&lt;P618),BTC[[#This Row],[LowerE]],P618)</f>
        <v>4919.047992341787</v>
      </c>
      <c r="Q619" s="8">
        <f>IF(T618=O618,BTC[[#This Row],[Upper]],BTC[[#This Row],[Lower]])</f>
        <v>4919.047992341787</v>
      </c>
      <c r="R619" s="22" t="e">
        <f>IF(BTC[[#This Row],[SuperTrend]]=BTC[[#This Row],[Upper]],BTC[[#This Row],[Upper]],NA())</f>
        <v>#N/A</v>
      </c>
      <c r="S619" s="22">
        <f>IF(BTC[[#This Row],[SuperTrend]]=BTC[[#This Row],[Lower]],BTC[[#This Row],[Lower]],NA())</f>
        <v>4919.047992341787</v>
      </c>
      <c r="T619" s="22">
        <f>IF(BTC[[#This Row],[close]]&lt;=BTC[[#This Row],[STpot]],BTC[[#This Row],[Upper]],BTC[[#This Row],[Lower]])</f>
        <v>4919.047992341787</v>
      </c>
    </row>
    <row r="620" spans="1:20" x14ac:dyDescent="0.25">
      <c r="A620" s="5">
        <v>619</v>
      </c>
      <c r="B620" s="2">
        <v>43581</v>
      </c>
      <c r="C620" s="1">
        <v>5315</v>
      </c>
      <c r="D620" s="1">
        <v>5342.5</v>
      </c>
      <c r="E620" s="1">
        <v>5257.67</v>
      </c>
      <c r="F620" s="1">
        <v>5295.69</v>
      </c>
      <c r="G620" s="15">
        <f>BTC[[#This Row],[high]]-BTC[[#This Row],[low]]</f>
        <v>84.829999999999927</v>
      </c>
      <c r="H620" s="15">
        <f>ABS(BTC[[#This Row],[high]]-F619)</f>
        <v>28.399999999999636</v>
      </c>
      <c r="I620" s="15">
        <f>ABS(BTC[[#This Row],[low]]-F619)</f>
        <v>56.430000000000291</v>
      </c>
      <c r="J620" s="15">
        <f>MAX(BTC[[#This Row],[H-L]:[|L-pC|]])</f>
        <v>84.829999999999927</v>
      </c>
      <c r="K620" s="8">
        <f>(K619*9+BTC[[#This Row],[TR]])/10</f>
        <v>209.21864257485112</v>
      </c>
      <c r="L620" s="12">
        <f>(BTC[[#This Row],[high]]+BTC[[#This Row],[low]])/2</f>
        <v>5300.085</v>
      </c>
      <c r="M620" s="15">
        <f>BTC[[#This Row],[MidPrice]]+3*BTC[[#This Row],[ATR]]</f>
        <v>5927.7409277245533</v>
      </c>
      <c r="N620" s="15">
        <f>BTC[[#This Row],[MidPrice]]-3*BTC[[#This Row],[ATR]]</f>
        <v>4672.4290722754467</v>
      </c>
      <c r="O620" s="15">
        <f>IF(OR(BTC[[#This Row],[UpperE]]&lt;O619,F619&gt;O619),BTC[[#This Row],[UpperE]],O619)</f>
        <v>5656.5254897539653</v>
      </c>
      <c r="P620" s="15">
        <f>IF(OR(BTC[[#This Row],[LowerE]]&gt;P619,F619&lt;P619),BTC[[#This Row],[LowerE]],P619)</f>
        <v>4919.047992341787</v>
      </c>
      <c r="Q620" s="8">
        <f>IF(T619=O619,BTC[[#This Row],[Upper]],BTC[[#This Row],[Lower]])</f>
        <v>4919.047992341787</v>
      </c>
      <c r="R620" s="22" t="e">
        <f>IF(BTC[[#This Row],[SuperTrend]]=BTC[[#This Row],[Upper]],BTC[[#This Row],[Upper]],NA())</f>
        <v>#N/A</v>
      </c>
      <c r="S620" s="22">
        <f>IF(BTC[[#This Row],[SuperTrend]]=BTC[[#This Row],[Lower]],BTC[[#This Row],[Lower]],NA())</f>
        <v>4919.047992341787</v>
      </c>
      <c r="T620" s="22">
        <f>IF(BTC[[#This Row],[close]]&lt;=BTC[[#This Row],[STpot]],BTC[[#This Row],[Upper]],BTC[[#This Row],[Lower]])</f>
        <v>4919.047992341787</v>
      </c>
    </row>
    <row r="621" spans="1:20" x14ac:dyDescent="0.25">
      <c r="A621" s="5">
        <v>620</v>
      </c>
      <c r="B621" s="2">
        <v>43582</v>
      </c>
      <c r="C621" s="1">
        <v>5295.69</v>
      </c>
      <c r="D621" s="1">
        <v>5340</v>
      </c>
      <c r="E621" s="1">
        <v>5259.48</v>
      </c>
      <c r="F621" s="1">
        <v>5307.52</v>
      </c>
      <c r="G621" s="15">
        <f>BTC[[#This Row],[high]]-BTC[[#This Row],[low]]</f>
        <v>80.520000000000437</v>
      </c>
      <c r="H621" s="15">
        <f>ABS(BTC[[#This Row],[high]]-F620)</f>
        <v>44.3100000000004</v>
      </c>
      <c r="I621" s="15">
        <f>ABS(BTC[[#This Row],[low]]-F620)</f>
        <v>36.210000000000036</v>
      </c>
      <c r="J621" s="15">
        <f>MAX(BTC[[#This Row],[H-L]:[|L-pC|]])</f>
        <v>80.520000000000437</v>
      </c>
      <c r="K621" s="8">
        <f>(K620*9+BTC[[#This Row],[TR]])/10</f>
        <v>196.34877831736605</v>
      </c>
      <c r="L621" s="12">
        <f>(BTC[[#This Row],[high]]+BTC[[#This Row],[low]])/2</f>
        <v>5299.74</v>
      </c>
      <c r="M621" s="15">
        <f>BTC[[#This Row],[MidPrice]]+3*BTC[[#This Row],[ATR]]</f>
        <v>5888.7863349520976</v>
      </c>
      <c r="N621" s="15">
        <f>BTC[[#This Row],[MidPrice]]-3*BTC[[#This Row],[ATR]]</f>
        <v>4710.693665047902</v>
      </c>
      <c r="O621" s="15">
        <f>IF(OR(BTC[[#This Row],[UpperE]]&lt;O620,F620&gt;O620),BTC[[#This Row],[UpperE]],O620)</f>
        <v>5656.5254897539653</v>
      </c>
      <c r="P621" s="15">
        <f>IF(OR(BTC[[#This Row],[LowerE]]&gt;P620,F620&lt;P620),BTC[[#This Row],[LowerE]],P620)</f>
        <v>4919.047992341787</v>
      </c>
      <c r="Q621" s="8">
        <f>IF(T620=O620,BTC[[#This Row],[Upper]],BTC[[#This Row],[Lower]])</f>
        <v>4919.047992341787</v>
      </c>
      <c r="R621" s="22" t="e">
        <f>IF(BTC[[#This Row],[SuperTrend]]=BTC[[#This Row],[Upper]],BTC[[#This Row],[Upper]],NA())</f>
        <v>#N/A</v>
      </c>
      <c r="S621" s="22">
        <f>IF(BTC[[#This Row],[SuperTrend]]=BTC[[#This Row],[Lower]],BTC[[#This Row],[Lower]],NA())</f>
        <v>4919.047992341787</v>
      </c>
      <c r="T621" s="22">
        <f>IF(BTC[[#This Row],[close]]&lt;=BTC[[#This Row],[STpot]],BTC[[#This Row],[Upper]],BTC[[#This Row],[Lower]])</f>
        <v>4919.047992341787</v>
      </c>
    </row>
    <row r="622" spans="1:20" x14ac:dyDescent="0.25">
      <c r="A622" s="5">
        <v>621</v>
      </c>
      <c r="B622" s="2">
        <v>43583</v>
      </c>
      <c r="C622" s="1">
        <v>5309.81</v>
      </c>
      <c r="D622" s="1">
        <v>5332</v>
      </c>
      <c r="E622" s="1">
        <v>5178.8</v>
      </c>
      <c r="F622" s="1">
        <v>5238.1400000000003</v>
      </c>
      <c r="G622" s="15">
        <f>BTC[[#This Row],[high]]-BTC[[#This Row],[low]]</f>
        <v>153.19999999999982</v>
      </c>
      <c r="H622" s="15">
        <f>ABS(BTC[[#This Row],[high]]-F621)</f>
        <v>24.479999999999563</v>
      </c>
      <c r="I622" s="15">
        <f>ABS(BTC[[#This Row],[low]]-F621)</f>
        <v>128.72000000000025</v>
      </c>
      <c r="J622" s="15">
        <f>MAX(BTC[[#This Row],[H-L]:[|L-pC|]])</f>
        <v>153.19999999999982</v>
      </c>
      <c r="K622" s="8">
        <f>(K621*9+BTC[[#This Row],[TR]])/10</f>
        <v>192.03390048562943</v>
      </c>
      <c r="L622" s="12">
        <f>(BTC[[#This Row],[high]]+BTC[[#This Row],[low]])/2</f>
        <v>5255.4</v>
      </c>
      <c r="M622" s="15">
        <f>BTC[[#This Row],[MidPrice]]+3*BTC[[#This Row],[ATR]]</f>
        <v>5831.5017014568875</v>
      </c>
      <c r="N622" s="15">
        <f>BTC[[#This Row],[MidPrice]]-3*BTC[[#This Row],[ATR]]</f>
        <v>4679.2982985431117</v>
      </c>
      <c r="O622" s="15">
        <f>IF(OR(BTC[[#This Row],[UpperE]]&lt;O621,F621&gt;O621),BTC[[#This Row],[UpperE]],O621)</f>
        <v>5656.5254897539653</v>
      </c>
      <c r="P622" s="15">
        <f>IF(OR(BTC[[#This Row],[LowerE]]&gt;P621,F621&lt;P621),BTC[[#This Row],[LowerE]],P621)</f>
        <v>4919.047992341787</v>
      </c>
      <c r="Q622" s="8">
        <f>IF(T621=O621,BTC[[#This Row],[Upper]],BTC[[#This Row],[Lower]])</f>
        <v>4919.047992341787</v>
      </c>
      <c r="R622" s="22" t="e">
        <f>IF(BTC[[#This Row],[SuperTrend]]=BTC[[#This Row],[Upper]],BTC[[#This Row],[Upper]],NA())</f>
        <v>#N/A</v>
      </c>
      <c r="S622" s="22">
        <f>IF(BTC[[#This Row],[SuperTrend]]=BTC[[#This Row],[Lower]],BTC[[#This Row],[Lower]],NA())</f>
        <v>4919.047992341787</v>
      </c>
      <c r="T622" s="22">
        <f>IF(BTC[[#This Row],[close]]&lt;=BTC[[#This Row],[STpot]],BTC[[#This Row],[Upper]],BTC[[#This Row],[Lower]])</f>
        <v>4919.047992341787</v>
      </c>
    </row>
    <row r="623" spans="1:20" x14ac:dyDescent="0.25">
      <c r="A623" s="5">
        <v>622</v>
      </c>
      <c r="B623" s="2">
        <v>43584</v>
      </c>
      <c r="C623" s="1">
        <v>5238.1400000000003</v>
      </c>
      <c r="D623" s="1">
        <v>5339.98</v>
      </c>
      <c r="E623" s="1">
        <v>5192.1499999999996</v>
      </c>
      <c r="F623" s="1">
        <v>5320.81</v>
      </c>
      <c r="G623" s="15">
        <f>BTC[[#This Row],[high]]-BTC[[#This Row],[low]]</f>
        <v>147.82999999999993</v>
      </c>
      <c r="H623" s="15">
        <f>ABS(BTC[[#This Row],[high]]-F622)</f>
        <v>101.83999999999924</v>
      </c>
      <c r="I623" s="15">
        <f>ABS(BTC[[#This Row],[low]]-F622)</f>
        <v>45.990000000000691</v>
      </c>
      <c r="J623" s="15">
        <f>MAX(BTC[[#This Row],[H-L]:[|L-pC|]])</f>
        <v>147.82999999999993</v>
      </c>
      <c r="K623" s="8">
        <f>(K622*9+BTC[[#This Row],[TR]])/10</f>
        <v>187.61351043706648</v>
      </c>
      <c r="L623" s="12">
        <f>(BTC[[#This Row],[high]]+BTC[[#This Row],[low]])/2</f>
        <v>5266.0649999999996</v>
      </c>
      <c r="M623" s="15">
        <f>BTC[[#This Row],[MidPrice]]+3*BTC[[#This Row],[ATR]]</f>
        <v>5828.9055313111994</v>
      </c>
      <c r="N623" s="15">
        <f>BTC[[#This Row],[MidPrice]]-3*BTC[[#This Row],[ATR]]</f>
        <v>4703.2244686887998</v>
      </c>
      <c r="O623" s="15">
        <f>IF(OR(BTC[[#This Row],[UpperE]]&lt;O622,F622&gt;O622),BTC[[#This Row],[UpperE]],O622)</f>
        <v>5656.5254897539653</v>
      </c>
      <c r="P623" s="15">
        <f>IF(OR(BTC[[#This Row],[LowerE]]&gt;P622,F622&lt;P622),BTC[[#This Row],[LowerE]],P622)</f>
        <v>4919.047992341787</v>
      </c>
      <c r="Q623" s="8">
        <f>IF(T622=O622,BTC[[#This Row],[Upper]],BTC[[#This Row],[Lower]])</f>
        <v>4919.047992341787</v>
      </c>
      <c r="R623" s="22" t="e">
        <f>IF(BTC[[#This Row],[SuperTrend]]=BTC[[#This Row],[Upper]],BTC[[#This Row],[Upper]],NA())</f>
        <v>#N/A</v>
      </c>
      <c r="S623" s="22">
        <f>IF(BTC[[#This Row],[SuperTrend]]=BTC[[#This Row],[Lower]],BTC[[#This Row],[Lower]],NA())</f>
        <v>4919.047992341787</v>
      </c>
      <c r="T623" s="22">
        <f>IF(BTC[[#This Row],[close]]&lt;=BTC[[#This Row],[STpot]],BTC[[#This Row],[Upper]],BTC[[#This Row],[Lower]])</f>
        <v>4919.047992341787</v>
      </c>
    </row>
    <row r="624" spans="1:20" x14ac:dyDescent="0.25">
      <c r="A624" s="5">
        <v>623</v>
      </c>
      <c r="B624" s="2">
        <v>43585</v>
      </c>
      <c r="C624" s="1">
        <v>5321.94</v>
      </c>
      <c r="D624" s="1">
        <v>5402</v>
      </c>
      <c r="E624" s="1">
        <v>5316.2</v>
      </c>
      <c r="F624" s="1">
        <v>5383.2</v>
      </c>
      <c r="G624" s="15">
        <f>BTC[[#This Row],[high]]-BTC[[#This Row],[low]]</f>
        <v>85.800000000000182</v>
      </c>
      <c r="H624" s="15">
        <f>ABS(BTC[[#This Row],[high]]-F623)</f>
        <v>81.1899999999996</v>
      </c>
      <c r="I624" s="15">
        <f>ABS(BTC[[#This Row],[low]]-F623)</f>
        <v>4.6100000000005821</v>
      </c>
      <c r="J624" s="15">
        <f>MAX(BTC[[#This Row],[H-L]:[|L-pC|]])</f>
        <v>85.800000000000182</v>
      </c>
      <c r="K624" s="8">
        <f>(K623*9+BTC[[#This Row],[TR]])/10</f>
        <v>177.43215939335985</v>
      </c>
      <c r="L624" s="12">
        <f>(BTC[[#This Row],[high]]+BTC[[#This Row],[low]])/2</f>
        <v>5359.1</v>
      </c>
      <c r="M624" s="15">
        <f>BTC[[#This Row],[MidPrice]]+3*BTC[[#This Row],[ATR]]</f>
        <v>5891.3964781800796</v>
      </c>
      <c r="N624" s="15">
        <f>BTC[[#This Row],[MidPrice]]-3*BTC[[#This Row],[ATR]]</f>
        <v>4826.8035218199211</v>
      </c>
      <c r="O624" s="15">
        <f>IF(OR(BTC[[#This Row],[UpperE]]&lt;O623,F623&gt;O623),BTC[[#This Row],[UpperE]],O623)</f>
        <v>5656.5254897539653</v>
      </c>
      <c r="P624" s="15">
        <f>IF(OR(BTC[[#This Row],[LowerE]]&gt;P623,F623&lt;P623),BTC[[#This Row],[LowerE]],P623)</f>
        <v>4919.047992341787</v>
      </c>
      <c r="Q624" s="8">
        <f>IF(T623=O623,BTC[[#This Row],[Upper]],BTC[[#This Row],[Lower]])</f>
        <v>4919.047992341787</v>
      </c>
      <c r="R624" s="22" t="e">
        <f>IF(BTC[[#This Row],[SuperTrend]]=BTC[[#This Row],[Upper]],BTC[[#This Row],[Upper]],NA())</f>
        <v>#N/A</v>
      </c>
      <c r="S624" s="22">
        <f>IF(BTC[[#This Row],[SuperTrend]]=BTC[[#This Row],[Lower]],BTC[[#This Row],[Lower]],NA())</f>
        <v>4919.047992341787</v>
      </c>
      <c r="T624" s="22">
        <f>IF(BTC[[#This Row],[close]]&lt;=BTC[[#This Row],[STpot]],BTC[[#This Row],[Upper]],BTC[[#This Row],[Lower]])</f>
        <v>4919.047992341787</v>
      </c>
    </row>
    <row r="625" spans="1:20" x14ac:dyDescent="0.25">
      <c r="A625" s="5">
        <v>624</v>
      </c>
      <c r="B625" s="2">
        <v>43586</v>
      </c>
      <c r="C625" s="1">
        <v>5383.2</v>
      </c>
      <c r="D625" s="1">
        <v>5538</v>
      </c>
      <c r="E625" s="1">
        <v>5370</v>
      </c>
      <c r="F625" s="1">
        <v>5492.87</v>
      </c>
      <c r="G625" s="15">
        <f>BTC[[#This Row],[high]]-BTC[[#This Row],[low]]</f>
        <v>168</v>
      </c>
      <c r="H625" s="15">
        <f>ABS(BTC[[#This Row],[high]]-F624)</f>
        <v>154.80000000000018</v>
      </c>
      <c r="I625" s="15">
        <f>ABS(BTC[[#This Row],[low]]-F624)</f>
        <v>13.199999999999818</v>
      </c>
      <c r="J625" s="15">
        <f>MAX(BTC[[#This Row],[H-L]:[|L-pC|]])</f>
        <v>168</v>
      </c>
      <c r="K625" s="8">
        <f>(K624*9+BTC[[#This Row],[TR]])/10</f>
        <v>176.48894345402385</v>
      </c>
      <c r="L625" s="12">
        <f>(BTC[[#This Row],[high]]+BTC[[#This Row],[low]])/2</f>
        <v>5454</v>
      </c>
      <c r="M625" s="15">
        <f>BTC[[#This Row],[MidPrice]]+3*BTC[[#This Row],[ATR]]</f>
        <v>5983.4668303620711</v>
      </c>
      <c r="N625" s="15">
        <f>BTC[[#This Row],[MidPrice]]-3*BTC[[#This Row],[ATR]]</f>
        <v>4924.5331696379289</v>
      </c>
      <c r="O625" s="15">
        <f>IF(OR(BTC[[#This Row],[UpperE]]&lt;O624,F624&gt;O624),BTC[[#This Row],[UpperE]],O624)</f>
        <v>5656.5254897539653</v>
      </c>
      <c r="P625" s="15">
        <f>IF(OR(BTC[[#This Row],[LowerE]]&gt;P624,F624&lt;P624),BTC[[#This Row],[LowerE]],P624)</f>
        <v>4924.5331696379289</v>
      </c>
      <c r="Q625" s="8">
        <f>IF(T624=O624,BTC[[#This Row],[Upper]],BTC[[#This Row],[Lower]])</f>
        <v>4924.5331696379289</v>
      </c>
      <c r="R625" s="22" t="e">
        <f>IF(BTC[[#This Row],[SuperTrend]]=BTC[[#This Row],[Upper]],BTC[[#This Row],[Upper]],NA())</f>
        <v>#N/A</v>
      </c>
      <c r="S625" s="22">
        <f>IF(BTC[[#This Row],[SuperTrend]]=BTC[[#This Row],[Lower]],BTC[[#This Row],[Lower]],NA())</f>
        <v>4924.5331696379289</v>
      </c>
      <c r="T625" s="22">
        <f>IF(BTC[[#This Row],[close]]&lt;=BTC[[#This Row],[STpot]],BTC[[#This Row],[Upper]],BTC[[#This Row],[Lower]])</f>
        <v>4924.5331696379289</v>
      </c>
    </row>
    <row r="626" spans="1:20" x14ac:dyDescent="0.25">
      <c r="A626" s="5">
        <v>625</v>
      </c>
      <c r="B626" s="2">
        <v>43587</v>
      </c>
      <c r="C626" s="1">
        <v>5494.81</v>
      </c>
      <c r="D626" s="1">
        <v>5844</v>
      </c>
      <c r="E626" s="1">
        <v>5477.57</v>
      </c>
      <c r="F626" s="1">
        <v>5772.69</v>
      </c>
      <c r="G626" s="15">
        <f>BTC[[#This Row],[high]]-BTC[[#This Row],[low]]</f>
        <v>366.43000000000029</v>
      </c>
      <c r="H626" s="15">
        <f>ABS(BTC[[#This Row],[high]]-F625)</f>
        <v>351.13000000000011</v>
      </c>
      <c r="I626" s="15">
        <f>ABS(BTC[[#This Row],[low]]-F625)</f>
        <v>15.300000000000182</v>
      </c>
      <c r="J626" s="15">
        <f>MAX(BTC[[#This Row],[H-L]:[|L-pC|]])</f>
        <v>366.43000000000029</v>
      </c>
      <c r="K626" s="8">
        <f>(K625*9+BTC[[#This Row],[TR]])/10</f>
        <v>195.48304910862151</v>
      </c>
      <c r="L626" s="12">
        <f>(BTC[[#This Row],[high]]+BTC[[#This Row],[low]])/2</f>
        <v>5660.7849999999999</v>
      </c>
      <c r="M626" s="15">
        <f>BTC[[#This Row],[MidPrice]]+3*BTC[[#This Row],[ATR]]</f>
        <v>6247.2341473258639</v>
      </c>
      <c r="N626" s="15">
        <f>BTC[[#This Row],[MidPrice]]-3*BTC[[#This Row],[ATR]]</f>
        <v>5074.3358526741358</v>
      </c>
      <c r="O626" s="15">
        <f>IF(OR(BTC[[#This Row],[UpperE]]&lt;O625,F625&gt;O625),BTC[[#This Row],[UpperE]],O625)</f>
        <v>5656.5254897539653</v>
      </c>
      <c r="P626" s="15">
        <f>IF(OR(BTC[[#This Row],[LowerE]]&gt;P625,F625&lt;P625),BTC[[#This Row],[LowerE]],P625)</f>
        <v>5074.3358526741358</v>
      </c>
      <c r="Q626" s="8">
        <f>IF(T625=O625,BTC[[#This Row],[Upper]],BTC[[#This Row],[Lower]])</f>
        <v>5074.3358526741358</v>
      </c>
      <c r="R626" s="22" t="e">
        <f>IF(BTC[[#This Row],[SuperTrend]]=BTC[[#This Row],[Upper]],BTC[[#This Row],[Upper]],NA())</f>
        <v>#N/A</v>
      </c>
      <c r="S626" s="22">
        <f>IF(BTC[[#This Row],[SuperTrend]]=BTC[[#This Row],[Lower]],BTC[[#This Row],[Lower]],NA())</f>
        <v>5074.3358526741358</v>
      </c>
      <c r="T626" s="22">
        <f>IF(BTC[[#This Row],[close]]&lt;=BTC[[#This Row],[STpot]],BTC[[#This Row],[Upper]],BTC[[#This Row],[Lower]])</f>
        <v>5074.3358526741358</v>
      </c>
    </row>
    <row r="627" spans="1:20" x14ac:dyDescent="0.25">
      <c r="A627" s="5">
        <v>626</v>
      </c>
      <c r="B627" s="2">
        <v>43588</v>
      </c>
      <c r="C627" s="1">
        <v>5770.62</v>
      </c>
      <c r="D627" s="1">
        <v>5900</v>
      </c>
      <c r="E627" s="1">
        <v>5587.45</v>
      </c>
      <c r="F627" s="1">
        <v>5829.45</v>
      </c>
      <c r="G627" s="15">
        <f>BTC[[#This Row],[high]]-BTC[[#This Row],[low]]</f>
        <v>312.55000000000018</v>
      </c>
      <c r="H627" s="15">
        <f>ABS(BTC[[#This Row],[high]]-F626)</f>
        <v>127.3100000000004</v>
      </c>
      <c r="I627" s="15">
        <f>ABS(BTC[[#This Row],[low]]-F626)</f>
        <v>185.23999999999978</v>
      </c>
      <c r="J627" s="15">
        <f>MAX(BTC[[#This Row],[H-L]:[|L-pC|]])</f>
        <v>312.55000000000018</v>
      </c>
      <c r="K627" s="8">
        <f>(K626*9+BTC[[#This Row],[TR]])/10</f>
        <v>207.18974419775941</v>
      </c>
      <c r="L627" s="12">
        <f>(BTC[[#This Row],[high]]+BTC[[#This Row],[low]])/2</f>
        <v>5743.7250000000004</v>
      </c>
      <c r="M627" s="15">
        <f>BTC[[#This Row],[MidPrice]]+3*BTC[[#This Row],[ATR]]</f>
        <v>6365.2942325932781</v>
      </c>
      <c r="N627" s="15">
        <f>BTC[[#This Row],[MidPrice]]-3*BTC[[#This Row],[ATR]]</f>
        <v>5122.1557674067226</v>
      </c>
      <c r="O627" s="15">
        <f>IF(OR(BTC[[#This Row],[UpperE]]&lt;O626,F626&gt;O626),BTC[[#This Row],[UpperE]],O626)</f>
        <v>6365.2942325932781</v>
      </c>
      <c r="P627" s="15">
        <f>IF(OR(BTC[[#This Row],[LowerE]]&gt;P626,F626&lt;P626),BTC[[#This Row],[LowerE]],P626)</f>
        <v>5122.1557674067226</v>
      </c>
      <c r="Q627" s="8">
        <f>IF(T626=O626,BTC[[#This Row],[Upper]],BTC[[#This Row],[Lower]])</f>
        <v>5122.1557674067226</v>
      </c>
      <c r="R627" s="22" t="e">
        <f>IF(BTC[[#This Row],[SuperTrend]]=BTC[[#This Row],[Upper]],BTC[[#This Row],[Upper]],NA())</f>
        <v>#N/A</v>
      </c>
      <c r="S627" s="22">
        <f>IF(BTC[[#This Row],[SuperTrend]]=BTC[[#This Row],[Lower]],BTC[[#This Row],[Lower]],NA())</f>
        <v>5122.1557674067226</v>
      </c>
      <c r="T627" s="22">
        <f>IF(BTC[[#This Row],[close]]&lt;=BTC[[#This Row],[STpot]],BTC[[#This Row],[Upper]],BTC[[#This Row],[Lower]])</f>
        <v>5122.1557674067226</v>
      </c>
    </row>
    <row r="628" spans="1:20" x14ac:dyDescent="0.25">
      <c r="A628" s="5">
        <v>627</v>
      </c>
      <c r="B628" s="2">
        <v>43589</v>
      </c>
      <c r="C628" s="1">
        <v>5829.83</v>
      </c>
      <c r="D628" s="1">
        <v>5839.9</v>
      </c>
      <c r="E628" s="1">
        <v>5696</v>
      </c>
      <c r="F628" s="1">
        <v>5775.62</v>
      </c>
      <c r="G628" s="15">
        <f>BTC[[#This Row],[high]]-BTC[[#This Row],[low]]</f>
        <v>143.89999999999964</v>
      </c>
      <c r="H628" s="15">
        <f>ABS(BTC[[#This Row],[high]]-F627)</f>
        <v>10.449999999999818</v>
      </c>
      <c r="I628" s="15">
        <f>ABS(BTC[[#This Row],[low]]-F627)</f>
        <v>133.44999999999982</v>
      </c>
      <c r="J628" s="15">
        <f>MAX(BTC[[#This Row],[H-L]:[|L-pC|]])</f>
        <v>143.89999999999964</v>
      </c>
      <c r="K628" s="8">
        <f>(K627*9+BTC[[#This Row],[TR]])/10</f>
        <v>200.86076977798342</v>
      </c>
      <c r="L628" s="12">
        <f>(BTC[[#This Row],[high]]+BTC[[#This Row],[low]])/2</f>
        <v>5767.95</v>
      </c>
      <c r="M628" s="15">
        <f>BTC[[#This Row],[MidPrice]]+3*BTC[[#This Row],[ATR]]</f>
        <v>6370.5323093339503</v>
      </c>
      <c r="N628" s="15">
        <f>BTC[[#This Row],[MidPrice]]-3*BTC[[#This Row],[ATR]]</f>
        <v>5165.3676906660494</v>
      </c>
      <c r="O628" s="15">
        <f>IF(OR(BTC[[#This Row],[UpperE]]&lt;O627,F627&gt;O627),BTC[[#This Row],[UpperE]],O627)</f>
        <v>6365.2942325932781</v>
      </c>
      <c r="P628" s="15">
        <f>IF(OR(BTC[[#This Row],[LowerE]]&gt;P627,F627&lt;P627),BTC[[#This Row],[LowerE]],P627)</f>
        <v>5165.3676906660494</v>
      </c>
      <c r="Q628" s="8">
        <f>IF(T627=O627,BTC[[#This Row],[Upper]],BTC[[#This Row],[Lower]])</f>
        <v>5165.3676906660494</v>
      </c>
      <c r="R628" s="22" t="e">
        <f>IF(BTC[[#This Row],[SuperTrend]]=BTC[[#This Row],[Upper]],BTC[[#This Row],[Upper]],NA())</f>
        <v>#N/A</v>
      </c>
      <c r="S628" s="22">
        <f>IF(BTC[[#This Row],[SuperTrend]]=BTC[[#This Row],[Lower]],BTC[[#This Row],[Lower]],NA())</f>
        <v>5165.3676906660494</v>
      </c>
      <c r="T628" s="22">
        <f>IF(BTC[[#This Row],[close]]&lt;=BTC[[#This Row],[STpot]],BTC[[#This Row],[Upper]],BTC[[#This Row],[Lower]])</f>
        <v>5165.3676906660494</v>
      </c>
    </row>
    <row r="629" spans="1:20" x14ac:dyDescent="0.25">
      <c r="A629" s="5">
        <v>628</v>
      </c>
      <c r="B629" s="2">
        <v>43590</v>
      </c>
      <c r="C629" s="1">
        <v>5773.18</v>
      </c>
      <c r="D629" s="1">
        <v>5805</v>
      </c>
      <c r="E629" s="1">
        <v>5619.14</v>
      </c>
      <c r="F629" s="1">
        <v>5747.79</v>
      </c>
      <c r="G629" s="15">
        <f>BTC[[#This Row],[high]]-BTC[[#This Row],[low]]</f>
        <v>185.85999999999967</v>
      </c>
      <c r="H629" s="15">
        <f>ABS(BTC[[#This Row],[high]]-F628)</f>
        <v>29.380000000000109</v>
      </c>
      <c r="I629" s="15">
        <f>ABS(BTC[[#This Row],[low]]-F628)</f>
        <v>156.47999999999956</v>
      </c>
      <c r="J629" s="15">
        <f>MAX(BTC[[#This Row],[H-L]:[|L-pC|]])</f>
        <v>185.85999999999967</v>
      </c>
      <c r="K629" s="8">
        <f>(K628*9+BTC[[#This Row],[TR]])/10</f>
        <v>199.36069280018506</v>
      </c>
      <c r="L629" s="12">
        <f>(BTC[[#This Row],[high]]+BTC[[#This Row],[low]])/2</f>
        <v>5712.07</v>
      </c>
      <c r="M629" s="15">
        <f>BTC[[#This Row],[MidPrice]]+3*BTC[[#This Row],[ATR]]</f>
        <v>6310.1520784005552</v>
      </c>
      <c r="N629" s="15">
        <f>BTC[[#This Row],[MidPrice]]-3*BTC[[#This Row],[ATR]]</f>
        <v>5113.9879215994442</v>
      </c>
      <c r="O629" s="15">
        <f>IF(OR(BTC[[#This Row],[UpperE]]&lt;O628,F628&gt;O628),BTC[[#This Row],[UpperE]],O628)</f>
        <v>6310.1520784005552</v>
      </c>
      <c r="P629" s="15">
        <f>IF(OR(BTC[[#This Row],[LowerE]]&gt;P628,F628&lt;P628),BTC[[#This Row],[LowerE]],P628)</f>
        <v>5165.3676906660494</v>
      </c>
      <c r="Q629" s="8">
        <f>IF(T628=O628,BTC[[#This Row],[Upper]],BTC[[#This Row],[Lower]])</f>
        <v>5165.3676906660494</v>
      </c>
      <c r="R629" s="22" t="e">
        <f>IF(BTC[[#This Row],[SuperTrend]]=BTC[[#This Row],[Upper]],BTC[[#This Row],[Upper]],NA())</f>
        <v>#N/A</v>
      </c>
      <c r="S629" s="22">
        <f>IF(BTC[[#This Row],[SuperTrend]]=BTC[[#This Row],[Lower]],BTC[[#This Row],[Lower]],NA())</f>
        <v>5165.3676906660494</v>
      </c>
      <c r="T629" s="22">
        <f>IF(BTC[[#This Row],[close]]&lt;=BTC[[#This Row],[STpot]],BTC[[#This Row],[Upper]],BTC[[#This Row],[Lower]])</f>
        <v>5165.3676906660494</v>
      </c>
    </row>
    <row r="630" spans="1:20" x14ac:dyDescent="0.25">
      <c r="A630" s="5">
        <v>629</v>
      </c>
      <c r="B630" s="2">
        <v>43591</v>
      </c>
      <c r="C630" s="1">
        <v>5749.92</v>
      </c>
      <c r="D630" s="1">
        <v>6028.41</v>
      </c>
      <c r="E630" s="1">
        <v>5747.74</v>
      </c>
      <c r="F630" s="1">
        <v>5846.34</v>
      </c>
      <c r="G630" s="15">
        <f>BTC[[#This Row],[high]]-BTC[[#This Row],[low]]</f>
        <v>280.67000000000007</v>
      </c>
      <c r="H630" s="15">
        <f>ABS(BTC[[#This Row],[high]]-F629)</f>
        <v>280.61999999999989</v>
      </c>
      <c r="I630" s="15">
        <f>ABS(BTC[[#This Row],[low]]-F629)</f>
        <v>5.0000000000181899E-2</v>
      </c>
      <c r="J630" s="15">
        <f>MAX(BTC[[#This Row],[H-L]:[|L-pC|]])</f>
        <v>280.67000000000007</v>
      </c>
      <c r="K630" s="8">
        <f>(K629*9+BTC[[#This Row],[TR]])/10</f>
        <v>207.49162352016657</v>
      </c>
      <c r="L630" s="12">
        <f>(BTC[[#This Row],[high]]+BTC[[#This Row],[low]])/2</f>
        <v>5888.0749999999998</v>
      </c>
      <c r="M630" s="15">
        <f>BTC[[#This Row],[MidPrice]]+3*BTC[[#This Row],[ATR]]</f>
        <v>6510.5498705604996</v>
      </c>
      <c r="N630" s="15">
        <f>BTC[[#This Row],[MidPrice]]-3*BTC[[#This Row],[ATR]]</f>
        <v>5265.6001294395001</v>
      </c>
      <c r="O630" s="15">
        <f>IF(OR(BTC[[#This Row],[UpperE]]&lt;O629,F629&gt;O629),BTC[[#This Row],[UpperE]],O629)</f>
        <v>6310.1520784005552</v>
      </c>
      <c r="P630" s="15">
        <f>IF(OR(BTC[[#This Row],[LowerE]]&gt;P629,F629&lt;P629),BTC[[#This Row],[LowerE]],P629)</f>
        <v>5265.6001294395001</v>
      </c>
      <c r="Q630" s="8">
        <f>IF(T629=O629,BTC[[#This Row],[Upper]],BTC[[#This Row],[Lower]])</f>
        <v>5265.6001294395001</v>
      </c>
      <c r="R630" s="22" t="e">
        <f>IF(BTC[[#This Row],[SuperTrend]]=BTC[[#This Row],[Upper]],BTC[[#This Row],[Upper]],NA())</f>
        <v>#N/A</v>
      </c>
      <c r="S630" s="22">
        <f>IF(BTC[[#This Row],[SuperTrend]]=BTC[[#This Row],[Lower]],BTC[[#This Row],[Lower]],NA())</f>
        <v>5265.6001294395001</v>
      </c>
      <c r="T630" s="22">
        <f>IF(BTC[[#This Row],[close]]&lt;=BTC[[#This Row],[STpot]],BTC[[#This Row],[Upper]],BTC[[#This Row],[Lower]])</f>
        <v>5265.6001294395001</v>
      </c>
    </row>
    <row r="631" spans="1:20" x14ac:dyDescent="0.25">
      <c r="A631" s="5">
        <v>630</v>
      </c>
      <c r="B631" s="2">
        <v>43592</v>
      </c>
      <c r="C631" s="1">
        <v>5846.34</v>
      </c>
      <c r="D631" s="1">
        <v>6014.72</v>
      </c>
      <c r="E631" s="1">
        <v>5772.2</v>
      </c>
      <c r="F631" s="1">
        <v>5987.29</v>
      </c>
      <c r="G631" s="15">
        <f>BTC[[#This Row],[high]]-BTC[[#This Row],[low]]</f>
        <v>242.52000000000044</v>
      </c>
      <c r="H631" s="15">
        <f>ABS(BTC[[#This Row],[high]]-F630)</f>
        <v>168.38000000000011</v>
      </c>
      <c r="I631" s="15">
        <f>ABS(BTC[[#This Row],[low]]-F630)</f>
        <v>74.140000000000327</v>
      </c>
      <c r="J631" s="15">
        <f>MAX(BTC[[#This Row],[H-L]:[|L-pC|]])</f>
        <v>242.52000000000044</v>
      </c>
      <c r="K631" s="8">
        <f>(K630*9+BTC[[#This Row],[TR]])/10</f>
        <v>210.99446116814997</v>
      </c>
      <c r="L631" s="12">
        <f>(BTC[[#This Row],[high]]+BTC[[#This Row],[low]])/2</f>
        <v>5893.46</v>
      </c>
      <c r="M631" s="15">
        <f>BTC[[#This Row],[MidPrice]]+3*BTC[[#This Row],[ATR]]</f>
        <v>6526.4433835044501</v>
      </c>
      <c r="N631" s="15">
        <f>BTC[[#This Row],[MidPrice]]-3*BTC[[#This Row],[ATR]]</f>
        <v>5260.4766164955499</v>
      </c>
      <c r="O631" s="15">
        <f>IF(OR(BTC[[#This Row],[UpperE]]&lt;O630,F630&gt;O630),BTC[[#This Row],[UpperE]],O630)</f>
        <v>6310.1520784005552</v>
      </c>
      <c r="P631" s="15">
        <f>IF(OR(BTC[[#This Row],[LowerE]]&gt;P630,F630&lt;P630),BTC[[#This Row],[LowerE]],P630)</f>
        <v>5265.6001294395001</v>
      </c>
      <c r="Q631" s="8">
        <f>IF(T630=O630,BTC[[#This Row],[Upper]],BTC[[#This Row],[Lower]])</f>
        <v>5265.6001294395001</v>
      </c>
      <c r="R631" s="22" t="e">
        <f>IF(BTC[[#This Row],[SuperTrend]]=BTC[[#This Row],[Upper]],BTC[[#This Row],[Upper]],NA())</f>
        <v>#N/A</v>
      </c>
      <c r="S631" s="22">
        <f>IF(BTC[[#This Row],[SuperTrend]]=BTC[[#This Row],[Lower]],BTC[[#This Row],[Lower]],NA())</f>
        <v>5265.6001294395001</v>
      </c>
      <c r="T631" s="22">
        <f>IF(BTC[[#This Row],[close]]&lt;=BTC[[#This Row],[STpot]],BTC[[#This Row],[Upper]],BTC[[#This Row],[Lower]])</f>
        <v>5265.6001294395001</v>
      </c>
    </row>
    <row r="632" spans="1:20" x14ac:dyDescent="0.25">
      <c r="A632" s="5">
        <v>631</v>
      </c>
      <c r="B632" s="2">
        <v>43593</v>
      </c>
      <c r="C632" s="1">
        <v>5986.66</v>
      </c>
      <c r="D632" s="1">
        <v>6224.55</v>
      </c>
      <c r="E632" s="1">
        <v>5983.71</v>
      </c>
      <c r="F632" s="1">
        <v>6209.18</v>
      </c>
      <c r="G632" s="15">
        <f>BTC[[#This Row],[high]]-BTC[[#This Row],[low]]</f>
        <v>240.84000000000015</v>
      </c>
      <c r="H632" s="15">
        <f>ABS(BTC[[#This Row],[high]]-F631)</f>
        <v>237.26000000000022</v>
      </c>
      <c r="I632" s="15">
        <f>ABS(BTC[[#This Row],[low]]-F631)</f>
        <v>3.5799999999999272</v>
      </c>
      <c r="J632" s="15">
        <f>MAX(BTC[[#This Row],[H-L]:[|L-pC|]])</f>
        <v>240.84000000000015</v>
      </c>
      <c r="K632" s="8">
        <f>(K631*9+BTC[[#This Row],[TR]])/10</f>
        <v>213.97901505133495</v>
      </c>
      <c r="L632" s="12">
        <f>(BTC[[#This Row],[high]]+BTC[[#This Row],[low]])/2</f>
        <v>6104.13</v>
      </c>
      <c r="M632" s="15">
        <f>BTC[[#This Row],[MidPrice]]+3*BTC[[#This Row],[ATR]]</f>
        <v>6746.0670451540045</v>
      </c>
      <c r="N632" s="15">
        <f>BTC[[#This Row],[MidPrice]]-3*BTC[[#This Row],[ATR]]</f>
        <v>5462.1929548459957</v>
      </c>
      <c r="O632" s="15">
        <f>IF(OR(BTC[[#This Row],[UpperE]]&lt;O631,F631&gt;O631),BTC[[#This Row],[UpperE]],O631)</f>
        <v>6310.1520784005552</v>
      </c>
      <c r="P632" s="15">
        <f>IF(OR(BTC[[#This Row],[LowerE]]&gt;P631,F631&lt;P631),BTC[[#This Row],[LowerE]],P631)</f>
        <v>5462.1929548459957</v>
      </c>
      <c r="Q632" s="8">
        <f>IF(T631=O631,BTC[[#This Row],[Upper]],BTC[[#This Row],[Lower]])</f>
        <v>5462.1929548459957</v>
      </c>
      <c r="R632" s="22" t="e">
        <f>IF(BTC[[#This Row],[SuperTrend]]=BTC[[#This Row],[Upper]],BTC[[#This Row],[Upper]],NA())</f>
        <v>#N/A</v>
      </c>
      <c r="S632" s="22">
        <f>IF(BTC[[#This Row],[SuperTrend]]=BTC[[#This Row],[Lower]],BTC[[#This Row],[Lower]],NA())</f>
        <v>5462.1929548459957</v>
      </c>
      <c r="T632" s="22">
        <f>IF(BTC[[#This Row],[close]]&lt;=BTC[[#This Row],[STpot]],BTC[[#This Row],[Upper]],BTC[[#This Row],[Lower]])</f>
        <v>5462.1929548459957</v>
      </c>
    </row>
    <row r="633" spans="1:20" x14ac:dyDescent="0.25">
      <c r="A633" s="5">
        <v>632</v>
      </c>
      <c r="B633" s="2">
        <v>43594</v>
      </c>
      <c r="C633" s="1">
        <v>6209.95</v>
      </c>
      <c r="D633" s="1">
        <v>6468.92</v>
      </c>
      <c r="E633" s="1">
        <v>6172</v>
      </c>
      <c r="F633" s="1">
        <v>6373.33</v>
      </c>
      <c r="G633" s="15">
        <f>BTC[[#This Row],[high]]-BTC[[#This Row],[low]]</f>
        <v>296.92000000000007</v>
      </c>
      <c r="H633" s="15">
        <f>ABS(BTC[[#This Row],[high]]-F632)</f>
        <v>259.73999999999978</v>
      </c>
      <c r="I633" s="15">
        <f>ABS(BTC[[#This Row],[low]]-F632)</f>
        <v>37.180000000000291</v>
      </c>
      <c r="J633" s="15">
        <f>MAX(BTC[[#This Row],[H-L]:[|L-pC|]])</f>
        <v>296.92000000000007</v>
      </c>
      <c r="K633" s="8">
        <f>(K632*9+BTC[[#This Row],[TR]])/10</f>
        <v>222.27311354620147</v>
      </c>
      <c r="L633" s="12">
        <f>(BTC[[#This Row],[high]]+BTC[[#This Row],[low]])/2</f>
        <v>6320.46</v>
      </c>
      <c r="M633" s="15">
        <f>BTC[[#This Row],[MidPrice]]+3*BTC[[#This Row],[ATR]]</f>
        <v>6987.2793406386045</v>
      </c>
      <c r="N633" s="15">
        <f>BTC[[#This Row],[MidPrice]]-3*BTC[[#This Row],[ATR]]</f>
        <v>5653.6406593613956</v>
      </c>
      <c r="O633" s="15">
        <f>IF(OR(BTC[[#This Row],[UpperE]]&lt;O632,F632&gt;O632),BTC[[#This Row],[UpperE]],O632)</f>
        <v>6310.1520784005552</v>
      </c>
      <c r="P633" s="15">
        <f>IF(OR(BTC[[#This Row],[LowerE]]&gt;P632,F632&lt;P632),BTC[[#This Row],[LowerE]],P632)</f>
        <v>5653.6406593613956</v>
      </c>
      <c r="Q633" s="8">
        <f>IF(T632=O632,BTC[[#This Row],[Upper]],BTC[[#This Row],[Lower]])</f>
        <v>5653.6406593613956</v>
      </c>
      <c r="R633" s="22" t="e">
        <f>IF(BTC[[#This Row],[SuperTrend]]=BTC[[#This Row],[Upper]],BTC[[#This Row],[Upper]],NA())</f>
        <v>#N/A</v>
      </c>
      <c r="S633" s="22">
        <f>IF(BTC[[#This Row],[SuperTrend]]=BTC[[#This Row],[Lower]],BTC[[#This Row],[Lower]],NA())</f>
        <v>5653.6406593613956</v>
      </c>
      <c r="T633" s="22">
        <f>IF(BTC[[#This Row],[close]]&lt;=BTC[[#This Row],[STpot]],BTC[[#This Row],[Upper]],BTC[[#This Row],[Lower]])</f>
        <v>5653.6406593613956</v>
      </c>
    </row>
    <row r="634" spans="1:20" x14ac:dyDescent="0.25">
      <c r="A634" s="5">
        <v>633</v>
      </c>
      <c r="B634" s="2">
        <v>43595</v>
      </c>
      <c r="C634" s="1">
        <v>6375.16</v>
      </c>
      <c r="D634" s="1">
        <v>7343.99</v>
      </c>
      <c r="E634" s="1">
        <v>6372.85</v>
      </c>
      <c r="F634" s="1">
        <v>7076.22</v>
      </c>
      <c r="G634" s="15">
        <f>BTC[[#This Row],[high]]-BTC[[#This Row],[low]]</f>
        <v>971.13999999999942</v>
      </c>
      <c r="H634" s="15">
        <f>ABS(BTC[[#This Row],[high]]-F633)</f>
        <v>970.65999999999985</v>
      </c>
      <c r="I634" s="15">
        <f>ABS(BTC[[#This Row],[low]]-F633)</f>
        <v>0.47999999999956344</v>
      </c>
      <c r="J634" s="15">
        <f>MAX(BTC[[#This Row],[H-L]:[|L-pC|]])</f>
        <v>971.13999999999942</v>
      </c>
      <c r="K634" s="8">
        <f>(K633*9+BTC[[#This Row],[TR]])/10</f>
        <v>297.15980219158126</v>
      </c>
      <c r="L634" s="12">
        <f>(BTC[[#This Row],[high]]+BTC[[#This Row],[low]])/2</f>
        <v>6858.42</v>
      </c>
      <c r="M634" s="15">
        <f>BTC[[#This Row],[MidPrice]]+3*BTC[[#This Row],[ATR]]</f>
        <v>7749.8994065747438</v>
      </c>
      <c r="N634" s="15">
        <f>BTC[[#This Row],[MidPrice]]-3*BTC[[#This Row],[ATR]]</f>
        <v>5966.9405934252563</v>
      </c>
      <c r="O634" s="15">
        <f>IF(OR(BTC[[#This Row],[UpperE]]&lt;O633,F633&gt;O633),BTC[[#This Row],[UpperE]],O633)</f>
        <v>7749.8994065747438</v>
      </c>
      <c r="P634" s="15">
        <f>IF(OR(BTC[[#This Row],[LowerE]]&gt;P633,F633&lt;P633),BTC[[#This Row],[LowerE]],P633)</f>
        <v>5966.9405934252563</v>
      </c>
      <c r="Q634" s="8">
        <f>IF(T633=O633,BTC[[#This Row],[Upper]],BTC[[#This Row],[Lower]])</f>
        <v>5966.9405934252563</v>
      </c>
      <c r="R634" s="22" t="e">
        <f>IF(BTC[[#This Row],[SuperTrend]]=BTC[[#This Row],[Upper]],BTC[[#This Row],[Upper]],NA())</f>
        <v>#N/A</v>
      </c>
      <c r="S634" s="22">
        <f>IF(BTC[[#This Row],[SuperTrend]]=BTC[[#This Row],[Lower]],BTC[[#This Row],[Lower]],NA())</f>
        <v>5966.9405934252563</v>
      </c>
      <c r="T634" s="22">
        <f>IF(BTC[[#This Row],[close]]&lt;=BTC[[#This Row],[STpot]],BTC[[#This Row],[Upper]],BTC[[#This Row],[Lower]])</f>
        <v>5966.9405934252563</v>
      </c>
    </row>
    <row r="635" spans="1:20" x14ac:dyDescent="0.25">
      <c r="A635" s="5">
        <v>634</v>
      </c>
      <c r="B635" s="2">
        <v>43596</v>
      </c>
      <c r="C635" s="1">
        <v>7076.24</v>
      </c>
      <c r="D635" s="1">
        <v>7521.78</v>
      </c>
      <c r="E635" s="1">
        <v>6750</v>
      </c>
      <c r="F635" s="1">
        <v>6967.31</v>
      </c>
      <c r="G635" s="15">
        <f>BTC[[#This Row],[high]]-BTC[[#This Row],[low]]</f>
        <v>771.77999999999975</v>
      </c>
      <c r="H635" s="15">
        <f>ABS(BTC[[#This Row],[high]]-F634)</f>
        <v>445.55999999999949</v>
      </c>
      <c r="I635" s="15">
        <f>ABS(BTC[[#This Row],[low]]-F634)</f>
        <v>326.22000000000025</v>
      </c>
      <c r="J635" s="15">
        <f>MAX(BTC[[#This Row],[H-L]:[|L-pC|]])</f>
        <v>771.77999999999975</v>
      </c>
      <c r="K635" s="8">
        <f>(K634*9+BTC[[#This Row],[TR]])/10</f>
        <v>344.62182197242311</v>
      </c>
      <c r="L635" s="12">
        <f>(BTC[[#This Row],[high]]+BTC[[#This Row],[low]])/2</f>
        <v>7135.8899999999994</v>
      </c>
      <c r="M635" s="15">
        <f>BTC[[#This Row],[MidPrice]]+3*BTC[[#This Row],[ATR]]</f>
        <v>8169.7554659172692</v>
      </c>
      <c r="N635" s="15">
        <f>BTC[[#This Row],[MidPrice]]-3*BTC[[#This Row],[ATR]]</f>
        <v>6102.0245340827296</v>
      </c>
      <c r="O635" s="15">
        <f>IF(OR(BTC[[#This Row],[UpperE]]&lt;O634,F634&gt;O634),BTC[[#This Row],[UpperE]],O634)</f>
        <v>7749.8994065747438</v>
      </c>
      <c r="P635" s="15">
        <f>IF(OR(BTC[[#This Row],[LowerE]]&gt;P634,F634&lt;P634),BTC[[#This Row],[LowerE]],P634)</f>
        <v>6102.0245340827296</v>
      </c>
      <c r="Q635" s="8">
        <f>IF(T634=O634,BTC[[#This Row],[Upper]],BTC[[#This Row],[Lower]])</f>
        <v>6102.0245340827296</v>
      </c>
      <c r="R635" s="22" t="e">
        <f>IF(BTC[[#This Row],[SuperTrend]]=BTC[[#This Row],[Upper]],BTC[[#This Row],[Upper]],NA())</f>
        <v>#N/A</v>
      </c>
      <c r="S635" s="22">
        <f>IF(BTC[[#This Row],[SuperTrend]]=BTC[[#This Row],[Lower]],BTC[[#This Row],[Lower]],NA())</f>
        <v>6102.0245340827296</v>
      </c>
      <c r="T635" s="22">
        <f>IF(BTC[[#This Row],[close]]&lt;=BTC[[#This Row],[STpot]],BTC[[#This Row],[Upper]],BTC[[#This Row],[Lower]])</f>
        <v>6102.0245340827296</v>
      </c>
    </row>
    <row r="636" spans="1:20" x14ac:dyDescent="0.25">
      <c r="A636" s="5">
        <v>635</v>
      </c>
      <c r="B636" s="2">
        <v>43597</v>
      </c>
      <c r="C636" s="1">
        <v>6968.24</v>
      </c>
      <c r="D636" s="1">
        <v>8100</v>
      </c>
      <c r="E636" s="1">
        <v>6870</v>
      </c>
      <c r="F636" s="1">
        <v>7790.71</v>
      </c>
      <c r="G636" s="15">
        <f>BTC[[#This Row],[high]]-BTC[[#This Row],[low]]</f>
        <v>1230</v>
      </c>
      <c r="H636" s="15">
        <f>ABS(BTC[[#This Row],[high]]-F635)</f>
        <v>1132.6899999999996</v>
      </c>
      <c r="I636" s="15">
        <f>ABS(BTC[[#This Row],[low]]-F635)</f>
        <v>97.3100000000004</v>
      </c>
      <c r="J636" s="15">
        <f>MAX(BTC[[#This Row],[H-L]:[|L-pC|]])</f>
        <v>1230</v>
      </c>
      <c r="K636" s="8">
        <f>(K635*9+BTC[[#This Row],[TR]])/10</f>
        <v>433.15963977518078</v>
      </c>
      <c r="L636" s="12">
        <f>(BTC[[#This Row],[high]]+BTC[[#This Row],[low]])/2</f>
        <v>7485</v>
      </c>
      <c r="M636" s="15">
        <f>BTC[[#This Row],[MidPrice]]+3*BTC[[#This Row],[ATR]]</f>
        <v>8784.4789193255419</v>
      </c>
      <c r="N636" s="15">
        <f>BTC[[#This Row],[MidPrice]]-3*BTC[[#This Row],[ATR]]</f>
        <v>6185.5210806744581</v>
      </c>
      <c r="O636" s="15">
        <f>IF(OR(BTC[[#This Row],[UpperE]]&lt;O635,F635&gt;O635),BTC[[#This Row],[UpperE]],O635)</f>
        <v>7749.8994065747438</v>
      </c>
      <c r="P636" s="15">
        <f>IF(OR(BTC[[#This Row],[LowerE]]&gt;P635,F635&lt;P635),BTC[[#This Row],[LowerE]],P635)</f>
        <v>6185.5210806744581</v>
      </c>
      <c r="Q636" s="8">
        <f>IF(T635=O635,BTC[[#This Row],[Upper]],BTC[[#This Row],[Lower]])</f>
        <v>6185.5210806744581</v>
      </c>
      <c r="R636" s="22" t="e">
        <f>IF(BTC[[#This Row],[SuperTrend]]=BTC[[#This Row],[Upper]],BTC[[#This Row],[Upper]],NA())</f>
        <v>#N/A</v>
      </c>
      <c r="S636" s="22">
        <f>IF(BTC[[#This Row],[SuperTrend]]=BTC[[#This Row],[Lower]],BTC[[#This Row],[Lower]],NA())</f>
        <v>6185.5210806744581</v>
      </c>
      <c r="T636" s="22">
        <f>IF(BTC[[#This Row],[close]]&lt;=BTC[[#This Row],[STpot]],BTC[[#This Row],[Upper]],BTC[[#This Row],[Lower]])</f>
        <v>6185.5210806744581</v>
      </c>
    </row>
    <row r="637" spans="1:20" x14ac:dyDescent="0.25">
      <c r="A637" s="5">
        <v>636</v>
      </c>
      <c r="B637" s="2">
        <v>43598</v>
      </c>
      <c r="C637" s="1">
        <v>7795.62</v>
      </c>
      <c r="D637" s="1">
        <v>8366</v>
      </c>
      <c r="E637" s="1">
        <v>7599.56</v>
      </c>
      <c r="F637" s="1">
        <v>7947.56</v>
      </c>
      <c r="G637" s="15">
        <f>BTC[[#This Row],[high]]-BTC[[#This Row],[low]]</f>
        <v>766.4399999999996</v>
      </c>
      <c r="H637" s="15">
        <f>ABS(BTC[[#This Row],[high]]-F636)</f>
        <v>575.29</v>
      </c>
      <c r="I637" s="15">
        <f>ABS(BTC[[#This Row],[low]]-F636)</f>
        <v>191.14999999999964</v>
      </c>
      <c r="J637" s="15">
        <f>MAX(BTC[[#This Row],[H-L]:[|L-pC|]])</f>
        <v>766.4399999999996</v>
      </c>
      <c r="K637" s="8">
        <f>(K636*9+BTC[[#This Row],[TR]])/10</f>
        <v>466.48767579766263</v>
      </c>
      <c r="L637" s="12">
        <f>(BTC[[#This Row],[high]]+BTC[[#This Row],[low]])/2</f>
        <v>7982.7800000000007</v>
      </c>
      <c r="M637" s="15">
        <f>BTC[[#This Row],[MidPrice]]+3*BTC[[#This Row],[ATR]]</f>
        <v>9382.2430273929895</v>
      </c>
      <c r="N637" s="15">
        <f>BTC[[#This Row],[MidPrice]]-3*BTC[[#This Row],[ATR]]</f>
        <v>6583.3169726070128</v>
      </c>
      <c r="O637" s="15">
        <f>IF(OR(BTC[[#This Row],[UpperE]]&lt;O636,F636&gt;O636),BTC[[#This Row],[UpperE]],O636)</f>
        <v>9382.2430273929895</v>
      </c>
      <c r="P637" s="15">
        <f>IF(OR(BTC[[#This Row],[LowerE]]&gt;P636,F636&lt;P636),BTC[[#This Row],[LowerE]],P636)</f>
        <v>6583.3169726070128</v>
      </c>
      <c r="Q637" s="8">
        <f>IF(T636=O636,BTC[[#This Row],[Upper]],BTC[[#This Row],[Lower]])</f>
        <v>6583.3169726070128</v>
      </c>
      <c r="R637" s="22" t="e">
        <f>IF(BTC[[#This Row],[SuperTrend]]=BTC[[#This Row],[Upper]],BTC[[#This Row],[Upper]],NA())</f>
        <v>#N/A</v>
      </c>
      <c r="S637" s="22">
        <f>IF(BTC[[#This Row],[SuperTrend]]=BTC[[#This Row],[Lower]],BTC[[#This Row],[Lower]],NA())</f>
        <v>6583.3169726070128</v>
      </c>
      <c r="T637" s="22">
        <f>IF(BTC[[#This Row],[close]]&lt;=BTC[[#This Row],[STpot]],BTC[[#This Row],[Upper]],BTC[[#This Row],[Lower]])</f>
        <v>6583.3169726070128</v>
      </c>
    </row>
    <row r="638" spans="1:20" x14ac:dyDescent="0.25">
      <c r="A638" s="5">
        <v>637</v>
      </c>
      <c r="B638" s="2">
        <v>43599</v>
      </c>
      <c r="C638" s="1">
        <v>7945.26</v>
      </c>
      <c r="D638" s="1">
        <v>8249</v>
      </c>
      <c r="E638" s="1">
        <v>7850</v>
      </c>
      <c r="F638" s="1">
        <v>8169.87</v>
      </c>
      <c r="G638" s="15">
        <f>BTC[[#This Row],[high]]-BTC[[#This Row],[low]]</f>
        <v>399</v>
      </c>
      <c r="H638" s="15">
        <f>ABS(BTC[[#This Row],[high]]-F637)</f>
        <v>301.4399999999996</v>
      </c>
      <c r="I638" s="15">
        <f>ABS(BTC[[#This Row],[low]]-F637)</f>
        <v>97.5600000000004</v>
      </c>
      <c r="J638" s="15">
        <f>MAX(BTC[[#This Row],[H-L]:[|L-pC|]])</f>
        <v>399</v>
      </c>
      <c r="K638" s="8">
        <f>(K637*9+BTC[[#This Row],[TR]])/10</f>
        <v>459.73890821789638</v>
      </c>
      <c r="L638" s="12">
        <f>(BTC[[#This Row],[high]]+BTC[[#This Row],[low]])/2</f>
        <v>8049.5</v>
      </c>
      <c r="M638" s="15">
        <f>BTC[[#This Row],[MidPrice]]+3*BTC[[#This Row],[ATR]]</f>
        <v>9428.7167246536883</v>
      </c>
      <c r="N638" s="15">
        <f>BTC[[#This Row],[MidPrice]]-3*BTC[[#This Row],[ATR]]</f>
        <v>6670.2832753463108</v>
      </c>
      <c r="O638" s="15">
        <f>IF(OR(BTC[[#This Row],[UpperE]]&lt;O637,F637&gt;O637),BTC[[#This Row],[UpperE]],O637)</f>
        <v>9382.2430273929895</v>
      </c>
      <c r="P638" s="15">
        <f>IF(OR(BTC[[#This Row],[LowerE]]&gt;P637,F637&lt;P637),BTC[[#This Row],[LowerE]],P637)</f>
        <v>6670.2832753463108</v>
      </c>
      <c r="Q638" s="8">
        <f>IF(T637=O637,BTC[[#This Row],[Upper]],BTC[[#This Row],[Lower]])</f>
        <v>6670.2832753463108</v>
      </c>
      <c r="R638" s="22" t="e">
        <f>IF(BTC[[#This Row],[SuperTrend]]=BTC[[#This Row],[Upper]],BTC[[#This Row],[Upper]],NA())</f>
        <v>#N/A</v>
      </c>
      <c r="S638" s="22">
        <f>IF(BTC[[#This Row],[SuperTrend]]=BTC[[#This Row],[Lower]],BTC[[#This Row],[Lower]],NA())</f>
        <v>6670.2832753463108</v>
      </c>
      <c r="T638" s="22">
        <f>IF(BTC[[#This Row],[close]]&lt;=BTC[[#This Row],[STpot]],BTC[[#This Row],[Upper]],BTC[[#This Row],[Lower]])</f>
        <v>6670.2832753463108</v>
      </c>
    </row>
    <row r="639" spans="1:20" x14ac:dyDescent="0.25">
      <c r="A639" s="5">
        <v>638</v>
      </c>
      <c r="B639" s="2">
        <v>43600</v>
      </c>
      <c r="C639" s="1">
        <v>8169.08</v>
      </c>
      <c r="D639" s="1">
        <v>8320</v>
      </c>
      <c r="E639" s="1">
        <v>7705</v>
      </c>
      <c r="F639" s="1">
        <v>7866.59</v>
      </c>
      <c r="G639" s="15">
        <f>BTC[[#This Row],[high]]-BTC[[#This Row],[low]]</f>
        <v>615</v>
      </c>
      <c r="H639" s="15">
        <f>ABS(BTC[[#This Row],[high]]-F638)</f>
        <v>150.13000000000011</v>
      </c>
      <c r="I639" s="15">
        <f>ABS(BTC[[#This Row],[low]]-F638)</f>
        <v>464.86999999999989</v>
      </c>
      <c r="J639" s="15">
        <f>MAX(BTC[[#This Row],[H-L]:[|L-pC|]])</f>
        <v>615</v>
      </c>
      <c r="K639" s="8">
        <f>(K638*9+BTC[[#This Row],[TR]])/10</f>
        <v>475.26501739610677</v>
      </c>
      <c r="L639" s="12">
        <f>(BTC[[#This Row],[high]]+BTC[[#This Row],[low]])/2</f>
        <v>8012.5</v>
      </c>
      <c r="M639" s="15">
        <f>BTC[[#This Row],[MidPrice]]+3*BTC[[#This Row],[ATR]]</f>
        <v>9438.2950521883213</v>
      </c>
      <c r="N639" s="15">
        <f>BTC[[#This Row],[MidPrice]]-3*BTC[[#This Row],[ATR]]</f>
        <v>6586.7049478116796</v>
      </c>
      <c r="O639" s="15">
        <f>IF(OR(BTC[[#This Row],[UpperE]]&lt;O638,F638&gt;O638),BTC[[#This Row],[UpperE]],O638)</f>
        <v>9382.2430273929895</v>
      </c>
      <c r="P639" s="15">
        <f>IF(OR(BTC[[#This Row],[LowerE]]&gt;P638,F638&lt;P638),BTC[[#This Row],[LowerE]],P638)</f>
        <v>6670.2832753463108</v>
      </c>
      <c r="Q639" s="8">
        <f>IF(T638=O638,BTC[[#This Row],[Upper]],BTC[[#This Row],[Lower]])</f>
        <v>6670.2832753463108</v>
      </c>
      <c r="R639" s="22" t="e">
        <f>IF(BTC[[#This Row],[SuperTrend]]=BTC[[#This Row],[Upper]],BTC[[#This Row],[Upper]],NA())</f>
        <v>#N/A</v>
      </c>
      <c r="S639" s="22">
        <f>IF(BTC[[#This Row],[SuperTrend]]=BTC[[#This Row],[Lower]],BTC[[#This Row],[Lower]],NA())</f>
        <v>6670.2832753463108</v>
      </c>
      <c r="T639" s="22">
        <f>IF(BTC[[#This Row],[close]]&lt;=BTC[[#This Row],[STpot]],BTC[[#This Row],[Upper]],BTC[[#This Row],[Lower]])</f>
        <v>6670.2832753463108</v>
      </c>
    </row>
    <row r="640" spans="1:20" x14ac:dyDescent="0.25">
      <c r="A640" s="5">
        <v>639</v>
      </c>
      <c r="B640" s="2">
        <v>43601</v>
      </c>
      <c r="C640" s="1">
        <v>7868.67</v>
      </c>
      <c r="D640" s="1">
        <v>7925</v>
      </c>
      <c r="E640" s="1">
        <v>6913</v>
      </c>
      <c r="F640" s="1">
        <v>7355.26</v>
      </c>
      <c r="G640" s="15">
        <f>BTC[[#This Row],[high]]-BTC[[#This Row],[low]]</f>
        <v>1012</v>
      </c>
      <c r="H640" s="15">
        <f>ABS(BTC[[#This Row],[high]]-F639)</f>
        <v>58.409999999999854</v>
      </c>
      <c r="I640" s="15">
        <f>ABS(BTC[[#This Row],[low]]-F639)</f>
        <v>953.59000000000015</v>
      </c>
      <c r="J640" s="15">
        <f>MAX(BTC[[#This Row],[H-L]:[|L-pC|]])</f>
        <v>1012</v>
      </c>
      <c r="K640" s="8">
        <f>(K639*9+BTC[[#This Row],[TR]])/10</f>
        <v>528.93851565649607</v>
      </c>
      <c r="L640" s="12">
        <f>(BTC[[#This Row],[high]]+BTC[[#This Row],[low]])/2</f>
        <v>7419</v>
      </c>
      <c r="M640" s="15">
        <f>BTC[[#This Row],[MidPrice]]+3*BTC[[#This Row],[ATR]]</f>
        <v>9005.8155469694884</v>
      </c>
      <c r="N640" s="15">
        <f>BTC[[#This Row],[MidPrice]]-3*BTC[[#This Row],[ATR]]</f>
        <v>5832.1844530305116</v>
      </c>
      <c r="O640" s="15">
        <f>IF(OR(BTC[[#This Row],[UpperE]]&lt;O639,F639&gt;O639),BTC[[#This Row],[UpperE]],O639)</f>
        <v>9005.8155469694884</v>
      </c>
      <c r="P640" s="15">
        <f>IF(OR(BTC[[#This Row],[LowerE]]&gt;P639,F639&lt;P639),BTC[[#This Row],[LowerE]],P639)</f>
        <v>6670.2832753463108</v>
      </c>
      <c r="Q640" s="8">
        <f>IF(T639=O639,BTC[[#This Row],[Upper]],BTC[[#This Row],[Lower]])</f>
        <v>6670.2832753463108</v>
      </c>
      <c r="R640" s="22" t="e">
        <f>IF(BTC[[#This Row],[SuperTrend]]=BTC[[#This Row],[Upper]],BTC[[#This Row],[Upper]],NA())</f>
        <v>#N/A</v>
      </c>
      <c r="S640" s="22">
        <f>IF(BTC[[#This Row],[SuperTrend]]=BTC[[#This Row],[Lower]],BTC[[#This Row],[Lower]],NA())</f>
        <v>6670.2832753463108</v>
      </c>
      <c r="T640" s="22">
        <f>IF(BTC[[#This Row],[close]]&lt;=BTC[[#This Row],[STpot]],BTC[[#This Row],[Upper]],BTC[[#This Row],[Lower]])</f>
        <v>6670.2832753463108</v>
      </c>
    </row>
    <row r="641" spans="1:20" x14ac:dyDescent="0.25">
      <c r="A641" s="5">
        <v>640</v>
      </c>
      <c r="B641" s="2">
        <v>43602</v>
      </c>
      <c r="C641" s="1">
        <v>7355.28</v>
      </c>
      <c r="D641" s="1">
        <v>7458</v>
      </c>
      <c r="E641" s="1">
        <v>7156.61</v>
      </c>
      <c r="F641" s="1">
        <v>7257.45</v>
      </c>
      <c r="G641" s="15">
        <f>BTC[[#This Row],[high]]-BTC[[#This Row],[low]]</f>
        <v>301.39000000000033</v>
      </c>
      <c r="H641" s="15">
        <f>ABS(BTC[[#This Row],[high]]-F640)</f>
        <v>102.73999999999978</v>
      </c>
      <c r="I641" s="15">
        <f>ABS(BTC[[#This Row],[low]]-F640)</f>
        <v>198.65000000000055</v>
      </c>
      <c r="J641" s="15">
        <f>MAX(BTC[[#This Row],[H-L]:[|L-pC|]])</f>
        <v>301.39000000000033</v>
      </c>
      <c r="K641" s="8">
        <f>(K640*9+BTC[[#This Row],[TR]])/10</f>
        <v>506.18366409084649</v>
      </c>
      <c r="L641" s="12">
        <f>(BTC[[#This Row],[high]]+BTC[[#This Row],[low]])/2</f>
        <v>7307.3050000000003</v>
      </c>
      <c r="M641" s="15">
        <f>BTC[[#This Row],[MidPrice]]+3*BTC[[#This Row],[ATR]]</f>
        <v>8825.8559922725399</v>
      </c>
      <c r="N641" s="15">
        <f>BTC[[#This Row],[MidPrice]]-3*BTC[[#This Row],[ATR]]</f>
        <v>5788.7540077274607</v>
      </c>
      <c r="O641" s="15">
        <f>IF(OR(BTC[[#This Row],[UpperE]]&lt;O640,F640&gt;O640),BTC[[#This Row],[UpperE]],O640)</f>
        <v>8825.8559922725399</v>
      </c>
      <c r="P641" s="15">
        <f>IF(OR(BTC[[#This Row],[LowerE]]&gt;P640,F640&lt;P640),BTC[[#This Row],[LowerE]],P640)</f>
        <v>6670.2832753463108</v>
      </c>
      <c r="Q641" s="8">
        <f>IF(T640=O640,BTC[[#This Row],[Upper]],BTC[[#This Row],[Lower]])</f>
        <v>6670.2832753463108</v>
      </c>
      <c r="R641" s="22" t="e">
        <f>IF(BTC[[#This Row],[SuperTrend]]=BTC[[#This Row],[Upper]],BTC[[#This Row],[Upper]],NA())</f>
        <v>#N/A</v>
      </c>
      <c r="S641" s="22">
        <f>IF(BTC[[#This Row],[SuperTrend]]=BTC[[#This Row],[Lower]],BTC[[#This Row],[Lower]],NA())</f>
        <v>6670.2832753463108</v>
      </c>
      <c r="T641" s="22">
        <f>IF(BTC[[#This Row],[close]]&lt;=BTC[[#This Row],[STpot]],BTC[[#This Row],[Upper]],BTC[[#This Row],[Lower]])</f>
        <v>6670.2832753463108</v>
      </c>
    </row>
    <row r="642" spans="1:20" x14ac:dyDescent="0.25">
      <c r="A642" s="5">
        <v>641</v>
      </c>
      <c r="B642" s="2">
        <v>43603</v>
      </c>
      <c r="C642" s="1">
        <v>7257.32</v>
      </c>
      <c r="D642" s="1">
        <v>8275.09</v>
      </c>
      <c r="E642" s="1">
        <v>7243.08</v>
      </c>
      <c r="F642" s="1">
        <v>8148.48</v>
      </c>
      <c r="G642" s="15">
        <f>BTC[[#This Row],[high]]-BTC[[#This Row],[low]]</f>
        <v>1032.0100000000002</v>
      </c>
      <c r="H642" s="15">
        <f>ABS(BTC[[#This Row],[high]]-F641)</f>
        <v>1017.6400000000003</v>
      </c>
      <c r="I642" s="15">
        <f>ABS(BTC[[#This Row],[low]]-F641)</f>
        <v>14.369999999999891</v>
      </c>
      <c r="J642" s="15">
        <f>MAX(BTC[[#This Row],[H-L]:[|L-pC|]])</f>
        <v>1032.0100000000002</v>
      </c>
      <c r="K642" s="8">
        <f>(K641*9+BTC[[#This Row],[TR]])/10</f>
        <v>558.7662976817619</v>
      </c>
      <c r="L642" s="12">
        <f>(BTC[[#This Row],[high]]+BTC[[#This Row],[low]])/2</f>
        <v>7759.085</v>
      </c>
      <c r="M642" s="15">
        <f>BTC[[#This Row],[MidPrice]]+3*BTC[[#This Row],[ATR]]</f>
        <v>9435.3838930452857</v>
      </c>
      <c r="N642" s="15">
        <f>BTC[[#This Row],[MidPrice]]-3*BTC[[#This Row],[ATR]]</f>
        <v>6082.7861069547143</v>
      </c>
      <c r="O642" s="15">
        <f>IF(OR(BTC[[#This Row],[UpperE]]&lt;O641,F641&gt;O641),BTC[[#This Row],[UpperE]],O641)</f>
        <v>8825.8559922725399</v>
      </c>
      <c r="P642" s="15">
        <f>IF(OR(BTC[[#This Row],[LowerE]]&gt;P641,F641&lt;P641),BTC[[#This Row],[LowerE]],P641)</f>
        <v>6670.2832753463108</v>
      </c>
      <c r="Q642" s="8">
        <f>IF(T641=O641,BTC[[#This Row],[Upper]],BTC[[#This Row],[Lower]])</f>
        <v>6670.2832753463108</v>
      </c>
      <c r="R642" s="22" t="e">
        <f>IF(BTC[[#This Row],[SuperTrend]]=BTC[[#This Row],[Upper]],BTC[[#This Row],[Upper]],NA())</f>
        <v>#N/A</v>
      </c>
      <c r="S642" s="22">
        <f>IF(BTC[[#This Row],[SuperTrend]]=BTC[[#This Row],[Lower]],BTC[[#This Row],[Lower]],NA())</f>
        <v>6670.2832753463108</v>
      </c>
      <c r="T642" s="22">
        <f>IF(BTC[[#This Row],[close]]&lt;=BTC[[#This Row],[STpot]],BTC[[#This Row],[Upper]],BTC[[#This Row],[Lower]])</f>
        <v>6670.2832753463108</v>
      </c>
    </row>
    <row r="643" spans="1:20" x14ac:dyDescent="0.25">
      <c r="A643" s="5">
        <v>642</v>
      </c>
      <c r="B643" s="2">
        <v>43604</v>
      </c>
      <c r="C643" s="1">
        <v>8147.94</v>
      </c>
      <c r="D643" s="1">
        <v>8156.03</v>
      </c>
      <c r="E643" s="1">
        <v>7553</v>
      </c>
      <c r="F643" s="1">
        <v>7938.15</v>
      </c>
      <c r="G643" s="15">
        <f>BTC[[#This Row],[high]]-BTC[[#This Row],[low]]</f>
        <v>603.02999999999975</v>
      </c>
      <c r="H643" s="15">
        <f>ABS(BTC[[#This Row],[high]]-F642)</f>
        <v>7.5500000000001819</v>
      </c>
      <c r="I643" s="15">
        <f>ABS(BTC[[#This Row],[low]]-F642)</f>
        <v>595.47999999999956</v>
      </c>
      <c r="J643" s="15">
        <f>MAX(BTC[[#This Row],[H-L]:[|L-pC|]])</f>
        <v>603.02999999999975</v>
      </c>
      <c r="K643" s="8">
        <f>(K642*9+BTC[[#This Row],[TR]])/10</f>
        <v>563.19266791358564</v>
      </c>
      <c r="L643" s="12">
        <f>(BTC[[#This Row],[high]]+BTC[[#This Row],[low]])/2</f>
        <v>7854.5149999999994</v>
      </c>
      <c r="M643" s="15">
        <f>BTC[[#This Row],[MidPrice]]+3*BTC[[#This Row],[ATR]]</f>
        <v>9544.0930037407561</v>
      </c>
      <c r="N643" s="15">
        <f>BTC[[#This Row],[MidPrice]]-3*BTC[[#This Row],[ATR]]</f>
        <v>6164.9369962592427</v>
      </c>
      <c r="O643" s="15">
        <f>IF(OR(BTC[[#This Row],[UpperE]]&lt;O642,F642&gt;O642),BTC[[#This Row],[UpperE]],O642)</f>
        <v>8825.8559922725399</v>
      </c>
      <c r="P643" s="15">
        <f>IF(OR(BTC[[#This Row],[LowerE]]&gt;P642,F642&lt;P642),BTC[[#This Row],[LowerE]],P642)</f>
        <v>6670.2832753463108</v>
      </c>
      <c r="Q643" s="8">
        <f>IF(T642=O642,BTC[[#This Row],[Upper]],BTC[[#This Row],[Lower]])</f>
        <v>6670.2832753463108</v>
      </c>
      <c r="R643" s="22" t="e">
        <f>IF(BTC[[#This Row],[SuperTrend]]=BTC[[#This Row],[Upper]],BTC[[#This Row],[Upper]],NA())</f>
        <v>#N/A</v>
      </c>
      <c r="S643" s="22">
        <f>IF(BTC[[#This Row],[SuperTrend]]=BTC[[#This Row],[Lower]],BTC[[#This Row],[Lower]],NA())</f>
        <v>6670.2832753463108</v>
      </c>
      <c r="T643" s="22">
        <f>IF(BTC[[#This Row],[close]]&lt;=BTC[[#This Row],[STpot]],BTC[[#This Row],[Upper]],BTC[[#This Row],[Lower]])</f>
        <v>6670.2832753463108</v>
      </c>
    </row>
    <row r="644" spans="1:20" x14ac:dyDescent="0.25">
      <c r="A644" s="5">
        <v>643</v>
      </c>
      <c r="B644" s="2">
        <v>43605</v>
      </c>
      <c r="C644" s="1">
        <v>7937.16</v>
      </c>
      <c r="D644" s="1">
        <v>8042.32</v>
      </c>
      <c r="E644" s="1">
        <v>7771</v>
      </c>
      <c r="F644" s="1">
        <v>7904.87</v>
      </c>
      <c r="G644" s="15">
        <f>BTC[[#This Row],[high]]-BTC[[#This Row],[low]]</f>
        <v>271.31999999999971</v>
      </c>
      <c r="H644" s="15">
        <f>ABS(BTC[[#This Row],[high]]-F643)</f>
        <v>104.17000000000007</v>
      </c>
      <c r="I644" s="15">
        <f>ABS(BTC[[#This Row],[low]]-F643)</f>
        <v>167.14999999999964</v>
      </c>
      <c r="J644" s="15">
        <f>MAX(BTC[[#This Row],[H-L]:[|L-pC|]])</f>
        <v>271.31999999999971</v>
      </c>
      <c r="K644" s="8">
        <f>(K643*9+BTC[[#This Row],[TR]])/10</f>
        <v>534.00540112222711</v>
      </c>
      <c r="L644" s="12">
        <f>(BTC[[#This Row],[high]]+BTC[[#This Row],[low]])/2</f>
        <v>7906.66</v>
      </c>
      <c r="M644" s="15">
        <f>BTC[[#This Row],[MidPrice]]+3*BTC[[#This Row],[ATR]]</f>
        <v>9508.6762033666819</v>
      </c>
      <c r="N644" s="15">
        <f>BTC[[#This Row],[MidPrice]]-3*BTC[[#This Row],[ATR]]</f>
        <v>6304.6437966333187</v>
      </c>
      <c r="O644" s="15">
        <f>IF(OR(BTC[[#This Row],[UpperE]]&lt;O643,F643&gt;O643),BTC[[#This Row],[UpperE]],O643)</f>
        <v>8825.8559922725399</v>
      </c>
      <c r="P644" s="15">
        <f>IF(OR(BTC[[#This Row],[LowerE]]&gt;P643,F643&lt;P643),BTC[[#This Row],[LowerE]],P643)</f>
        <v>6670.2832753463108</v>
      </c>
      <c r="Q644" s="8">
        <f>IF(T643=O643,BTC[[#This Row],[Upper]],BTC[[#This Row],[Lower]])</f>
        <v>6670.2832753463108</v>
      </c>
      <c r="R644" s="22" t="e">
        <f>IF(BTC[[#This Row],[SuperTrend]]=BTC[[#This Row],[Upper]],BTC[[#This Row],[Upper]],NA())</f>
        <v>#N/A</v>
      </c>
      <c r="S644" s="22">
        <f>IF(BTC[[#This Row],[SuperTrend]]=BTC[[#This Row],[Lower]],BTC[[#This Row],[Lower]],NA())</f>
        <v>6670.2832753463108</v>
      </c>
      <c r="T644" s="22">
        <f>IF(BTC[[#This Row],[close]]&lt;=BTC[[#This Row],[STpot]],BTC[[#This Row],[Upper]],BTC[[#This Row],[Lower]])</f>
        <v>6670.2832753463108</v>
      </c>
    </row>
    <row r="645" spans="1:20" x14ac:dyDescent="0.25">
      <c r="A645" s="5">
        <v>644</v>
      </c>
      <c r="B645" s="2">
        <v>43606</v>
      </c>
      <c r="C645" s="1">
        <v>7904.48</v>
      </c>
      <c r="D645" s="1">
        <v>8016</v>
      </c>
      <c r="E645" s="1">
        <v>7465</v>
      </c>
      <c r="F645" s="1">
        <v>7628.43</v>
      </c>
      <c r="G645" s="15">
        <f>BTC[[#This Row],[high]]-BTC[[#This Row],[low]]</f>
        <v>551</v>
      </c>
      <c r="H645" s="15">
        <f>ABS(BTC[[#This Row],[high]]-F644)</f>
        <v>111.13000000000011</v>
      </c>
      <c r="I645" s="15">
        <f>ABS(BTC[[#This Row],[low]]-F644)</f>
        <v>439.86999999999989</v>
      </c>
      <c r="J645" s="15">
        <f>MAX(BTC[[#This Row],[H-L]:[|L-pC|]])</f>
        <v>551</v>
      </c>
      <c r="K645" s="8">
        <f>(K644*9+BTC[[#This Row],[TR]])/10</f>
        <v>535.70486101000438</v>
      </c>
      <c r="L645" s="12">
        <f>(BTC[[#This Row],[high]]+BTC[[#This Row],[low]])/2</f>
        <v>7740.5</v>
      </c>
      <c r="M645" s="15">
        <f>BTC[[#This Row],[MidPrice]]+3*BTC[[#This Row],[ATR]]</f>
        <v>9347.6145830300138</v>
      </c>
      <c r="N645" s="15">
        <f>BTC[[#This Row],[MidPrice]]-3*BTC[[#This Row],[ATR]]</f>
        <v>6133.3854169699871</v>
      </c>
      <c r="O645" s="15">
        <f>IF(OR(BTC[[#This Row],[UpperE]]&lt;O644,F644&gt;O644),BTC[[#This Row],[UpperE]],O644)</f>
        <v>8825.8559922725399</v>
      </c>
      <c r="P645" s="15">
        <f>IF(OR(BTC[[#This Row],[LowerE]]&gt;P644,F644&lt;P644),BTC[[#This Row],[LowerE]],P644)</f>
        <v>6670.2832753463108</v>
      </c>
      <c r="Q645" s="8">
        <f>IF(T644=O644,BTC[[#This Row],[Upper]],BTC[[#This Row],[Lower]])</f>
        <v>6670.2832753463108</v>
      </c>
      <c r="R645" s="22" t="e">
        <f>IF(BTC[[#This Row],[SuperTrend]]=BTC[[#This Row],[Upper]],BTC[[#This Row],[Upper]],NA())</f>
        <v>#N/A</v>
      </c>
      <c r="S645" s="22">
        <f>IF(BTC[[#This Row],[SuperTrend]]=BTC[[#This Row],[Lower]],BTC[[#This Row],[Lower]],NA())</f>
        <v>6670.2832753463108</v>
      </c>
      <c r="T645" s="22">
        <f>IF(BTC[[#This Row],[close]]&lt;=BTC[[#This Row],[STpot]],BTC[[#This Row],[Upper]],BTC[[#This Row],[Lower]])</f>
        <v>6670.2832753463108</v>
      </c>
    </row>
    <row r="646" spans="1:20" x14ac:dyDescent="0.25">
      <c r="A646" s="5">
        <v>645</v>
      </c>
      <c r="B646" s="2">
        <v>43607</v>
      </c>
      <c r="C646" s="1">
        <v>7627.8</v>
      </c>
      <c r="D646" s="1">
        <v>7940.98</v>
      </c>
      <c r="E646" s="1">
        <v>7461</v>
      </c>
      <c r="F646" s="1">
        <v>7851.51</v>
      </c>
      <c r="G646" s="15">
        <f>BTC[[#This Row],[high]]-BTC[[#This Row],[low]]</f>
        <v>479.97999999999956</v>
      </c>
      <c r="H646" s="15">
        <f>ABS(BTC[[#This Row],[high]]-F645)</f>
        <v>312.54999999999927</v>
      </c>
      <c r="I646" s="15">
        <f>ABS(BTC[[#This Row],[low]]-F645)</f>
        <v>167.43000000000029</v>
      </c>
      <c r="J646" s="15">
        <f>MAX(BTC[[#This Row],[H-L]:[|L-pC|]])</f>
        <v>479.97999999999956</v>
      </c>
      <c r="K646" s="8">
        <f>(K645*9+BTC[[#This Row],[TR]])/10</f>
        <v>530.13237490900394</v>
      </c>
      <c r="L646" s="12">
        <f>(BTC[[#This Row],[high]]+BTC[[#This Row],[low]])/2</f>
        <v>7700.99</v>
      </c>
      <c r="M646" s="15">
        <f>BTC[[#This Row],[MidPrice]]+3*BTC[[#This Row],[ATR]]</f>
        <v>9291.3871247270108</v>
      </c>
      <c r="N646" s="15">
        <f>BTC[[#This Row],[MidPrice]]-3*BTC[[#This Row],[ATR]]</f>
        <v>6110.5928752729878</v>
      </c>
      <c r="O646" s="15">
        <f>IF(OR(BTC[[#This Row],[UpperE]]&lt;O645,F645&gt;O645),BTC[[#This Row],[UpperE]],O645)</f>
        <v>8825.8559922725399</v>
      </c>
      <c r="P646" s="15">
        <f>IF(OR(BTC[[#This Row],[LowerE]]&gt;P645,F645&lt;P645),BTC[[#This Row],[LowerE]],P645)</f>
        <v>6670.2832753463108</v>
      </c>
      <c r="Q646" s="8">
        <f>IF(T645=O645,BTC[[#This Row],[Upper]],BTC[[#This Row],[Lower]])</f>
        <v>6670.2832753463108</v>
      </c>
      <c r="R646" s="22" t="e">
        <f>IF(BTC[[#This Row],[SuperTrend]]=BTC[[#This Row],[Upper]],BTC[[#This Row],[Upper]],NA())</f>
        <v>#N/A</v>
      </c>
      <c r="S646" s="22">
        <f>IF(BTC[[#This Row],[SuperTrend]]=BTC[[#This Row],[Lower]],BTC[[#This Row],[Lower]],NA())</f>
        <v>6670.2832753463108</v>
      </c>
      <c r="T646" s="22">
        <f>IF(BTC[[#This Row],[close]]&lt;=BTC[[#This Row],[STpot]],BTC[[#This Row],[Upper]],BTC[[#This Row],[Lower]])</f>
        <v>6670.2832753463108</v>
      </c>
    </row>
    <row r="647" spans="1:20" x14ac:dyDescent="0.25">
      <c r="A647" s="5">
        <v>646</v>
      </c>
      <c r="B647" s="2">
        <v>43608</v>
      </c>
      <c r="C647" s="1">
        <v>7849.95</v>
      </c>
      <c r="D647" s="1">
        <v>8130</v>
      </c>
      <c r="E647" s="1">
        <v>7766</v>
      </c>
      <c r="F647" s="1">
        <v>7964.87</v>
      </c>
      <c r="G647" s="15">
        <f>BTC[[#This Row],[high]]-BTC[[#This Row],[low]]</f>
        <v>364</v>
      </c>
      <c r="H647" s="15">
        <f>ABS(BTC[[#This Row],[high]]-F646)</f>
        <v>278.48999999999978</v>
      </c>
      <c r="I647" s="15">
        <f>ABS(BTC[[#This Row],[low]]-F646)</f>
        <v>85.510000000000218</v>
      </c>
      <c r="J647" s="15">
        <f>MAX(BTC[[#This Row],[H-L]:[|L-pC|]])</f>
        <v>364</v>
      </c>
      <c r="K647" s="8">
        <f>(K646*9+BTC[[#This Row],[TR]])/10</f>
        <v>513.51913741810358</v>
      </c>
      <c r="L647" s="12">
        <f>(BTC[[#This Row],[high]]+BTC[[#This Row],[low]])/2</f>
        <v>7948</v>
      </c>
      <c r="M647" s="15">
        <f>BTC[[#This Row],[MidPrice]]+3*BTC[[#This Row],[ATR]]</f>
        <v>9488.5574122543112</v>
      </c>
      <c r="N647" s="15">
        <f>BTC[[#This Row],[MidPrice]]-3*BTC[[#This Row],[ATR]]</f>
        <v>6407.4425877456888</v>
      </c>
      <c r="O647" s="15">
        <f>IF(OR(BTC[[#This Row],[UpperE]]&lt;O646,F646&gt;O646),BTC[[#This Row],[UpperE]],O646)</f>
        <v>8825.8559922725399</v>
      </c>
      <c r="P647" s="15">
        <f>IF(OR(BTC[[#This Row],[LowerE]]&gt;P646,F646&lt;P646),BTC[[#This Row],[LowerE]],P646)</f>
        <v>6670.2832753463108</v>
      </c>
      <c r="Q647" s="8">
        <f>IF(T646=O646,BTC[[#This Row],[Upper]],BTC[[#This Row],[Lower]])</f>
        <v>6670.2832753463108</v>
      </c>
      <c r="R647" s="22" t="e">
        <f>IF(BTC[[#This Row],[SuperTrend]]=BTC[[#This Row],[Upper]],BTC[[#This Row],[Upper]],NA())</f>
        <v>#N/A</v>
      </c>
      <c r="S647" s="22">
        <f>IF(BTC[[#This Row],[SuperTrend]]=BTC[[#This Row],[Lower]],BTC[[#This Row],[Lower]],NA())</f>
        <v>6670.2832753463108</v>
      </c>
      <c r="T647" s="22">
        <f>IF(BTC[[#This Row],[close]]&lt;=BTC[[#This Row],[STpot]],BTC[[#This Row],[Upper]],BTC[[#This Row],[Lower]])</f>
        <v>6670.2832753463108</v>
      </c>
    </row>
    <row r="648" spans="1:20" x14ac:dyDescent="0.25">
      <c r="A648" s="5">
        <v>647</v>
      </c>
      <c r="B648" s="2">
        <v>43609</v>
      </c>
      <c r="C648" s="1">
        <v>7964.52</v>
      </c>
      <c r="D648" s="1">
        <v>8091.8</v>
      </c>
      <c r="E648" s="1">
        <v>7908.34</v>
      </c>
      <c r="F648" s="1">
        <v>8025.41</v>
      </c>
      <c r="G648" s="15">
        <f>BTC[[#This Row],[high]]-BTC[[#This Row],[low]]</f>
        <v>183.46000000000004</v>
      </c>
      <c r="H648" s="15">
        <f>ABS(BTC[[#This Row],[high]]-F647)</f>
        <v>126.93000000000029</v>
      </c>
      <c r="I648" s="15">
        <f>ABS(BTC[[#This Row],[low]]-F647)</f>
        <v>56.529999999999745</v>
      </c>
      <c r="J648" s="15">
        <f>MAX(BTC[[#This Row],[H-L]:[|L-pC|]])</f>
        <v>183.46000000000004</v>
      </c>
      <c r="K648" s="8">
        <f>(K647*9+BTC[[#This Row],[TR]])/10</f>
        <v>480.51322367629319</v>
      </c>
      <c r="L648" s="12">
        <f>(BTC[[#This Row],[high]]+BTC[[#This Row],[low]])/2</f>
        <v>8000.07</v>
      </c>
      <c r="M648" s="15">
        <f>BTC[[#This Row],[MidPrice]]+3*BTC[[#This Row],[ATR]]</f>
        <v>9441.6096710288803</v>
      </c>
      <c r="N648" s="15">
        <f>BTC[[#This Row],[MidPrice]]-3*BTC[[#This Row],[ATR]]</f>
        <v>6558.5303289711201</v>
      </c>
      <c r="O648" s="15">
        <f>IF(OR(BTC[[#This Row],[UpperE]]&lt;O647,F647&gt;O647),BTC[[#This Row],[UpperE]],O647)</f>
        <v>8825.8559922725399</v>
      </c>
      <c r="P648" s="15">
        <f>IF(OR(BTC[[#This Row],[LowerE]]&gt;P647,F647&lt;P647),BTC[[#This Row],[LowerE]],P647)</f>
        <v>6670.2832753463108</v>
      </c>
      <c r="Q648" s="8">
        <f>IF(T647=O647,BTC[[#This Row],[Upper]],BTC[[#This Row],[Lower]])</f>
        <v>6670.2832753463108</v>
      </c>
      <c r="R648" s="22" t="e">
        <f>IF(BTC[[#This Row],[SuperTrend]]=BTC[[#This Row],[Upper]],BTC[[#This Row],[Upper]],NA())</f>
        <v>#N/A</v>
      </c>
      <c r="S648" s="22">
        <f>IF(BTC[[#This Row],[SuperTrend]]=BTC[[#This Row],[Lower]],BTC[[#This Row],[Lower]],NA())</f>
        <v>6670.2832753463108</v>
      </c>
      <c r="T648" s="22">
        <f>IF(BTC[[#This Row],[close]]&lt;=BTC[[#This Row],[STpot]],BTC[[#This Row],[Upper]],BTC[[#This Row],[Lower]])</f>
        <v>6670.2832753463108</v>
      </c>
    </row>
    <row r="649" spans="1:20" x14ac:dyDescent="0.25">
      <c r="A649" s="5">
        <v>648</v>
      </c>
      <c r="B649" s="2">
        <v>43610</v>
      </c>
      <c r="C649" s="1">
        <v>8023</v>
      </c>
      <c r="D649" s="1">
        <v>8740</v>
      </c>
      <c r="E649" s="1">
        <v>7833.42</v>
      </c>
      <c r="F649" s="1">
        <v>8614.43</v>
      </c>
      <c r="G649" s="15">
        <f>BTC[[#This Row],[high]]-BTC[[#This Row],[low]]</f>
        <v>906.57999999999993</v>
      </c>
      <c r="H649" s="15">
        <f>ABS(BTC[[#This Row],[high]]-F648)</f>
        <v>714.59000000000015</v>
      </c>
      <c r="I649" s="15">
        <f>ABS(BTC[[#This Row],[low]]-F648)</f>
        <v>191.98999999999978</v>
      </c>
      <c r="J649" s="15">
        <f>MAX(BTC[[#This Row],[H-L]:[|L-pC|]])</f>
        <v>906.57999999999993</v>
      </c>
      <c r="K649" s="8">
        <f>(K648*9+BTC[[#This Row],[TR]])/10</f>
        <v>523.11990130866388</v>
      </c>
      <c r="L649" s="12">
        <f>(BTC[[#This Row],[high]]+BTC[[#This Row],[low]])/2</f>
        <v>8286.7099999999991</v>
      </c>
      <c r="M649" s="15">
        <f>BTC[[#This Row],[MidPrice]]+3*BTC[[#This Row],[ATR]]</f>
        <v>9856.0697039259903</v>
      </c>
      <c r="N649" s="15">
        <f>BTC[[#This Row],[MidPrice]]-3*BTC[[#This Row],[ATR]]</f>
        <v>6717.3502960740079</v>
      </c>
      <c r="O649" s="15">
        <f>IF(OR(BTC[[#This Row],[UpperE]]&lt;O648,F648&gt;O648),BTC[[#This Row],[UpperE]],O648)</f>
        <v>8825.8559922725399</v>
      </c>
      <c r="P649" s="15">
        <f>IF(OR(BTC[[#This Row],[LowerE]]&gt;P648,F648&lt;P648),BTC[[#This Row],[LowerE]],P648)</f>
        <v>6717.3502960740079</v>
      </c>
      <c r="Q649" s="8">
        <f>IF(T648=O648,BTC[[#This Row],[Upper]],BTC[[#This Row],[Lower]])</f>
        <v>6717.3502960740079</v>
      </c>
      <c r="R649" s="22" t="e">
        <f>IF(BTC[[#This Row],[SuperTrend]]=BTC[[#This Row],[Upper]],BTC[[#This Row],[Upper]],NA())</f>
        <v>#N/A</v>
      </c>
      <c r="S649" s="22">
        <f>IF(BTC[[#This Row],[SuperTrend]]=BTC[[#This Row],[Lower]],BTC[[#This Row],[Lower]],NA())</f>
        <v>6717.3502960740079</v>
      </c>
      <c r="T649" s="22">
        <f>IF(BTC[[#This Row],[close]]&lt;=BTC[[#This Row],[STpot]],BTC[[#This Row],[Upper]],BTC[[#This Row],[Lower]])</f>
        <v>6717.3502960740079</v>
      </c>
    </row>
    <row r="650" spans="1:20" x14ac:dyDescent="0.25">
      <c r="A650" s="5">
        <v>649</v>
      </c>
      <c r="B650" s="2">
        <v>43611</v>
      </c>
      <c r="C650" s="1">
        <v>8612.5400000000009</v>
      </c>
      <c r="D650" s="1">
        <v>8908.32</v>
      </c>
      <c r="E650" s="1">
        <v>8589</v>
      </c>
      <c r="F650" s="1">
        <v>8756.32</v>
      </c>
      <c r="G650" s="15">
        <f>BTC[[#This Row],[high]]-BTC[[#This Row],[low]]</f>
        <v>319.31999999999971</v>
      </c>
      <c r="H650" s="15">
        <f>ABS(BTC[[#This Row],[high]]-F649)</f>
        <v>293.88999999999942</v>
      </c>
      <c r="I650" s="15">
        <f>ABS(BTC[[#This Row],[low]]-F649)</f>
        <v>25.430000000000291</v>
      </c>
      <c r="J650" s="15">
        <f>MAX(BTC[[#This Row],[H-L]:[|L-pC|]])</f>
        <v>319.31999999999971</v>
      </c>
      <c r="K650" s="8">
        <f>(K649*9+BTC[[#This Row],[TR]])/10</f>
        <v>502.73991117779752</v>
      </c>
      <c r="L650" s="12">
        <f>(BTC[[#This Row],[high]]+BTC[[#This Row],[low]])/2</f>
        <v>8748.66</v>
      </c>
      <c r="M650" s="15">
        <f>BTC[[#This Row],[MidPrice]]+3*BTC[[#This Row],[ATR]]</f>
        <v>10256.879733533393</v>
      </c>
      <c r="N650" s="15">
        <f>BTC[[#This Row],[MidPrice]]-3*BTC[[#This Row],[ATR]]</f>
        <v>7240.4402664666068</v>
      </c>
      <c r="O650" s="15">
        <f>IF(OR(BTC[[#This Row],[UpperE]]&lt;O649,F649&gt;O649),BTC[[#This Row],[UpperE]],O649)</f>
        <v>8825.8559922725399</v>
      </c>
      <c r="P650" s="15">
        <f>IF(OR(BTC[[#This Row],[LowerE]]&gt;P649,F649&lt;P649),BTC[[#This Row],[LowerE]],P649)</f>
        <v>7240.4402664666068</v>
      </c>
      <c r="Q650" s="8">
        <f>IF(T649=O649,BTC[[#This Row],[Upper]],BTC[[#This Row],[Lower]])</f>
        <v>7240.4402664666068</v>
      </c>
      <c r="R650" s="22" t="e">
        <f>IF(BTC[[#This Row],[SuperTrend]]=BTC[[#This Row],[Upper]],BTC[[#This Row],[Upper]],NA())</f>
        <v>#N/A</v>
      </c>
      <c r="S650" s="22">
        <f>IF(BTC[[#This Row],[SuperTrend]]=BTC[[#This Row],[Lower]],BTC[[#This Row],[Lower]],NA())</f>
        <v>7240.4402664666068</v>
      </c>
      <c r="T650" s="22">
        <f>IF(BTC[[#This Row],[close]]&lt;=BTC[[#This Row],[STpot]],BTC[[#This Row],[Upper]],BTC[[#This Row],[Lower]])</f>
        <v>7240.4402664666068</v>
      </c>
    </row>
    <row r="651" spans="1:20" x14ac:dyDescent="0.25">
      <c r="A651" s="5">
        <v>650</v>
      </c>
      <c r="B651" s="2">
        <v>43612</v>
      </c>
      <c r="C651" s="1">
        <v>8752.52</v>
      </c>
      <c r="D651" s="1">
        <v>8798.49</v>
      </c>
      <c r="E651" s="1">
        <v>8510.6299999999992</v>
      </c>
      <c r="F651" s="1">
        <v>8715.64</v>
      </c>
      <c r="G651" s="15">
        <f>BTC[[#This Row],[high]]-BTC[[#This Row],[low]]</f>
        <v>287.86000000000058</v>
      </c>
      <c r="H651" s="15">
        <f>ABS(BTC[[#This Row],[high]]-F650)</f>
        <v>42.170000000000073</v>
      </c>
      <c r="I651" s="15">
        <f>ABS(BTC[[#This Row],[low]]-F650)</f>
        <v>245.69000000000051</v>
      </c>
      <c r="J651" s="15">
        <f>MAX(BTC[[#This Row],[H-L]:[|L-pC|]])</f>
        <v>287.86000000000058</v>
      </c>
      <c r="K651" s="8">
        <f>(K650*9+BTC[[#This Row],[TR]])/10</f>
        <v>481.25192006001782</v>
      </c>
      <c r="L651" s="12">
        <f>(BTC[[#This Row],[high]]+BTC[[#This Row],[low]])/2</f>
        <v>8654.56</v>
      </c>
      <c r="M651" s="15">
        <f>BTC[[#This Row],[MidPrice]]+3*BTC[[#This Row],[ATR]]</f>
        <v>10098.315760180052</v>
      </c>
      <c r="N651" s="15">
        <f>BTC[[#This Row],[MidPrice]]-3*BTC[[#This Row],[ATR]]</f>
        <v>7210.8042398199459</v>
      </c>
      <c r="O651" s="15">
        <f>IF(OR(BTC[[#This Row],[UpperE]]&lt;O650,F650&gt;O650),BTC[[#This Row],[UpperE]],O650)</f>
        <v>8825.8559922725399</v>
      </c>
      <c r="P651" s="15">
        <f>IF(OR(BTC[[#This Row],[LowerE]]&gt;P650,F650&lt;P650),BTC[[#This Row],[LowerE]],P650)</f>
        <v>7240.4402664666068</v>
      </c>
      <c r="Q651" s="8">
        <f>IF(T650=O650,BTC[[#This Row],[Upper]],BTC[[#This Row],[Lower]])</f>
        <v>7240.4402664666068</v>
      </c>
      <c r="R651" s="22" t="e">
        <f>IF(BTC[[#This Row],[SuperTrend]]=BTC[[#This Row],[Upper]],BTC[[#This Row],[Upper]],NA())</f>
        <v>#N/A</v>
      </c>
      <c r="S651" s="22">
        <f>IF(BTC[[#This Row],[SuperTrend]]=BTC[[#This Row],[Lower]],BTC[[#This Row],[Lower]],NA())</f>
        <v>7240.4402664666068</v>
      </c>
      <c r="T651" s="22">
        <f>IF(BTC[[#This Row],[close]]&lt;=BTC[[#This Row],[STpot]],BTC[[#This Row],[Upper]],BTC[[#This Row],[Lower]])</f>
        <v>7240.4402664666068</v>
      </c>
    </row>
    <row r="652" spans="1:20" x14ac:dyDescent="0.25">
      <c r="A652" s="5">
        <v>651</v>
      </c>
      <c r="B652" s="2">
        <v>43613</v>
      </c>
      <c r="C652" s="1">
        <v>8716.8700000000008</v>
      </c>
      <c r="D652" s="1">
        <v>8750</v>
      </c>
      <c r="E652" s="1">
        <v>8406.6</v>
      </c>
      <c r="F652" s="1">
        <v>8645.68</v>
      </c>
      <c r="G652" s="15">
        <f>BTC[[#This Row],[high]]-BTC[[#This Row],[low]]</f>
        <v>343.39999999999964</v>
      </c>
      <c r="H652" s="15">
        <f>ABS(BTC[[#This Row],[high]]-F651)</f>
        <v>34.360000000000582</v>
      </c>
      <c r="I652" s="15">
        <f>ABS(BTC[[#This Row],[low]]-F651)</f>
        <v>309.03999999999905</v>
      </c>
      <c r="J652" s="15">
        <f>MAX(BTC[[#This Row],[H-L]:[|L-pC|]])</f>
        <v>343.39999999999964</v>
      </c>
      <c r="K652" s="8">
        <f>(K651*9+BTC[[#This Row],[TR]])/10</f>
        <v>467.46672805401602</v>
      </c>
      <c r="L652" s="12">
        <f>(BTC[[#This Row],[high]]+BTC[[#This Row],[low]])/2</f>
        <v>8578.2999999999993</v>
      </c>
      <c r="M652" s="15">
        <f>BTC[[#This Row],[MidPrice]]+3*BTC[[#This Row],[ATR]]</f>
        <v>9980.7001841620477</v>
      </c>
      <c r="N652" s="15">
        <f>BTC[[#This Row],[MidPrice]]-3*BTC[[#This Row],[ATR]]</f>
        <v>7175.8998158379509</v>
      </c>
      <c r="O652" s="15">
        <f>IF(OR(BTC[[#This Row],[UpperE]]&lt;O651,F651&gt;O651),BTC[[#This Row],[UpperE]],O651)</f>
        <v>8825.8559922725399</v>
      </c>
      <c r="P652" s="15">
        <f>IF(OR(BTC[[#This Row],[LowerE]]&gt;P651,F651&lt;P651),BTC[[#This Row],[LowerE]],P651)</f>
        <v>7240.4402664666068</v>
      </c>
      <c r="Q652" s="8">
        <f>IF(T651=O651,BTC[[#This Row],[Upper]],BTC[[#This Row],[Lower]])</f>
        <v>7240.4402664666068</v>
      </c>
      <c r="R652" s="22" t="e">
        <f>IF(BTC[[#This Row],[SuperTrend]]=BTC[[#This Row],[Upper]],BTC[[#This Row],[Upper]],NA())</f>
        <v>#N/A</v>
      </c>
      <c r="S652" s="22">
        <f>IF(BTC[[#This Row],[SuperTrend]]=BTC[[#This Row],[Lower]],BTC[[#This Row],[Lower]],NA())</f>
        <v>7240.4402664666068</v>
      </c>
      <c r="T652" s="22">
        <f>IF(BTC[[#This Row],[close]]&lt;=BTC[[#This Row],[STpot]],BTC[[#This Row],[Upper]],BTC[[#This Row],[Lower]])</f>
        <v>7240.4402664666068</v>
      </c>
    </row>
    <row r="653" spans="1:20" x14ac:dyDescent="0.25">
      <c r="A653" s="5">
        <v>652</v>
      </c>
      <c r="B653" s="2">
        <v>43614</v>
      </c>
      <c r="C653" s="1">
        <v>8646.5</v>
      </c>
      <c r="D653" s="1">
        <v>9074.26</v>
      </c>
      <c r="E653" s="1">
        <v>8005</v>
      </c>
      <c r="F653" s="1">
        <v>8269.5400000000009</v>
      </c>
      <c r="G653" s="15">
        <f>BTC[[#This Row],[high]]-BTC[[#This Row],[low]]</f>
        <v>1069.2600000000002</v>
      </c>
      <c r="H653" s="15">
        <f>ABS(BTC[[#This Row],[high]]-F652)</f>
        <v>428.57999999999993</v>
      </c>
      <c r="I653" s="15">
        <f>ABS(BTC[[#This Row],[low]]-F652)</f>
        <v>640.68000000000029</v>
      </c>
      <c r="J653" s="15">
        <f>MAX(BTC[[#This Row],[H-L]:[|L-pC|]])</f>
        <v>1069.2600000000002</v>
      </c>
      <c r="K653" s="8">
        <f>(K652*9+BTC[[#This Row],[TR]])/10</f>
        <v>527.6460552486144</v>
      </c>
      <c r="L653" s="12">
        <f>(BTC[[#This Row],[high]]+BTC[[#This Row],[low]])/2</f>
        <v>8539.630000000001</v>
      </c>
      <c r="M653" s="15">
        <f>BTC[[#This Row],[MidPrice]]+3*BTC[[#This Row],[ATR]]</f>
        <v>10122.568165745844</v>
      </c>
      <c r="N653" s="15">
        <f>BTC[[#This Row],[MidPrice]]-3*BTC[[#This Row],[ATR]]</f>
        <v>6956.6918342541576</v>
      </c>
      <c r="O653" s="15">
        <f>IF(OR(BTC[[#This Row],[UpperE]]&lt;O652,F652&gt;O652),BTC[[#This Row],[UpperE]],O652)</f>
        <v>8825.8559922725399</v>
      </c>
      <c r="P653" s="15">
        <f>IF(OR(BTC[[#This Row],[LowerE]]&gt;P652,F652&lt;P652),BTC[[#This Row],[LowerE]],P652)</f>
        <v>7240.4402664666068</v>
      </c>
      <c r="Q653" s="8">
        <f>IF(T652=O652,BTC[[#This Row],[Upper]],BTC[[#This Row],[Lower]])</f>
        <v>7240.4402664666068</v>
      </c>
      <c r="R653" s="22" t="e">
        <f>IF(BTC[[#This Row],[SuperTrend]]=BTC[[#This Row],[Upper]],BTC[[#This Row],[Upper]],NA())</f>
        <v>#N/A</v>
      </c>
      <c r="S653" s="22">
        <f>IF(BTC[[#This Row],[SuperTrend]]=BTC[[#This Row],[Lower]],BTC[[#This Row],[Lower]],NA())</f>
        <v>7240.4402664666068</v>
      </c>
      <c r="T653" s="22">
        <f>IF(BTC[[#This Row],[close]]&lt;=BTC[[#This Row],[STpot]],BTC[[#This Row],[Upper]],BTC[[#This Row],[Lower]])</f>
        <v>7240.4402664666068</v>
      </c>
    </row>
    <row r="654" spans="1:20" x14ac:dyDescent="0.25">
      <c r="A654" s="5">
        <v>653</v>
      </c>
      <c r="B654" s="2">
        <v>43615</v>
      </c>
      <c r="C654" s="1">
        <v>8267.1</v>
      </c>
      <c r="D654" s="1">
        <v>8594</v>
      </c>
      <c r="E654" s="1">
        <v>8108.5</v>
      </c>
      <c r="F654" s="1">
        <v>8555</v>
      </c>
      <c r="G654" s="15">
        <f>BTC[[#This Row],[high]]-BTC[[#This Row],[low]]</f>
        <v>485.5</v>
      </c>
      <c r="H654" s="15">
        <f>ABS(BTC[[#This Row],[high]]-F653)</f>
        <v>324.45999999999913</v>
      </c>
      <c r="I654" s="15">
        <f>ABS(BTC[[#This Row],[low]]-F653)</f>
        <v>161.04000000000087</v>
      </c>
      <c r="J654" s="15">
        <f>MAX(BTC[[#This Row],[H-L]:[|L-pC|]])</f>
        <v>485.5</v>
      </c>
      <c r="K654" s="8">
        <f>(K653*9+BTC[[#This Row],[TR]])/10</f>
        <v>523.43144972375296</v>
      </c>
      <c r="L654" s="12">
        <f>(BTC[[#This Row],[high]]+BTC[[#This Row],[low]])/2</f>
        <v>8351.25</v>
      </c>
      <c r="M654" s="15">
        <f>BTC[[#This Row],[MidPrice]]+3*BTC[[#This Row],[ATR]]</f>
        <v>9921.5443491712595</v>
      </c>
      <c r="N654" s="15">
        <f>BTC[[#This Row],[MidPrice]]-3*BTC[[#This Row],[ATR]]</f>
        <v>6780.9556508287405</v>
      </c>
      <c r="O654" s="15">
        <f>IF(OR(BTC[[#This Row],[UpperE]]&lt;O653,F653&gt;O653),BTC[[#This Row],[UpperE]],O653)</f>
        <v>8825.8559922725399</v>
      </c>
      <c r="P654" s="15">
        <f>IF(OR(BTC[[#This Row],[LowerE]]&gt;P653,F653&lt;P653),BTC[[#This Row],[LowerE]],P653)</f>
        <v>7240.4402664666068</v>
      </c>
      <c r="Q654" s="8">
        <f>IF(T653=O653,BTC[[#This Row],[Upper]],BTC[[#This Row],[Lower]])</f>
        <v>7240.4402664666068</v>
      </c>
      <c r="R654" s="22" t="e">
        <f>IF(BTC[[#This Row],[SuperTrend]]=BTC[[#This Row],[Upper]],BTC[[#This Row],[Upper]],NA())</f>
        <v>#N/A</v>
      </c>
      <c r="S654" s="22">
        <f>IF(BTC[[#This Row],[SuperTrend]]=BTC[[#This Row],[Lower]],BTC[[#This Row],[Lower]],NA())</f>
        <v>7240.4402664666068</v>
      </c>
      <c r="T654" s="22">
        <f>IF(BTC[[#This Row],[close]]&lt;=BTC[[#This Row],[STpot]],BTC[[#This Row],[Upper]],BTC[[#This Row],[Lower]])</f>
        <v>7240.4402664666068</v>
      </c>
    </row>
    <row r="655" spans="1:20" x14ac:dyDescent="0.25">
      <c r="A655" s="5">
        <v>654</v>
      </c>
      <c r="B655" s="2">
        <v>43616</v>
      </c>
      <c r="C655" s="1">
        <v>8555</v>
      </c>
      <c r="D655" s="1">
        <v>8626</v>
      </c>
      <c r="E655" s="1">
        <v>8442.36</v>
      </c>
      <c r="F655" s="1">
        <v>8544.07</v>
      </c>
      <c r="G655" s="15">
        <f>BTC[[#This Row],[high]]-BTC[[#This Row],[low]]</f>
        <v>183.63999999999942</v>
      </c>
      <c r="H655" s="15">
        <f>ABS(BTC[[#This Row],[high]]-F654)</f>
        <v>71</v>
      </c>
      <c r="I655" s="15">
        <f>ABS(BTC[[#This Row],[low]]-F654)</f>
        <v>112.63999999999942</v>
      </c>
      <c r="J655" s="15">
        <f>MAX(BTC[[#This Row],[H-L]:[|L-pC|]])</f>
        <v>183.63999999999942</v>
      </c>
      <c r="K655" s="8">
        <f>(K654*9+BTC[[#This Row],[TR]])/10</f>
        <v>489.4523047513776</v>
      </c>
      <c r="L655" s="12">
        <f>(BTC[[#This Row],[high]]+BTC[[#This Row],[low]])/2</f>
        <v>8534.18</v>
      </c>
      <c r="M655" s="15">
        <f>BTC[[#This Row],[MidPrice]]+3*BTC[[#This Row],[ATR]]</f>
        <v>10002.536914254133</v>
      </c>
      <c r="N655" s="15">
        <f>BTC[[#This Row],[MidPrice]]-3*BTC[[#This Row],[ATR]]</f>
        <v>7065.8230857458675</v>
      </c>
      <c r="O655" s="15">
        <f>IF(OR(BTC[[#This Row],[UpperE]]&lt;O654,F654&gt;O654),BTC[[#This Row],[UpperE]],O654)</f>
        <v>8825.8559922725399</v>
      </c>
      <c r="P655" s="15">
        <f>IF(OR(BTC[[#This Row],[LowerE]]&gt;P654,F654&lt;P654),BTC[[#This Row],[LowerE]],P654)</f>
        <v>7240.4402664666068</v>
      </c>
      <c r="Q655" s="8">
        <f>IF(T654=O654,BTC[[#This Row],[Upper]],BTC[[#This Row],[Lower]])</f>
        <v>7240.4402664666068</v>
      </c>
      <c r="R655" s="22" t="e">
        <f>IF(BTC[[#This Row],[SuperTrend]]=BTC[[#This Row],[Upper]],BTC[[#This Row],[Upper]],NA())</f>
        <v>#N/A</v>
      </c>
      <c r="S655" s="22">
        <f>IF(BTC[[#This Row],[SuperTrend]]=BTC[[#This Row],[Lower]],BTC[[#This Row],[Lower]],NA())</f>
        <v>7240.4402664666068</v>
      </c>
      <c r="T655" s="22">
        <f>IF(BTC[[#This Row],[close]]&lt;=BTC[[#This Row],[STpot]],BTC[[#This Row],[Upper]],BTC[[#This Row],[Lower]])</f>
        <v>7240.4402664666068</v>
      </c>
    </row>
    <row r="656" spans="1:20" x14ac:dyDescent="0.25">
      <c r="A656" s="5">
        <v>655</v>
      </c>
      <c r="B656" s="2">
        <v>43617</v>
      </c>
      <c r="C656" s="1">
        <v>8545.1</v>
      </c>
      <c r="D656" s="1">
        <v>8814.7800000000007</v>
      </c>
      <c r="E656" s="1">
        <v>8524</v>
      </c>
      <c r="F656" s="1">
        <v>8725.98</v>
      </c>
      <c r="G656" s="15">
        <f>BTC[[#This Row],[high]]-BTC[[#This Row],[low]]</f>
        <v>290.78000000000065</v>
      </c>
      <c r="H656" s="15">
        <f>ABS(BTC[[#This Row],[high]]-F655)</f>
        <v>270.71000000000095</v>
      </c>
      <c r="I656" s="15">
        <f>ABS(BTC[[#This Row],[low]]-F655)</f>
        <v>20.069999999999709</v>
      </c>
      <c r="J656" s="15">
        <f>MAX(BTC[[#This Row],[H-L]:[|L-pC|]])</f>
        <v>290.78000000000065</v>
      </c>
      <c r="K656" s="8">
        <f>(K655*9+BTC[[#This Row],[TR]])/10</f>
        <v>469.58507427623988</v>
      </c>
      <c r="L656" s="12">
        <f>(BTC[[#This Row],[high]]+BTC[[#This Row],[low]])/2</f>
        <v>8669.39</v>
      </c>
      <c r="M656" s="15">
        <f>BTC[[#This Row],[MidPrice]]+3*BTC[[#This Row],[ATR]]</f>
        <v>10078.14522282872</v>
      </c>
      <c r="N656" s="15">
        <f>BTC[[#This Row],[MidPrice]]-3*BTC[[#This Row],[ATR]]</f>
        <v>7260.6347771712799</v>
      </c>
      <c r="O656" s="15">
        <f>IF(OR(BTC[[#This Row],[UpperE]]&lt;O655,F655&gt;O655),BTC[[#This Row],[UpperE]],O655)</f>
        <v>8825.8559922725399</v>
      </c>
      <c r="P656" s="15">
        <f>IF(OR(BTC[[#This Row],[LowerE]]&gt;P655,F655&lt;P655),BTC[[#This Row],[LowerE]],P655)</f>
        <v>7260.6347771712799</v>
      </c>
      <c r="Q656" s="8">
        <f>IF(T655=O655,BTC[[#This Row],[Upper]],BTC[[#This Row],[Lower]])</f>
        <v>7260.6347771712799</v>
      </c>
      <c r="R656" s="22" t="e">
        <f>IF(BTC[[#This Row],[SuperTrend]]=BTC[[#This Row],[Upper]],BTC[[#This Row],[Upper]],NA())</f>
        <v>#N/A</v>
      </c>
      <c r="S656" s="22">
        <f>IF(BTC[[#This Row],[SuperTrend]]=BTC[[#This Row],[Lower]],BTC[[#This Row],[Lower]],NA())</f>
        <v>7260.6347771712799</v>
      </c>
      <c r="T656" s="22">
        <f>IF(BTC[[#This Row],[close]]&lt;=BTC[[#This Row],[STpot]],BTC[[#This Row],[Upper]],BTC[[#This Row],[Lower]])</f>
        <v>7260.6347771712799</v>
      </c>
    </row>
    <row r="657" spans="1:20" x14ac:dyDescent="0.25">
      <c r="A657" s="5">
        <v>656</v>
      </c>
      <c r="B657" s="2">
        <v>43618</v>
      </c>
      <c r="C657" s="1">
        <v>8726</v>
      </c>
      <c r="D657" s="1">
        <v>8800.9500000000007</v>
      </c>
      <c r="E657" s="1">
        <v>8080.8</v>
      </c>
      <c r="F657" s="1">
        <v>8115.82</v>
      </c>
      <c r="G657" s="15">
        <f>BTC[[#This Row],[high]]-BTC[[#This Row],[low]]</f>
        <v>720.15000000000055</v>
      </c>
      <c r="H657" s="15">
        <f>ABS(BTC[[#This Row],[high]]-F656)</f>
        <v>74.970000000001164</v>
      </c>
      <c r="I657" s="15">
        <f>ABS(BTC[[#This Row],[low]]-F656)</f>
        <v>645.17999999999938</v>
      </c>
      <c r="J657" s="15">
        <f>MAX(BTC[[#This Row],[H-L]:[|L-pC|]])</f>
        <v>720.15000000000055</v>
      </c>
      <c r="K657" s="8">
        <f>(K656*9+BTC[[#This Row],[TR]])/10</f>
        <v>494.64156684861592</v>
      </c>
      <c r="L657" s="12">
        <f>(BTC[[#This Row],[high]]+BTC[[#This Row],[low]])/2</f>
        <v>8440.875</v>
      </c>
      <c r="M657" s="15">
        <f>BTC[[#This Row],[MidPrice]]+3*BTC[[#This Row],[ATR]]</f>
        <v>9924.7997005458474</v>
      </c>
      <c r="N657" s="15">
        <f>BTC[[#This Row],[MidPrice]]-3*BTC[[#This Row],[ATR]]</f>
        <v>6956.9502994541526</v>
      </c>
      <c r="O657" s="15">
        <f>IF(OR(BTC[[#This Row],[UpperE]]&lt;O656,F656&gt;O656),BTC[[#This Row],[UpperE]],O656)</f>
        <v>8825.8559922725399</v>
      </c>
      <c r="P657" s="15">
        <f>IF(OR(BTC[[#This Row],[LowerE]]&gt;P656,F656&lt;P656),BTC[[#This Row],[LowerE]],P656)</f>
        <v>7260.6347771712799</v>
      </c>
      <c r="Q657" s="8">
        <f>IF(T656=O656,BTC[[#This Row],[Upper]],BTC[[#This Row],[Lower]])</f>
        <v>7260.6347771712799</v>
      </c>
      <c r="R657" s="22" t="e">
        <f>IF(BTC[[#This Row],[SuperTrend]]=BTC[[#This Row],[Upper]],BTC[[#This Row],[Upper]],NA())</f>
        <v>#N/A</v>
      </c>
      <c r="S657" s="22">
        <f>IF(BTC[[#This Row],[SuperTrend]]=BTC[[#This Row],[Lower]],BTC[[#This Row],[Lower]],NA())</f>
        <v>7260.6347771712799</v>
      </c>
      <c r="T657" s="22">
        <f>IF(BTC[[#This Row],[close]]&lt;=BTC[[#This Row],[STpot]],BTC[[#This Row],[Upper]],BTC[[#This Row],[Lower]])</f>
        <v>7260.6347771712799</v>
      </c>
    </row>
    <row r="658" spans="1:20" x14ac:dyDescent="0.25">
      <c r="A658" s="5">
        <v>657</v>
      </c>
      <c r="B658" s="2">
        <v>43619</v>
      </c>
      <c r="C658" s="1">
        <v>8115.66</v>
      </c>
      <c r="D658" s="1">
        <v>8115.66</v>
      </c>
      <c r="E658" s="1">
        <v>7481.02</v>
      </c>
      <c r="F658" s="1">
        <v>7687.03</v>
      </c>
      <c r="G658" s="15">
        <f>BTC[[#This Row],[high]]-BTC[[#This Row],[low]]</f>
        <v>634.63999999999942</v>
      </c>
      <c r="H658" s="15">
        <f>ABS(BTC[[#This Row],[high]]-F657)</f>
        <v>0.15999999999985448</v>
      </c>
      <c r="I658" s="15">
        <f>ABS(BTC[[#This Row],[low]]-F657)</f>
        <v>634.79999999999927</v>
      </c>
      <c r="J658" s="15">
        <f>MAX(BTC[[#This Row],[H-L]:[|L-pC|]])</f>
        <v>634.79999999999927</v>
      </c>
      <c r="K658" s="8">
        <f>(K657*9+BTC[[#This Row],[TR]])/10</f>
        <v>508.65741016375421</v>
      </c>
      <c r="L658" s="12">
        <f>(BTC[[#This Row],[high]]+BTC[[#This Row],[low]])/2</f>
        <v>7798.34</v>
      </c>
      <c r="M658" s="15">
        <f>BTC[[#This Row],[MidPrice]]+3*BTC[[#This Row],[ATR]]</f>
        <v>9324.3122304912631</v>
      </c>
      <c r="N658" s="15">
        <f>BTC[[#This Row],[MidPrice]]-3*BTC[[#This Row],[ATR]]</f>
        <v>6272.3677695087372</v>
      </c>
      <c r="O658" s="15">
        <f>IF(OR(BTC[[#This Row],[UpperE]]&lt;O657,F657&gt;O657),BTC[[#This Row],[UpperE]],O657)</f>
        <v>8825.8559922725399</v>
      </c>
      <c r="P658" s="15">
        <f>IF(OR(BTC[[#This Row],[LowerE]]&gt;P657,F657&lt;P657),BTC[[#This Row],[LowerE]],P657)</f>
        <v>7260.6347771712799</v>
      </c>
      <c r="Q658" s="8">
        <f>IF(T657=O657,BTC[[#This Row],[Upper]],BTC[[#This Row],[Lower]])</f>
        <v>7260.6347771712799</v>
      </c>
      <c r="R658" s="22" t="e">
        <f>IF(BTC[[#This Row],[SuperTrend]]=BTC[[#This Row],[Upper]],BTC[[#This Row],[Upper]],NA())</f>
        <v>#N/A</v>
      </c>
      <c r="S658" s="22">
        <f>IF(BTC[[#This Row],[SuperTrend]]=BTC[[#This Row],[Lower]],BTC[[#This Row],[Lower]],NA())</f>
        <v>7260.6347771712799</v>
      </c>
      <c r="T658" s="22">
        <f>IF(BTC[[#This Row],[close]]&lt;=BTC[[#This Row],[STpot]],BTC[[#This Row],[Upper]],BTC[[#This Row],[Lower]])</f>
        <v>7260.6347771712799</v>
      </c>
    </row>
    <row r="659" spans="1:20" x14ac:dyDescent="0.25">
      <c r="A659" s="5">
        <v>658</v>
      </c>
      <c r="B659" s="2">
        <v>43620</v>
      </c>
      <c r="C659" s="1">
        <v>7687.04</v>
      </c>
      <c r="D659" s="1">
        <v>7896.7</v>
      </c>
      <c r="E659" s="1">
        <v>7572.78</v>
      </c>
      <c r="F659" s="1">
        <v>7776.5</v>
      </c>
      <c r="G659" s="15">
        <f>BTC[[#This Row],[high]]-BTC[[#This Row],[low]]</f>
        <v>323.92000000000007</v>
      </c>
      <c r="H659" s="15">
        <f>ABS(BTC[[#This Row],[high]]-F658)</f>
        <v>209.67000000000007</v>
      </c>
      <c r="I659" s="15">
        <f>ABS(BTC[[#This Row],[low]]-F658)</f>
        <v>114.25</v>
      </c>
      <c r="J659" s="15">
        <f>MAX(BTC[[#This Row],[H-L]:[|L-pC|]])</f>
        <v>323.92000000000007</v>
      </c>
      <c r="K659" s="8">
        <f>(K658*9+BTC[[#This Row],[TR]])/10</f>
        <v>490.18366914737879</v>
      </c>
      <c r="L659" s="12">
        <f>(BTC[[#This Row],[high]]+BTC[[#This Row],[low]])/2</f>
        <v>7734.74</v>
      </c>
      <c r="M659" s="15">
        <f>BTC[[#This Row],[MidPrice]]+3*BTC[[#This Row],[ATR]]</f>
        <v>9205.2910074421361</v>
      </c>
      <c r="N659" s="15">
        <f>BTC[[#This Row],[MidPrice]]-3*BTC[[#This Row],[ATR]]</f>
        <v>6264.1889925578635</v>
      </c>
      <c r="O659" s="15">
        <f>IF(OR(BTC[[#This Row],[UpperE]]&lt;O658,F658&gt;O658),BTC[[#This Row],[UpperE]],O658)</f>
        <v>8825.8559922725399</v>
      </c>
      <c r="P659" s="15">
        <f>IF(OR(BTC[[#This Row],[LowerE]]&gt;P658,F658&lt;P658),BTC[[#This Row],[LowerE]],P658)</f>
        <v>7260.6347771712799</v>
      </c>
      <c r="Q659" s="8">
        <f>IF(T658=O658,BTC[[#This Row],[Upper]],BTC[[#This Row],[Lower]])</f>
        <v>7260.6347771712799</v>
      </c>
      <c r="R659" s="22" t="e">
        <f>IF(BTC[[#This Row],[SuperTrend]]=BTC[[#This Row],[Upper]],BTC[[#This Row],[Upper]],NA())</f>
        <v>#N/A</v>
      </c>
      <c r="S659" s="22">
        <f>IF(BTC[[#This Row],[SuperTrend]]=BTC[[#This Row],[Lower]],BTC[[#This Row],[Lower]],NA())</f>
        <v>7260.6347771712799</v>
      </c>
      <c r="T659" s="22">
        <f>IF(BTC[[#This Row],[close]]&lt;=BTC[[#This Row],[STpot]],BTC[[#This Row],[Upper]],BTC[[#This Row],[Lower]])</f>
        <v>7260.6347771712799</v>
      </c>
    </row>
    <row r="660" spans="1:20" x14ac:dyDescent="0.25">
      <c r="A660" s="5">
        <v>659</v>
      </c>
      <c r="B660" s="2">
        <v>43621</v>
      </c>
      <c r="C660" s="1">
        <v>7778.08</v>
      </c>
      <c r="D660" s="1">
        <v>7868.13</v>
      </c>
      <c r="E660" s="1">
        <v>7444.58</v>
      </c>
      <c r="F660" s="1">
        <v>7786.7</v>
      </c>
      <c r="G660" s="15">
        <f>BTC[[#This Row],[high]]-BTC[[#This Row],[low]]</f>
        <v>423.55000000000018</v>
      </c>
      <c r="H660" s="15">
        <f>ABS(BTC[[#This Row],[high]]-F659)</f>
        <v>91.630000000000109</v>
      </c>
      <c r="I660" s="15">
        <f>ABS(BTC[[#This Row],[low]]-F659)</f>
        <v>331.92000000000007</v>
      </c>
      <c r="J660" s="15">
        <f>MAX(BTC[[#This Row],[H-L]:[|L-pC|]])</f>
        <v>423.55000000000018</v>
      </c>
      <c r="K660" s="8">
        <f>(K659*9+BTC[[#This Row],[TR]])/10</f>
        <v>483.52030223264092</v>
      </c>
      <c r="L660" s="12">
        <f>(BTC[[#This Row],[high]]+BTC[[#This Row],[low]])/2</f>
        <v>7656.3549999999996</v>
      </c>
      <c r="M660" s="15">
        <f>BTC[[#This Row],[MidPrice]]+3*BTC[[#This Row],[ATR]]</f>
        <v>9106.9159066979228</v>
      </c>
      <c r="N660" s="15">
        <f>BTC[[#This Row],[MidPrice]]-3*BTC[[#This Row],[ATR]]</f>
        <v>6205.7940933020764</v>
      </c>
      <c r="O660" s="15">
        <f>IF(OR(BTC[[#This Row],[UpperE]]&lt;O659,F659&gt;O659),BTC[[#This Row],[UpperE]],O659)</f>
        <v>8825.8559922725399</v>
      </c>
      <c r="P660" s="15">
        <f>IF(OR(BTC[[#This Row],[LowerE]]&gt;P659,F659&lt;P659),BTC[[#This Row],[LowerE]],P659)</f>
        <v>7260.6347771712799</v>
      </c>
      <c r="Q660" s="8">
        <f>IF(T659=O659,BTC[[#This Row],[Upper]],BTC[[#This Row],[Lower]])</f>
        <v>7260.6347771712799</v>
      </c>
      <c r="R660" s="22" t="e">
        <f>IF(BTC[[#This Row],[SuperTrend]]=BTC[[#This Row],[Upper]],BTC[[#This Row],[Upper]],NA())</f>
        <v>#N/A</v>
      </c>
      <c r="S660" s="22">
        <f>IF(BTC[[#This Row],[SuperTrend]]=BTC[[#This Row],[Lower]],BTC[[#This Row],[Lower]],NA())</f>
        <v>7260.6347771712799</v>
      </c>
      <c r="T660" s="22">
        <f>IF(BTC[[#This Row],[close]]&lt;=BTC[[#This Row],[STpot]],BTC[[#This Row],[Upper]],BTC[[#This Row],[Lower]])</f>
        <v>7260.6347771712799</v>
      </c>
    </row>
    <row r="661" spans="1:20" x14ac:dyDescent="0.25">
      <c r="A661" s="5">
        <v>660</v>
      </c>
      <c r="B661" s="2">
        <v>43622</v>
      </c>
      <c r="C661" s="1">
        <v>7787.57</v>
      </c>
      <c r="D661" s="1">
        <v>8100</v>
      </c>
      <c r="E661" s="1">
        <v>7737.49</v>
      </c>
      <c r="F661" s="1">
        <v>7980.53</v>
      </c>
      <c r="G661" s="15">
        <f>BTC[[#This Row],[high]]-BTC[[#This Row],[low]]</f>
        <v>362.51000000000022</v>
      </c>
      <c r="H661" s="15">
        <f>ABS(BTC[[#This Row],[high]]-F660)</f>
        <v>313.30000000000018</v>
      </c>
      <c r="I661" s="15">
        <f>ABS(BTC[[#This Row],[low]]-F660)</f>
        <v>49.210000000000036</v>
      </c>
      <c r="J661" s="15">
        <f>MAX(BTC[[#This Row],[H-L]:[|L-pC|]])</f>
        <v>362.51000000000022</v>
      </c>
      <c r="K661" s="8">
        <f>(K660*9+BTC[[#This Row],[TR]])/10</f>
        <v>471.41927200937681</v>
      </c>
      <c r="L661" s="12">
        <f>(BTC[[#This Row],[high]]+BTC[[#This Row],[low]])/2</f>
        <v>7918.7449999999999</v>
      </c>
      <c r="M661" s="15">
        <f>BTC[[#This Row],[MidPrice]]+3*BTC[[#This Row],[ATR]]</f>
        <v>9333.0028160281308</v>
      </c>
      <c r="N661" s="15">
        <f>BTC[[#This Row],[MidPrice]]-3*BTC[[#This Row],[ATR]]</f>
        <v>6504.4871839718689</v>
      </c>
      <c r="O661" s="15">
        <f>IF(OR(BTC[[#This Row],[UpperE]]&lt;O660,F660&gt;O660),BTC[[#This Row],[UpperE]],O660)</f>
        <v>8825.8559922725399</v>
      </c>
      <c r="P661" s="15">
        <f>IF(OR(BTC[[#This Row],[LowerE]]&gt;P660,F660&lt;P660),BTC[[#This Row],[LowerE]],P660)</f>
        <v>7260.6347771712799</v>
      </c>
      <c r="Q661" s="8">
        <f>IF(T660=O660,BTC[[#This Row],[Upper]],BTC[[#This Row],[Lower]])</f>
        <v>7260.6347771712799</v>
      </c>
      <c r="R661" s="22" t="e">
        <f>IF(BTC[[#This Row],[SuperTrend]]=BTC[[#This Row],[Upper]],BTC[[#This Row],[Upper]],NA())</f>
        <v>#N/A</v>
      </c>
      <c r="S661" s="22">
        <f>IF(BTC[[#This Row],[SuperTrend]]=BTC[[#This Row],[Lower]],BTC[[#This Row],[Lower]],NA())</f>
        <v>7260.6347771712799</v>
      </c>
      <c r="T661" s="22">
        <f>IF(BTC[[#This Row],[close]]&lt;=BTC[[#This Row],[STpot]],BTC[[#This Row],[Upper]],BTC[[#This Row],[Lower]])</f>
        <v>7260.6347771712799</v>
      </c>
    </row>
    <row r="662" spans="1:20" x14ac:dyDescent="0.25">
      <c r="A662" s="5">
        <v>661</v>
      </c>
      <c r="B662" s="2">
        <v>43623</v>
      </c>
      <c r="C662" s="1">
        <v>7978.94</v>
      </c>
      <c r="D662" s="1">
        <v>8044.65</v>
      </c>
      <c r="E662" s="1">
        <v>7751</v>
      </c>
      <c r="F662" s="1">
        <v>7893.62</v>
      </c>
      <c r="G662" s="15">
        <f>BTC[[#This Row],[high]]-BTC[[#This Row],[low]]</f>
        <v>293.64999999999964</v>
      </c>
      <c r="H662" s="15">
        <f>ABS(BTC[[#This Row],[high]]-F661)</f>
        <v>64.119999999999891</v>
      </c>
      <c r="I662" s="15">
        <f>ABS(BTC[[#This Row],[low]]-F661)</f>
        <v>229.52999999999975</v>
      </c>
      <c r="J662" s="15">
        <f>MAX(BTC[[#This Row],[H-L]:[|L-pC|]])</f>
        <v>293.64999999999964</v>
      </c>
      <c r="K662" s="8">
        <f>(K661*9+BTC[[#This Row],[TR]])/10</f>
        <v>453.64234480843908</v>
      </c>
      <c r="L662" s="12">
        <f>(BTC[[#This Row],[high]]+BTC[[#This Row],[low]])/2</f>
        <v>7897.8249999999998</v>
      </c>
      <c r="M662" s="15">
        <f>BTC[[#This Row],[MidPrice]]+3*BTC[[#This Row],[ATR]]</f>
        <v>9258.7520344253171</v>
      </c>
      <c r="N662" s="15">
        <f>BTC[[#This Row],[MidPrice]]-3*BTC[[#This Row],[ATR]]</f>
        <v>6536.8979655746825</v>
      </c>
      <c r="O662" s="15">
        <f>IF(OR(BTC[[#This Row],[UpperE]]&lt;O661,F661&gt;O661),BTC[[#This Row],[UpperE]],O661)</f>
        <v>8825.8559922725399</v>
      </c>
      <c r="P662" s="15">
        <f>IF(OR(BTC[[#This Row],[LowerE]]&gt;P661,F661&lt;P661),BTC[[#This Row],[LowerE]],P661)</f>
        <v>7260.6347771712799</v>
      </c>
      <c r="Q662" s="8">
        <f>IF(T661=O661,BTC[[#This Row],[Upper]],BTC[[#This Row],[Lower]])</f>
        <v>7260.6347771712799</v>
      </c>
      <c r="R662" s="22" t="e">
        <f>IF(BTC[[#This Row],[SuperTrend]]=BTC[[#This Row],[Upper]],BTC[[#This Row],[Upper]],NA())</f>
        <v>#N/A</v>
      </c>
      <c r="S662" s="22">
        <f>IF(BTC[[#This Row],[SuperTrend]]=BTC[[#This Row],[Lower]],BTC[[#This Row],[Lower]],NA())</f>
        <v>7260.6347771712799</v>
      </c>
      <c r="T662" s="22">
        <f>IF(BTC[[#This Row],[close]]&lt;=BTC[[#This Row],[STpot]],BTC[[#This Row],[Upper]],BTC[[#This Row],[Lower]])</f>
        <v>7260.6347771712799</v>
      </c>
    </row>
    <row r="663" spans="1:20" x14ac:dyDescent="0.25">
      <c r="A663" s="5">
        <v>662</v>
      </c>
      <c r="B663" s="2">
        <v>43624</v>
      </c>
      <c r="C663" s="1">
        <v>7895.28</v>
      </c>
      <c r="D663" s="1">
        <v>7935</v>
      </c>
      <c r="E663" s="1">
        <v>7506.66</v>
      </c>
      <c r="F663" s="1">
        <v>7628.13</v>
      </c>
      <c r="G663" s="15">
        <f>BTC[[#This Row],[high]]-BTC[[#This Row],[low]]</f>
        <v>428.34000000000015</v>
      </c>
      <c r="H663" s="15">
        <f>ABS(BTC[[#This Row],[high]]-F662)</f>
        <v>41.380000000000109</v>
      </c>
      <c r="I663" s="15">
        <f>ABS(BTC[[#This Row],[low]]-F662)</f>
        <v>386.96000000000004</v>
      </c>
      <c r="J663" s="15">
        <f>MAX(BTC[[#This Row],[H-L]:[|L-pC|]])</f>
        <v>428.34000000000015</v>
      </c>
      <c r="K663" s="8">
        <f>(K662*9+BTC[[#This Row],[TR]])/10</f>
        <v>451.11211032759519</v>
      </c>
      <c r="L663" s="12">
        <f>(BTC[[#This Row],[high]]+BTC[[#This Row],[low]])/2</f>
        <v>7720.83</v>
      </c>
      <c r="M663" s="15">
        <f>BTC[[#This Row],[MidPrice]]+3*BTC[[#This Row],[ATR]]</f>
        <v>9074.1663309827854</v>
      </c>
      <c r="N663" s="15">
        <f>BTC[[#This Row],[MidPrice]]-3*BTC[[#This Row],[ATR]]</f>
        <v>6367.4936690172144</v>
      </c>
      <c r="O663" s="15">
        <f>IF(OR(BTC[[#This Row],[UpperE]]&lt;O662,F662&gt;O662),BTC[[#This Row],[UpperE]],O662)</f>
        <v>8825.8559922725399</v>
      </c>
      <c r="P663" s="15">
        <f>IF(OR(BTC[[#This Row],[LowerE]]&gt;P662,F662&lt;P662),BTC[[#This Row],[LowerE]],P662)</f>
        <v>7260.6347771712799</v>
      </c>
      <c r="Q663" s="8">
        <f>IF(T662=O662,BTC[[#This Row],[Upper]],BTC[[#This Row],[Lower]])</f>
        <v>7260.6347771712799</v>
      </c>
      <c r="R663" s="22" t="e">
        <f>IF(BTC[[#This Row],[SuperTrend]]=BTC[[#This Row],[Upper]],BTC[[#This Row],[Upper]],NA())</f>
        <v>#N/A</v>
      </c>
      <c r="S663" s="22">
        <f>IF(BTC[[#This Row],[SuperTrend]]=BTC[[#This Row],[Lower]],BTC[[#This Row],[Lower]],NA())</f>
        <v>7260.6347771712799</v>
      </c>
      <c r="T663" s="22">
        <f>IF(BTC[[#This Row],[close]]&lt;=BTC[[#This Row],[STpot]],BTC[[#This Row],[Upper]],BTC[[#This Row],[Lower]])</f>
        <v>7260.6347771712799</v>
      </c>
    </row>
    <row r="664" spans="1:20" x14ac:dyDescent="0.25">
      <c r="A664" s="5">
        <v>663</v>
      </c>
      <c r="B664" s="2">
        <v>43625</v>
      </c>
      <c r="C664" s="1">
        <v>7627.57</v>
      </c>
      <c r="D664" s="1">
        <v>8020</v>
      </c>
      <c r="E664" s="1">
        <v>7511</v>
      </c>
      <c r="F664" s="1">
        <v>7982.75</v>
      </c>
      <c r="G664" s="15">
        <f>BTC[[#This Row],[high]]-BTC[[#This Row],[low]]</f>
        <v>509</v>
      </c>
      <c r="H664" s="15">
        <f>ABS(BTC[[#This Row],[high]]-F663)</f>
        <v>391.86999999999989</v>
      </c>
      <c r="I664" s="15">
        <f>ABS(BTC[[#This Row],[low]]-F663)</f>
        <v>117.13000000000011</v>
      </c>
      <c r="J664" s="15">
        <f>MAX(BTC[[#This Row],[H-L]:[|L-pC|]])</f>
        <v>509</v>
      </c>
      <c r="K664" s="8">
        <f>(K663*9+BTC[[#This Row],[TR]])/10</f>
        <v>456.90089929483565</v>
      </c>
      <c r="L664" s="12">
        <f>(BTC[[#This Row],[high]]+BTC[[#This Row],[low]])/2</f>
        <v>7765.5</v>
      </c>
      <c r="M664" s="15">
        <f>BTC[[#This Row],[MidPrice]]+3*BTC[[#This Row],[ATR]]</f>
        <v>9136.2026978845061</v>
      </c>
      <c r="N664" s="15">
        <f>BTC[[#This Row],[MidPrice]]-3*BTC[[#This Row],[ATR]]</f>
        <v>6394.797302115493</v>
      </c>
      <c r="O664" s="15">
        <f>IF(OR(BTC[[#This Row],[UpperE]]&lt;O663,F663&gt;O663),BTC[[#This Row],[UpperE]],O663)</f>
        <v>8825.8559922725399</v>
      </c>
      <c r="P664" s="15">
        <f>IF(OR(BTC[[#This Row],[LowerE]]&gt;P663,F663&lt;P663),BTC[[#This Row],[LowerE]],P663)</f>
        <v>7260.6347771712799</v>
      </c>
      <c r="Q664" s="8">
        <f>IF(T663=O663,BTC[[#This Row],[Upper]],BTC[[#This Row],[Lower]])</f>
        <v>7260.6347771712799</v>
      </c>
      <c r="R664" s="22" t="e">
        <f>IF(BTC[[#This Row],[SuperTrend]]=BTC[[#This Row],[Upper]],BTC[[#This Row],[Upper]],NA())</f>
        <v>#N/A</v>
      </c>
      <c r="S664" s="22">
        <f>IF(BTC[[#This Row],[SuperTrend]]=BTC[[#This Row],[Lower]],BTC[[#This Row],[Lower]],NA())</f>
        <v>7260.6347771712799</v>
      </c>
      <c r="T664" s="22">
        <f>IF(BTC[[#This Row],[close]]&lt;=BTC[[#This Row],[STpot]],BTC[[#This Row],[Upper]],BTC[[#This Row],[Lower]])</f>
        <v>7260.6347771712799</v>
      </c>
    </row>
    <row r="665" spans="1:20" x14ac:dyDescent="0.25">
      <c r="A665" s="5">
        <v>664</v>
      </c>
      <c r="B665" s="2">
        <v>43626</v>
      </c>
      <c r="C665" s="1">
        <v>7981</v>
      </c>
      <c r="D665" s="1">
        <v>8010</v>
      </c>
      <c r="E665" s="1">
        <v>7692.23</v>
      </c>
      <c r="F665" s="1">
        <v>7884.9</v>
      </c>
      <c r="G665" s="15">
        <f>BTC[[#This Row],[high]]-BTC[[#This Row],[low]]</f>
        <v>317.77000000000044</v>
      </c>
      <c r="H665" s="15">
        <f>ABS(BTC[[#This Row],[high]]-F664)</f>
        <v>27.25</v>
      </c>
      <c r="I665" s="15">
        <f>ABS(BTC[[#This Row],[low]]-F664)</f>
        <v>290.52000000000044</v>
      </c>
      <c r="J665" s="15">
        <f>MAX(BTC[[#This Row],[H-L]:[|L-pC|]])</f>
        <v>317.77000000000044</v>
      </c>
      <c r="K665" s="8">
        <f>(K664*9+BTC[[#This Row],[TR]])/10</f>
        <v>442.98780936535212</v>
      </c>
      <c r="L665" s="12">
        <f>(BTC[[#This Row],[high]]+BTC[[#This Row],[low]])/2</f>
        <v>7851.1149999999998</v>
      </c>
      <c r="M665" s="15">
        <f>BTC[[#This Row],[MidPrice]]+3*BTC[[#This Row],[ATR]]</f>
        <v>9180.0784280960561</v>
      </c>
      <c r="N665" s="15">
        <f>BTC[[#This Row],[MidPrice]]-3*BTC[[#This Row],[ATR]]</f>
        <v>6522.1515719039435</v>
      </c>
      <c r="O665" s="15">
        <f>IF(OR(BTC[[#This Row],[UpperE]]&lt;O664,F664&gt;O664),BTC[[#This Row],[UpperE]],O664)</f>
        <v>8825.8559922725399</v>
      </c>
      <c r="P665" s="15">
        <f>IF(OR(BTC[[#This Row],[LowerE]]&gt;P664,F664&lt;P664),BTC[[#This Row],[LowerE]],P664)</f>
        <v>7260.6347771712799</v>
      </c>
      <c r="Q665" s="8">
        <f>IF(T664=O664,BTC[[#This Row],[Upper]],BTC[[#This Row],[Lower]])</f>
        <v>7260.6347771712799</v>
      </c>
      <c r="R665" s="22" t="e">
        <f>IF(BTC[[#This Row],[SuperTrend]]=BTC[[#This Row],[Upper]],BTC[[#This Row],[Upper]],NA())</f>
        <v>#N/A</v>
      </c>
      <c r="S665" s="22">
        <f>IF(BTC[[#This Row],[SuperTrend]]=BTC[[#This Row],[Lower]],BTC[[#This Row],[Lower]],NA())</f>
        <v>7260.6347771712799</v>
      </c>
      <c r="T665" s="22">
        <f>IF(BTC[[#This Row],[close]]&lt;=BTC[[#This Row],[STpot]],BTC[[#This Row],[Upper]],BTC[[#This Row],[Lower]])</f>
        <v>7260.6347771712799</v>
      </c>
    </row>
    <row r="666" spans="1:20" x14ac:dyDescent="0.25">
      <c r="A666" s="5">
        <v>665</v>
      </c>
      <c r="B666" s="2">
        <v>43627</v>
      </c>
      <c r="C666" s="1">
        <v>7884.9</v>
      </c>
      <c r="D666" s="1">
        <v>8200</v>
      </c>
      <c r="E666" s="1">
        <v>7788.99</v>
      </c>
      <c r="F666" s="1">
        <v>8127.64</v>
      </c>
      <c r="G666" s="15">
        <f>BTC[[#This Row],[high]]-BTC[[#This Row],[low]]</f>
        <v>411.01000000000022</v>
      </c>
      <c r="H666" s="15">
        <f>ABS(BTC[[#This Row],[high]]-F665)</f>
        <v>315.10000000000036</v>
      </c>
      <c r="I666" s="15">
        <f>ABS(BTC[[#This Row],[low]]-F665)</f>
        <v>95.909999999999854</v>
      </c>
      <c r="J666" s="15">
        <f>MAX(BTC[[#This Row],[H-L]:[|L-pC|]])</f>
        <v>411.01000000000022</v>
      </c>
      <c r="K666" s="8">
        <f>(K665*9+BTC[[#This Row],[TR]])/10</f>
        <v>439.79002842881692</v>
      </c>
      <c r="L666" s="12">
        <f>(BTC[[#This Row],[high]]+BTC[[#This Row],[low]])/2</f>
        <v>7994.4949999999999</v>
      </c>
      <c r="M666" s="15">
        <f>BTC[[#This Row],[MidPrice]]+3*BTC[[#This Row],[ATR]]</f>
        <v>9313.8650852864503</v>
      </c>
      <c r="N666" s="15">
        <f>BTC[[#This Row],[MidPrice]]-3*BTC[[#This Row],[ATR]]</f>
        <v>6675.1249147135495</v>
      </c>
      <c r="O666" s="15">
        <f>IF(OR(BTC[[#This Row],[UpperE]]&lt;O665,F665&gt;O665),BTC[[#This Row],[UpperE]],O665)</f>
        <v>8825.8559922725399</v>
      </c>
      <c r="P666" s="15">
        <f>IF(OR(BTC[[#This Row],[LowerE]]&gt;P665,F665&lt;P665),BTC[[#This Row],[LowerE]],P665)</f>
        <v>7260.6347771712799</v>
      </c>
      <c r="Q666" s="8">
        <f>IF(T665=O665,BTC[[#This Row],[Upper]],BTC[[#This Row],[Lower]])</f>
        <v>7260.6347771712799</v>
      </c>
      <c r="R666" s="22" t="e">
        <f>IF(BTC[[#This Row],[SuperTrend]]=BTC[[#This Row],[Upper]],BTC[[#This Row],[Upper]],NA())</f>
        <v>#N/A</v>
      </c>
      <c r="S666" s="22">
        <f>IF(BTC[[#This Row],[SuperTrend]]=BTC[[#This Row],[Lower]],BTC[[#This Row],[Lower]],NA())</f>
        <v>7260.6347771712799</v>
      </c>
      <c r="T666" s="22">
        <f>IF(BTC[[#This Row],[close]]&lt;=BTC[[#This Row],[STpot]],BTC[[#This Row],[Upper]],BTC[[#This Row],[Lower]])</f>
        <v>7260.6347771712799</v>
      </c>
    </row>
    <row r="667" spans="1:20" x14ac:dyDescent="0.25">
      <c r="A667" s="5">
        <v>666</v>
      </c>
      <c r="B667" s="2">
        <v>43628</v>
      </c>
      <c r="C667" s="1">
        <v>8127.64</v>
      </c>
      <c r="D667" s="1">
        <v>8309.82</v>
      </c>
      <c r="E667" s="1">
        <v>8010.03</v>
      </c>
      <c r="F667" s="1">
        <v>8218.5400000000009</v>
      </c>
      <c r="G667" s="15">
        <f>BTC[[#This Row],[high]]-BTC[[#This Row],[low]]</f>
        <v>299.78999999999996</v>
      </c>
      <c r="H667" s="15">
        <f>ABS(BTC[[#This Row],[high]]-F666)</f>
        <v>182.17999999999938</v>
      </c>
      <c r="I667" s="15">
        <f>ABS(BTC[[#This Row],[low]]-F666)</f>
        <v>117.61000000000058</v>
      </c>
      <c r="J667" s="15">
        <f>MAX(BTC[[#This Row],[H-L]:[|L-pC|]])</f>
        <v>299.78999999999996</v>
      </c>
      <c r="K667" s="8">
        <f>(K666*9+BTC[[#This Row],[TR]])/10</f>
        <v>425.79002558593527</v>
      </c>
      <c r="L667" s="12">
        <f>(BTC[[#This Row],[high]]+BTC[[#This Row],[low]])/2</f>
        <v>8159.9249999999993</v>
      </c>
      <c r="M667" s="15">
        <f>BTC[[#This Row],[MidPrice]]+3*BTC[[#This Row],[ATR]]</f>
        <v>9437.2950767578041</v>
      </c>
      <c r="N667" s="15">
        <f>BTC[[#This Row],[MidPrice]]-3*BTC[[#This Row],[ATR]]</f>
        <v>6882.5549232421936</v>
      </c>
      <c r="O667" s="15">
        <f>IF(OR(BTC[[#This Row],[UpperE]]&lt;O666,F666&gt;O666),BTC[[#This Row],[UpperE]],O666)</f>
        <v>8825.8559922725399</v>
      </c>
      <c r="P667" s="15">
        <f>IF(OR(BTC[[#This Row],[LowerE]]&gt;P666,F666&lt;P666),BTC[[#This Row],[LowerE]],P666)</f>
        <v>7260.6347771712799</v>
      </c>
      <c r="Q667" s="8">
        <f>IF(T666=O666,BTC[[#This Row],[Upper]],BTC[[#This Row],[Lower]])</f>
        <v>7260.6347771712799</v>
      </c>
      <c r="R667" s="22" t="e">
        <f>IF(BTC[[#This Row],[SuperTrend]]=BTC[[#This Row],[Upper]],BTC[[#This Row],[Upper]],NA())</f>
        <v>#N/A</v>
      </c>
      <c r="S667" s="22">
        <f>IF(BTC[[#This Row],[SuperTrend]]=BTC[[#This Row],[Lower]],BTC[[#This Row],[Lower]],NA())</f>
        <v>7260.6347771712799</v>
      </c>
      <c r="T667" s="22">
        <f>IF(BTC[[#This Row],[close]]&lt;=BTC[[#This Row],[STpot]],BTC[[#This Row],[Upper]],BTC[[#This Row],[Lower]])</f>
        <v>7260.6347771712799</v>
      </c>
    </row>
    <row r="668" spans="1:20" x14ac:dyDescent="0.25">
      <c r="A668" s="5">
        <v>667</v>
      </c>
      <c r="B668" s="2">
        <v>43629</v>
      </c>
      <c r="C668" s="1">
        <v>8216.44</v>
      </c>
      <c r="D668" s="1">
        <v>8684.41</v>
      </c>
      <c r="E668" s="1">
        <v>8144.32</v>
      </c>
      <c r="F668" s="1">
        <v>8650</v>
      </c>
      <c r="G668" s="15">
        <f>BTC[[#This Row],[high]]-BTC[[#This Row],[low]]</f>
        <v>540.09000000000015</v>
      </c>
      <c r="H668" s="15">
        <f>ABS(BTC[[#This Row],[high]]-F667)</f>
        <v>465.86999999999898</v>
      </c>
      <c r="I668" s="15">
        <f>ABS(BTC[[#This Row],[low]]-F667)</f>
        <v>74.220000000001164</v>
      </c>
      <c r="J668" s="15">
        <f>MAX(BTC[[#This Row],[H-L]:[|L-pC|]])</f>
        <v>540.09000000000015</v>
      </c>
      <c r="K668" s="8">
        <f>(K667*9+BTC[[#This Row],[TR]])/10</f>
        <v>437.22002302734182</v>
      </c>
      <c r="L668" s="12">
        <f>(BTC[[#This Row],[high]]+BTC[[#This Row],[low]])/2</f>
        <v>8414.3649999999998</v>
      </c>
      <c r="M668" s="15">
        <f>BTC[[#This Row],[MidPrice]]+3*BTC[[#This Row],[ATR]]</f>
        <v>9726.0250690820249</v>
      </c>
      <c r="N668" s="15">
        <f>BTC[[#This Row],[MidPrice]]-3*BTC[[#This Row],[ATR]]</f>
        <v>7102.7049309179747</v>
      </c>
      <c r="O668" s="15">
        <f>IF(OR(BTC[[#This Row],[UpperE]]&lt;O667,F667&gt;O667),BTC[[#This Row],[UpperE]],O667)</f>
        <v>8825.8559922725399</v>
      </c>
      <c r="P668" s="15">
        <f>IF(OR(BTC[[#This Row],[LowerE]]&gt;P667,F667&lt;P667),BTC[[#This Row],[LowerE]],P667)</f>
        <v>7260.6347771712799</v>
      </c>
      <c r="Q668" s="8">
        <f>IF(T667=O667,BTC[[#This Row],[Upper]],BTC[[#This Row],[Lower]])</f>
        <v>7260.6347771712799</v>
      </c>
      <c r="R668" s="22" t="e">
        <f>IF(BTC[[#This Row],[SuperTrend]]=BTC[[#This Row],[Upper]],BTC[[#This Row],[Upper]],NA())</f>
        <v>#N/A</v>
      </c>
      <c r="S668" s="22">
        <f>IF(BTC[[#This Row],[SuperTrend]]=BTC[[#This Row],[Lower]],BTC[[#This Row],[Lower]],NA())</f>
        <v>7260.6347771712799</v>
      </c>
      <c r="T668" s="22">
        <f>IF(BTC[[#This Row],[close]]&lt;=BTC[[#This Row],[STpot]],BTC[[#This Row],[Upper]],BTC[[#This Row],[Lower]])</f>
        <v>7260.6347771712799</v>
      </c>
    </row>
    <row r="669" spans="1:20" x14ac:dyDescent="0.25">
      <c r="A669" s="5">
        <v>668</v>
      </c>
      <c r="B669" s="2">
        <v>43630</v>
      </c>
      <c r="C669" s="1">
        <v>8650.8799999999992</v>
      </c>
      <c r="D669" s="1">
        <v>8864.99</v>
      </c>
      <c r="E669" s="1">
        <v>8567.6299999999992</v>
      </c>
      <c r="F669" s="1">
        <v>8808.7000000000007</v>
      </c>
      <c r="G669" s="15">
        <f>BTC[[#This Row],[high]]-BTC[[#This Row],[low]]</f>
        <v>297.36000000000058</v>
      </c>
      <c r="H669" s="15">
        <f>ABS(BTC[[#This Row],[high]]-F668)</f>
        <v>214.98999999999978</v>
      </c>
      <c r="I669" s="15">
        <f>ABS(BTC[[#This Row],[low]]-F668)</f>
        <v>82.3700000000008</v>
      </c>
      <c r="J669" s="15">
        <f>MAX(BTC[[#This Row],[H-L]:[|L-pC|]])</f>
        <v>297.36000000000058</v>
      </c>
      <c r="K669" s="8">
        <f>(K668*9+BTC[[#This Row],[TR]])/10</f>
        <v>423.23402072460777</v>
      </c>
      <c r="L669" s="12">
        <f>(BTC[[#This Row],[high]]+BTC[[#This Row],[low]])/2</f>
        <v>8716.31</v>
      </c>
      <c r="M669" s="15">
        <f>BTC[[#This Row],[MidPrice]]+3*BTC[[#This Row],[ATR]]</f>
        <v>9986.0120621738224</v>
      </c>
      <c r="N669" s="15">
        <f>BTC[[#This Row],[MidPrice]]-3*BTC[[#This Row],[ATR]]</f>
        <v>7446.6079378261766</v>
      </c>
      <c r="O669" s="15">
        <f>IF(OR(BTC[[#This Row],[UpperE]]&lt;O668,F668&gt;O668),BTC[[#This Row],[UpperE]],O668)</f>
        <v>8825.8559922725399</v>
      </c>
      <c r="P669" s="15">
        <f>IF(OR(BTC[[#This Row],[LowerE]]&gt;P668,F668&lt;P668),BTC[[#This Row],[LowerE]],P668)</f>
        <v>7446.6079378261766</v>
      </c>
      <c r="Q669" s="8">
        <f>IF(T668=O668,BTC[[#This Row],[Upper]],BTC[[#This Row],[Lower]])</f>
        <v>7446.6079378261766</v>
      </c>
      <c r="R669" s="22" t="e">
        <f>IF(BTC[[#This Row],[SuperTrend]]=BTC[[#This Row],[Upper]],BTC[[#This Row],[Upper]],NA())</f>
        <v>#N/A</v>
      </c>
      <c r="S669" s="22">
        <f>IF(BTC[[#This Row],[SuperTrend]]=BTC[[#This Row],[Lower]],BTC[[#This Row],[Lower]],NA())</f>
        <v>7446.6079378261766</v>
      </c>
      <c r="T669" s="22">
        <f>IF(BTC[[#This Row],[close]]&lt;=BTC[[#This Row],[STpot]],BTC[[#This Row],[Upper]],BTC[[#This Row],[Lower]])</f>
        <v>7446.6079378261766</v>
      </c>
    </row>
    <row r="670" spans="1:20" x14ac:dyDescent="0.25">
      <c r="A670" s="5">
        <v>669</v>
      </c>
      <c r="B670" s="2">
        <v>43631</v>
      </c>
      <c r="C670" s="1">
        <v>8810.77</v>
      </c>
      <c r="D670" s="1">
        <v>9333</v>
      </c>
      <c r="E670" s="1">
        <v>8760</v>
      </c>
      <c r="F670" s="1">
        <v>8953.33</v>
      </c>
      <c r="G670" s="15">
        <f>BTC[[#This Row],[high]]-BTC[[#This Row],[low]]</f>
        <v>573</v>
      </c>
      <c r="H670" s="15">
        <f>ABS(BTC[[#This Row],[high]]-F669)</f>
        <v>524.29999999999927</v>
      </c>
      <c r="I670" s="15">
        <f>ABS(BTC[[#This Row],[low]]-F669)</f>
        <v>48.700000000000728</v>
      </c>
      <c r="J670" s="15">
        <f>MAX(BTC[[#This Row],[H-L]:[|L-pC|]])</f>
        <v>573</v>
      </c>
      <c r="K670" s="8">
        <f>(K669*9+BTC[[#This Row],[TR]])/10</f>
        <v>438.21061865214705</v>
      </c>
      <c r="L670" s="12">
        <f>(BTC[[#This Row],[high]]+BTC[[#This Row],[low]])/2</f>
        <v>9046.5</v>
      </c>
      <c r="M670" s="15">
        <f>BTC[[#This Row],[MidPrice]]+3*BTC[[#This Row],[ATR]]</f>
        <v>10361.131855956441</v>
      </c>
      <c r="N670" s="15">
        <f>BTC[[#This Row],[MidPrice]]-3*BTC[[#This Row],[ATR]]</f>
        <v>7731.8681440435594</v>
      </c>
      <c r="O670" s="15">
        <f>IF(OR(BTC[[#This Row],[UpperE]]&lt;O669,F669&gt;O669),BTC[[#This Row],[UpperE]],O669)</f>
        <v>8825.8559922725399</v>
      </c>
      <c r="P670" s="15">
        <f>IF(OR(BTC[[#This Row],[LowerE]]&gt;P669,F669&lt;P669),BTC[[#This Row],[LowerE]],P669)</f>
        <v>7731.8681440435594</v>
      </c>
      <c r="Q670" s="8">
        <f>IF(T669=O669,BTC[[#This Row],[Upper]],BTC[[#This Row],[Lower]])</f>
        <v>7731.8681440435594</v>
      </c>
      <c r="R670" s="22" t="e">
        <f>IF(BTC[[#This Row],[SuperTrend]]=BTC[[#This Row],[Upper]],BTC[[#This Row],[Upper]],NA())</f>
        <v>#N/A</v>
      </c>
      <c r="S670" s="22">
        <f>IF(BTC[[#This Row],[SuperTrend]]=BTC[[#This Row],[Lower]],BTC[[#This Row],[Lower]],NA())</f>
        <v>7731.8681440435594</v>
      </c>
      <c r="T670" s="22">
        <f>IF(BTC[[#This Row],[close]]&lt;=BTC[[#This Row],[STpot]],BTC[[#This Row],[Upper]],BTC[[#This Row],[Lower]])</f>
        <v>7731.8681440435594</v>
      </c>
    </row>
    <row r="671" spans="1:20" x14ac:dyDescent="0.25">
      <c r="A671" s="5">
        <v>670</v>
      </c>
      <c r="B671" s="2">
        <v>43632</v>
      </c>
      <c r="C671" s="1">
        <v>8953</v>
      </c>
      <c r="D671" s="1">
        <v>9444</v>
      </c>
      <c r="E671" s="1">
        <v>8950</v>
      </c>
      <c r="F671" s="1">
        <v>9313.9599999999991</v>
      </c>
      <c r="G671" s="15">
        <f>BTC[[#This Row],[high]]-BTC[[#This Row],[low]]</f>
        <v>494</v>
      </c>
      <c r="H671" s="15">
        <f>ABS(BTC[[#This Row],[high]]-F670)</f>
        <v>490.67000000000007</v>
      </c>
      <c r="I671" s="15">
        <f>ABS(BTC[[#This Row],[low]]-F670)</f>
        <v>3.3299999999999272</v>
      </c>
      <c r="J671" s="15">
        <f>MAX(BTC[[#This Row],[H-L]:[|L-pC|]])</f>
        <v>494</v>
      </c>
      <c r="K671" s="8">
        <f>(K670*9+BTC[[#This Row],[TR]])/10</f>
        <v>443.78955678693239</v>
      </c>
      <c r="L671" s="12">
        <f>(BTC[[#This Row],[high]]+BTC[[#This Row],[low]])/2</f>
        <v>9197</v>
      </c>
      <c r="M671" s="15">
        <f>BTC[[#This Row],[MidPrice]]+3*BTC[[#This Row],[ATR]]</f>
        <v>10528.368670360796</v>
      </c>
      <c r="N671" s="15">
        <f>BTC[[#This Row],[MidPrice]]-3*BTC[[#This Row],[ATR]]</f>
        <v>7865.6313296392027</v>
      </c>
      <c r="O671" s="15">
        <f>IF(OR(BTC[[#This Row],[UpperE]]&lt;O670,F670&gt;O670),BTC[[#This Row],[UpperE]],O670)</f>
        <v>10528.368670360796</v>
      </c>
      <c r="P671" s="15">
        <f>IF(OR(BTC[[#This Row],[LowerE]]&gt;P670,F670&lt;P670),BTC[[#This Row],[LowerE]],P670)</f>
        <v>7865.6313296392027</v>
      </c>
      <c r="Q671" s="8">
        <f>IF(T670=O670,BTC[[#This Row],[Upper]],BTC[[#This Row],[Lower]])</f>
        <v>7865.6313296392027</v>
      </c>
      <c r="R671" s="22" t="e">
        <f>IF(BTC[[#This Row],[SuperTrend]]=BTC[[#This Row],[Upper]],BTC[[#This Row],[Upper]],NA())</f>
        <v>#N/A</v>
      </c>
      <c r="S671" s="22">
        <f>IF(BTC[[#This Row],[SuperTrend]]=BTC[[#This Row],[Lower]],BTC[[#This Row],[Lower]],NA())</f>
        <v>7865.6313296392027</v>
      </c>
      <c r="T671" s="22">
        <f>IF(BTC[[#This Row],[close]]&lt;=BTC[[#This Row],[STpot]],BTC[[#This Row],[Upper]],BTC[[#This Row],[Lower]])</f>
        <v>7865.6313296392027</v>
      </c>
    </row>
    <row r="672" spans="1:20" x14ac:dyDescent="0.25">
      <c r="A672" s="5">
        <v>671</v>
      </c>
      <c r="B672" s="2">
        <v>43633</v>
      </c>
      <c r="C672" s="1">
        <v>9312.1299999999992</v>
      </c>
      <c r="D672" s="1">
        <v>9336.36</v>
      </c>
      <c r="E672" s="1">
        <v>8950</v>
      </c>
      <c r="F672" s="1">
        <v>9081.5499999999993</v>
      </c>
      <c r="G672" s="15">
        <f>BTC[[#This Row],[high]]-BTC[[#This Row],[low]]</f>
        <v>386.36000000000058</v>
      </c>
      <c r="H672" s="15">
        <f>ABS(BTC[[#This Row],[high]]-F671)</f>
        <v>22.400000000001455</v>
      </c>
      <c r="I672" s="15">
        <f>ABS(BTC[[#This Row],[low]]-F671)</f>
        <v>363.95999999999913</v>
      </c>
      <c r="J672" s="15">
        <f>MAX(BTC[[#This Row],[H-L]:[|L-pC|]])</f>
        <v>386.36000000000058</v>
      </c>
      <c r="K672" s="8">
        <f>(K671*9+BTC[[#This Row],[TR]])/10</f>
        <v>438.04660110823914</v>
      </c>
      <c r="L672" s="12">
        <f>(BTC[[#This Row],[high]]+BTC[[#This Row],[low]])/2</f>
        <v>9143.18</v>
      </c>
      <c r="M672" s="15">
        <f>BTC[[#This Row],[MidPrice]]+3*BTC[[#This Row],[ATR]]</f>
        <v>10457.319803324717</v>
      </c>
      <c r="N672" s="15">
        <f>BTC[[#This Row],[MidPrice]]-3*BTC[[#This Row],[ATR]]</f>
        <v>7829.0401966752834</v>
      </c>
      <c r="O672" s="15">
        <f>IF(OR(BTC[[#This Row],[UpperE]]&lt;O671,F671&gt;O671),BTC[[#This Row],[UpperE]],O671)</f>
        <v>10457.319803324717</v>
      </c>
      <c r="P672" s="15">
        <f>IF(OR(BTC[[#This Row],[LowerE]]&gt;P671,F671&lt;P671),BTC[[#This Row],[LowerE]],P671)</f>
        <v>7865.6313296392027</v>
      </c>
      <c r="Q672" s="8">
        <f>IF(T671=O671,BTC[[#This Row],[Upper]],BTC[[#This Row],[Lower]])</f>
        <v>7865.6313296392027</v>
      </c>
      <c r="R672" s="22" t="e">
        <f>IF(BTC[[#This Row],[SuperTrend]]=BTC[[#This Row],[Upper]],BTC[[#This Row],[Upper]],NA())</f>
        <v>#N/A</v>
      </c>
      <c r="S672" s="22">
        <f>IF(BTC[[#This Row],[SuperTrend]]=BTC[[#This Row],[Lower]],BTC[[#This Row],[Lower]],NA())</f>
        <v>7865.6313296392027</v>
      </c>
      <c r="T672" s="22">
        <f>IF(BTC[[#This Row],[close]]&lt;=BTC[[#This Row],[STpot]],BTC[[#This Row],[Upper]],BTC[[#This Row],[Lower]])</f>
        <v>7865.6313296392027</v>
      </c>
    </row>
    <row r="673" spans="1:20" x14ac:dyDescent="0.25">
      <c r="A673" s="5">
        <v>672</v>
      </c>
      <c r="B673" s="2">
        <v>43634</v>
      </c>
      <c r="C673" s="1">
        <v>9081.9699999999993</v>
      </c>
      <c r="D673" s="1">
        <v>9304</v>
      </c>
      <c r="E673" s="1">
        <v>8960</v>
      </c>
      <c r="F673" s="1">
        <v>9255.49</v>
      </c>
      <c r="G673" s="15">
        <f>BTC[[#This Row],[high]]-BTC[[#This Row],[low]]</f>
        <v>344</v>
      </c>
      <c r="H673" s="15">
        <f>ABS(BTC[[#This Row],[high]]-F672)</f>
        <v>222.45000000000073</v>
      </c>
      <c r="I673" s="15">
        <f>ABS(BTC[[#This Row],[low]]-F672)</f>
        <v>121.54999999999927</v>
      </c>
      <c r="J673" s="15">
        <f>MAX(BTC[[#This Row],[H-L]:[|L-pC|]])</f>
        <v>344</v>
      </c>
      <c r="K673" s="8">
        <f>(K672*9+BTC[[#This Row],[TR]])/10</f>
        <v>428.64194099741525</v>
      </c>
      <c r="L673" s="12">
        <f>(BTC[[#This Row],[high]]+BTC[[#This Row],[low]])/2</f>
        <v>9132</v>
      </c>
      <c r="M673" s="15">
        <f>BTC[[#This Row],[MidPrice]]+3*BTC[[#This Row],[ATR]]</f>
        <v>10417.925822992245</v>
      </c>
      <c r="N673" s="15">
        <f>BTC[[#This Row],[MidPrice]]-3*BTC[[#This Row],[ATR]]</f>
        <v>7846.0741770077548</v>
      </c>
      <c r="O673" s="15">
        <f>IF(OR(BTC[[#This Row],[UpperE]]&lt;O672,F672&gt;O672),BTC[[#This Row],[UpperE]],O672)</f>
        <v>10417.925822992245</v>
      </c>
      <c r="P673" s="15">
        <f>IF(OR(BTC[[#This Row],[LowerE]]&gt;P672,F672&lt;P672),BTC[[#This Row],[LowerE]],P672)</f>
        <v>7865.6313296392027</v>
      </c>
      <c r="Q673" s="8">
        <f>IF(T672=O672,BTC[[#This Row],[Upper]],BTC[[#This Row],[Lower]])</f>
        <v>7865.6313296392027</v>
      </c>
      <c r="R673" s="22" t="e">
        <f>IF(BTC[[#This Row],[SuperTrend]]=BTC[[#This Row],[Upper]],BTC[[#This Row],[Upper]],NA())</f>
        <v>#N/A</v>
      </c>
      <c r="S673" s="22">
        <f>IF(BTC[[#This Row],[SuperTrend]]=BTC[[#This Row],[Lower]],BTC[[#This Row],[Lower]],NA())</f>
        <v>7865.6313296392027</v>
      </c>
      <c r="T673" s="22">
        <f>IF(BTC[[#This Row],[close]]&lt;=BTC[[#This Row],[STpot]],BTC[[#This Row],[Upper]],BTC[[#This Row],[Lower]])</f>
        <v>7865.6313296392027</v>
      </c>
    </row>
    <row r="674" spans="1:20" x14ac:dyDescent="0.25">
      <c r="A674" s="5">
        <v>673</v>
      </c>
      <c r="B674" s="2">
        <v>43635</v>
      </c>
      <c r="C674" s="1">
        <v>9253.76</v>
      </c>
      <c r="D674" s="1">
        <v>9590</v>
      </c>
      <c r="E674" s="1">
        <v>9175.2000000000007</v>
      </c>
      <c r="F674" s="1">
        <v>9517.1200000000008</v>
      </c>
      <c r="G674" s="15">
        <f>BTC[[#This Row],[high]]-BTC[[#This Row],[low]]</f>
        <v>414.79999999999927</v>
      </c>
      <c r="H674" s="15">
        <f>ABS(BTC[[#This Row],[high]]-F673)</f>
        <v>334.51000000000022</v>
      </c>
      <c r="I674" s="15">
        <f>ABS(BTC[[#This Row],[low]]-F673)</f>
        <v>80.289999999999054</v>
      </c>
      <c r="J674" s="15">
        <f>MAX(BTC[[#This Row],[H-L]:[|L-pC|]])</f>
        <v>414.79999999999927</v>
      </c>
      <c r="K674" s="8">
        <f>(K673*9+BTC[[#This Row],[TR]])/10</f>
        <v>427.25774689767366</v>
      </c>
      <c r="L674" s="12">
        <f>(BTC[[#This Row],[high]]+BTC[[#This Row],[low]])/2</f>
        <v>9382.6</v>
      </c>
      <c r="M674" s="15">
        <f>BTC[[#This Row],[MidPrice]]+3*BTC[[#This Row],[ATR]]</f>
        <v>10664.373240693021</v>
      </c>
      <c r="N674" s="15">
        <f>BTC[[#This Row],[MidPrice]]-3*BTC[[#This Row],[ATR]]</f>
        <v>8100.8267593069795</v>
      </c>
      <c r="O674" s="15">
        <f>IF(OR(BTC[[#This Row],[UpperE]]&lt;O673,F673&gt;O673),BTC[[#This Row],[UpperE]],O673)</f>
        <v>10417.925822992245</v>
      </c>
      <c r="P674" s="15">
        <f>IF(OR(BTC[[#This Row],[LowerE]]&gt;P673,F673&lt;P673),BTC[[#This Row],[LowerE]],P673)</f>
        <v>8100.8267593069795</v>
      </c>
      <c r="Q674" s="8">
        <f>IF(T673=O673,BTC[[#This Row],[Upper]],BTC[[#This Row],[Lower]])</f>
        <v>8100.8267593069795</v>
      </c>
      <c r="R674" s="22" t="e">
        <f>IF(BTC[[#This Row],[SuperTrend]]=BTC[[#This Row],[Upper]],BTC[[#This Row],[Upper]],NA())</f>
        <v>#N/A</v>
      </c>
      <c r="S674" s="22">
        <f>IF(BTC[[#This Row],[SuperTrend]]=BTC[[#This Row],[Lower]],BTC[[#This Row],[Lower]],NA())</f>
        <v>8100.8267593069795</v>
      </c>
      <c r="T674" s="22">
        <f>IF(BTC[[#This Row],[close]]&lt;=BTC[[#This Row],[STpot]],BTC[[#This Row],[Upper]],BTC[[#This Row],[Lower]])</f>
        <v>8100.8267593069795</v>
      </c>
    </row>
    <row r="675" spans="1:20" x14ac:dyDescent="0.25">
      <c r="A675" s="5">
        <v>674</v>
      </c>
      <c r="B675" s="2">
        <v>43636</v>
      </c>
      <c r="C675" s="1">
        <v>9518.06</v>
      </c>
      <c r="D675" s="1">
        <v>10174.99</v>
      </c>
      <c r="E675" s="1">
        <v>9518.06</v>
      </c>
      <c r="F675" s="1">
        <v>10159.86</v>
      </c>
      <c r="G675" s="15">
        <f>BTC[[#This Row],[high]]-BTC[[#This Row],[low]]</f>
        <v>656.93000000000029</v>
      </c>
      <c r="H675" s="15">
        <f>ABS(BTC[[#This Row],[high]]-F674)</f>
        <v>657.86999999999898</v>
      </c>
      <c r="I675" s="15">
        <f>ABS(BTC[[#This Row],[low]]-F674)</f>
        <v>0.93999999999869033</v>
      </c>
      <c r="J675" s="15">
        <f>MAX(BTC[[#This Row],[H-L]:[|L-pC|]])</f>
        <v>657.86999999999898</v>
      </c>
      <c r="K675" s="8">
        <f>(K674*9+BTC[[#This Row],[TR]])/10</f>
        <v>450.31897220790614</v>
      </c>
      <c r="L675" s="12">
        <f>(BTC[[#This Row],[high]]+BTC[[#This Row],[low]])/2</f>
        <v>9846.5249999999996</v>
      </c>
      <c r="M675" s="15">
        <f>BTC[[#This Row],[MidPrice]]+3*BTC[[#This Row],[ATR]]</f>
        <v>11197.481916623718</v>
      </c>
      <c r="N675" s="15">
        <f>BTC[[#This Row],[MidPrice]]-3*BTC[[#This Row],[ATR]]</f>
        <v>8495.5680833762817</v>
      </c>
      <c r="O675" s="15">
        <f>IF(OR(BTC[[#This Row],[UpperE]]&lt;O674,F674&gt;O674),BTC[[#This Row],[UpperE]],O674)</f>
        <v>10417.925822992245</v>
      </c>
      <c r="P675" s="15">
        <f>IF(OR(BTC[[#This Row],[LowerE]]&gt;P674,F674&lt;P674),BTC[[#This Row],[LowerE]],P674)</f>
        <v>8495.5680833762817</v>
      </c>
      <c r="Q675" s="8">
        <f>IF(T674=O674,BTC[[#This Row],[Upper]],BTC[[#This Row],[Lower]])</f>
        <v>8495.5680833762817</v>
      </c>
      <c r="R675" s="22" t="e">
        <f>IF(BTC[[#This Row],[SuperTrend]]=BTC[[#This Row],[Upper]],BTC[[#This Row],[Upper]],NA())</f>
        <v>#N/A</v>
      </c>
      <c r="S675" s="22">
        <f>IF(BTC[[#This Row],[SuperTrend]]=BTC[[#This Row],[Lower]],BTC[[#This Row],[Lower]],NA())</f>
        <v>8495.5680833762817</v>
      </c>
      <c r="T675" s="22">
        <f>IF(BTC[[#This Row],[close]]&lt;=BTC[[#This Row],[STpot]],BTC[[#This Row],[Upper]],BTC[[#This Row],[Lower]])</f>
        <v>8495.5680833762817</v>
      </c>
    </row>
    <row r="676" spans="1:20" x14ac:dyDescent="0.25">
      <c r="A676" s="5">
        <v>675</v>
      </c>
      <c r="B676" s="2">
        <v>43637</v>
      </c>
      <c r="C676" s="1">
        <v>10159.86</v>
      </c>
      <c r="D676" s="1">
        <v>11160</v>
      </c>
      <c r="E676" s="1">
        <v>9921.7199999999993</v>
      </c>
      <c r="F676" s="1">
        <v>10729.5</v>
      </c>
      <c r="G676" s="15">
        <f>BTC[[#This Row],[high]]-BTC[[#This Row],[low]]</f>
        <v>1238.2800000000007</v>
      </c>
      <c r="H676" s="15">
        <f>ABS(BTC[[#This Row],[high]]-F675)</f>
        <v>1000.1399999999994</v>
      </c>
      <c r="I676" s="15">
        <f>ABS(BTC[[#This Row],[low]]-F675)</f>
        <v>238.14000000000124</v>
      </c>
      <c r="J676" s="15">
        <f>MAX(BTC[[#This Row],[H-L]:[|L-pC|]])</f>
        <v>1238.2800000000007</v>
      </c>
      <c r="K676" s="8">
        <f>(K675*9+BTC[[#This Row],[TR]])/10</f>
        <v>529.11507498711558</v>
      </c>
      <c r="L676" s="12">
        <f>(BTC[[#This Row],[high]]+BTC[[#This Row],[low]])/2</f>
        <v>10540.86</v>
      </c>
      <c r="M676" s="15">
        <f>BTC[[#This Row],[MidPrice]]+3*BTC[[#This Row],[ATR]]</f>
        <v>12128.205224961348</v>
      </c>
      <c r="N676" s="15">
        <f>BTC[[#This Row],[MidPrice]]-3*BTC[[#This Row],[ATR]]</f>
        <v>8953.5147750386532</v>
      </c>
      <c r="O676" s="15">
        <f>IF(OR(BTC[[#This Row],[UpperE]]&lt;O675,F675&gt;O675),BTC[[#This Row],[UpperE]],O675)</f>
        <v>10417.925822992245</v>
      </c>
      <c r="P676" s="15">
        <f>IF(OR(BTC[[#This Row],[LowerE]]&gt;P675,F675&lt;P675),BTC[[#This Row],[LowerE]],P675)</f>
        <v>8953.5147750386532</v>
      </c>
      <c r="Q676" s="8">
        <f>IF(T675=O675,BTC[[#This Row],[Upper]],BTC[[#This Row],[Lower]])</f>
        <v>8953.5147750386532</v>
      </c>
      <c r="R676" s="22" t="e">
        <f>IF(BTC[[#This Row],[SuperTrend]]=BTC[[#This Row],[Upper]],BTC[[#This Row],[Upper]],NA())</f>
        <v>#N/A</v>
      </c>
      <c r="S676" s="22">
        <f>IF(BTC[[#This Row],[SuperTrend]]=BTC[[#This Row],[Lower]],BTC[[#This Row],[Lower]],NA())</f>
        <v>8953.5147750386532</v>
      </c>
      <c r="T676" s="22">
        <f>IF(BTC[[#This Row],[close]]&lt;=BTC[[#This Row],[STpot]],BTC[[#This Row],[Upper]],BTC[[#This Row],[Lower]])</f>
        <v>8953.5147750386532</v>
      </c>
    </row>
    <row r="677" spans="1:20" x14ac:dyDescent="0.25">
      <c r="A677" s="5">
        <v>676</v>
      </c>
      <c r="B677" s="2">
        <v>43638</v>
      </c>
      <c r="C677" s="1">
        <v>10729</v>
      </c>
      <c r="D677" s="1">
        <v>11392.64</v>
      </c>
      <c r="E677" s="1">
        <v>10555.18</v>
      </c>
      <c r="F677" s="1">
        <v>10906.07</v>
      </c>
      <c r="G677" s="15">
        <f>BTC[[#This Row],[high]]-BTC[[#This Row],[low]]</f>
        <v>837.45999999999913</v>
      </c>
      <c r="H677" s="15">
        <f>ABS(BTC[[#This Row],[high]]-F676)</f>
        <v>663.13999999999942</v>
      </c>
      <c r="I677" s="15">
        <f>ABS(BTC[[#This Row],[low]]-F676)</f>
        <v>174.31999999999971</v>
      </c>
      <c r="J677" s="15">
        <f>MAX(BTC[[#This Row],[H-L]:[|L-pC|]])</f>
        <v>837.45999999999913</v>
      </c>
      <c r="K677" s="8">
        <f>(K676*9+BTC[[#This Row],[TR]])/10</f>
        <v>559.949567488404</v>
      </c>
      <c r="L677" s="12">
        <f>(BTC[[#This Row],[high]]+BTC[[#This Row],[low]])/2</f>
        <v>10973.91</v>
      </c>
      <c r="M677" s="15">
        <f>BTC[[#This Row],[MidPrice]]+3*BTC[[#This Row],[ATR]]</f>
        <v>12653.758702465211</v>
      </c>
      <c r="N677" s="15">
        <f>BTC[[#This Row],[MidPrice]]-3*BTC[[#This Row],[ATR]]</f>
        <v>9294.0612975347885</v>
      </c>
      <c r="O677" s="15">
        <f>IF(OR(BTC[[#This Row],[UpperE]]&lt;O676,F676&gt;O676),BTC[[#This Row],[UpperE]],O676)</f>
        <v>12653.758702465211</v>
      </c>
      <c r="P677" s="15">
        <f>IF(OR(BTC[[#This Row],[LowerE]]&gt;P676,F676&lt;P676),BTC[[#This Row],[LowerE]],P676)</f>
        <v>9294.0612975347885</v>
      </c>
      <c r="Q677" s="8">
        <f>IF(T676=O676,BTC[[#This Row],[Upper]],BTC[[#This Row],[Lower]])</f>
        <v>9294.0612975347885</v>
      </c>
      <c r="R677" s="22" t="e">
        <f>IF(BTC[[#This Row],[SuperTrend]]=BTC[[#This Row],[Upper]],BTC[[#This Row],[Upper]],NA())</f>
        <v>#N/A</v>
      </c>
      <c r="S677" s="22">
        <f>IF(BTC[[#This Row],[SuperTrend]]=BTC[[#This Row],[Lower]],BTC[[#This Row],[Lower]],NA())</f>
        <v>9294.0612975347885</v>
      </c>
      <c r="T677" s="22">
        <f>IF(BTC[[#This Row],[close]]&lt;=BTC[[#This Row],[STpot]],BTC[[#This Row],[Upper]],BTC[[#This Row],[Lower]])</f>
        <v>9294.0612975347885</v>
      </c>
    </row>
    <row r="678" spans="1:20" x14ac:dyDescent="0.25">
      <c r="A678" s="5">
        <v>677</v>
      </c>
      <c r="B678" s="2">
        <v>43639</v>
      </c>
      <c r="C678" s="1">
        <v>10905.95</v>
      </c>
      <c r="D678" s="1">
        <v>11143.63</v>
      </c>
      <c r="E678" s="1">
        <v>10620.8</v>
      </c>
      <c r="F678" s="1">
        <v>11056.59</v>
      </c>
      <c r="G678" s="15">
        <f>BTC[[#This Row],[high]]-BTC[[#This Row],[low]]</f>
        <v>522.82999999999993</v>
      </c>
      <c r="H678" s="15">
        <f>ABS(BTC[[#This Row],[high]]-F677)</f>
        <v>237.55999999999949</v>
      </c>
      <c r="I678" s="15">
        <f>ABS(BTC[[#This Row],[low]]-F677)</f>
        <v>285.27000000000044</v>
      </c>
      <c r="J678" s="15">
        <f>MAX(BTC[[#This Row],[H-L]:[|L-pC|]])</f>
        <v>522.82999999999993</v>
      </c>
      <c r="K678" s="8">
        <f>(K677*9+BTC[[#This Row],[TR]])/10</f>
        <v>556.23761073956359</v>
      </c>
      <c r="L678" s="12">
        <f>(BTC[[#This Row],[high]]+BTC[[#This Row],[low]])/2</f>
        <v>10882.215</v>
      </c>
      <c r="M678" s="15">
        <f>BTC[[#This Row],[MidPrice]]+3*BTC[[#This Row],[ATR]]</f>
        <v>12550.927832218691</v>
      </c>
      <c r="N678" s="15">
        <f>BTC[[#This Row],[MidPrice]]-3*BTC[[#This Row],[ATR]]</f>
        <v>9213.5021677813093</v>
      </c>
      <c r="O678" s="15">
        <f>IF(OR(BTC[[#This Row],[UpperE]]&lt;O677,F677&gt;O677),BTC[[#This Row],[UpperE]],O677)</f>
        <v>12550.927832218691</v>
      </c>
      <c r="P678" s="15">
        <f>IF(OR(BTC[[#This Row],[LowerE]]&gt;P677,F677&lt;P677),BTC[[#This Row],[LowerE]],P677)</f>
        <v>9294.0612975347885</v>
      </c>
      <c r="Q678" s="8">
        <f>IF(T677=O677,BTC[[#This Row],[Upper]],BTC[[#This Row],[Lower]])</f>
        <v>9294.0612975347885</v>
      </c>
      <c r="R678" s="22" t="e">
        <f>IF(BTC[[#This Row],[SuperTrend]]=BTC[[#This Row],[Upper]],BTC[[#This Row],[Upper]],NA())</f>
        <v>#N/A</v>
      </c>
      <c r="S678" s="22">
        <f>IF(BTC[[#This Row],[SuperTrend]]=BTC[[#This Row],[Lower]],BTC[[#This Row],[Lower]],NA())</f>
        <v>9294.0612975347885</v>
      </c>
      <c r="T678" s="22">
        <f>IF(BTC[[#This Row],[close]]&lt;=BTC[[#This Row],[STpot]],BTC[[#This Row],[Upper]],BTC[[#This Row],[Lower]])</f>
        <v>9294.0612975347885</v>
      </c>
    </row>
    <row r="679" spans="1:20" x14ac:dyDescent="0.25">
      <c r="A679" s="5">
        <v>678</v>
      </c>
      <c r="B679" s="2">
        <v>43640</v>
      </c>
      <c r="C679" s="1">
        <v>11056.59</v>
      </c>
      <c r="D679" s="1">
        <v>11850</v>
      </c>
      <c r="E679" s="1">
        <v>11026</v>
      </c>
      <c r="F679" s="1">
        <v>11820.86</v>
      </c>
      <c r="G679" s="15">
        <f>BTC[[#This Row],[high]]-BTC[[#This Row],[low]]</f>
        <v>824</v>
      </c>
      <c r="H679" s="15">
        <f>ABS(BTC[[#This Row],[high]]-F678)</f>
        <v>793.40999999999985</v>
      </c>
      <c r="I679" s="15">
        <f>ABS(BTC[[#This Row],[low]]-F678)</f>
        <v>30.590000000000146</v>
      </c>
      <c r="J679" s="15">
        <f>MAX(BTC[[#This Row],[H-L]:[|L-pC|]])</f>
        <v>824</v>
      </c>
      <c r="K679" s="8">
        <f>(K678*9+BTC[[#This Row],[TR]])/10</f>
        <v>583.01384966560727</v>
      </c>
      <c r="L679" s="12">
        <f>(BTC[[#This Row],[high]]+BTC[[#This Row],[low]])/2</f>
        <v>11438</v>
      </c>
      <c r="M679" s="15">
        <f>BTC[[#This Row],[MidPrice]]+3*BTC[[#This Row],[ATR]]</f>
        <v>13187.041548996822</v>
      </c>
      <c r="N679" s="15">
        <f>BTC[[#This Row],[MidPrice]]-3*BTC[[#This Row],[ATR]]</f>
        <v>9688.9584510031782</v>
      </c>
      <c r="O679" s="15">
        <f>IF(OR(BTC[[#This Row],[UpperE]]&lt;O678,F678&gt;O678),BTC[[#This Row],[UpperE]],O678)</f>
        <v>12550.927832218691</v>
      </c>
      <c r="P679" s="15">
        <f>IF(OR(BTC[[#This Row],[LowerE]]&gt;P678,F678&lt;P678),BTC[[#This Row],[LowerE]],P678)</f>
        <v>9688.9584510031782</v>
      </c>
      <c r="Q679" s="8">
        <f>IF(T678=O678,BTC[[#This Row],[Upper]],BTC[[#This Row],[Lower]])</f>
        <v>9688.9584510031782</v>
      </c>
      <c r="R679" s="22" t="e">
        <f>IF(BTC[[#This Row],[SuperTrend]]=BTC[[#This Row],[Upper]],BTC[[#This Row],[Upper]],NA())</f>
        <v>#N/A</v>
      </c>
      <c r="S679" s="22">
        <f>IF(BTC[[#This Row],[SuperTrend]]=BTC[[#This Row],[Lower]],BTC[[#This Row],[Lower]],NA())</f>
        <v>9688.9584510031782</v>
      </c>
      <c r="T679" s="22">
        <f>IF(BTC[[#This Row],[close]]&lt;=BTC[[#This Row],[STpot]],BTC[[#This Row],[Upper]],BTC[[#This Row],[Lower]])</f>
        <v>9688.9584510031782</v>
      </c>
    </row>
    <row r="680" spans="1:20" x14ac:dyDescent="0.25">
      <c r="A680" s="5">
        <v>679</v>
      </c>
      <c r="B680" s="2">
        <v>43641</v>
      </c>
      <c r="C680" s="1">
        <v>11821.28</v>
      </c>
      <c r="D680" s="1">
        <v>13970</v>
      </c>
      <c r="E680" s="1">
        <v>11741</v>
      </c>
      <c r="F680" s="1">
        <v>13093.8</v>
      </c>
      <c r="G680" s="15">
        <f>BTC[[#This Row],[high]]-BTC[[#This Row],[low]]</f>
        <v>2229</v>
      </c>
      <c r="H680" s="15">
        <f>ABS(BTC[[#This Row],[high]]-F679)</f>
        <v>2149.1399999999994</v>
      </c>
      <c r="I680" s="15">
        <f>ABS(BTC[[#This Row],[low]]-F679)</f>
        <v>79.860000000000582</v>
      </c>
      <c r="J680" s="15">
        <f>MAX(BTC[[#This Row],[H-L]:[|L-pC|]])</f>
        <v>2229</v>
      </c>
      <c r="K680" s="8">
        <f>(K679*9+BTC[[#This Row],[TR]])/10</f>
        <v>747.61246469904654</v>
      </c>
      <c r="L680" s="12">
        <f>(BTC[[#This Row],[high]]+BTC[[#This Row],[low]])/2</f>
        <v>12855.5</v>
      </c>
      <c r="M680" s="15">
        <f>BTC[[#This Row],[MidPrice]]+3*BTC[[#This Row],[ATR]]</f>
        <v>15098.33739409714</v>
      </c>
      <c r="N680" s="15">
        <f>BTC[[#This Row],[MidPrice]]-3*BTC[[#This Row],[ATR]]</f>
        <v>10612.66260590286</v>
      </c>
      <c r="O680" s="15">
        <f>IF(OR(BTC[[#This Row],[UpperE]]&lt;O679,F679&gt;O679),BTC[[#This Row],[UpperE]],O679)</f>
        <v>12550.927832218691</v>
      </c>
      <c r="P680" s="15">
        <f>IF(OR(BTC[[#This Row],[LowerE]]&gt;P679,F679&lt;P679),BTC[[#This Row],[LowerE]],P679)</f>
        <v>10612.66260590286</v>
      </c>
      <c r="Q680" s="8">
        <f>IF(T679=O679,BTC[[#This Row],[Upper]],BTC[[#This Row],[Lower]])</f>
        <v>10612.66260590286</v>
      </c>
      <c r="R680" s="22" t="e">
        <f>IF(BTC[[#This Row],[SuperTrend]]=BTC[[#This Row],[Upper]],BTC[[#This Row],[Upper]],NA())</f>
        <v>#N/A</v>
      </c>
      <c r="S680" s="22">
        <f>IF(BTC[[#This Row],[SuperTrend]]=BTC[[#This Row],[Lower]],BTC[[#This Row],[Lower]],NA())</f>
        <v>10612.66260590286</v>
      </c>
      <c r="T680" s="22">
        <f>IF(BTC[[#This Row],[close]]&lt;=BTC[[#This Row],[STpot]],BTC[[#This Row],[Upper]],BTC[[#This Row],[Lower]])</f>
        <v>10612.66260590286</v>
      </c>
    </row>
    <row r="681" spans="1:20" x14ac:dyDescent="0.25">
      <c r="A681" s="5">
        <v>680</v>
      </c>
      <c r="B681" s="2">
        <v>43642</v>
      </c>
      <c r="C681" s="1">
        <v>13098.38</v>
      </c>
      <c r="D681" s="1">
        <v>13478.04</v>
      </c>
      <c r="E681" s="1">
        <v>10525.1</v>
      </c>
      <c r="F681" s="1">
        <v>11329.99</v>
      </c>
      <c r="G681" s="15">
        <f>BTC[[#This Row],[high]]-BTC[[#This Row],[low]]</f>
        <v>2952.9400000000005</v>
      </c>
      <c r="H681" s="15">
        <f>ABS(BTC[[#This Row],[high]]-F680)</f>
        <v>384.2400000000016</v>
      </c>
      <c r="I681" s="15">
        <f>ABS(BTC[[#This Row],[low]]-F680)</f>
        <v>2568.6999999999989</v>
      </c>
      <c r="J681" s="15">
        <f>MAX(BTC[[#This Row],[H-L]:[|L-pC|]])</f>
        <v>2952.9400000000005</v>
      </c>
      <c r="K681" s="8">
        <f>(K680*9+BTC[[#This Row],[TR]])/10</f>
        <v>968.14521822914196</v>
      </c>
      <c r="L681" s="12">
        <f>(BTC[[#This Row],[high]]+BTC[[#This Row],[low]])/2</f>
        <v>12001.57</v>
      </c>
      <c r="M681" s="15">
        <f>BTC[[#This Row],[MidPrice]]+3*BTC[[#This Row],[ATR]]</f>
        <v>14906.005654687426</v>
      </c>
      <c r="N681" s="15">
        <f>BTC[[#This Row],[MidPrice]]-3*BTC[[#This Row],[ATR]]</f>
        <v>9097.1343453125737</v>
      </c>
      <c r="O681" s="15">
        <f>IF(OR(BTC[[#This Row],[UpperE]]&lt;O680,F680&gt;O680),BTC[[#This Row],[UpperE]],O680)</f>
        <v>14906.005654687426</v>
      </c>
      <c r="P681" s="15">
        <f>IF(OR(BTC[[#This Row],[LowerE]]&gt;P680,F680&lt;P680),BTC[[#This Row],[LowerE]],P680)</f>
        <v>10612.66260590286</v>
      </c>
      <c r="Q681" s="8">
        <f>IF(T680=O680,BTC[[#This Row],[Upper]],BTC[[#This Row],[Lower]])</f>
        <v>10612.66260590286</v>
      </c>
      <c r="R681" s="22" t="e">
        <f>IF(BTC[[#This Row],[SuperTrend]]=BTC[[#This Row],[Upper]],BTC[[#This Row],[Upper]],NA())</f>
        <v>#N/A</v>
      </c>
      <c r="S681" s="22">
        <f>IF(BTC[[#This Row],[SuperTrend]]=BTC[[#This Row],[Lower]],BTC[[#This Row],[Lower]],NA())</f>
        <v>10612.66260590286</v>
      </c>
      <c r="T681" s="22">
        <f>IF(BTC[[#This Row],[close]]&lt;=BTC[[#This Row],[STpot]],BTC[[#This Row],[Upper]],BTC[[#This Row],[Lower]])</f>
        <v>10612.66260590286</v>
      </c>
    </row>
    <row r="682" spans="1:20" x14ac:dyDescent="0.25">
      <c r="A682" s="5">
        <v>681</v>
      </c>
      <c r="B682" s="2">
        <v>43643</v>
      </c>
      <c r="C682" s="1">
        <v>11329.99</v>
      </c>
      <c r="D682" s="1">
        <v>12480</v>
      </c>
      <c r="E682" s="1">
        <v>10982.88</v>
      </c>
      <c r="F682" s="1">
        <v>12400.63</v>
      </c>
      <c r="G682" s="15">
        <f>BTC[[#This Row],[high]]-BTC[[#This Row],[low]]</f>
        <v>1497.1200000000008</v>
      </c>
      <c r="H682" s="15">
        <f>ABS(BTC[[#This Row],[high]]-F681)</f>
        <v>1150.0100000000002</v>
      </c>
      <c r="I682" s="15">
        <f>ABS(BTC[[#This Row],[low]]-F681)</f>
        <v>347.11000000000058</v>
      </c>
      <c r="J682" s="15">
        <f>MAX(BTC[[#This Row],[H-L]:[|L-pC|]])</f>
        <v>1497.1200000000008</v>
      </c>
      <c r="K682" s="8">
        <f>(K681*9+BTC[[#This Row],[TR]])/10</f>
        <v>1021.0426964062278</v>
      </c>
      <c r="L682" s="12">
        <f>(BTC[[#This Row],[high]]+BTC[[#This Row],[low]])/2</f>
        <v>11731.439999999999</v>
      </c>
      <c r="M682" s="15">
        <f>BTC[[#This Row],[MidPrice]]+3*BTC[[#This Row],[ATR]]</f>
        <v>14794.568089218683</v>
      </c>
      <c r="N682" s="15">
        <f>BTC[[#This Row],[MidPrice]]-3*BTC[[#This Row],[ATR]]</f>
        <v>8668.3119107813145</v>
      </c>
      <c r="O682" s="15">
        <f>IF(OR(BTC[[#This Row],[UpperE]]&lt;O681,F681&gt;O681),BTC[[#This Row],[UpperE]],O681)</f>
        <v>14794.568089218683</v>
      </c>
      <c r="P682" s="15">
        <f>IF(OR(BTC[[#This Row],[LowerE]]&gt;P681,F681&lt;P681),BTC[[#This Row],[LowerE]],P681)</f>
        <v>10612.66260590286</v>
      </c>
      <c r="Q682" s="8">
        <f>IF(T681=O681,BTC[[#This Row],[Upper]],BTC[[#This Row],[Lower]])</f>
        <v>10612.66260590286</v>
      </c>
      <c r="R682" s="22" t="e">
        <f>IF(BTC[[#This Row],[SuperTrend]]=BTC[[#This Row],[Upper]],BTC[[#This Row],[Upper]],NA())</f>
        <v>#N/A</v>
      </c>
      <c r="S682" s="22">
        <f>IF(BTC[[#This Row],[SuperTrend]]=BTC[[#This Row],[Lower]],BTC[[#This Row],[Lower]],NA())</f>
        <v>10612.66260590286</v>
      </c>
      <c r="T682" s="22">
        <f>IF(BTC[[#This Row],[close]]&lt;=BTC[[#This Row],[STpot]],BTC[[#This Row],[Upper]],BTC[[#This Row],[Lower]])</f>
        <v>10612.66260590286</v>
      </c>
    </row>
    <row r="683" spans="1:20" x14ac:dyDescent="0.25">
      <c r="A683" s="5">
        <v>682</v>
      </c>
      <c r="B683" s="2">
        <v>43644</v>
      </c>
      <c r="C683" s="1">
        <v>12407.06</v>
      </c>
      <c r="D683" s="1">
        <v>12441.54</v>
      </c>
      <c r="E683" s="1">
        <v>11475.02</v>
      </c>
      <c r="F683" s="1">
        <v>11903.13</v>
      </c>
      <c r="G683" s="15">
        <f>BTC[[#This Row],[high]]-BTC[[#This Row],[low]]</f>
        <v>966.52000000000044</v>
      </c>
      <c r="H683" s="15">
        <f>ABS(BTC[[#This Row],[high]]-F682)</f>
        <v>40.910000000001673</v>
      </c>
      <c r="I683" s="15">
        <f>ABS(BTC[[#This Row],[low]]-F682)</f>
        <v>925.60999999999876</v>
      </c>
      <c r="J683" s="15">
        <f>MAX(BTC[[#This Row],[H-L]:[|L-pC|]])</f>
        <v>966.52000000000044</v>
      </c>
      <c r="K683" s="8">
        <f>(K682*9+BTC[[#This Row],[TR]])/10</f>
        <v>1015.5904267656051</v>
      </c>
      <c r="L683" s="12">
        <f>(BTC[[#This Row],[high]]+BTC[[#This Row],[low]])/2</f>
        <v>11958.28</v>
      </c>
      <c r="M683" s="15">
        <f>BTC[[#This Row],[MidPrice]]+3*BTC[[#This Row],[ATR]]</f>
        <v>15005.051280296815</v>
      </c>
      <c r="N683" s="15">
        <f>BTC[[#This Row],[MidPrice]]-3*BTC[[#This Row],[ATR]]</f>
        <v>8911.5087197031862</v>
      </c>
      <c r="O683" s="15">
        <f>IF(OR(BTC[[#This Row],[UpperE]]&lt;O682,F682&gt;O682),BTC[[#This Row],[UpperE]],O682)</f>
        <v>14794.568089218683</v>
      </c>
      <c r="P683" s="15">
        <f>IF(OR(BTC[[#This Row],[LowerE]]&gt;P682,F682&lt;P682),BTC[[#This Row],[LowerE]],P682)</f>
        <v>10612.66260590286</v>
      </c>
      <c r="Q683" s="8">
        <f>IF(T682=O682,BTC[[#This Row],[Upper]],BTC[[#This Row],[Lower]])</f>
        <v>10612.66260590286</v>
      </c>
      <c r="R683" s="22" t="e">
        <f>IF(BTC[[#This Row],[SuperTrend]]=BTC[[#This Row],[Upper]],BTC[[#This Row],[Upper]],NA())</f>
        <v>#N/A</v>
      </c>
      <c r="S683" s="22">
        <f>IF(BTC[[#This Row],[SuperTrend]]=BTC[[#This Row],[Lower]],BTC[[#This Row],[Lower]],NA())</f>
        <v>10612.66260590286</v>
      </c>
      <c r="T683" s="22">
        <f>IF(BTC[[#This Row],[close]]&lt;=BTC[[#This Row],[STpot]],BTC[[#This Row],[Upper]],BTC[[#This Row],[Lower]])</f>
        <v>10612.66260590286</v>
      </c>
    </row>
    <row r="684" spans="1:20" x14ac:dyDescent="0.25">
      <c r="A684" s="5">
        <v>683</v>
      </c>
      <c r="B684" s="2">
        <v>43645</v>
      </c>
      <c r="C684" s="1">
        <v>11903.13</v>
      </c>
      <c r="D684" s="1">
        <v>12180</v>
      </c>
      <c r="E684" s="1">
        <v>10766.03</v>
      </c>
      <c r="F684" s="1">
        <v>10854.1</v>
      </c>
      <c r="G684" s="15">
        <f>BTC[[#This Row],[high]]-BTC[[#This Row],[low]]</f>
        <v>1413.9699999999993</v>
      </c>
      <c r="H684" s="15">
        <f>ABS(BTC[[#This Row],[high]]-F683)</f>
        <v>276.8700000000008</v>
      </c>
      <c r="I684" s="15">
        <f>ABS(BTC[[#This Row],[low]]-F683)</f>
        <v>1137.0999999999985</v>
      </c>
      <c r="J684" s="15">
        <f>MAX(BTC[[#This Row],[H-L]:[|L-pC|]])</f>
        <v>1413.9699999999993</v>
      </c>
      <c r="K684" s="8">
        <f>(K683*9+BTC[[#This Row],[TR]])/10</f>
        <v>1055.4283840890444</v>
      </c>
      <c r="L684" s="12">
        <f>(BTC[[#This Row],[high]]+BTC[[#This Row],[low]])/2</f>
        <v>11473.014999999999</v>
      </c>
      <c r="M684" s="15">
        <f>BTC[[#This Row],[MidPrice]]+3*BTC[[#This Row],[ATR]]</f>
        <v>14639.300152267133</v>
      </c>
      <c r="N684" s="15">
        <f>BTC[[#This Row],[MidPrice]]-3*BTC[[#This Row],[ATR]]</f>
        <v>8306.7298477328659</v>
      </c>
      <c r="O684" s="15">
        <f>IF(OR(BTC[[#This Row],[UpperE]]&lt;O683,F683&gt;O683),BTC[[#This Row],[UpperE]],O683)</f>
        <v>14639.300152267133</v>
      </c>
      <c r="P684" s="15">
        <f>IF(OR(BTC[[#This Row],[LowerE]]&gt;P683,F683&lt;P683),BTC[[#This Row],[LowerE]],P683)</f>
        <v>10612.66260590286</v>
      </c>
      <c r="Q684" s="8">
        <f>IF(T683=O683,BTC[[#This Row],[Upper]],BTC[[#This Row],[Lower]])</f>
        <v>10612.66260590286</v>
      </c>
      <c r="R684" s="22" t="e">
        <f>IF(BTC[[#This Row],[SuperTrend]]=BTC[[#This Row],[Upper]],BTC[[#This Row],[Upper]],NA())</f>
        <v>#N/A</v>
      </c>
      <c r="S684" s="22">
        <f>IF(BTC[[#This Row],[SuperTrend]]=BTC[[#This Row],[Lower]],BTC[[#This Row],[Lower]],NA())</f>
        <v>10612.66260590286</v>
      </c>
      <c r="T684" s="22">
        <f>IF(BTC[[#This Row],[close]]&lt;=BTC[[#This Row],[STpot]],BTC[[#This Row],[Upper]],BTC[[#This Row],[Lower]])</f>
        <v>10612.66260590286</v>
      </c>
    </row>
    <row r="685" spans="1:20" x14ac:dyDescent="0.25">
      <c r="A685" s="5">
        <v>684</v>
      </c>
      <c r="B685" s="2">
        <v>43646</v>
      </c>
      <c r="C685" s="1">
        <v>10854.1</v>
      </c>
      <c r="D685" s="1">
        <v>11282.28</v>
      </c>
      <c r="E685" s="1">
        <v>10030</v>
      </c>
      <c r="F685" s="1">
        <v>10624.93</v>
      </c>
      <c r="G685" s="15">
        <f>BTC[[#This Row],[high]]-BTC[[#This Row],[low]]</f>
        <v>1252.2800000000007</v>
      </c>
      <c r="H685" s="15">
        <f>ABS(BTC[[#This Row],[high]]-F684)</f>
        <v>428.18000000000029</v>
      </c>
      <c r="I685" s="15">
        <f>ABS(BTC[[#This Row],[low]]-F684)</f>
        <v>824.10000000000036</v>
      </c>
      <c r="J685" s="15">
        <f>MAX(BTC[[#This Row],[H-L]:[|L-pC|]])</f>
        <v>1252.2800000000007</v>
      </c>
      <c r="K685" s="8">
        <f>(K684*9+BTC[[#This Row],[TR]])/10</f>
        <v>1075.1135456801399</v>
      </c>
      <c r="L685" s="12">
        <f>(BTC[[#This Row],[high]]+BTC[[#This Row],[low]])/2</f>
        <v>10656.14</v>
      </c>
      <c r="M685" s="15">
        <f>BTC[[#This Row],[MidPrice]]+3*BTC[[#This Row],[ATR]]</f>
        <v>13881.480637040419</v>
      </c>
      <c r="N685" s="15">
        <f>BTC[[#This Row],[MidPrice]]-3*BTC[[#This Row],[ATR]]</f>
        <v>7430.7993629595803</v>
      </c>
      <c r="O685" s="15">
        <f>IF(OR(BTC[[#This Row],[UpperE]]&lt;O684,F684&gt;O684),BTC[[#This Row],[UpperE]],O684)</f>
        <v>13881.480637040419</v>
      </c>
      <c r="P685" s="15">
        <f>IF(OR(BTC[[#This Row],[LowerE]]&gt;P684,F684&lt;P684),BTC[[#This Row],[LowerE]],P684)</f>
        <v>10612.66260590286</v>
      </c>
      <c r="Q685" s="8">
        <f>IF(T684=O684,BTC[[#This Row],[Upper]],BTC[[#This Row],[Lower]])</f>
        <v>10612.66260590286</v>
      </c>
      <c r="R685" s="22" t="e">
        <f>IF(BTC[[#This Row],[SuperTrend]]=BTC[[#This Row],[Upper]],BTC[[#This Row],[Upper]],NA())</f>
        <v>#N/A</v>
      </c>
      <c r="S685" s="22">
        <f>IF(BTC[[#This Row],[SuperTrend]]=BTC[[#This Row],[Lower]],BTC[[#This Row],[Lower]],NA())</f>
        <v>10612.66260590286</v>
      </c>
      <c r="T685" s="22">
        <f>IF(BTC[[#This Row],[close]]&lt;=BTC[[#This Row],[STpot]],BTC[[#This Row],[Upper]],BTC[[#This Row],[Lower]])</f>
        <v>10612.66260590286</v>
      </c>
    </row>
    <row r="686" spans="1:20" x14ac:dyDescent="0.25">
      <c r="A686" s="5">
        <v>685</v>
      </c>
      <c r="B686" s="2">
        <v>43647</v>
      </c>
      <c r="C686" s="1">
        <v>10624.9</v>
      </c>
      <c r="D686" s="1">
        <v>10938.75</v>
      </c>
      <c r="E686" s="1">
        <v>9727</v>
      </c>
      <c r="F686" s="1">
        <v>10842.85</v>
      </c>
      <c r="G686" s="15">
        <f>BTC[[#This Row],[high]]-BTC[[#This Row],[low]]</f>
        <v>1211.75</v>
      </c>
      <c r="H686" s="15">
        <f>ABS(BTC[[#This Row],[high]]-F685)</f>
        <v>313.81999999999971</v>
      </c>
      <c r="I686" s="15">
        <f>ABS(BTC[[#This Row],[low]]-F685)</f>
        <v>897.93000000000029</v>
      </c>
      <c r="J686" s="15">
        <f>MAX(BTC[[#This Row],[H-L]:[|L-pC|]])</f>
        <v>1211.75</v>
      </c>
      <c r="K686" s="8">
        <f>(K685*9+BTC[[#This Row],[TR]])/10</f>
        <v>1088.7771911121258</v>
      </c>
      <c r="L686" s="12">
        <f>(BTC[[#This Row],[high]]+BTC[[#This Row],[low]])/2</f>
        <v>10332.875</v>
      </c>
      <c r="M686" s="15">
        <f>BTC[[#This Row],[MidPrice]]+3*BTC[[#This Row],[ATR]]</f>
        <v>13599.206573336378</v>
      </c>
      <c r="N686" s="15">
        <f>BTC[[#This Row],[MidPrice]]-3*BTC[[#This Row],[ATR]]</f>
        <v>7066.5434266636221</v>
      </c>
      <c r="O686" s="15">
        <f>IF(OR(BTC[[#This Row],[UpperE]]&lt;O685,F685&gt;O685),BTC[[#This Row],[UpperE]],O685)</f>
        <v>13599.206573336378</v>
      </c>
      <c r="P686" s="15">
        <f>IF(OR(BTC[[#This Row],[LowerE]]&gt;P685,F685&lt;P685),BTC[[#This Row],[LowerE]],P685)</f>
        <v>10612.66260590286</v>
      </c>
      <c r="Q686" s="8">
        <f>IF(T685=O685,BTC[[#This Row],[Upper]],BTC[[#This Row],[Lower]])</f>
        <v>10612.66260590286</v>
      </c>
      <c r="R686" s="22" t="e">
        <f>IF(BTC[[#This Row],[SuperTrend]]=BTC[[#This Row],[Upper]],BTC[[#This Row],[Upper]],NA())</f>
        <v>#N/A</v>
      </c>
      <c r="S686" s="22">
        <f>IF(BTC[[#This Row],[SuperTrend]]=BTC[[#This Row],[Lower]],BTC[[#This Row],[Lower]],NA())</f>
        <v>10612.66260590286</v>
      </c>
      <c r="T686" s="22">
        <f>IF(BTC[[#This Row],[close]]&lt;=BTC[[#This Row],[STpot]],BTC[[#This Row],[Upper]],BTC[[#This Row],[Lower]])</f>
        <v>10612.66260590286</v>
      </c>
    </row>
    <row r="687" spans="1:20" x14ac:dyDescent="0.25">
      <c r="A687" s="5">
        <v>686</v>
      </c>
      <c r="B687" s="2">
        <v>43648</v>
      </c>
      <c r="C687" s="1">
        <v>10844.98</v>
      </c>
      <c r="D687" s="1">
        <v>11991.89</v>
      </c>
      <c r="E687" s="1">
        <v>10841.04</v>
      </c>
      <c r="F687" s="1">
        <v>11940</v>
      </c>
      <c r="G687" s="15">
        <f>BTC[[#This Row],[high]]-BTC[[#This Row],[low]]</f>
        <v>1150.8499999999985</v>
      </c>
      <c r="H687" s="15">
        <f>ABS(BTC[[#This Row],[high]]-F686)</f>
        <v>1149.0399999999991</v>
      </c>
      <c r="I687" s="15">
        <f>ABS(BTC[[#This Row],[low]]-F686)</f>
        <v>1.8099999999994907</v>
      </c>
      <c r="J687" s="15">
        <f>MAX(BTC[[#This Row],[H-L]:[|L-pC|]])</f>
        <v>1150.8499999999985</v>
      </c>
      <c r="K687" s="8">
        <f>(K686*9+BTC[[#This Row],[TR]])/10</f>
        <v>1094.984472000913</v>
      </c>
      <c r="L687" s="12">
        <f>(BTC[[#This Row],[high]]+BTC[[#This Row],[low]])/2</f>
        <v>11416.465</v>
      </c>
      <c r="M687" s="15">
        <f>BTC[[#This Row],[MidPrice]]+3*BTC[[#This Row],[ATR]]</f>
        <v>14701.41841600274</v>
      </c>
      <c r="N687" s="15">
        <f>BTC[[#This Row],[MidPrice]]-3*BTC[[#This Row],[ATR]]</f>
        <v>8131.5115839972614</v>
      </c>
      <c r="O687" s="15">
        <f>IF(OR(BTC[[#This Row],[UpperE]]&lt;O686,F686&gt;O686),BTC[[#This Row],[UpperE]],O686)</f>
        <v>13599.206573336378</v>
      </c>
      <c r="P687" s="15">
        <f>IF(OR(BTC[[#This Row],[LowerE]]&gt;P686,F686&lt;P686),BTC[[#This Row],[LowerE]],P686)</f>
        <v>10612.66260590286</v>
      </c>
      <c r="Q687" s="8">
        <f>IF(T686=O686,BTC[[#This Row],[Upper]],BTC[[#This Row],[Lower]])</f>
        <v>10612.66260590286</v>
      </c>
      <c r="R687" s="22" t="e">
        <f>IF(BTC[[#This Row],[SuperTrend]]=BTC[[#This Row],[Upper]],BTC[[#This Row],[Upper]],NA())</f>
        <v>#N/A</v>
      </c>
      <c r="S687" s="22">
        <f>IF(BTC[[#This Row],[SuperTrend]]=BTC[[#This Row],[Lower]],BTC[[#This Row],[Lower]],NA())</f>
        <v>10612.66260590286</v>
      </c>
      <c r="T687" s="22">
        <f>IF(BTC[[#This Row],[close]]&lt;=BTC[[#This Row],[STpot]],BTC[[#This Row],[Upper]],BTC[[#This Row],[Lower]])</f>
        <v>10612.66260590286</v>
      </c>
    </row>
    <row r="688" spans="1:20" x14ac:dyDescent="0.25">
      <c r="A688" s="5">
        <v>687</v>
      </c>
      <c r="B688" s="2">
        <v>43649</v>
      </c>
      <c r="C688" s="1">
        <v>11940</v>
      </c>
      <c r="D688" s="1">
        <v>12000</v>
      </c>
      <c r="E688" s="1">
        <v>11055</v>
      </c>
      <c r="F688" s="1">
        <v>11145.67</v>
      </c>
      <c r="G688" s="15">
        <f>BTC[[#This Row],[high]]-BTC[[#This Row],[low]]</f>
        <v>945</v>
      </c>
      <c r="H688" s="15">
        <f>ABS(BTC[[#This Row],[high]]-F687)</f>
        <v>60</v>
      </c>
      <c r="I688" s="15">
        <f>ABS(BTC[[#This Row],[low]]-F687)</f>
        <v>885</v>
      </c>
      <c r="J688" s="15">
        <f>MAX(BTC[[#This Row],[H-L]:[|L-pC|]])</f>
        <v>945</v>
      </c>
      <c r="K688" s="8">
        <f>(K687*9+BTC[[#This Row],[TR]])/10</f>
        <v>1079.9860248008217</v>
      </c>
      <c r="L688" s="12">
        <f>(BTC[[#This Row],[high]]+BTC[[#This Row],[low]])/2</f>
        <v>11527.5</v>
      </c>
      <c r="M688" s="15">
        <f>BTC[[#This Row],[MidPrice]]+3*BTC[[#This Row],[ATR]]</f>
        <v>14767.458074402464</v>
      </c>
      <c r="N688" s="15">
        <f>BTC[[#This Row],[MidPrice]]-3*BTC[[#This Row],[ATR]]</f>
        <v>8287.5419255975357</v>
      </c>
      <c r="O688" s="15">
        <f>IF(OR(BTC[[#This Row],[UpperE]]&lt;O687,F687&gt;O687),BTC[[#This Row],[UpperE]],O687)</f>
        <v>13599.206573336378</v>
      </c>
      <c r="P688" s="15">
        <f>IF(OR(BTC[[#This Row],[LowerE]]&gt;P687,F687&lt;P687),BTC[[#This Row],[LowerE]],P687)</f>
        <v>10612.66260590286</v>
      </c>
      <c r="Q688" s="8">
        <f>IF(T687=O687,BTC[[#This Row],[Upper]],BTC[[#This Row],[Lower]])</f>
        <v>10612.66260590286</v>
      </c>
      <c r="R688" s="22" t="e">
        <f>IF(BTC[[#This Row],[SuperTrend]]=BTC[[#This Row],[Upper]],BTC[[#This Row],[Upper]],NA())</f>
        <v>#N/A</v>
      </c>
      <c r="S688" s="22">
        <f>IF(BTC[[#This Row],[SuperTrend]]=BTC[[#This Row],[Lower]],BTC[[#This Row],[Lower]],NA())</f>
        <v>10612.66260590286</v>
      </c>
      <c r="T688" s="22">
        <f>IF(BTC[[#This Row],[close]]&lt;=BTC[[#This Row],[STpot]],BTC[[#This Row],[Upper]],BTC[[#This Row],[Lower]])</f>
        <v>10612.66260590286</v>
      </c>
    </row>
    <row r="689" spans="1:20" x14ac:dyDescent="0.25">
      <c r="A689" s="5">
        <v>688</v>
      </c>
      <c r="B689" s="2">
        <v>43650</v>
      </c>
      <c r="C689" s="1">
        <v>11145.67</v>
      </c>
      <c r="D689" s="1">
        <v>11406.83</v>
      </c>
      <c r="E689" s="1">
        <v>10796.44</v>
      </c>
      <c r="F689" s="1">
        <v>10970.73</v>
      </c>
      <c r="G689" s="15">
        <f>BTC[[#This Row],[high]]-BTC[[#This Row],[low]]</f>
        <v>610.38999999999942</v>
      </c>
      <c r="H689" s="15">
        <f>ABS(BTC[[#This Row],[high]]-F688)</f>
        <v>261.15999999999985</v>
      </c>
      <c r="I689" s="15">
        <f>ABS(BTC[[#This Row],[low]]-F688)</f>
        <v>349.22999999999956</v>
      </c>
      <c r="J689" s="15">
        <f>MAX(BTC[[#This Row],[H-L]:[|L-pC|]])</f>
        <v>610.38999999999942</v>
      </c>
      <c r="K689" s="8">
        <f>(K688*9+BTC[[#This Row],[TR]])/10</f>
        <v>1033.0264223207396</v>
      </c>
      <c r="L689" s="12">
        <f>(BTC[[#This Row],[high]]+BTC[[#This Row],[low]])/2</f>
        <v>11101.635</v>
      </c>
      <c r="M689" s="15">
        <f>BTC[[#This Row],[MidPrice]]+3*BTC[[#This Row],[ATR]]</f>
        <v>14200.714266962219</v>
      </c>
      <c r="N689" s="15">
        <f>BTC[[#This Row],[MidPrice]]-3*BTC[[#This Row],[ATR]]</f>
        <v>8002.5557330377815</v>
      </c>
      <c r="O689" s="15">
        <f>IF(OR(BTC[[#This Row],[UpperE]]&lt;O688,F688&gt;O688),BTC[[#This Row],[UpperE]],O688)</f>
        <v>13599.206573336378</v>
      </c>
      <c r="P689" s="15">
        <f>IF(OR(BTC[[#This Row],[LowerE]]&gt;P688,F688&lt;P688),BTC[[#This Row],[LowerE]],P688)</f>
        <v>10612.66260590286</v>
      </c>
      <c r="Q689" s="8">
        <f>IF(T688=O688,BTC[[#This Row],[Upper]],BTC[[#This Row],[Lower]])</f>
        <v>10612.66260590286</v>
      </c>
      <c r="R689" s="22" t="e">
        <f>IF(BTC[[#This Row],[SuperTrend]]=BTC[[#This Row],[Upper]],BTC[[#This Row],[Upper]],NA())</f>
        <v>#N/A</v>
      </c>
      <c r="S689" s="22">
        <f>IF(BTC[[#This Row],[SuperTrend]]=BTC[[#This Row],[Lower]],BTC[[#This Row],[Lower]],NA())</f>
        <v>10612.66260590286</v>
      </c>
      <c r="T689" s="22">
        <f>IF(BTC[[#This Row],[close]]&lt;=BTC[[#This Row],[STpot]],BTC[[#This Row],[Upper]],BTC[[#This Row],[Lower]])</f>
        <v>10612.66260590286</v>
      </c>
    </row>
    <row r="690" spans="1:20" x14ac:dyDescent="0.25">
      <c r="A690" s="5">
        <v>689</v>
      </c>
      <c r="B690" s="2">
        <v>43651</v>
      </c>
      <c r="C690" s="1">
        <v>10982.41</v>
      </c>
      <c r="D690" s="1">
        <v>11665</v>
      </c>
      <c r="E690" s="1">
        <v>10964.51</v>
      </c>
      <c r="F690" s="1">
        <v>11256.49</v>
      </c>
      <c r="G690" s="15">
        <f>BTC[[#This Row],[high]]-BTC[[#This Row],[low]]</f>
        <v>700.48999999999978</v>
      </c>
      <c r="H690" s="15">
        <f>ABS(BTC[[#This Row],[high]]-F689)</f>
        <v>694.27000000000044</v>
      </c>
      <c r="I690" s="15">
        <f>ABS(BTC[[#This Row],[low]]-F689)</f>
        <v>6.2199999999993452</v>
      </c>
      <c r="J690" s="15">
        <f>MAX(BTC[[#This Row],[H-L]:[|L-pC|]])</f>
        <v>700.48999999999978</v>
      </c>
      <c r="K690" s="8">
        <f>(K689*9+BTC[[#This Row],[TR]])/10</f>
        <v>999.77278008866563</v>
      </c>
      <c r="L690" s="12">
        <f>(BTC[[#This Row],[high]]+BTC[[#This Row],[low]])/2</f>
        <v>11314.755000000001</v>
      </c>
      <c r="M690" s="15">
        <f>BTC[[#This Row],[MidPrice]]+3*BTC[[#This Row],[ATR]]</f>
        <v>14314.073340265997</v>
      </c>
      <c r="N690" s="15">
        <f>BTC[[#This Row],[MidPrice]]-3*BTC[[#This Row],[ATR]]</f>
        <v>8315.4366597340049</v>
      </c>
      <c r="O690" s="15">
        <f>IF(OR(BTC[[#This Row],[UpperE]]&lt;O689,F689&gt;O689),BTC[[#This Row],[UpperE]],O689)</f>
        <v>13599.206573336378</v>
      </c>
      <c r="P690" s="15">
        <f>IF(OR(BTC[[#This Row],[LowerE]]&gt;P689,F689&lt;P689),BTC[[#This Row],[LowerE]],P689)</f>
        <v>10612.66260590286</v>
      </c>
      <c r="Q690" s="8">
        <f>IF(T689=O689,BTC[[#This Row],[Upper]],BTC[[#This Row],[Lower]])</f>
        <v>10612.66260590286</v>
      </c>
      <c r="R690" s="22" t="e">
        <f>IF(BTC[[#This Row],[SuperTrend]]=BTC[[#This Row],[Upper]],BTC[[#This Row],[Upper]],NA())</f>
        <v>#N/A</v>
      </c>
      <c r="S690" s="22">
        <f>IF(BTC[[#This Row],[SuperTrend]]=BTC[[#This Row],[Lower]],BTC[[#This Row],[Lower]],NA())</f>
        <v>10612.66260590286</v>
      </c>
      <c r="T690" s="22">
        <f>IF(BTC[[#This Row],[close]]&lt;=BTC[[#This Row],[STpot]],BTC[[#This Row],[Upper]],BTC[[#This Row],[Lower]])</f>
        <v>10612.66260590286</v>
      </c>
    </row>
    <row r="691" spans="1:20" x14ac:dyDescent="0.25">
      <c r="A691" s="5">
        <v>690</v>
      </c>
      <c r="B691" s="2">
        <v>43652</v>
      </c>
      <c r="C691" s="1">
        <v>11256.45</v>
      </c>
      <c r="D691" s="1">
        <v>11538</v>
      </c>
      <c r="E691" s="1">
        <v>11094.37</v>
      </c>
      <c r="F691" s="1">
        <v>11406.24</v>
      </c>
      <c r="G691" s="15">
        <f>BTC[[#This Row],[high]]-BTC[[#This Row],[low]]</f>
        <v>443.6299999999992</v>
      </c>
      <c r="H691" s="15">
        <f>ABS(BTC[[#This Row],[high]]-F690)</f>
        <v>281.51000000000022</v>
      </c>
      <c r="I691" s="15">
        <f>ABS(BTC[[#This Row],[low]]-F690)</f>
        <v>162.11999999999898</v>
      </c>
      <c r="J691" s="15">
        <f>MAX(BTC[[#This Row],[H-L]:[|L-pC|]])</f>
        <v>443.6299999999992</v>
      </c>
      <c r="K691" s="8">
        <f>(K690*9+BTC[[#This Row],[TR]])/10</f>
        <v>944.15850207979895</v>
      </c>
      <c r="L691" s="12">
        <f>(BTC[[#This Row],[high]]+BTC[[#This Row],[low]])/2</f>
        <v>11316.185000000001</v>
      </c>
      <c r="M691" s="15">
        <f>BTC[[#This Row],[MidPrice]]+3*BTC[[#This Row],[ATR]]</f>
        <v>14148.660506239397</v>
      </c>
      <c r="N691" s="15">
        <f>BTC[[#This Row],[MidPrice]]-3*BTC[[#This Row],[ATR]]</f>
        <v>8483.7094937606053</v>
      </c>
      <c r="O691" s="15">
        <f>IF(OR(BTC[[#This Row],[UpperE]]&lt;O690,F690&gt;O690),BTC[[#This Row],[UpperE]],O690)</f>
        <v>13599.206573336378</v>
      </c>
      <c r="P691" s="15">
        <f>IF(OR(BTC[[#This Row],[LowerE]]&gt;P690,F690&lt;P690),BTC[[#This Row],[LowerE]],P690)</f>
        <v>10612.66260590286</v>
      </c>
      <c r="Q691" s="8">
        <f>IF(T690=O690,BTC[[#This Row],[Upper]],BTC[[#This Row],[Lower]])</f>
        <v>10612.66260590286</v>
      </c>
      <c r="R691" s="22" t="e">
        <f>IF(BTC[[#This Row],[SuperTrend]]=BTC[[#This Row],[Upper]],BTC[[#This Row],[Upper]],NA())</f>
        <v>#N/A</v>
      </c>
      <c r="S691" s="22">
        <f>IF(BTC[[#This Row],[SuperTrend]]=BTC[[#This Row],[Lower]],BTC[[#This Row],[Lower]],NA())</f>
        <v>10612.66260590286</v>
      </c>
      <c r="T691" s="22">
        <f>IF(BTC[[#This Row],[close]]&lt;=BTC[[#This Row],[STpot]],BTC[[#This Row],[Upper]],BTC[[#This Row],[Lower]])</f>
        <v>10612.66260590286</v>
      </c>
    </row>
    <row r="692" spans="1:20" x14ac:dyDescent="0.25">
      <c r="A692" s="5">
        <v>691</v>
      </c>
      <c r="B692" s="2">
        <v>43653</v>
      </c>
      <c r="C692" s="1">
        <v>11410</v>
      </c>
      <c r="D692" s="1">
        <v>12338.03</v>
      </c>
      <c r="E692" s="1">
        <v>11220</v>
      </c>
      <c r="F692" s="1">
        <v>12238.6</v>
      </c>
      <c r="G692" s="15">
        <f>BTC[[#This Row],[high]]-BTC[[#This Row],[low]]</f>
        <v>1118.0300000000007</v>
      </c>
      <c r="H692" s="15">
        <f>ABS(BTC[[#This Row],[high]]-F691)</f>
        <v>931.79000000000087</v>
      </c>
      <c r="I692" s="15">
        <f>ABS(BTC[[#This Row],[low]]-F691)</f>
        <v>186.23999999999978</v>
      </c>
      <c r="J692" s="15">
        <f>MAX(BTC[[#This Row],[H-L]:[|L-pC|]])</f>
        <v>1118.0300000000007</v>
      </c>
      <c r="K692" s="8">
        <f>(K691*9+BTC[[#This Row],[TR]])/10</f>
        <v>961.54565187181902</v>
      </c>
      <c r="L692" s="12">
        <f>(BTC[[#This Row],[high]]+BTC[[#This Row],[low]])/2</f>
        <v>11779.014999999999</v>
      </c>
      <c r="M692" s="15">
        <f>BTC[[#This Row],[MidPrice]]+3*BTC[[#This Row],[ATR]]</f>
        <v>14663.651955615456</v>
      </c>
      <c r="N692" s="15">
        <f>BTC[[#This Row],[MidPrice]]-3*BTC[[#This Row],[ATR]]</f>
        <v>8894.3780443845426</v>
      </c>
      <c r="O692" s="15">
        <f>IF(OR(BTC[[#This Row],[UpperE]]&lt;O691,F691&gt;O691),BTC[[#This Row],[UpperE]],O691)</f>
        <v>13599.206573336378</v>
      </c>
      <c r="P692" s="15">
        <f>IF(OR(BTC[[#This Row],[LowerE]]&gt;P691,F691&lt;P691),BTC[[#This Row],[LowerE]],P691)</f>
        <v>10612.66260590286</v>
      </c>
      <c r="Q692" s="8">
        <f>IF(T691=O691,BTC[[#This Row],[Upper]],BTC[[#This Row],[Lower]])</f>
        <v>10612.66260590286</v>
      </c>
      <c r="R692" s="22" t="e">
        <f>IF(BTC[[#This Row],[SuperTrend]]=BTC[[#This Row],[Upper]],BTC[[#This Row],[Upper]],NA())</f>
        <v>#N/A</v>
      </c>
      <c r="S692" s="22">
        <f>IF(BTC[[#This Row],[SuperTrend]]=BTC[[#This Row],[Lower]],BTC[[#This Row],[Lower]],NA())</f>
        <v>10612.66260590286</v>
      </c>
      <c r="T692" s="22">
        <f>IF(BTC[[#This Row],[close]]&lt;=BTC[[#This Row],[STpot]],BTC[[#This Row],[Upper]],BTC[[#This Row],[Lower]])</f>
        <v>10612.66260590286</v>
      </c>
    </row>
    <row r="693" spans="1:20" x14ac:dyDescent="0.25">
      <c r="A693" s="5">
        <v>692</v>
      </c>
      <c r="B693" s="2">
        <v>43654</v>
      </c>
      <c r="C693" s="1">
        <v>12238.6</v>
      </c>
      <c r="D693" s="1">
        <v>12794.73</v>
      </c>
      <c r="E693" s="1">
        <v>12068</v>
      </c>
      <c r="F693" s="1">
        <v>12543.41</v>
      </c>
      <c r="G693" s="15">
        <f>BTC[[#This Row],[high]]-BTC[[#This Row],[low]]</f>
        <v>726.72999999999956</v>
      </c>
      <c r="H693" s="15">
        <f>ABS(BTC[[#This Row],[high]]-F692)</f>
        <v>556.1299999999992</v>
      </c>
      <c r="I693" s="15">
        <f>ABS(BTC[[#This Row],[low]]-F692)</f>
        <v>170.60000000000036</v>
      </c>
      <c r="J693" s="15">
        <f>MAX(BTC[[#This Row],[H-L]:[|L-pC|]])</f>
        <v>726.72999999999956</v>
      </c>
      <c r="K693" s="8">
        <f>(K692*9+BTC[[#This Row],[TR]])/10</f>
        <v>938.064086684637</v>
      </c>
      <c r="L693" s="12">
        <f>(BTC[[#This Row],[high]]+BTC[[#This Row],[low]])/2</f>
        <v>12431.365</v>
      </c>
      <c r="M693" s="15">
        <f>BTC[[#This Row],[MidPrice]]+3*BTC[[#This Row],[ATR]]</f>
        <v>15245.557260053911</v>
      </c>
      <c r="N693" s="15">
        <f>BTC[[#This Row],[MidPrice]]-3*BTC[[#This Row],[ATR]]</f>
        <v>9617.1727399460888</v>
      </c>
      <c r="O693" s="15">
        <f>IF(OR(BTC[[#This Row],[UpperE]]&lt;O692,F692&gt;O692),BTC[[#This Row],[UpperE]],O692)</f>
        <v>13599.206573336378</v>
      </c>
      <c r="P693" s="15">
        <f>IF(OR(BTC[[#This Row],[LowerE]]&gt;P692,F692&lt;P692),BTC[[#This Row],[LowerE]],P692)</f>
        <v>10612.66260590286</v>
      </c>
      <c r="Q693" s="8">
        <f>IF(T692=O692,BTC[[#This Row],[Upper]],BTC[[#This Row],[Lower]])</f>
        <v>10612.66260590286</v>
      </c>
      <c r="R693" s="22" t="e">
        <f>IF(BTC[[#This Row],[SuperTrend]]=BTC[[#This Row],[Upper]],BTC[[#This Row],[Upper]],NA())</f>
        <v>#N/A</v>
      </c>
      <c r="S693" s="22">
        <f>IF(BTC[[#This Row],[SuperTrend]]=BTC[[#This Row],[Lower]],BTC[[#This Row],[Lower]],NA())</f>
        <v>10612.66260590286</v>
      </c>
      <c r="T693" s="22">
        <f>IF(BTC[[#This Row],[close]]&lt;=BTC[[#This Row],[STpot]],BTC[[#This Row],[Upper]],BTC[[#This Row],[Lower]])</f>
        <v>10612.66260590286</v>
      </c>
    </row>
    <row r="694" spans="1:20" x14ac:dyDescent="0.25">
      <c r="A694" s="5">
        <v>693</v>
      </c>
      <c r="B694" s="2">
        <v>43655</v>
      </c>
      <c r="C694" s="1">
        <v>12548.51</v>
      </c>
      <c r="D694" s="1">
        <v>13147.08</v>
      </c>
      <c r="E694" s="1">
        <v>11569</v>
      </c>
      <c r="F694" s="1">
        <v>12108.37</v>
      </c>
      <c r="G694" s="15">
        <f>BTC[[#This Row],[high]]-BTC[[#This Row],[low]]</f>
        <v>1578.08</v>
      </c>
      <c r="H694" s="15">
        <f>ABS(BTC[[#This Row],[high]]-F693)</f>
        <v>603.67000000000007</v>
      </c>
      <c r="I694" s="15">
        <f>ABS(BTC[[#This Row],[low]]-F693)</f>
        <v>974.40999999999985</v>
      </c>
      <c r="J694" s="15">
        <f>MAX(BTC[[#This Row],[H-L]:[|L-pC|]])</f>
        <v>1578.08</v>
      </c>
      <c r="K694" s="8">
        <f>(K693*9+BTC[[#This Row],[TR]])/10</f>
        <v>1002.0656780161733</v>
      </c>
      <c r="L694" s="12">
        <f>(BTC[[#This Row],[high]]+BTC[[#This Row],[low]])/2</f>
        <v>12358.04</v>
      </c>
      <c r="M694" s="15">
        <f>BTC[[#This Row],[MidPrice]]+3*BTC[[#This Row],[ATR]]</f>
        <v>15364.237034048521</v>
      </c>
      <c r="N694" s="15">
        <f>BTC[[#This Row],[MidPrice]]-3*BTC[[#This Row],[ATR]]</f>
        <v>9351.8429659514804</v>
      </c>
      <c r="O694" s="15">
        <f>IF(OR(BTC[[#This Row],[UpperE]]&lt;O693,F693&gt;O693),BTC[[#This Row],[UpperE]],O693)</f>
        <v>13599.206573336378</v>
      </c>
      <c r="P694" s="15">
        <f>IF(OR(BTC[[#This Row],[LowerE]]&gt;P693,F693&lt;P693),BTC[[#This Row],[LowerE]],P693)</f>
        <v>10612.66260590286</v>
      </c>
      <c r="Q694" s="8">
        <f>IF(T693=O693,BTC[[#This Row],[Upper]],BTC[[#This Row],[Lower]])</f>
        <v>10612.66260590286</v>
      </c>
      <c r="R694" s="22" t="e">
        <f>IF(BTC[[#This Row],[SuperTrend]]=BTC[[#This Row],[Upper]],BTC[[#This Row],[Upper]],NA())</f>
        <v>#N/A</v>
      </c>
      <c r="S694" s="22">
        <f>IF(BTC[[#This Row],[SuperTrend]]=BTC[[#This Row],[Lower]],BTC[[#This Row],[Lower]],NA())</f>
        <v>10612.66260590286</v>
      </c>
      <c r="T694" s="22">
        <f>IF(BTC[[#This Row],[close]]&lt;=BTC[[#This Row],[STpot]],BTC[[#This Row],[Upper]],BTC[[#This Row],[Lower]])</f>
        <v>10612.66260590286</v>
      </c>
    </row>
    <row r="695" spans="1:20" x14ac:dyDescent="0.25">
      <c r="A695" s="5">
        <v>694</v>
      </c>
      <c r="B695" s="2">
        <v>43656</v>
      </c>
      <c r="C695" s="1">
        <v>12108.11</v>
      </c>
      <c r="D695" s="1">
        <v>12111.73</v>
      </c>
      <c r="E695" s="1">
        <v>11000</v>
      </c>
      <c r="F695" s="1">
        <v>11342.89</v>
      </c>
      <c r="G695" s="15">
        <f>BTC[[#This Row],[high]]-BTC[[#This Row],[low]]</f>
        <v>1111.7299999999996</v>
      </c>
      <c r="H695" s="15">
        <f>ABS(BTC[[#This Row],[high]]-F694)</f>
        <v>3.3599999999987631</v>
      </c>
      <c r="I695" s="15">
        <f>ABS(BTC[[#This Row],[low]]-F694)</f>
        <v>1108.3700000000008</v>
      </c>
      <c r="J695" s="15">
        <f>MAX(BTC[[#This Row],[H-L]:[|L-pC|]])</f>
        <v>1111.7299999999996</v>
      </c>
      <c r="K695" s="8">
        <f>(K694*9+BTC[[#This Row],[TR]])/10</f>
        <v>1013.0321102145559</v>
      </c>
      <c r="L695" s="12">
        <f>(BTC[[#This Row],[high]]+BTC[[#This Row],[low]])/2</f>
        <v>11555.865</v>
      </c>
      <c r="M695" s="15">
        <f>BTC[[#This Row],[MidPrice]]+3*BTC[[#This Row],[ATR]]</f>
        <v>14594.961330643668</v>
      </c>
      <c r="N695" s="15">
        <f>BTC[[#This Row],[MidPrice]]-3*BTC[[#This Row],[ATR]]</f>
        <v>8516.7686693563319</v>
      </c>
      <c r="O695" s="15">
        <f>IF(OR(BTC[[#This Row],[UpperE]]&lt;O694,F694&gt;O694),BTC[[#This Row],[UpperE]],O694)</f>
        <v>13599.206573336378</v>
      </c>
      <c r="P695" s="15">
        <f>IF(OR(BTC[[#This Row],[LowerE]]&gt;P694,F694&lt;P694),BTC[[#This Row],[LowerE]],P694)</f>
        <v>10612.66260590286</v>
      </c>
      <c r="Q695" s="8">
        <f>IF(T694=O694,BTC[[#This Row],[Upper]],BTC[[#This Row],[Lower]])</f>
        <v>10612.66260590286</v>
      </c>
      <c r="R695" s="22" t="e">
        <f>IF(BTC[[#This Row],[SuperTrend]]=BTC[[#This Row],[Upper]],BTC[[#This Row],[Upper]],NA())</f>
        <v>#N/A</v>
      </c>
      <c r="S695" s="22">
        <f>IF(BTC[[#This Row],[SuperTrend]]=BTC[[#This Row],[Lower]],BTC[[#This Row],[Lower]],NA())</f>
        <v>10612.66260590286</v>
      </c>
      <c r="T695" s="22">
        <f>IF(BTC[[#This Row],[close]]&lt;=BTC[[#This Row],[STpot]],BTC[[#This Row],[Upper]],BTC[[#This Row],[Lower]])</f>
        <v>10612.66260590286</v>
      </c>
    </row>
    <row r="696" spans="1:20" x14ac:dyDescent="0.25">
      <c r="A696" s="5">
        <v>695</v>
      </c>
      <c r="B696" s="2">
        <v>43657</v>
      </c>
      <c r="C696" s="1">
        <v>11342.88</v>
      </c>
      <c r="D696" s="1">
        <v>11885</v>
      </c>
      <c r="E696" s="1">
        <v>11073</v>
      </c>
      <c r="F696" s="1">
        <v>11757.22</v>
      </c>
      <c r="G696" s="15">
        <f>BTC[[#This Row],[high]]-BTC[[#This Row],[low]]</f>
        <v>812</v>
      </c>
      <c r="H696" s="15">
        <f>ABS(BTC[[#This Row],[high]]-F695)</f>
        <v>542.11000000000058</v>
      </c>
      <c r="I696" s="15">
        <f>ABS(BTC[[#This Row],[low]]-F695)</f>
        <v>269.88999999999942</v>
      </c>
      <c r="J696" s="15">
        <f>MAX(BTC[[#This Row],[H-L]:[|L-pC|]])</f>
        <v>812</v>
      </c>
      <c r="K696" s="8">
        <f>(K695*9+BTC[[#This Row],[TR]])/10</f>
        <v>992.92889919310039</v>
      </c>
      <c r="L696" s="12">
        <f>(BTC[[#This Row],[high]]+BTC[[#This Row],[low]])/2</f>
        <v>11479</v>
      </c>
      <c r="M696" s="15">
        <f>BTC[[#This Row],[MidPrice]]+3*BTC[[#This Row],[ATR]]</f>
        <v>14457.7866975793</v>
      </c>
      <c r="N696" s="15">
        <f>BTC[[#This Row],[MidPrice]]-3*BTC[[#This Row],[ATR]]</f>
        <v>8500.2133024206996</v>
      </c>
      <c r="O696" s="15">
        <f>IF(OR(BTC[[#This Row],[UpperE]]&lt;O695,F695&gt;O695),BTC[[#This Row],[UpperE]],O695)</f>
        <v>13599.206573336378</v>
      </c>
      <c r="P696" s="15">
        <f>IF(OR(BTC[[#This Row],[LowerE]]&gt;P695,F695&lt;P695),BTC[[#This Row],[LowerE]],P695)</f>
        <v>10612.66260590286</v>
      </c>
      <c r="Q696" s="8">
        <f>IF(T695=O695,BTC[[#This Row],[Upper]],BTC[[#This Row],[Lower]])</f>
        <v>10612.66260590286</v>
      </c>
      <c r="R696" s="22" t="e">
        <f>IF(BTC[[#This Row],[SuperTrend]]=BTC[[#This Row],[Upper]],BTC[[#This Row],[Upper]],NA())</f>
        <v>#N/A</v>
      </c>
      <c r="S696" s="22">
        <f>IF(BTC[[#This Row],[SuperTrend]]=BTC[[#This Row],[Lower]],BTC[[#This Row],[Lower]],NA())</f>
        <v>10612.66260590286</v>
      </c>
      <c r="T696" s="22">
        <f>IF(BTC[[#This Row],[close]]&lt;=BTC[[#This Row],[STpot]],BTC[[#This Row],[Upper]],BTC[[#This Row],[Lower]])</f>
        <v>10612.66260590286</v>
      </c>
    </row>
    <row r="697" spans="1:20" x14ac:dyDescent="0.25">
      <c r="A697" s="5">
        <v>696</v>
      </c>
      <c r="B697" s="2">
        <v>43658</v>
      </c>
      <c r="C697" s="1">
        <v>11757.22</v>
      </c>
      <c r="D697" s="1">
        <v>11799.98</v>
      </c>
      <c r="E697" s="1">
        <v>10830</v>
      </c>
      <c r="F697" s="1">
        <v>11355.76</v>
      </c>
      <c r="G697" s="15">
        <f>BTC[[#This Row],[high]]-BTC[[#This Row],[low]]</f>
        <v>969.97999999999956</v>
      </c>
      <c r="H697" s="15">
        <f>ABS(BTC[[#This Row],[high]]-F696)</f>
        <v>42.760000000000218</v>
      </c>
      <c r="I697" s="15">
        <f>ABS(BTC[[#This Row],[low]]-F696)</f>
        <v>927.21999999999935</v>
      </c>
      <c r="J697" s="15">
        <f>MAX(BTC[[#This Row],[H-L]:[|L-pC|]])</f>
        <v>969.97999999999956</v>
      </c>
      <c r="K697" s="8">
        <f>(K696*9+BTC[[#This Row],[TR]])/10</f>
        <v>990.6340092737903</v>
      </c>
      <c r="L697" s="12">
        <f>(BTC[[#This Row],[high]]+BTC[[#This Row],[low]])/2</f>
        <v>11314.99</v>
      </c>
      <c r="M697" s="15">
        <f>BTC[[#This Row],[MidPrice]]+3*BTC[[#This Row],[ATR]]</f>
        <v>14286.89202782137</v>
      </c>
      <c r="N697" s="15">
        <f>BTC[[#This Row],[MidPrice]]-3*BTC[[#This Row],[ATR]]</f>
        <v>8343.0879721786296</v>
      </c>
      <c r="O697" s="15">
        <f>IF(OR(BTC[[#This Row],[UpperE]]&lt;O696,F696&gt;O696),BTC[[#This Row],[UpperE]],O696)</f>
        <v>13599.206573336378</v>
      </c>
      <c r="P697" s="15">
        <f>IF(OR(BTC[[#This Row],[LowerE]]&gt;P696,F696&lt;P696),BTC[[#This Row],[LowerE]],P696)</f>
        <v>10612.66260590286</v>
      </c>
      <c r="Q697" s="8">
        <f>IF(T696=O696,BTC[[#This Row],[Upper]],BTC[[#This Row],[Lower]])</f>
        <v>10612.66260590286</v>
      </c>
      <c r="R697" s="22" t="e">
        <f>IF(BTC[[#This Row],[SuperTrend]]=BTC[[#This Row],[Upper]],BTC[[#This Row],[Upper]],NA())</f>
        <v>#N/A</v>
      </c>
      <c r="S697" s="22">
        <f>IF(BTC[[#This Row],[SuperTrend]]=BTC[[#This Row],[Lower]],BTC[[#This Row],[Lower]],NA())</f>
        <v>10612.66260590286</v>
      </c>
      <c r="T697" s="22">
        <f>IF(BTC[[#This Row],[close]]&lt;=BTC[[#This Row],[STpot]],BTC[[#This Row],[Upper]],BTC[[#This Row],[Lower]])</f>
        <v>10612.66260590286</v>
      </c>
    </row>
    <row r="698" spans="1:20" x14ac:dyDescent="0.25">
      <c r="A698" s="5">
        <v>697</v>
      </c>
      <c r="B698" s="2">
        <v>43659</v>
      </c>
      <c r="C698" s="1">
        <v>11355.78</v>
      </c>
      <c r="D698" s="1">
        <v>11452</v>
      </c>
      <c r="E698" s="1">
        <v>10103</v>
      </c>
      <c r="F698" s="1">
        <v>10174.18</v>
      </c>
      <c r="G698" s="15">
        <f>BTC[[#This Row],[high]]-BTC[[#This Row],[low]]</f>
        <v>1349</v>
      </c>
      <c r="H698" s="15">
        <f>ABS(BTC[[#This Row],[high]]-F697)</f>
        <v>96.239999999999782</v>
      </c>
      <c r="I698" s="15">
        <f>ABS(BTC[[#This Row],[low]]-F697)</f>
        <v>1252.7600000000002</v>
      </c>
      <c r="J698" s="15">
        <f>MAX(BTC[[#This Row],[H-L]:[|L-pC|]])</f>
        <v>1349</v>
      </c>
      <c r="K698" s="8">
        <f>(K697*9+BTC[[#This Row],[TR]])/10</f>
        <v>1026.4706083464112</v>
      </c>
      <c r="L698" s="12">
        <f>(BTC[[#This Row],[high]]+BTC[[#This Row],[low]])/2</f>
        <v>10777.5</v>
      </c>
      <c r="M698" s="15">
        <f>BTC[[#This Row],[MidPrice]]+3*BTC[[#This Row],[ATR]]</f>
        <v>13856.911825039233</v>
      </c>
      <c r="N698" s="15">
        <f>BTC[[#This Row],[MidPrice]]-3*BTC[[#This Row],[ATR]]</f>
        <v>7698.088174960767</v>
      </c>
      <c r="O698" s="15">
        <f>IF(OR(BTC[[#This Row],[UpperE]]&lt;O697,F697&gt;O697),BTC[[#This Row],[UpperE]],O697)</f>
        <v>13599.206573336378</v>
      </c>
      <c r="P698" s="15">
        <f>IF(OR(BTC[[#This Row],[LowerE]]&gt;P697,F697&lt;P697),BTC[[#This Row],[LowerE]],P697)</f>
        <v>10612.66260590286</v>
      </c>
      <c r="Q698" s="8">
        <f>IF(T697=O697,BTC[[#This Row],[Upper]],BTC[[#This Row],[Lower]])</f>
        <v>10612.66260590286</v>
      </c>
      <c r="R698" s="22">
        <f>IF(BTC[[#This Row],[SuperTrend]]=BTC[[#This Row],[Upper]],BTC[[#This Row],[Upper]],NA())</f>
        <v>13599.206573336378</v>
      </c>
      <c r="S698" s="22" t="e">
        <f>IF(BTC[[#This Row],[SuperTrend]]=BTC[[#This Row],[Lower]],BTC[[#This Row],[Lower]],NA())</f>
        <v>#N/A</v>
      </c>
      <c r="T698" s="22">
        <f>IF(BTC[[#This Row],[close]]&lt;=BTC[[#This Row],[STpot]],BTC[[#This Row],[Upper]],BTC[[#This Row],[Lower]])</f>
        <v>13599.206573336378</v>
      </c>
    </row>
    <row r="699" spans="1:20" x14ac:dyDescent="0.25">
      <c r="A699" s="5">
        <v>698</v>
      </c>
      <c r="B699" s="2">
        <v>43660</v>
      </c>
      <c r="C699" s="1">
        <v>10174.18</v>
      </c>
      <c r="D699" s="1">
        <v>11100</v>
      </c>
      <c r="E699" s="1">
        <v>9860</v>
      </c>
      <c r="F699" s="1">
        <v>10838.72</v>
      </c>
      <c r="G699" s="15">
        <f>BTC[[#This Row],[high]]-BTC[[#This Row],[low]]</f>
        <v>1240</v>
      </c>
      <c r="H699" s="15">
        <f>ABS(BTC[[#This Row],[high]]-F698)</f>
        <v>925.81999999999971</v>
      </c>
      <c r="I699" s="15">
        <f>ABS(BTC[[#This Row],[low]]-F698)</f>
        <v>314.18000000000029</v>
      </c>
      <c r="J699" s="15">
        <f>MAX(BTC[[#This Row],[H-L]:[|L-pC|]])</f>
        <v>1240</v>
      </c>
      <c r="K699" s="8">
        <f>(K698*9+BTC[[#This Row],[TR]])/10</f>
        <v>1047.8235475117701</v>
      </c>
      <c r="L699" s="12">
        <f>(BTC[[#This Row],[high]]+BTC[[#This Row],[low]])/2</f>
        <v>10480</v>
      </c>
      <c r="M699" s="15">
        <f>BTC[[#This Row],[MidPrice]]+3*BTC[[#This Row],[ATR]]</f>
        <v>13623.470642535311</v>
      </c>
      <c r="N699" s="15">
        <f>BTC[[#This Row],[MidPrice]]-3*BTC[[#This Row],[ATR]]</f>
        <v>7336.5293574646894</v>
      </c>
      <c r="O699" s="15">
        <f>IF(OR(BTC[[#This Row],[UpperE]]&lt;O698,F698&gt;O698),BTC[[#This Row],[UpperE]],O698)</f>
        <v>13599.206573336378</v>
      </c>
      <c r="P699" s="15">
        <f>IF(OR(BTC[[#This Row],[LowerE]]&gt;P698,F698&lt;P698),BTC[[#This Row],[LowerE]],P698)</f>
        <v>7336.5293574646894</v>
      </c>
      <c r="Q699" s="8">
        <f>IF(T698=O698,BTC[[#This Row],[Upper]],BTC[[#This Row],[Lower]])</f>
        <v>13599.206573336378</v>
      </c>
      <c r="R699" s="22">
        <f>IF(BTC[[#This Row],[SuperTrend]]=BTC[[#This Row],[Upper]],BTC[[#This Row],[Upper]],NA())</f>
        <v>13599.206573336378</v>
      </c>
      <c r="S699" s="22" t="e">
        <f>IF(BTC[[#This Row],[SuperTrend]]=BTC[[#This Row],[Lower]],BTC[[#This Row],[Lower]],NA())</f>
        <v>#N/A</v>
      </c>
      <c r="T699" s="22">
        <f>IF(BTC[[#This Row],[close]]&lt;=BTC[[#This Row],[STpot]],BTC[[#This Row],[Upper]],BTC[[#This Row],[Lower]])</f>
        <v>13599.206573336378</v>
      </c>
    </row>
    <row r="700" spans="1:20" x14ac:dyDescent="0.25">
      <c r="A700" s="5">
        <v>699</v>
      </c>
      <c r="B700" s="2">
        <v>43661</v>
      </c>
      <c r="C700" s="1">
        <v>10833.78</v>
      </c>
      <c r="D700" s="1">
        <v>11028</v>
      </c>
      <c r="E700" s="1">
        <v>9350.01</v>
      </c>
      <c r="F700" s="1">
        <v>9439.59</v>
      </c>
      <c r="G700" s="15">
        <f>BTC[[#This Row],[high]]-BTC[[#This Row],[low]]</f>
        <v>1677.9899999999998</v>
      </c>
      <c r="H700" s="15">
        <f>ABS(BTC[[#This Row],[high]]-F699)</f>
        <v>189.28000000000065</v>
      </c>
      <c r="I700" s="15">
        <f>ABS(BTC[[#This Row],[low]]-F699)</f>
        <v>1488.7099999999991</v>
      </c>
      <c r="J700" s="15">
        <f>MAX(BTC[[#This Row],[H-L]:[|L-pC|]])</f>
        <v>1677.9899999999998</v>
      </c>
      <c r="K700" s="8">
        <f>(K699*9+BTC[[#This Row],[TR]])/10</f>
        <v>1110.8401927605933</v>
      </c>
      <c r="L700" s="12">
        <f>(BTC[[#This Row],[high]]+BTC[[#This Row],[low]])/2</f>
        <v>10189.005000000001</v>
      </c>
      <c r="M700" s="15">
        <f>BTC[[#This Row],[MidPrice]]+3*BTC[[#This Row],[ATR]]</f>
        <v>13521.52557828178</v>
      </c>
      <c r="N700" s="15">
        <f>BTC[[#This Row],[MidPrice]]-3*BTC[[#This Row],[ATR]]</f>
        <v>6856.4844217182217</v>
      </c>
      <c r="O700" s="15">
        <f>IF(OR(BTC[[#This Row],[UpperE]]&lt;O699,F699&gt;O699),BTC[[#This Row],[UpperE]],O699)</f>
        <v>13521.52557828178</v>
      </c>
      <c r="P700" s="15">
        <f>IF(OR(BTC[[#This Row],[LowerE]]&gt;P699,F699&lt;P699),BTC[[#This Row],[LowerE]],P699)</f>
        <v>7336.5293574646894</v>
      </c>
      <c r="Q700" s="8">
        <f>IF(T699=O699,BTC[[#This Row],[Upper]],BTC[[#This Row],[Lower]])</f>
        <v>13521.52557828178</v>
      </c>
      <c r="R700" s="22">
        <f>IF(BTC[[#This Row],[SuperTrend]]=BTC[[#This Row],[Upper]],BTC[[#This Row],[Upper]],NA())</f>
        <v>13521.52557828178</v>
      </c>
      <c r="S700" s="22" t="e">
        <f>IF(BTC[[#This Row],[SuperTrend]]=BTC[[#This Row],[Lower]],BTC[[#This Row],[Lower]],NA())</f>
        <v>#N/A</v>
      </c>
      <c r="T700" s="22">
        <f>IF(BTC[[#This Row],[close]]&lt;=BTC[[#This Row],[STpot]],BTC[[#This Row],[Upper]],BTC[[#This Row],[Lower]])</f>
        <v>13521.52557828178</v>
      </c>
    </row>
    <row r="701" spans="1:20" x14ac:dyDescent="0.25">
      <c r="A701" s="5">
        <v>700</v>
      </c>
      <c r="B701" s="2">
        <v>43662</v>
      </c>
      <c r="C701" s="1">
        <v>9430.17</v>
      </c>
      <c r="D701" s="1">
        <v>9957</v>
      </c>
      <c r="E701" s="1">
        <v>9060</v>
      </c>
      <c r="F701" s="1">
        <v>9667.92</v>
      </c>
      <c r="G701" s="15">
        <f>BTC[[#This Row],[high]]-BTC[[#This Row],[low]]</f>
        <v>897</v>
      </c>
      <c r="H701" s="15">
        <f>ABS(BTC[[#This Row],[high]]-F700)</f>
        <v>517.40999999999985</v>
      </c>
      <c r="I701" s="15">
        <f>ABS(BTC[[#This Row],[low]]-F700)</f>
        <v>379.59000000000015</v>
      </c>
      <c r="J701" s="15">
        <f>MAX(BTC[[#This Row],[H-L]:[|L-pC|]])</f>
        <v>897</v>
      </c>
      <c r="K701" s="8">
        <f>(K700*9+BTC[[#This Row],[TR]])/10</f>
        <v>1089.456173484534</v>
      </c>
      <c r="L701" s="12">
        <f>(BTC[[#This Row],[high]]+BTC[[#This Row],[low]])/2</f>
        <v>9508.5</v>
      </c>
      <c r="M701" s="15">
        <f>BTC[[#This Row],[MidPrice]]+3*BTC[[#This Row],[ATR]]</f>
        <v>12776.868520453601</v>
      </c>
      <c r="N701" s="15">
        <f>BTC[[#This Row],[MidPrice]]-3*BTC[[#This Row],[ATR]]</f>
        <v>6240.1314795463977</v>
      </c>
      <c r="O701" s="15">
        <f>IF(OR(BTC[[#This Row],[UpperE]]&lt;O700,F700&gt;O700),BTC[[#This Row],[UpperE]],O700)</f>
        <v>12776.868520453601</v>
      </c>
      <c r="P701" s="15">
        <f>IF(OR(BTC[[#This Row],[LowerE]]&gt;P700,F700&lt;P700),BTC[[#This Row],[LowerE]],P700)</f>
        <v>7336.5293574646894</v>
      </c>
      <c r="Q701" s="8">
        <f>IF(T700=O700,BTC[[#This Row],[Upper]],BTC[[#This Row],[Lower]])</f>
        <v>12776.868520453601</v>
      </c>
      <c r="R701" s="22">
        <f>IF(BTC[[#This Row],[SuperTrend]]=BTC[[#This Row],[Upper]],BTC[[#This Row],[Upper]],NA())</f>
        <v>12776.868520453601</v>
      </c>
      <c r="S701" s="22" t="e">
        <f>IF(BTC[[#This Row],[SuperTrend]]=BTC[[#This Row],[Lower]],BTC[[#This Row],[Lower]],NA())</f>
        <v>#N/A</v>
      </c>
      <c r="T701" s="22">
        <f>IF(BTC[[#This Row],[close]]&lt;=BTC[[#This Row],[STpot]],BTC[[#This Row],[Upper]],BTC[[#This Row],[Lower]])</f>
        <v>12776.868520453601</v>
      </c>
    </row>
    <row r="702" spans="1:20" x14ac:dyDescent="0.25">
      <c r="A702" s="5">
        <v>701</v>
      </c>
      <c r="B702" s="2">
        <v>43663</v>
      </c>
      <c r="C702" s="1">
        <v>9668.86</v>
      </c>
      <c r="D702" s="1">
        <v>10788</v>
      </c>
      <c r="E702" s="1">
        <v>9252</v>
      </c>
      <c r="F702" s="1">
        <v>10627.16</v>
      </c>
      <c r="G702" s="15">
        <f>BTC[[#This Row],[high]]-BTC[[#This Row],[low]]</f>
        <v>1536</v>
      </c>
      <c r="H702" s="15">
        <f>ABS(BTC[[#This Row],[high]]-F701)</f>
        <v>1120.08</v>
      </c>
      <c r="I702" s="15">
        <f>ABS(BTC[[#This Row],[low]]-F701)</f>
        <v>415.92000000000007</v>
      </c>
      <c r="J702" s="15">
        <f>MAX(BTC[[#This Row],[H-L]:[|L-pC|]])</f>
        <v>1536</v>
      </c>
      <c r="K702" s="8">
        <f>(K701*9+BTC[[#This Row],[TR]])/10</f>
        <v>1134.1105561360805</v>
      </c>
      <c r="L702" s="12">
        <f>(BTC[[#This Row],[high]]+BTC[[#This Row],[low]])/2</f>
        <v>10020</v>
      </c>
      <c r="M702" s="15">
        <f>BTC[[#This Row],[MidPrice]]+3*BTC[[#This Row],[ATR]]</f>
        <v>13422.331668408242</v>
      </c>
      <c r="N702" s="15">
        <f>BTC[[#This Row],[MidPrice]]-3*BTC[[#This Row],[ATR]]</f>
        <v>6617.668331591758</v>
      </c>
      <c r="O702" s="15">
        <f>IF(OR(BTC[[#This Row],[UpperE]]&lt;O701,F701&gt;O701),BTC[[#This Row],[UpperE]],O701)</f>
        <v>12776.868520453601</v>
      </c>
      <c r="P702" s="15">
        <f>IF(OR(BTC[[#This Row],[LowerE]]&gt;P701,F701&lt;P701),BTC[[#This Row],[LowerE]],P701)</f>
        <v>7336.5293574646894</v>
      </c>
      <c r="Q702" s="8">
        <f>IF(T701=O701,BTC[[#This Row],[Upper]],BTC[[#This Row],[Lower]])</f>
        <v>12776.868520453601</v>
      </c>
      <c r="R702" s="22">
        <f>IF(BTC[[#This Row],[SuperTrend]]=BTC[[#This Row],[Upper]],BTC[[#This Row],[Upper]],NA())</f>
        <v>12776.868520453601</v>
      </c>
      <c r="S702" s="22" t="e">
        <f>IF(BTC[[#This Row],[SuperTrend]]=BTC[[#This Row],[Lower]],BTC[[#This Row],[Lower]],NA())</f>
        <v>#N/A</v>
      </c>
      <c r="T702" s="22">
        <f>IF(BTC[[#This Row],[close]]&lt;=BTC[[#This Row],[STpot]],BTC[[#This Row],[Upper]],BTC[[#This Row],[Lower]])</f>
        <v>12776.868520453601</v>
      </c>
    </row>
    <row r="703" spans="1:20" x14ac:dyDescent="0.25">
      <c r="A703" s="5">
        <v>702</v>
      </c>
      <c r="B703" s="2">
        <v>43664</v>
      </c>
      <c r="C703" s="1">
        <v>10628.64</v>
      </c>
      <c r="D703" s="1">
        <v>10769.71</v>
      </c>
      <c r="E703" s="1">
        <v>10121.84</v>
      </c>
      <c r="F703" s="1">
        <v>10504.29</v>
      </c>
      <c r="G703" s="15">
        <f>BTC[[#This Row],[high]]-BTC[[#This Row],[low]]</f>
        <v>647.86999999999898</v>
      </c>
      <c r="H703" s="15">
        <f>ABS(BTC[[#This Row],[high]]-F702)</f>
        <v>142.54999999999927</v>
      </c>
      <c r="I703" s="15">
        <f>ABS(BTC[[#This Row],[low]]-F702)</f>
        <v>505.31999999999971</v>
      </c>
      <c r="J703" s="15">
        <f>MAX(BTC[[#This Row],[H-L]:[|L-pC|]])</f>
        <v>647.86999999999898</v>
      </c>
      <c r="K703" s="8">
        <f>(K702*9+BTC[[#This Row],[TR]])/10</f>
        <v>1085.4865005224724</v>
      </c>
      <c r="L703" s="12">
        <f>(BTC[[#This Row],[high]]+BTC[[#This Row],[low]])/2</f>
        <v>10445.775</v>
      </c>
      <c r="M703" s="15">
        <f>BTC[[#This Row],[MidPrice]]+3*BTC[[#This Row],[ATR]]</f>
        <v>13702.234501567416</v>
      </c>
      <c r="N703" s="15">
        <f>BTC[[#This Row],[MidPrice]]-3*BTC[[#This Row],[ATR]]</f>
        <v>7189.3154984325829</v>
      </c>
      <c r="O703" s="15">
        <f>IF(OR(BTC[[#This Row],[UpperE]]&lt;O702,F702&gt;O702),BTC[[#This Row],[UpperE]],O702)</f>
        <v>12776.868520453601</v>
      </c>
      <c r="P703" s="15">
        <f>IF(OR(BTC[[#This Row],[LowerE]]&gt;P702,F702&lt;P702),BTC[[#This Row],[LowerE]],P702)</f>
        <v>7336.5293574646894</v>
      </c>
      <c r="Q703" s="8">
        <f>IF(T702=O702,BTC[[#This Row],[Upper]],BTC[[#This Row],[Lower]])</f>
        <v>12776.868520453601</v>
      </c>
      <c r="R703" s="22">
        <f>IF(BTC[[#This Row],[SuperTrend]]=BTC[[#This Row],[Upper]],BTC[[#This Row],[Upper]],NA())</f>
        <v>12776.868520453601</v>
      </c>
      <c r="S703" s="22" t="e">
        <f>IF(BTC[[#This Row],[SuperTrend]]=BTC[[#This Row],[Lower]],BTC[[#This Row],[Lower]],NA())</f>
        <v>#N/A</v>
      </c>
      <c r="T703" s="22">
        <f>IF(BTC[[#This Row],[close]]&lt;=BTC[[#This Row],[STpot]],BTC[[#This Row],[Upper]],BTC[[#This Row],[Lower]])</f>
        <v>12776.868520453601</v>
      </c>
    </row>
    <row r="704" spans="1:20" x14ac:dyDescent="0.25">
      <c r="A704" s="5">
        <v>703</v>
      </c>
      <c r="B704" s="2">
        <v>43665</v>
      </c>
      <c r="C704" s="1">
        <v>10505.78</v>
      </c>
      <c r="D704" s="1">
        <v>11068.99</v>
      </c>
      <c r="E704" s="1">
        <v>10350</v>
      </c>
      <c r="F704" s="1">
        <v>10740.23</v>
      </c>
      <c r="G704" s="15">
        <f>BTC[[#This Row],[high]]-BTC[[#This Row],[low]]</f>
        <v>718.98999999999978</v>
      </c>
      <c r="H704" s="15">
        <f>ABS(BTC[[#This Row],[high]]-F703)</f>
        <v>564.69999999999891</v>
      </c>
      <c r="I704" s="15">
        <f>ABS(BTC[[#This Row],[low]]-F703)</f>
        <v>154.29000000000087</v>
      </c>
      <c r="J704" s="15">
        <f>MAX(BTC[[#This Row],[H-L]:[|L-pC|]])</f>
        <v>718.98999999999978</v>
      </c>
      <c r="K704" s="8">
        <f>(K703*9+BTC[[#This Row],[TR]])/10</f>
        <v>1048.8368504702253</v>
      </c>
      <c r="L704" s="12">
        <f>(BTC[[#This Row],[high]]+BTC[[#This Row],[low]])/2</f>
        <v>10709.494999999999</v>
      </c>
      <c r="M704" s="15">
        <f>BTC[[#This Row],[MidPrice]]+3*BTC[[#This Row],[ATR]]</f>
        <v>13856.005551410675</v>
      </c>
      <c r="N704" s="15">
        <f>BTC[[#This Row],[MidPrice]]-3*BTC[[#This Row],[ATR]]</f>
        <v>7562.9844485893227</v>
      </c>
      <c r="O704" s="15">
        <f>IF(OR(BTC[[#This Row],[UpperE]]&lt;O703,F703&gt;O703),BTC[[#This Row],[UpperE]],O703)</f>
        <v>12776.868520453601</v>
      </c>
      <c r="P704" s="15">
        <f>IF(OR(BTC[[#This Row],[LowerE]]&gt;P703,F703&lt;P703),BTC[[#This Row],[LowerE]],P703)</f>
        <v>7562.9844485893227</v>
      </c>
      <c r="Q704" s="8">
        <f>IF(T703=O703,BTC[[#This Row],[Upper]],BTC[[#This Row],[Lower]])</f>
        <v>12776.868520453601</v>
      </c>
      <c r="R704" s="22">
        <f>IF(BTC[[#This Row],[SuperTrend]]=BTC[[#This Row],[Upper]],BTC[[#This Row],[Upper]],NA())</f>
        <v>12776.868520453601</v>
      </c>
      <c r="S704" s="22" t="e">
        <f>IF(BTC[[#This Row],[SuperTrend]]=BTC[[#This Row],[Lower]],BTC[[#This Row],[Lower]],NA())</f>
        <v>#N/A</v>
      </c>
      <c r="T704" s="22">
        <f>IF(BTC[[#This Row],[close]]&lt;=BTC[[#This Row],[STpot]],BTC[[#This Row],[Upper]],BTC[[#This Row],[Lower]])</f>
        <v>12776.868520453601</v>
      </c>
    </row>
    <row r="705" spans="1:20" x14ac:dyDescent="0.25">
      <c r="A705" s="5">
        <v>704</v>
      </c>
      <c r="B705" s="2">
        <v>43666</v>
      </c>
      <c r="C705" s="1">
        <v>10740.27</v>
      </c>
      <c r="D705" s="1">
        <v>10817.9</v>
      </c>
      <c r="E705" s="1">
        <v>10288</v>
      </c>
      <c r="F705" s="1">
        <v>10589.45</v>
      </c>
      <c r="G705" s="15">
        <f>BTC[[#This Row],[high]]-BTC[[#This Row],[low]]</f>
        <v>529.89999999999964</v>
      </c>
      <c r="H705" s="15">
        <f>ABS(BTC[[#This Row],[high]]-F704)</f>
        <v>77.670000000000073</v>
      </c>
      <c r="I705" s="15">
        <f>ABS(BTC[[#This Row],[low]]-F704)</f>
        <v>452.22999999999956</v>
      </c>
      <c r="J705" s="15">
        <f>MAX(BTC[[#This Row],[H-L]:[|L-pC|]])</f>
        <v>529.89999999999964</v>
      </c>
      <c r="K705" s="8">
        <f>(K704*9+BTC[[#This Row],[TR]])/10</f>
        <v>996.94316542320269</v>
      </c>
      <c r="L705" s="12">
        <f>(BTC[[#This Row],[high]]+BTC[[#This Row],[low]])/2</f>
        <v>10552.95</v>
      </c>
      <c r="M705" s="15">
        <f>BTC[[#This Row],[MidPrice]]+3*BTC[[#This Row],[ATR]]</f>
        <v>13543.77949626961</v>
      </c>
      <c r="N705" s="15">
        <f>BTC[[#This Row],[MidPrice]]-3*BTC[[#This Row],[ATR]]</f>
        <v>7562.1205037303926</v>
      </c>
      <c r="O705" s="15">
        <f>IF(OR(BTC[[#This Row],[UpperE]]&lt;O704,F704&gt;O704),BTC[[#This Row],[UpperE]],O704)</f>
        <v>12776.868520453601</v>
      </c>
      <c r="P705" s="15">
        <f>IF(OR(BTC[[#This Row],[LowerE]]&gt;P704,F704&lt;P704),BTC[[#This Row],[LowerE]],P704)</f>
        <v>7562.9844485893227</v>
      </c>
      <c r="Q705" s="8">
        <f>IF(T704=O704,BTC[[#This Row],[Upper]],BTC[[#This Row],[Lower]])</f>
        <v>12776.868520453601</v>
      </c>
      <c r="R705" s="22">
        <f>IF(BTC[[#This Row],[SuperTrend]]=BTC[[#This Row],[Upper]],BTC[[#This Row],[Upper]],NA())</f>
        <v>12776.868520453601</v>
      </c>
      <c r="S705" s="22" t="e">
        <f>IF(BTC[[#This Row],[SuperTrend]]=BTC[[#This Row],[Lower]],BTC[[#This Row],[Lower]],NA())</f>
        <v>#N/A</v>
      </c>
      <c r="T705" s="22">
        <f>IF(BTC[[#This Row],[close]]&lt;=BTC[[#This Row],[STpot]],BTC[[#This Row],[Upper]],BTC[[#This Row],[Lower]])</f>
        <v>12776.868520453601</v>
      </c>
    </row>
    <row r="706" spans="1:20" x14ac:dyDescent="0.25">
      <c r="A706" s="5">
        <v>705</v>
      </c>
      <c r="B706" s="2">
        <v>43667</v>
      </c>
      <c r="C706" s="1">
        <v>10590.15</v>
      </c>
      <c r="D706" s="1">
        <v>10683.16</v>
      </c>
      <c r="E706" s="1">
        <v>10100</v>
      </c>
      <c r="F706" s="1">
        <v>10340.31</v>
      </c>
      <c r="G706" s="15">
        <f>BTC[[#This Row],[high]]-BTC[[#This Row],[low]]</f>
        <v>583.15999999999985</v>
      </c>
      <c r="H706" s="15">
        <f>ABS(BTC[[#This Row],[high]]-F705)</f>
        <v>93.709999999999127</v>
      </c>
      <c r="I706" s="15">
        <f>ABS(BTC[[#This Row],[low]]-F705)</f>
        <v>489.45000000000073</v>
      </c>
      <c r="J706" s="15">
        <f>MAX(BTC[[#This Row],[H-L]:[|L-pC|]])</f>
        <v>583.15999999999985</v>
      </c>
      <c r="K706" s="8">
        <f>(K705*9+BTC[[#This Row],[TR]])/10</f>
        <v>955.56484888088232</v>
      </c>
      <c r="L706" s="12">
        <f>(BTC[[#This Row],[high]]+BTC[[#This Row],[low]])/2</f>
        <v>10391.58</v>
      </c>
      <c r="M706" s="15">
        <f>BTC[[#This Row],[MidPrice]]+3*BTC[[#This Row],[ATR]]</f>
        <v>13258.274546642646</v>
      </c>
      <c r="N706" s="15">
        <f>BTC[[#This Row],[MidPrice]]-3*BTC[[#This Row],[ATR]]</f>
        <v>7524.8854533573531</v>
      </c>
      <c r="O706" s="15">
        <f>IF(OR(BTC[[#This Row],[UpperE]]&lt;O705,F705&gt;O705),BTC[[#This Row],[UpperE]],O705)</f>
        <v>12776.868520453601</v>
      </c>
      <c r="P706" s="15">
        <f>IF(OR(BTC[[#This Row],[LowerE]]&gt;P705,F705&lt;P705),BTC[[#This Row],[LowerE]],P705)</f>
        <v>7562.9844485893227</v>
      </c>
      <c r="Q706" s="8">
        <f>IF(T705=O705,BTC[[#This Row],[Upper]],BTC[[#This Row],[Lower]])</f>
        <v>12776.868520453601</v>
      </c>
      <c r="R706" s="22">
        <f>IF(BTC[[#This Row],[SuperTrend]]=BTC[[#This Row],[Upper]],BTC[[#This Row],[Upper]],NA())</f>
        <v>12776.868520453601</v>
      </c>
      <c r="S706" s="22" t="e">
        <f>IF(BTC[[#This Row],[SuperTrend]]=BTC[[#This Row],[Lower]],BTC[[#This Row],[Lower]],NA())</f>
        <v>#N/A</v>
      </c>
      <c r="T706" s="22">
        <f>IF(BTC[[#This Row],[close]]&lt;=BTC[[#This Row],[STpot]],BTC[[#This Row],[Upper]],BTC[[#This Row],[Lower]])</f>
        <v>12776.868520453601</v>
      </c>
    </row>
    <row r="707" spans="1:20" x14ac:dyDescent="0.25">
      <c r="A707" s="5">
        <v>706</v>
      </c>
      <c r="B707" s="2">
        <v>43668</v>
      </c>
      <c r="C707" s="1">
        <v>10343.08</v>
      </c>
      <c r="D707" s="1">
        <v>10343.969999999999</v>
      </c>
      <c r="E707" s="1">
        <v>9822</v>
      </c>
      <c r="F707" s="1">
        <v>9864.91</v>
      </c>
      <c r="G707" s="15">
        <f>BTC[[#This Row],[high]]-BTC[[#This Row],[low]]</f>
        <v>521.96999999999935</v>
      </c>
      <c r="H707" s="15">
        <f>ABS(BTC[[#This Row],[high]]-F706)</f>
        <v>3.6599999999998545</v>
      </c>
      <c r="I707" s="15">
        <f>ABS(BTC[[#This Row],[low]]-F706)</f>
        <v>518.30999999999949</v>
      </c>
      <c r="J707" s="15">
        <f>MAX(BTC[[#This Row],[H-L]:[|L-pC|]])</f>
        <v>521.96999999999935</v>
      </c>
      <c r="K707" s="8">
        <f>(K706*9+BTC[[#This Row],[TR]])/10</f>
        <v>912.2053639927941</v>
      </c>
      <c r="L707" s="12">
        <f>(BTC[[#This Row],[high]]+BTC[[#This Row],[low]])/2</f>
        <v>10082.985000000001</v>
      </c>
      <c r="M707" s="15">
        <f>BTC[[#This Row],[MidPrice]]+3*BTC[[#This Row],[ATR]]</f>
        <v>12819.601091978384</v>
      </c>
      <c r="N707" s="15">
        <f>BTC[[#This Row],[MidPrice]]-3*BTC[[#This Row],[ATR]]</f>
        <v>7346.3689080216182</v>
      </c>
      <c r="O707" s="15">
        <f>IF(OR(BTC[[#This Row],[UpperE]]&lt;O706,F706&gt;O706),BTC[[#This Row],[UpperE]],O706)</f>
        <v>12776.868520453601</v>
      </c>
      <c r="P707" s="15">
        <f>IF(OR(BTC[[#This Row],[LowerE]]&gt;P706,F706&lt;P706),BTC[[#This Row],[LowerE]],P706)</f>
        <v>7562.9844485893227</v>
      </c>
      <c r="Q707" s="8">
        <f>IF(T706=O706,BTC[[#This Row],[Upper]],BTC[[#This Row],[Lower]])</f>
        <v>12776.868520453601</v>
      </c>
      <c r="R707" s="22">
        <f>IF(BTC[[#This Row],[SuperTrend]]=BTC[[#This Row],[Upper]],BTC[[#This Row],[Upper]],NA())</f>
        <v>12776.868520453601</v>
      </c>
      <c r="S707" s="22" t="e">
        <f>IF(BTC[[#This Row],[SuperTrend]]=BTC[[#This Row],[Lower]],BTC[[#This Row],[Lower]],NA())</f>
        <v>#N/A</v>
      </c>
      <c r="T707" s="22">
        <f>IF(BTC[[#This Row],[close]]&lt;=BTC[[#This Row],[STpot]],BTC[[#This Row],[Upper]],BTC[[#This Row],[Lower]])</f>
        <v>12776.868520453601</v>
      </c>
    </row>
    <row r="708" spans="1:20" x14ac:dyDescent="0.25">
      <c r="A708" s="5">
        <v>707</v>
      </c>
      <c r="B708" s="2">
        <v>43669</v>
      </c>
      <c r="C708" s="1">
        <v>9864.7800000000007</v>
      </c>
      <c r="D708" s="1">
        <v>9937</v>
      </c>
      <c r="E708" s="1">
        <v>9525</v>
      </c>
      <c r="F708" s="1">
        <v>9763.2800000000007</v>
      </c>
      <c r="G708" s="15">
        <f>BTC[[#This Row],[high]]-BTC[[#This Row],[low]]</f>
        <v>412</v>
      </c>
      <c r="H708" s="15">
        <f>ABS(BTC[[#This Row],[high]]-F707)</f>
        <v>72.090000000000146</v>
      </c>
      <c r="I708" s="15">
        <f>ABS(BTC[[#This Row],[low]]-F707)</f>
        <v>339.90999999999985</v>
      </c>
      <c r="J708" s="15">
        <f>MAX(BTC[[#This Row],[H-L]:[|L-pC|]])</f>
        <v>412</v>
      </c>
      <c r="K708" s="8">
        <f>(K707*9+BTC[[#This Row],[TR]])/10</f>
        <v>862.18482759351468</v>
      </c>
      <c r="L708" s="12">
        <f>(BTC[[#This Row],[high]]+BTC[[#This Row],[low]])/2</f>
        <v>9731</v>
      </c>
      <c r="M708" s="15">
        <f>BTC[[#This Row],[MidPrice]]+3*BTC[[#This Row],[ATR]]</f>
        <v>12317.554482780544</v>
      </c>
      <c r="N708" s="15">
        <f>BTC[[#This Row],[MidPrice]]-3*BTC[[#This Row],[ATR]]</f>
        <v>7144.4455172194557</v>
      </c>
      <c r="O708" s="15">
        <f>IF(OR(BTC[[#This Row],[UpperE]]&lt;O707,F707&gt;O707),BTC[[#This Row],[UpperE]],O707)</f>
        <v>12317.554482780544</v>
      </c>
      <c r="P708" s="15">
        <f>IF(OR(BTC[[#This Row],[LowerE]]&gt;P707,F707&lt;P707),BTC[[#This Row],[LowerE]],P707)</f>
        <v>7562.9844485893227</v>
      </c>
      <c r="Q708" s="8">
        <f>IF(T707=O707,BTC[[#This Row],[Upper]],BTC[[#This Row],[Lower]])</f>
        <v>12317.554482780544</v>
      </c>
      <c r="R708" s="22">
        <f>IF(BTC[[#This Row],[SuperTrend]]=BTC[[#This Row],[Upper]],BTC[[#This Row],[Upper]],NA())</f>
        <v>12317.554482780544</v>
      </c>
      <c r="S708" s="22" t="e">
        <f>IF(BTC[[#This Row],[SuperTrend]]=BTC[[#This Row],[Lower]],BTC[[#This Row],[Lower]],NA())</f>
        <v>#N/A</v>
      </c>
      <c r="T708" s="22">
        <f>IF(BTC[[#This Row],[close]]&lt;=BTC[[#This Row],[STpot]],BTC[[#This Row],[Upper]],BTC[[#This Row],[Lower]])</f>
        <v>12317.554482780544</v>
      </c>
    </row>
    <row r="709" spans="1:20" x14ac:dyDescent="0.25">
      <c r="A709" s="5">
        <v>708</v>
      </c>
      <c r="B709" s="2">
        <v>43670</v>
      </c>
      <c r="C709" s="1">
        <v>9763.4</v>
      </c>
      <c r="D709" s="1">
        <v>10175</v>
      </c>
      <c r="E709" s="1">
        <v>9720.0300000000007</v>
      </c>
      <c r="F709" s="1">
        <v>9879.8700000000008</v>
      </c>
      <c r="G709" s="15">
        <f>BTC[[#This Row],[high]]-BTC[[#This Row],[low]]</f>
        <v>454.96999999999935</v>
      </c>
      <c r="H709" s="15">
        <f>ABS(BTC[[#This Row],[high]]-F708)</f>
        <v>411.71999999999935</v>
      </c>
      <c r="I709" s="15">
        <f>ABS(BTC[[#This Row],[low]]-F708)</f>
        <v>43.25</v>
      </c>
      <c r="J709" s="15">
        <f>MAX(BTC[[#This Row],[H-L]:[|L-pC|]])</f>
        <v>454.96999999999935</v>
      </c>
      <c r="K709" s="8">
        <f>(K708*9+BTC[[#This Row],[TR]])/10</f>
        <v>821.46334483416319</v>
      </c>
      <c r="L709" s="12">
        <f>(BTC[[#This Row],[high]]+BTC[[#This Row],[low]])/2</f>
        <v>9947.5149999999994</v>
      </c>
      <c r="M709" s="15">
        <f>BTC[[#This Row],[MidPrice]]+3*BTC[[#This Row],[ATR]]</f>
        <v>12411.905034502488</v>
      </c>
      <c r="N709" s="15">
        <f>BTC[[#This Row],[MidPrice]]-3*BTC[[#This Row],[ATR]]</f>
        <v>7483.1249654975099</v>
      </c>
      <c r="O709" s="15">
        <f>IF(OR(BTC[[#This Row],[UpperE]]&lt;O708,F708&gt;O708),BTC[[#This Row],[UpperE]],O708)</f>
        <v>12317.554482780544</v>
      </c>
      <c r="P709" s="15">
        <f>IF(OR(BTC[[#This Row],[LowerE]]&gt;P708,F708&lt;P708),BTC[[#This Row],[LowerE]],P708)</f>
        <v>7562.9844485893227</v>
      </c>
      <c r="Q709" s="8">
        <f>IF(T708=O708,BTC[[#This Row],[Upper]],BTC[[#This Row],[Lower]])</f>
        <v>12317.554482780544</v>
      </c>
      <c r="R709" s="22">
        <f>IF(BTC[[#This Row],[SuperTrend]]=BTC[[#This Row],[Upper]],BTC[[#This Row],[Upper]],NA())</f>
        <v>12317.554482780544</v>
      </c>
      <c r="S709" s="22" t="e">
        <f>IF(BTC[[#This Row],[SuperTrend]]=BTC[[#This Row],[Lower]],BTC[[#This Row],[Lower]],NA())</f>
        <v>#N/A</v>
      </c>
      <c r="T709" s="22">
        <f>IF(BTC[[#This Row],[close]]&lt;=BTC[[#This Row],[STpot]],BTC[[#This Row],[Upper]],BTC[[#This Row],[Lower]])</f>
        <v>12317.554482780544</v>
      </c>
    </row>
    <row r="710" spans="1:20" x14ac:dyDescent="0.25">
      <c r="A710" s="5">
        <v>709</v>
      </c>
      <c r="B710" s="2">
        <v>43671</v>
      </c>
      <c r="C710" s="1">
        <v>9882.15</v>
      </c>
      <c r="D710" s="1">
        <v>9889.98</v>
      </c>
      <c r="E710" s="1">
        <v>9637</v>
      </c>
      <c r="F710" s="1">
        <v>9824</v>
      </c>
      <c r="G710" s="15">
        <f>BTC[[#This Row],[high]]-BTC[[#This Row],[low]]</f>
        <v>252.97999999999956</v>
      </c>
      <c r="H710" s="15">
        <f>ABS(BTC[[#This Row],[high]]-F709)</f>
        <v>10.109999999998763</v>
      </c>
      <c r="I710" s="15">
        <f>ABS(BTC[[#This Row],[low]]-F709)</f>
        <v>242.8700000000008</v>
      </c>
      <c r="J710" s="15">
        <f>MAX(BTC[[#This Row],[H-L]:[|L-pC|]])</f>
        <v>252.97999999999956</v>
      </c>
      <c r="K710" s="8">
        <f>(K709*9+BTC[[#This Row],[TR]])/10</f>
        <v>764.61501035074684</v>
      </c>
      <c r="L710" s="12">
        <f>(BTC[[#This Row],[high]]+BTC[[#This Row],[low]])/2</f>
        <v>9763.49</v>
      </c>
      <c r="M710" s="15">
        <f>BTC[[#This Row],[MidPrice]]+3*BTC[[#This Row],[ATR]]</f>
        <v>12057.33503105224</v>
      </c>
      <c r="N710" s="15">
        <f>BTC[[#This Row],[MidPrice]]-3*BTC[[#This Row],[ATR]]</f>
        <v>7469.6449689477595</v>
      </c>
      <c r="O710" s="15">
        <f>IF(OR(BTC[[#This Row],[UpperE]]&lt;O709,F709&gt;O709),BTC[[#This Row],[UpperE]],O709)</f>
        <v>12057.33503105224</v>
      </c>
      <c r="P710" s="15">
        <f>IF(OR(BTC[[#This Row],[LowerE]]&gt;P709,F709&lt;P709),BTC[[#This Row],[LowerE]],P709)</f>
        <v>7562.9844485893227</v>
      </c>
      <c r="Q710" s="8">
        <f>IF(T709=O709,BTC[[#This Row],[Upper]],BTC[[#This Row],[Lower]])</f>
        <v>12057.33503105224</v>
      </c>
      <c r="R710" s="22">
        <f>IF(BTC[[#This Row],[SuperTrend]]=BTC[[#This Row],[Upper]],BTC[[#This Row],[Upper]],NA())</f>
        <v>12057.33503105224</v>
      </c>
      <c r="S710" s="22" t="e">
        <f>IF(BTC[[#This Row],[SuperTrend]]=BTC[[#This Row],[Lower]],BTC[[#This Row],[Lower]],NA())</f>
        <v>#N/A</v>
      </c>
      <c r="T710" s="22">
        <f>IF(BTC[[#This Row],[close]]&lt;=BTC[[#This Row],[STpot]],BTC[[#This Row],[Upper]],BTC[[#This Row],[Lower]])</f>
        <v>12057.33503105224</v>
      </c>
    </row>
    <row r="711" spans="1:20" x14ac:dyDescent="0.25">
      <c r="A711" s="5">
        <v>710</v>
      </c>
      <c r="B711" s="2">
        <v>43672</v>
      </c>
      <c r="C711" s="1">
        <v>9824</v>
      </c>
      <c r="D711" s="1">
        <v>10188.66</v>
      </c>
      <c r="E711" s="1">
        <v>9333</v>
      </c>
      <c r="F711" s="1">
        <v>9476.52</v>
      </c>
      <c r="G711" s="15">
        <f>BTC[[#This Row],[high]]-BTC[[#This Row],[low]]</f>
        <v>855.65999999999985</v>
      </c>
      <c r="H711" s="15">
        <f>ABS(BTC[[#This Row],[high]]-F710)</f>
        <v>364.65999999999985</v>
      </c>
      <c r="I711" s="15">
        <f>ABS(BTC[[#This Row],[low]]-F710)</f>
        <v>491</v>
      </c>
      <c r="J711" s="15">
        <f>MAX(BTC[[#This Row],[H-L]:[|L-pC|]])</f>
        <v>855.65999999999985</v>
      </c>
      <c r="K711" s="8">
        <f>(K710*9+BTC[[#This Row],[TR]])/10</f>
        <v>773.71950931567221</v>
      </c>
      <c r="L711" s="12">
        <f>(BTC[[#This Row],[high]]+BTC[[#This Row],[low]])/2</f>
        <v>9760.83</v>
      </c>
      <c r="M711" s="15">
        <f>BTC[[#This Row],[MidPrice]]+3*BTC[[#This Row],[ATR]]</f>
        <v>12081.988527947016</v>
      </c>
      <c r="N711" s="15">
        <f>BTC[[#This Row],[MidPrice]]-3*BTC[[#This Row],[ATR]]</f>
        <v>7439.6714720529835</v>
      </c>
      <c r="O711" s="15">
        <f>IF(OR(BTC[[#This Row],[UpperE]]&lt;O710,F710&gt;O710),BTC[[#This Row],[UpperE]],O710)</f>
        <v>12057.33503105224</v>
      </c>
      <c r="P711" s="15">
        <f>IF(OR(BTC[[#This Row],[LowerE]]&gt;P710,F710&lt;P710),BTC[[#This Row],[LowerE]],P710)</f>
        <v>7562.9844485893227</v>
      </c>
      <c r="Q711" s="8">
        <f>IF(T710=O710,BTC[[#This Row],[Upper]],BTC[[#This Row],[Lower]])</f>
        <v>12057.33503105224</v>
      </c>
      <c r="R711" s="22">
        <f>IF(BTC[[#This Row],[SuperTrend]]=BTC[[#This Row],[Upper]],BTC[[#This Row],[Upper]],NA())</f>
        <v>12057.33503105224</v>
      </c>
      <c r="S711" s="22" t="e">
        <f>IF(BTC[[#This Row],[SuperTrend]]=BTC[[#This Row],[Lower]],BTC[[#This Row],[Lower]],NA())</f>
        <v>#N/A</v>
      </c>
      <c r="T711" s="22">
        <f>IF(BTC[[#This Row],[close]]&lt;=BTC[[#This Row],[STpot]],BTC[[#This Row],[Upper]],BTC[[#This Row],[Lower]])</f>
        <v>12057.33503105224</v>
      </c>
    </row>
    <row r="712" spans="1:20" x14ac:dyDescent="0.25">
      <c r="A712" s="5">
        <v>711</v>
      </c>
      <c r="B712" s="2">
        <v>43673</v>
      </c>
      <c r="C712" s="1">
        <v>9478.92</v>
      </c>
      <c r="D712" s="1">
        <v>9594.99</v>
      </c>
      <c r="E712" s="1">
        <v>9165</v>
      </c>
      <c r="F712" s="1">
        <v>9541.5400000000009</v>
      </c>
      <c r="G712" s="15">
        <f>BTC[[#This Row],[high]]-BTC[[#This Row],[low]]</f>
        <v>429.98999999999978</v>
      </c>
      <c r="H712" s="15">
        <f>ABS(BTC[[#This Row],[high]]-F711)</f>
        <v>118.46999999999935</v>
      </c>
      <c r="I712" s="15">
        <f>ABS(BTC[[#This Row],[low]]-F711)</f>
        <v>311.52000000000044</v>
      </c>
      <c r="J712" s="15">
        <f>MAX(BTC[[#This Row],[H-L]:[|L-pC|]])</f>
        <v>429.98999999999978</v>
      </c>
      <c r="K712" s="8">
        <f>(K711*9+BTC[[#This Row],[TR]])/10</f>
        <v>739.34655838410504</v>
      </c>
      <c r="L712" s="12">
        <f>(BTC[[#This Row],[high]]+BTC[[#This Row],[low]])/2</f>
        <v>9379.994999999999</v>
      </c>
      <c r="M712" s="15">
        <f>BTC[[#This Row],[MidPrice]]+3*BTC[[#This Row],[ATR]]</f>
        <v>11598.034675152314</v>
      </c>
      <c r="N712" s="15">
        <f>BTC[[#This Row],[MidPrice]]-3*BTC[[#This Row],[ATR]]</f>
        <v>7161.9553248476841</v>
      </c>
      <c r="O712" s="15">
        <f>IF(OR(BTC[[#This Row],[UpperE]]&lt;O711,F711&gt;O711),BTC[[#This Row],[UpperE]],O711)</f>
        <v>11598.034675152314</v>
      </c>
      <c r="P712" s="15">
        <f>IF(OR(BTC[[#This Row],[LowerE]]&gt;P711,F711&lt;P711),BTC[[#This Row],[LowerE]],P711)</f>
        <v>7562.9844485893227</v>
      </c>
      <c r="Q712" s="8">
        <f>IF(T711=O711,BTC[[#This Row],[Upper]],BTC[[#This Row],[Lower]])</f>
        <v>11598.034675152314</v>
      </c>
      <c r="R712" s="22">
        <f>IF(BTC[[#This Row],[SuperTrend]]=BTC[[#This Row],[Upper]],BTC[[#This Row],[Upper]],NA())</f>
        <v>11598.034675152314</v>
      </c>
      <c r="S712" s="22" t="e">
        <f>IF(BTC[[#This Row],[SuperTrend]]=BTC[[#This Row],[Lower]],BTC[[#This Row],[Lower]],NA())</f>
        <v>#N/A</v>
      </c>
      <c r="T712" s="22">
        <f>IF(BTC[[#This Row],[close]]&lt;=BTC[[#This Row],[STpot]],BTC[[#This Row],[Upper]],BTC[[#This Row],[Lower]])</f>
        <v>11598.034675152314</v>
      </c>
    </row>
    <row r="713" spans="1:20" x14ac:dyDescent="0.25">
      <c r="A713" s="5">
        <v>712</v>
      </c>
      <c r="B713" s="2">
        <v>43674</v>
      </c>
      <c r="C713" s="1">
        <v>9541.5400000000009</v>
      </c>
      <c r="D713" s="1">
        <v>9729</v>
      </c>
      <c r="E713" s="1">
        <v>9395</v>
      </c>
      <c r="F713" s="1">
        <v>9507.64</v>
      </c>
      <c r="G713" s="15">
        <f>BTC[[#This Row],[high]]-BTC[[#This Row],[low]]</f>
        <v>334</v>
      </c>
      <c r="H713" s="15">
        <f>ABS(BTC[[#This Row],[high]]-F712)</f>
        <v>187.45999999999913</v>
      </c>
      <c r="I713" s="15">
        <f>ABS(BTC[[#This Row],[low]]-F712)</f>
        <v>146.54000000000087</v>
      </c>
      <c r="J713" s="15">
        <f>MAX(BTC[[#This Row],[H-L]:[|L-pC|]])</f>
        <v>334</v>
      </c>
      <c r="K713" s="8">
        <f>(K712*9+BTC[[#This Row],[TR]])/10</f>
        <v>698.81190254569458</v>
      </c>
      <c r="L713" s="12">
        <f>(BTC[[#This Row],[high]]+BTC[[#This Row],[low]])/2</f>
        <v>9562</v>
      </c>
      <c r="M713" s="15">
        <f>BTC[[#This Row],[MidPrice]]+3*BTC[[#This Row],[ATR]]</f>
        <v>11658.435707637083</v>
      </c>
      <c r="N713" s="15">
        <f>BTC[[#This Row],[MidPrice]]-3*BTC[[#This Row],[ATR]]</f>
        <v>7465.5642923629166</v>
      </c>
      <c r="O713" s="15">
        <f>IF(OR(BTC[[#This Row],[UpperE]]&lt;O712,F712&gt;O712),BTC[[#This Row],[UpperE]],O712)</f>
        <v>11598.034675152314</v>
      </c>
      <c r="P713" s="15">
        <f>IF(OR(BTC[[#This Row],[LowerE]]&gt;P712,F712&lt;P712),BTC[[#This Row],[LowerE]],P712)</f>
        <v>7562.9844485893227</v>
      </c>
      <c r="Q713" s="8">
        <f>IF(T712=O712,BTC[[#This Row],[Upper]],BTC[[#This Row],[Lower]])</f>
        <v>11598.034675152314</v>
      </c>
      <c r="R713" s="22">
        <f>IF(BTC[[#This Row],[SuperTrend]]=BTC[[#This Row],[Upper]],BTC[[#This Row],[Upper]],NA())</f>
        <v>11598.034675152314</v>
      </c>
      <c r="S713" s="22" t="e">
        <f>IF(BTC[[#This Row],[SuperTrend]]=BTC[[#This Row],[Lower]],BTC[[#This Row],[Lower]],NA())</f>
        <v>#N/A</v>
      </c>
      <c r="T713" s="22">
        <f>IF(BTC[[#This Row],[close]]&lt;=BTC[[#This Row],[STpot]],BTC[[#This Row],[Upper]],BTC[[#This Row],[Lower]])</f>
        <v>11598.034675152314</v>
      </c>
    </row>
    <row r="714" spans="1:20" x14ac:dyDescent="0.25">
      <c r="A714" s="5">
        <v>713</v>
      </c>
      <c r="B714" s="2">
        <v>43675</v>
      </c>
      <c r="C714" s="1">
        <v>9509.07</v>
      </c>
      <c r="D714" s="1">
        <v>9714.2800000000007</v>
      </c>
      <c r="E714" s="1">
        <v>9402</v>
      </c>
      <c r="F714" s="1">
        <v>9574.2099999999991</v>
      </c>
      <c r="G714" s="15">
        <f>BTC[[#This Row],[high]]-BTC[[#This Row],[low]]</f>
        <v>312.28000000000065</v>
      </c>
      <c r="H714" s="15">
        <f>ABS(BTC[[#This Row],[high]]-F713)</f>
        <v>206.64000000000124</v>
      </c>
      <c r="I714" s="15">
        <f>ABS(BTC[[#This Row],[low]]-F713)</f>
        <v>105.63999999999942</v>
      </c>
      <c r="J714" s="15">
        <f>MAX(BTC[[#This Row],[H-L]:[|L-pC|]])</f>
        <v>312.28000000000065</v>
      </c>
      <c r="K714" s="8">
        <f>(K713*9+BTC[[#This Row],[TR]])/10</f>
        <v>660.1587122911252</v>
      </c>
      <c r="L714" s="12">
        <f>(BTC[[#This Row],[high]]+BTC[[#This Row],[low]])/2</f>
        <v>9558.14</v>
      </c>
      <c r="M714" s="15">
        <f>BTC[[#This Row],[MidPrice]]+3*BTC[[#This Row],[ATR]]</f>
        <v>11538.616136873376</v>
      </c>
      <c r="N714" s="15">
        <f>BTC[[#This Row],[MidPrice]]-3*BTC[[#This Row],[ATR]]</f>
        <v>7577.6638631266233</v>
      </c>
      <c r="O714" s="15">
        <f>IF(OR(BTC[[#This Row],[UpperE]]&lt;O713,F713&gt;O713),BTC[[#This Row],[UpperE]],O713)</f>
        <v>11538.616136873376</v>
      </c>
      <c r="P714" s="15">
        <f>IF(OR(BTC[[#This Row],[LowerE]]&gt;P713,F713&lt;P713),BTC[[#This Row],[LowerE]],P713)</f>
        <v>7577.6638631266233</v>
      </c>
      <c r="Q714" s="8">
        <f>IF(T713=O713,BTC[[#This Row],[Upper]],BTC[[#This Row],[Lower]])</f>
        <v>11538.616136873376</v>
      </c>
      <c r="R714" s="22">
        <f>IF(BTC[[#This Row],[SuperTrend]]=BTC[[#This Row],[Upper]],BTC[[#This Row],[Upper]],NA())</f>
        <v>11538.616136873376</v>
      </c>
      <c r="S714" s="22" t="e">
        <f>IF(BTC[[#This Row],[SuperTrend]]=BTC[[#This Row],[Lower]],BTC[[#This Row],[Lower]],NA())</f>
        <v>#N/A</v>
      </c>
      <c r="T714" s="22">
        <f>IF(BTC[[#This Row],[close]]&lt;=BTC[[#This Row],[STpot]],BTC[[#This Row],[Upper]],BTC[[#This Row],[Lower]])</f>
        <v>11538.616136873376</v>
      </c>
    </row>
    <row r="715" spans="1:20" x14ac:dyDescent="0.25">
      <c r="A715" s="5">
        <v>714</v>
      </c>
      <c r="B715" s="2">
        <v>43676</v>
      </c>
      <c r="C715" s="1">
        <v>9575</v>
      </c>
      <c r="D715" s="1">
        <v>10109.799999999999</v>
      </c>
      <c r="E715" s="1">
        <v>9555</v>
      </c>
      <c r="F715" s="1">
        <v>10080.530000000001</v>
      </c>
      <c r="G715" s="15">
        <f>BTC[[#This Row],[high]]-BTC[[#This Row],[low]]</f>
        <v>554.79999999999927</v>
      </c>
      <c r="H715" s="15">
        <f>ABS(BTC[[#This Row],[high]]-F714)</f>
        <v>535.59000000000015</v>
      </c>
      <c r="I715" s="15">
        <f>ABS(BTC[[#This Row],[low]]-F714)</f>
        <v>19.209999999999127</v>
      </c>
      <c r="J715" s="15">
        <f>MAX(BTC[[#This Row],[H-L]:[|L-pC|]])</f>
        <v>554.79999999999927</v>
      </c>
      <c r="K715" s="8">
        <f>(K714*9+BTC[[#This Row],[TR]])/10</f>
        <v>649.62284106201264</v>
      </c>
      <c r="L715" s="12">
        <f>(BTC[[#This Row],[high]]+BTC[[#This Row],[low]])/2</f>
        <v>9832.4</v>
      </c>
      <c r="M715" s="15">
        <f>BTC[[#This Row],[MidPrice]]+3*BTC[[#This Row],[ATR]]</f>
        <v>11781.268523186038</v>
      </c>
      <c r="N715" s="15">
        <f>BTC[[#This Row],[MidPrice]]-3*BTC[[#This Row],[ATR]]</f>
        <v>7883.5314768139615</v>
      </c>
      <c r="O715" s="15">
        <f>IF(OR(BTC[[#This Row],[UpperE]]&lt;O714,F714&gt;O714),BTC[[#This Row],[UpperE]],O714)</f>
        <v>11538.616136873376</v>
      </c>
      <c r="P715" s="15">
        <f>IF(OR(BTC[[#This Row],[LowerE]]&gt;P714,F714&lt;P714),BTC[[#This Row],[LowerE]],P714)</f>
        <v>7883.5314768139615</v>
      </c>
      <c r="Q715" s="8">
        <f>IF(T714=O714,BTC[[#This Row],[Upper]],BTC[[#This Row],[Lower]])</f>
        <v>11538.616136873376</v>
      </c>
      <c r="R715" s="22">
        <f>IF(BTC[[#This Row],[SuperTrend]]=BTC[[#This Row],[Upper]],BTC[[#This Row],[Upper]],NA())</f>
        <v>11538.616136873376</v>
      </c>
      <c r="S715" s="22" t="e">
        <f>IF(BTC[[#This Row],[SuperTrend]]=BTC[[#This Row],[Lower]],BTC[[#This Row],[Lower]],NA())</f>
        <v>#N/A</v>
      </c>
      <c r="T715" s="22">
        <f>IF(BTC[[#This Row],[close]]&lt;=BTC[[#This Row],[STpot]],BTC[[#This Row],[Upper]],BTC[[#This Row],[Lower]])</f>
        <v>11538.616136873376</v>
      </c>
    </row>
    <row r="716" spans="1:20" x14ac:dyDescent="0.25">
      <c r="A716" s="5">
        <v>715</v>
      </c>
      <c r="B716" s="2">
        <v>43677</v>
      </c>
      <c r="C716" s="1">
        <v>10080.530000000001</v>
      </c>
      <c r="D716" s="1">
        <v>10467.86</v>
      </c>
      <c r="E716" s="1">
        <v>9863.4599999999991</v>
      </c>
      <c r="F716" s="1">
        <v>10374.99</v>
      </c>
      <c r="G716" s="15">
        <f>BTC[[#This Row],[high]]-BTC[[#This Row],[low]]</f>
        <v>604.40000000000146</v>
      </c>
      <c r="H716" s="15">
        <f>ABS(BTC[[#This Row],[high]]-F715)</f>
        <v>387.32999999999993</v>
      </c>
      <c r="I716" s="15">
        <f>ABS(BTC[[#This Row],[low]]-F715)</f>
        <v>217.07000000000153</v>
      </c>
      <c r="J716" s="15">
        <f>MAX(BTC[[#This Row],[H-L]:[|L-pC|]])</f>
        <v>604.40000000000146</v>
      </c>
      <c r="K716" s="8">
        <f>(K715*9+BTC[[#This Row],[TR]])/10</f>
        <v>645.1005569558115</v>
      </c>
      <c r="L716" s="12">
        <f>(BTC[[#This Row],[high]]+BTC[[#This Row],[low]])/2</f>
        <v>10165.66</v>
      </c>
      <c r="M716" s="15">
        <f>BTC[[#This Row],[MidPrice]]+3*BTC[[#This Row],[ATR]]</f>
        <v>12100.961670867435</v>
      </c>
      <c r="N716" s="15">
        <f>BTC[[#This Row],[MidPrice]]-3*BTC[[#This Row],[ATR]]</f>
        <v>8230.3583291325649</v>
      </c>
      <c r="O716" s="15">
        <f>IF(OR(BTC[[#This Row],[UpperE]]&lt;O715,F715&gt;O715),BTC[[#This Row],[UpperE]],O715)</f>
        <v>11538.616136873376</v>
      </c>
      <c r="P716" s="15">
        <f>IF(OR(BTC[[#This Row],[LowerE]]&gt;P715,F715&lt;P715),BTC[[#This Row],[LowerE]],P715)</f>
        <v>8230.3583291325649</v>
      </c>
      <c r="Q716" s="8">
        <f>IF(T715=O715,BTC[[#This Row],[Upper]],BTC[[#This Row],[Lower]])</f>
        <v>11538.616136873376</v>
      </c>
      <c r="R716" s="22">
        <f>IF(BTC[[#This Row],[SuperTrend]]=BTC[[#This Row],[Upper]],BTC[[#This Row],[Upper]],NA())</f>
        <v>11538.616136873376</v>
      </c>
      <c r="S716" s="22" t="e">
        <f>IF(BTC[[#This Row],[SuperTrend]]=BTC[[#This Row],[Lower]],BTC[[#This Row],[Lower]],NA())</f>
        <v>#N/A</v>
      </c>
      <c r="T716" s="22">
        <f>IF(BTC[[#This Row],[close]]&lt;=BTC[[#This Row],[STpot]],BTC[[#This Row],[Upper]],BTC[[#This Row],[Lower]])</f>
        <v>11538.616136873376</v>
      </c>
    </row>
    <row r="717" spans="1:20" x14ac:dyDescent="0.25">
      <c r="A717" s="5">
        <v>716</v>
      </c>
      <c r="B717" s="2">
        <v>43678</v>
      </c>
      <c r="C717" s="1">
        <v>10375</v>
      </c>
      <c r="D717" s="1">
        <v>10670</v>
      </c>
      <c r="E717" s="1">
        <v>10281.35</v>
      </c>
      <c r="F717" s="1">
        <v>10523.75</v>
      </c>
      <c r="G717" s="15">
        <f>BTC[[#This Row],[high]]-BTC[[#This Row],[low]]</f>
        <v>388.64999999999964</v>
      </c>
      <c r="H717" s="15">
        <f>ABS(BTC[[#This Row],[high]]-F716)</f>
        <v>295.01000000000022</v>
      </c>
      <c r="I717" s="15">
        <f>ABS(BTC[[#This Row],[low]]-F716)</f>
        <v>93.639999999999418</v>
      </c>
      <c r="J717" s="15">
        <f>MAX(BTC[[#This Row],[H-L]:[|L-pC|]])</f>
        <v>388.64999999999964</v>
      </c>
      <c r="K717" s="8">
        <f>(K716*9+BTC[[#This Row],[TR]])/10</f>
        <v>619.45550126023022</v>
      </c>
      <c r="L717" s="12">
        <f>(BTC[[#This Row],[high]]+BTC[[#This Row],[low]])/2</f>
        <v>10475.674999999999</v>
      </c>
      <c r="M717" s="15">
        <f>BTC[[#This Row],[MidPrice]]+3*BTC[[#This Row],[ATR]]</f>
        <v>12334.041503780691</v>
      </c>
      <c r="N717" s="15">
        <f>BTC[[#This Row],[MidPrice]]-3*BTC[[#This Row],[ATR]]</f>
        <v>8617.3084962193079</v>
      </c>
      <c r="O717" s="15">
        <f>IF(OR(BTC[[#This Row],[UpperE]]&lt;O716,F716&gt;O716),BTC[[#This Row],[UpperE]],O716)</f>
        <v>11538.616136873376</v>
      </c>
      <c r="P717" s="15">
        <f>IF(OR(BTC[[#This Row],[LowerE]]&gt;P716,F716&lt;P716),BTC[[#This Row],[LowerE]],P716)</f>
        <v>8617.3084962193079</v>
      </c>
      <c r="Q717" s="8">
        <f>IF(T716=O716,BTC[[#This Row],[Upper]],BTC[[#This Row],[Lower]])</f>
        <v>11538.616136873376</v>
      </c>
      <c r="R717" s="22">
        <f>IF(BTC[[#This Row],[SuperTrend]]=BTC[[#This Row],[Upper]],BTC[[#This Row],[Upper]],NA())</f>
        <v>11538.616136873376</v>
      </c>
      <c r="S717" s="22" t="e">
        <f>IF(BTC[[#This Row],[SuperTrend]]=BTC[[#This Row],[Lower]],BTC[[#This Row],[Lower]],NA())</f>
        <v>#N/A</v>
      </c>
      <c r="T717" s="22">
        <f>IF(BTC[[#This Row],[close]]&lt;=BTC[[#This Row],[STpot]],BTC[[#This Row],[Upper]],BTC[[#This Row],[Lower]])</f>
        <v>11538.616136873376</v>
      </c>
    </row>
    <row r="718" spans="1:20" x14ac:dyDescent="0.25">
      <c r="A718" s="5">
        <v>717</v>
      </c>
      <c r="B718" s="2">
        <v>43679</v>
      </c>
      <c r="C718" s="1">
        <v>10523.75</v>
      </c>
      <c r="D718" s="1">
        <v>10904.77</v>
      </c>
      <c r="E718" s="1">
        <v>10497.93</v>
      </c>
      <c r="F718" s="1">
        <v>10816.86</v>
      </c>
      <c r="G718" s="15">
        <f>BTC[[#This Row],[high]]-BTC[[#This Row],[low]]</f>
        <v>406.84000000000015</v>
      </c>
      <c r="H718" s="15">
        <f>ABS(BTC[[#This Row],[high]]-F717)</f>
        <v>381.02000000000044</v>
      </c>
      <c r="I718" s="15">
        <f>ABS(BTC[[#This Row],[low]]-F717)</f>
        <v>25.819999999999709</v>
      </c>
      <c r="J718" s="15">
        <f>MAX(BTC[[#This Row],[H-L]:[|L-pC|]])</f>
        <v>406.84000000000015</v>
      </c>
      <c r="K718" s="8">
        <f>(K717*9+BTC[[#This Row],[TR]])/10</f>
        <v>598.19395113420728</v>
      </c>
      <c r="L718" s="12">
        <f>(BTC[[#This Row],[high]]+BTC[[#This Row],[low]])/2</f>
        <v>10701.35</v>
      </c>
      <c r="M718" s="15">
        <f>BTC[[#This Row],[MidPrice]]+3*BTC[[#This Row],[ATR]]</f>
        <v>12495.931853402622</v>
      </c>
      <c r="N718" s="15">
        <f>BTC[[#This Row],[MidPrice]]-3*BTC[[#This Row],[ATR]]</f>
        <v>8906.7681465973783</v>
      </c>
      <c r="O718" s="15">
        <f>IF(OR(BTC[[#This Row],[UpperE]]&lt;O717,F717&gt;O717),BTC[[#This Row],[UpperE]],O717)</f>
        <v>11538.616136873376</v>
      </c>
      <c r="P718" s="15">
        <f>IF(OR(BTC[[#This Row],[LowerE]]&gt;P717,F717&lt;P717),BTC[[#This Row],[LowerE]],P717)</f>
        <v>8906.7681465973783</v>
      </c>
      <c r="Q718" s="8">
        <f>IF(T717=O717,BTC[[#This Row],[Upper]],BTC[[#This Row],[Lower]])</f>
        <v>11538.616136873376</v>
      </c>
      <c r="R718" s="22">
        <f>IF(BTC[[#This Row],[SuperTrend]]=BTC[[#This Row],[Upper]],BTC[[#This Row],[Upper]],NA())</f>
        <v>11538.616136873376</v>
      </c>
      <c r="S718" s="22" t="e">
        <f>IF(BTC[[#This Row],[SuperTrend]]=BTC[[#This Row],[Lower]],BTC[[#This Row],[Lower]],NA())</f>
        <v>#N/A</v>
      </c>
      <c r="T718" s="22">
        <f>IF(BTC[[#This Row],[close]]&lt;=BTC[[#This Row],[STpot]],BTC[[#This Row],[Upper]],BTC[[#This Row],[Lower]])</f>
        <v>11538.616136873376</v>
      </c>
    </row>
    <row r="719" spans="1:20" x14ac:dyDescent="0.25">
      <c r="A719" s="5">
        <v>718</v>
      </c>
      <c r="B719" s="2">
        <v>43680</v>
      </c>
      <c r="C719" s="1">
        <v>10816.86</v>
      </c>
      <c r="D719" s="1">
        <v>11040</v>
      </c>
      <c r="E719" s="1">
        <v>10552</v>
      </c>
      <c r="F719" s="1">
        <v>10929.23</v>
      </c>
      <c r="G719" s="15">
        <f>BTC[[#This Row],[high]]-BTC[[#This Row],[low]]</f>
        <v>488</v>
      </c>
      <c r="H719" s="15">
        <f>ABS(BTC[[#This Row],[high]]-F718)</f>
        <v>223.13999999999942</v>
      </c>
      <c r="I719" s="15">
        <f>ABS(BTC[[#This Row],[low]]-F718)</f>
        <v>264.86000000000058</v>
      </c>
      <c r="J719" s="15">
        <f>MAX(BTC[[#This Row],[H-L]:[|L-pC|]])</f>
        <v>488</v>
      </c>
      <c r="K719" s="8">
        <f>(K718*9+BTC[[#This Row],[TR]])/10</f>
        <v>587.17455602078655</v>
      </c>
      <c r="L719" s="12">
        <f>(BTC[[#This Row],[high]]+BTC[[#This Row],[low]])/2</f>
        <v>10796</v>
      </c>
      <c r="M719" s="15">
        <f>BTC[[#This Row],[MidPrice]]+3*BTC[[#This Row],[ATR]]</f>
        <v>12557.52366806236</v>
      </c>
      <c r="N719" s="15">
        <f>BTC[[#This Row],[MidPrice]]-3*BTC[[#This Row],[ATR]]</f>
        <v>9034.4763319376398</v>
      </c>
      <c r="O719" s="15">
        <f>IF(OR(BTC[[#This Row],[UpperE]]&lt;O718,F718&gt;O718),BTC[[#This Row],[UpperE]],O718)</f>
        <v>11538.616136873376</v>
      </c>
      <c r="P719" s="15">
        <f>IF(OR(BTC[[#This Row],[LowerE]]&gt;P718,F718&lt;P718),BTC[[#This Row],[LowerE]],P718)</f>
        <v>9034.4763319376398</v>
      </c>
      <c r="Q719" s="8">
        <f>IF(T718=O718,BTC[[#This Row],[Upper]],BTC[[#This Row],[Lower]])</f>
        <v>11538.616136873376</v>
      </c>
      <c r="R719" s="22">
        <f>IF(BTC[[#This Row],[SuperTrend]]=BTC[[#This Row],[Upper]],BTC[[#This Row],[Upper]],NA())</f>
        <v>11538.616136873376</v>
      </c>
      <c r="S719" s="22" t="e">
        <f>IF(BTC[[#This Row],[SuperTrend]]=BTC[[#This Row],[Lower]],BTC[[#This Row],[Lower]],NA())</f>
        <v>#N/A</v>
      </c>
      <c r="T719" s="22">
        <f>IF(BTC[[#This Row],[close]]&lt;=BTC[[#This Row],[STpot]],BTC[[#This Row],[Upper]],BTC[[#This Row],[Lower]])</f>
        <v>11538.616136873376</v>
      </c>
    </row>
    <row r="720" spans="1:20" x14ac:dyDescent="0.25">
      <c r="A720" s="5">
        <v>719</v>
      </c>
      <c r="B720" s="2">
        <v>43681</v>
      </c>
      <c r="C720" s="1">
        <v>10929.99</v>
      </c>
      <c r="D720" s="1">
        <v>11937.52</v>
      </c>
      <c r="E720" s="1">
        <v>10927.8</v>
      </c>
      <c r="F720" s="1">
        <v>11828.8</v>
      </c>
      <c r="G720" s="15">
        <f>BTC[[#This Row],[high]]-BTC[[#This Row],[low]]</f>
        <v>1009.7200000000012</v>
      </c>
      <c r="H720" s="15">
        <f>ABS(BTC[[#This Row],[high]]-F719)</f>
        <v>1008.2900000000009</v>
      </c>
      <c r="I720" s="15">
        <f>ABS(BTC[[#This Row],[low]]-F719)</f>
        <v>1.430000000000291</v>
      </c>
      <c r="J720" s="15">
        <f>MAX(BTC[[#This Row],[H-L]:[|L-pC|]])</f>
        <v>1009.7200000000012</v>
      </c>
      <c r="K720" s="8">
        <f>(K719*9+BTC[[#This Row],[TR]])/10</f>
        <v>629.429100418708</v>
      </c>
      <c r="L720" s="12">
        <f>(BTC[[#This Row],[high]]+BTC[[#This Row],[low]])/2</f>
        <v>11432.66</v>
      </c>
      <c r="M720" s="15">
        <f>BTC[[#This Row],[MidPrice]]+3*BTC[[#This Row],[ATR]]</f>
        <v>13320.947301256125</v>
      </c>
      <c r="N720" s="15">
        <f>BTC[[#This Row],[MidPrice]]-3*BTC[[#This Row],[ATR]]</f>
        <v>9544.3726987438749</v>
      </c>
      <c r="O720" s="15">
        <f>IF(OR(BTC[[#This Row],[UpperE]]&lt;O719,F719&gt;O719),BTC[[#This Row],[UpperE]],O719)</f>
        <v>11538.616136873376</v>
      </c>
      <c r="P720" s="15">
        <f>IF(OR(BTC[[#This Row],[LowerE]]&gt;P719,F719&lt;P719),BTC[[#This Row],[LowerE]],P719)</f>
        <v>9544.3726987438749</v>
      </c>
      <c r="Q720" s="8">
        <f>IF(T719=O719,BTC[[#This Row],[Upper]],BTC[[#This Row],[Lower]])</f>
        <v>11538.616136873376</v>
      </c>
      <c r="R720" s="22" t="e">
        <f>IF(BTC[[#This Row],[SuperTrend]]=BTC[[#This Row],[Upper]],BTC[[#This Row],[Upper]],NA())</f>
        <v>#N/A</v>
      </c>
      <c r="S720" s="22">
        <f>IF(BTC[[#This Row],[SuperTrend]]=BTC[[#This Row],[Lower]],BTC[[#This Row],[Lower]],NA())</f>
        <v>9544.3726987438749</v>
      </c>
      <c r="T720" s="22">
        <f>IF(BTC[[#This Row],[close]]&lt;=BTC[[#This Row],[STpot]],BTC[[#This Row],[Upper]],BTC[[#This Row],[Lower]])</f>
        <v>9544.3726987438749</v>
      </c>
    </row>
    <row r="721" spans="1:20" x14ac:dyDescent="0.25">
      <c r="A721" s="5">
        <v>720</v>
      </c>
      <c r="B721" s="2">
        <v>43682</v>
      </c>
      <c r="C721" s="1">
        <v>11830</v>
      </c>
      <c r="D721" s="1">
        <v>12330.7</v>
      </c>
      <c r="E721" s="1">
        <v>11226.7</v>
      </c>
      <c r="F721" s="1">
        <v>11481.69</v>
      </c>
      <c r="G721" s="15">
        <f>BTC[[#This Row],[high]]-BTC[[#This Row],[low]]</f>
        <v>1104</v>
      </c>
      <c r="H721" s="15">
        <f>ABS(BTC[[#This Row],[high]]-F720)</f>
        <v>501.90000000000146</v>
      </c>
      <c r="I721" s="15">
        <f>ABS(BTC[[#This Row],[low]]-F720)</f>
        <v>602.09999999999854</v>
      </c>
      <c r="J721" s="15">
        <f>MAX(BTC[[#This Row],[H-L]:[|L-pC|]])</f>
        <v>1104</v>
      </c>
      <c r="K721" s="8">
        <f>(K720*9+BTC[[#This Row],[TR]])/10</f>
        <v>676.88619037683725</v>
      </c>
      <c r="L721" s="12">
        <f>(BTC[[#This Row],[high]]+BTC[[#This Row],[low]])/2</f>
        <v>11778.7</v>
      </c>
      <c r="M721" s="15">
        <f>BTC[[#This Row],[MidPrice]]+3*BTC[[#This Row],[ATR]]</f>
        <v>13809.358571130513</v>
      </c>
      <c r="N721" s="15">
        <f>BTC[[#This Row],[MidPrice]]-3*BTC[[#This Row],[ATR]]</f>
        <v>9748.0414288694883</v>
      </c>
      <c r="O721" s="15">
        <f>IF(OR(BTC[[#This Row],[UpperE]]&lt;O720,F720&gt;O720),BTC[[#This Row],[UpperE]],O720)</f>
        <v>13809.358571130513</v>
      </c>
      <c r="P721" s="15">
        <f>IF(OR(BTC[[#This Row],[LowerE]]&gt;P720,F720&lt;P720),BTC[[#This Row],[LowerE]],P720)</f>
        <v>9748.0414288694883</v>
      </c>
      <c r="Q721" s="8">
        <f>IF(T720=O720,BTC[[#This Row],[Upper]],BTC[[#This Row],[Lower]])</f>
        <v>9748.0414288694883</v>
      </c>
      <c r="R721" s="22" t="e">
        <f>IF(BTC[[#This Row],[SuperTrend]]=BTC[[#This Row],[Upper]],BTC[[#This Row],[Upper]],NA())</f>
        <v>#N/A</v>
      </c>
      <c r="S721" s="22">
        <f>IF(BTC[[#This Row],[SuperTrend]]=BTC[[#This Row],[Lower]],BTC[[#This Row],[Lower]],NA())</f>
        <v>9748.0414288694883</v>
      </c>
      <c r="T721" s="22">
        <f>IF(BTC[[#This Row],[close]]&lt;=BTC[[#This Row],[STpot]],BTC[[#This Row],[Upper]],BTC[[#This Row],[Lower]])</f>
        <v>9748.0414288694883</v>
      </c>
    </row>
    <row r="722" spans="1:20" x14ac:dyDescent="0.25">
      <c r="A722" s="5">
        <v>721</v>
      </c>
      <c r="B722" s="2">
        <v>43683</v>
      </c>
      <c r="C722" s="1">
        <v>11481.69</v>
      </c>
      <c r="D722" s="1">
        <v>12141.17</v>
      </c>
      <c r="E722" s="1">
        <v>11382.84</v>
      </c>
      <c r="F722" s="1">
        <v>11975.03</v>
      </c>
      <c r="G722" s="15">
        <f>BTC[[#This Row],[high]]-BTC[[#This Row],[low]]</f>
        <v>758.32999999999993</v>
      </c>
      <c r="H722" s="15">
        <f>ABS(BTC[[#This Row],[high]]-F721)</f>
        <v>659.47999999999956</v>
      </c>
      <c r="I722" s="15">
        <f>ABS(BTC[[#This Row],[low]]-F721)</f>
        <v>98.850000000000364</v>
      </c>
      <c r="J722" s="15">
        <f>MAX(BTC[[#This Row],[H-L]:[|L-pC|]])</f>
        <v>758.32999999999993</v>
      </c>
      <c r="K722" s="8">
        <f>(K721*9+BTC[[#This Row],[TR]])/10</f>
        <v>685.03057133915354</v>
      </c>
      <c r="L722" s="12">
        <f>(BTC[[#This Row],[high]]+BTC[[#This Row],[low]])/2</f>
        <v>11762.005000000001</v>
      </c>
      <c r="M722" s="15">
        <f>BTC[[#This Row],[MidPrice]]+3*BTC[[#This Row],[ATR]]</f>
        <v>13817.096714017462</v>
      </c>
      <c r="N722" s="15">
        <f>BTC[[#This Row],[MidPrice]]-3*BTC[[#This Row],[ATR]]</f>
        <v>9706.9132859825404</v>
      </c>
      <c r="O722" s="15">
        <f>IF(OR(BTC[[#This Row],[UpperE]]&lt;O721,F721&gt;O721),BTC[[#This Row],[UpperE]],O721)</f>
        <v>13809.358571130513</v>
      </c>
      <c r="P722" s="15">
        <f>IF(OR(BTC[[#This Row],[LowerE]]&gt;P721,F721&lt;P721),BTC[[#This Row],[LowerE]],P721)</f>
        <v>9748.0414288694883</v>
      </c>
      <c r="Q722" s="8">
        <f>IF(T721=O721,BTC[[#This Row],[Upper]],BTC[[#This Row],[Lower]])</f>
        <v>9748.0414288694883</v>
      </c>
      <c r="R722" s="22" t="e">
        <f>IF(BTC[[#This Row],[SuperTrend]]=BTC[[#This Row],[Upper]],BTC[[#This Row],[Upper]],NA())</f>
        <v>#N/A</v>
      </c>
      <c r="S722" s="22">
        <f>IF(BTC[[#This Row],[SuperTrend]]=BTC[[#This Row],[Lower]],BTC[[#This Row],[Lower]],NA())</f>
        <v>9748.0414288694883</v>
      </c>
      <c r="T722" s="22">
        <f>IF(BTC[[#This Row],[close]]&lt;=BTC[[#This Row],[STpot]],BTC[[#This Row],[Upper]],BTC[[#This Row],[Lower]])</f>
        <v>9748.0414288694883</v>
      </c>
    </row>
    <row r="723" spans="1:20" x14ac:dyDescent="0.25">
      <c r="A723" s="5">
        <v>722</v>
      </c>
      <c r="B723" s="2">
        <v>43684</v>
      </c>
      <c r="C723" s="1">
        <v>11975.04</v>
      </c>
      <c r="D723" s="1">
        <v>12060</v>
      </c>
      <c r="E723" s="1">
        <v>11521</v>
      </c>
      <c r="F723" s="1">
        <v>11999.77</v>
      </c>
      <c r="G723" s="15">
        <f>BTC[[#This Row],[high]]-BTC[[#This Row],[low]]</f>
        <v>539</v>
      </c>
      <c r="H723" s="15">
        <f>ABS(BTC[[#This Row],[high]]-F722)</f>
        <v>84.969999999999345</v>
      </c>
      <c r="I723" s="15">
        <f>ABS(BTC[[#This Row],[low]]-F722)</f>
        <v>454.03000000000065</v>
      </c>
      <c r="J723" s="15">
        <f>MAX(BTC[[#This Row],[H-L]:[|L-pC|]])</f>
        <v>539</v>
      </c>
      <c r="K723" s="8">
        <f>(K722*9+BTC[[#This Row],[TR]])/10</f>
        <v>670.42751420523814</v>
      </c>
      <c r="L723" s="12">
        <f>(BTC[[#This Row],[high]]+BTC[[#This Row],[low]])/2</f>
        <v>11790.5</v>
      </c>
      <c r="M723" s="15">
        <f>BTC[[#This Row],[MidPrice]]+3*BTC[[#This Row],[ATR]]</f>
        <v>13801.782542615714</v>
      </c>
      <c r="N723" s="15">
        <f>BTC[[#This Row],[MidPrice]]-3*BTC[[#This Row],[ATR]]</f>
        <v>9779.2174573842858</v>
      </c>
      <c r="O723" s="15">
        <f>IF(OR(BTC[[#This Row],[UpperE]]&lt;O722,F722&gt;O722),BTC[[#This Row],[UpperE]],O722)</f>
        <v>13801.782542615714</v>
      </c>
      <c r="P723" s="15">
        <f>IF(OR(BTC[[#This Row],[LowerE]]&gt;P722,F722&lt;P722),BTC[[#This Row],[LowerE]],P722)</f>
        <v>9779.2174573842858</v>
      </c>
      <c r="Q723" s="8">
        <f>IF(T722=O722,BTC[[#This Row],[Upper]],BTC[[#This Row],[Lower]])</f>
        <v>9779.2174573842858</v>
      </c>
      <c r="R723" s="22" t="e">
        <f>IF(BTC[[#This Row],[SuperTrend]]=BTC[[#This Row],[Upper]],BTC[[#This Row],[Upper]],NA())</f>
        <v>#N/A</v>
      </c>
      <c r="S723" s="22">
        <f>IF(BTC[[#This Row],[SuperTrend]]=BTC[[#This Row],[Lower]],BTC[[#This Row],[Lower]],NA())</f>
        <v>9779.2174573842858</v>
      </c>
      <c r="T723" s="22">
        <f>IF(BTC[[#This Row],[close]]&lt;=BTC[[#This Row],[STpot]],BTC[[#This Row],[Upper]],BTC[[#This Row],[Lower]])</f>
        <v>9779.2174573842858</v>
      </c>
    </row>
    <row r="724" spans="1:20" x14ac:dyDescent="0.25">
      <c r="A724" s="5">
        <v>723</v>
      </c>
      <c r="B724" s="2">
        <v>43685</v>
      </c>
      <c r="C724" s="1">
        <v>11994.17</v>
      </c>
      <c r="D724" s="1">
        <v>12045.68</v>
      </c>
      <c r="E724" s="1">
        <v>11700</v>
      </c>
      <c r="F724" s="1">
        <v>11879.99</v>
      </c>
      <c r="G724" s="15">
        <f>BTC[[#This Row],[high]]-BTC[[#This Row],[low]]</f>
        <v>345.68000000000029</v>
      </c>
      <c r="H724" s="15">
        <f>ABS(BTC[[#This Row],[high]]-F723)</f>
        <v>45.909999999999854</v>
      </c>
      <c r="I724" s="15">
        <f>ABS(BTC[[#This Row],[low]]-F723)</f>
        <v>299.77000000000044</v>
      </c>
      <c r="J724" s="15">
        <f>MAX(BTC[[#This Row],[H-L]:[|L-pC|]])</f>
        <v>345.68000000000029</v>
      </c>
      <c r="K724" s="8">
        <f>(K723*9+BTC[[#This Row],[TR]])/10</f>
        <v>637.95276278471442</v>
      </c>
      <c r="L724" s="12">
        <f>(BTC[[#This Row],[high]]+BTC[[#This Row],[low]])/2</f>
        <v>11872.84</v>
      </c>
      <c r="M724" s="15">
        <f>BTC[[#This Row],[MidPrice]]+3*BTC[[#This Row],[ATR]]</f>
        <v>13786.698288354144</v>
      </c>
      <c r="N724" s="15">
        <f>BTC[[#This Row],[MidPrice]]-3*BTC[[#This Row],[ATR]]</f>
        <v>9958.9817116458562</v>
      </c>
      <c r="O724" s="15">
        <f>IF(OR(BTC[[#This Row],[UpperE]]&lt;O723,F723&gt;O723),BTC[[#This Row],[UpperE]],O723)</f>
        <v>13786.698288354144</v>
      </c>
      <c r="P724" s="15">
        <f>IF(OR(BTC[[#This Row],[LowerE]]&gt;P723,F723&lt;P723),BTC[[#This Row],[LowerE]],P723)</f>
        <v>9958.9817116458562</v>
      </c>
      <c r="Q724" s="8">
        <f>IF(T723=O723,BTC[[#This Row],[Upper]],BTC[[#This Row],[Lower]])</f>
        <v>9958.9817116458562</v>
      </c>
      <c r="R724" s="22" t="e">
        <f>IF(BTC[[#This Row],[SuperTrend]]=BTC[[#This Row],[Upper]],BTC[[#This Row],[Upper]],NA())</f>
        <v>#N/A</v>
      </c>
      <c r="S724" s="22">
        <f>IF(BTC[[#This Row],[SuperTrend]]=BTC[[#This Row],[Lower]],BTC[[#This Row],[Lower]],NA())</f>
        <v>9958.9817116458562</v>
      </c>
      <c r="T724" s="22">
        <f>IF(BTC[[#This Row],[close]]&lt;=BTC[[#This Row],[STpot]],BTC[[#This Row],[Upper]],BTC[[#This Row],[Lower]])</f>
        <v>9958.9817116458562</v>
      </c>
    </row>
    <row r="725" spans="1:20" x14ac:dyDescent="0.25">
      <c r="A725" s="5">
        <v>724</v>
      </c>
      <c r="B725" s="2">
        <v>43686</v>
      </c>
      <c r="C725" s="1">
        <v>11879.98</v>
      </c>
      <c r="D725" s="1">
        <v>11985</v>
      </c>
      <c r="E725" s="1">
        <v>11270</v>
      </c>
      <c r="F725" s="1">
        <v>11309.31</v>
      </c>
      <c r="G725" s="15">
        <f>BTC[[#This Row],[high]]-BTC[[#This Row],[low]]</f>
        <v>715</v>
      </c>
      <c r="H725" s="15">
        <f>ABS(BTC[[#This Row],[high]]-F724)</f>
        <v>105.01000000000022</v>
      </c>
      <c r="I725" s="15">
        <f>ABS(BTC[[#This Row],[low]]-F724)</f>
        <v>609.98999999999978</v>
      </c>
      <c r="J725" s="15">
        <f>MAX(BTC[[#This Row],[H-L]:[|L-pC|]])</f>
        <v>715</v>
      </c>
      <c r="K725" s="8">
        <f>(K724*9+BTC[[#This Row],[TR]])/10</f>
        <v>645.657486506243</v>
      </c>
      <c r="L725" s="12">
        <f>(BTC[[#This Row],[high]]+BTC[[#This Row],[low]])/2</f>
        <v>11627.5</v>
      </c>
      <c r="M725" s="15">
        <f>BTC[[#This Row],[MidPrice]]+3*BTC[[#This Row],[ATR]]</f>
        <v>13564.472459518729</v>
      </c>
      <c r="N725" s="15">
        <f>BTC[[#This Row],[MidPrice]]-3*BTC[[#This Row],[ATR]]</f>
        <v>9690.527540481271</v>
      </c>
      <c r="O725" s="15">
        <f>IF(OR(BTC[[#This Row],[UpperE]]&lt;O724,F724&gt;O724),BTC[[#This Row],[UpperE]],O724)</f>
        <v>13564.472459518729</v>
      </c>
      <c r="P725" s="15">
        <f>IF(OR(BTC[[#This Row],[LowerE]]&gt;P724,F724&lt;P724),BTC[[#This Row],[LowerE]],P724)</f>
        <v>9958.9817116458562</v>
      </c>
      <c r="Q725" s="8">
        <f>IF(T724=O724,BTC[[#This Row],[Upper]],BTC[[#This Row],[Lower]])</f>
        <v>9958.9817116458562</v>
      </c>
      <c r="R725" s="22" t="e">
        <f>IF(BTC[[#This Row],[SuperTrend]]=BTC[[#This Row],[Upper]],BTC[[#This Row],[Upper]],NA())</f>
        <v>#N/A</v>
      </c>
      <c r="S725" s="22">
        <f>IF(BTC[[#This Row],[SuperTrend]]=BTC[[#This Row],[Lower]],BTC[[#This Row],[Lower]],NA())</f>
        <v>9958.9817116458562</v>
      </c>
      <c r="T725" s="22">
        <f>IF(BTC[[#This Row],[close]]&lt;=BTC[[#This Row],[STpot]],BTC[[#This Row],[Upper]],BTC[[#This Row],[Lower]])</f>
        <v>9958.9817116458562</v>
      </c>
    </row>
    <row r="726" spans="1:20" x14ac:dyDescent="0.25">
      <c r="A726" s="5">
        <v>725</v>
      </c>
      <c r="B726" s="2">
        <v>43687</v>
      </c>
      <c r="C726" s="1">
        <v>11309.24</v>
      </c>
      <c r="D726" s="1">
        <v>11600</v>
      </c>
      <c r="E726" s="1">
        <v>11112.11</v>
      </c>
      <c r="F726" s="1">
        <v>11549.97</v>
      </c>
      <c r="G726" s="15">
        <f>BTC[[#This Row],[high]]-BTC[[#This Row],[low]]</f>
        <v>487.88999999999942</v>
      </c>
      <c r="H726" s="15">
        <f>ABS(BTC[[#This Row],[high]]-F725)</f>
        <v>290.69000000000051</v>
      </c>
      <c r="I726" s="15">
        <f>ABS(BTC[[#This Row],[low]]-F725)</f>
        <v>197.19999999999891</v>
      </c>
      <c r="J726" s="15">
        <f>MAX(BTC[[#This Row],[H-L]:[|L-pC|]])</f>
        <v>487.88999999999942</v>
      </c>
      <c r="K726" s="8">
        <f>(K725*9+BTC[[#This Row],[TR]])/10</f>
        <v>629.88073785561869</v>
      </c>
      <c r="L726" s="12">
        <f>(BTC[[#This Row],[high]]+BTC[[#This Row],[low]])/2</f>
        <v>11356.055</v>
      </c>
      <c r="M726" s="15">
        <f>BTC[[#This Row],[MidPrice]]+3*BTC[[#This Row],[ATR]]</f>
        <v>13245.697213566857</v>
      </c>
      <c r="N726" s="15">
        <f>BTC[[#This Row],[MidPrice]]-3*BTC[[#This Row],[ATR]]</f>
        <v>9466.412786433144</v>
      </c>
      <c r="O726" s="15">
        <f>IF(OR(BTC[[#This Row],[UpperE]]&lt;O725,F725&gt;O725),BTC[[#This Row],[UpperE]],O725)</f>
        <v>13245.697213566857</v>
      </c>
      <c r="P726" s="15">
        <f>IF(OR(BTC[[#This Row],[LowerE]]&gt;P725,F725&lt;P725),BTC[[#This Row],[LowerE]],P725)</f>
        <v>9958.9817116458562</v>
      </c>
      <c r="Q726" s="8">
        <f>IF(T725=O725,BTC[[#This Row],[Upper]],BTC[[#This Row],[Lower]])</f>
        <v>9958.9817116458562</v>
      </c>
      <c r="R726" s="22" t="e">
        <f>IF(BTC[[#This Row],[SuperTrend]]=BTC[[#This Row],[Upper]],BTC[[#This Row],[Upper]],NA())</f>
        <v>#N/A</v>
      </c>
      <c r="S726" s="22">
        <f>IF(BTC[[#This Row],[SuperTrend]]=BTC[[#This Row],[Lower]],BTC[[#This Row],[Lower]],NA())</f>
        <v>9958.9817116458562</v>
      </c>
      <c r="T726" s="22">
        <f>IF(BTC[[#This Row],[close]]&lt;=BTC[[#This Row],[STpot]],BTC[[#This Row],[Upper]],BTC[[#This Row],[Lower]])</f>
        <v>9958.9817116458562</v>
      </c>
    </row>
    <row r="727" spans="1:20" x14ac:dyDescent="0.25">
      <c r="A727" s="5">
        <v>726</v>
      </c>
      <c r="B727" s="2">
        <v>43688</v>
      </c>
      <c r="C727" s="1">
        <v>11539.08</v>
      </c>
      <c r="D727" s="1">
        <v>11577.89</v>
      </c>
      <c r="E727" s="1">
        <v>11235.32</v>
      </c>
      <c r="F727" s="1">
        <v>11396.08</v>
      </c>
      <c r="G727" s="15">
        <f>BTC[[#This Row],[high]]-BTC[[#This Row],[low]]</f>
        <v>342.56999999999971</v>
      </c>
      <c r="H727" s="15">
        <f>ABS(BTC[[#This Row],[high]]-F726)</f>
        <v>27.920000000000073</v>
      </c>
      <c r="I727" s="15">
        <f>ABS(BTC[[#This Row],[low]]-F726)</f>
        <v>314.64999999999964</v>
      </c>
      <c r="J727" s="15">
        <f>MAX(BTC[[#This Row],[H-L]:[|L-pC|]])</f>
        <v>342.56999999999971</v>
      </c>
      <c r="K727" s="8">
        <f>(K726*9+BTC[[#This Row],[TR]])/10</f>
        <v>601.14966407005682</v>
      </c>
      <c r="L727" s="12">
        <f>(BTC[[#This Row],[high]]+BTC[[#This Row],[low]])/2</f>
        <v>11406.605</v>
      </c>
      <c r="M727" s="15">
        <f>BTC[[#This Row],[MidPrice]]+3*BTC[[#This Row],[ATR]]</f>
        <v>13210.053992210171</v>
      </c>
      <c r="N727" s="15">
        <f>BTC[[#This Row],[MidPrice]]-3*BTC[[#This Row],[ATR]]</f>
        <v>9603.1560077898284</v>
      </c>
      <c r="O727" s="15">
        <f>IF(OR(BTC[[#This Row],[UpperE]]&lt;O726,F726&gt;O726),BTC[[#This Row],[UpperE]],O726)</f>
        <v>13210.053992210171</v>
      </c>
      <c r="P727" s="15">
        <f>IF(OR(BTC[[#This Row],[LowerE]]&gt;P726,F726&lt;P726),BTC[[#This Row],[LowerE]],P726)</f>
        <v>9958.9817116458562</v>
      </c>
      <c r="Q727" s="8">
        <f>IF(T726=O726,BTC[[#This Row],[Upper]],BTC[[#This Row],[Lower]])</f>
        <v>9958.9817116458562</v>
      </c>
      <c r="R727" s="22" t="e">
        <f>IF(BTC[[#This Row],[SuperTrend]]=BTC[[#This Row],[Upper]],BTC[[#This Row],[Upper]],NA())</f>
        <v>#N/A</v>
      </c>
      <c r="S727" s="22">
        <f>IF(BTC[[#This Row],[SuperTrend]]=BTC[[#This Row],[Lower]],BTC[[#This Row],[Lower]],NA())</f>
        <v>9958.9817116458562</v>
      </c>
      <c r="T727" s="22">
        <f>IF(BTC[[#This Row],[close]]&lt;=BTC[[#This Row],[STpot]],BTC[[#This Row],[Upper]],BTC[[#This Row],[Lower]])</f>
        <v>9958.9817116458562</v>
      </c>
    </row>
    <row r="728" spans="1:20" x14ac:dyDescent="0.25">
      <c r="A728" s="5">
        <v>727</v>
      </c>
      <c r="B728" s="2">
        <v>43689</v>
      </c>
      <c r="C728" s="1">
        <v>11398.35</v>
      </c>
      <c r="D728" s="1">
        <v>11456.16</v>
      </c>
      <c r="E728" s="1">
        <v>10788.45</v>
      </c>
      <c r="F728" s="1">
        <v>10892.71</v>
      </c>
      <c r="G728" s="15">
        <f>BTC[[#This Row],[high]]-BTC[[#This Row],[low]]</f>
        <v>667.70999999999913</v>
      </c>
      <c r="H728" s="15">
        <f>ABS(BTC[[#This Row],[high]]-F727)</f>
        <v>60.079999999999927</v>
      </c>
      <c r="I728" s="15">
        <f>ABS(BTC[[#This Row],[low]]-F727)</f>
        <v>607.6299999999992</v>
      </c>
      <c r="J728" s="15">
        <f>MAX(BTC[[#This Row],[H-L]:[|L-pC|]])</f>
        <v>667.70999999999913</v>
      </c>
      <c r="K728" s="8">
        <f>(K727*9+BTC[[#This Row],[TR]])/10</f>
        <v>607.80569766305109</v>
      </c>
      <c r="L728" s="12">
        <f>(BTC[[#This Row],[high]]+BTC[[#This Row],[low]])/2</f>
        <v>11122.305</v>
      </c>
      <c r="M728" s="15">
        <f>BTC[[#This Row],[MidPrice]]+3*BTC[[#This Row],[ATR]]</f>
        <v>12945.722092989154</v>
      </c>
      <c r="N728" s="15">
        <f>BTC[[#This Row],[MidPrice]]-3*BTC[[#This Row],[ATR]]</f>
        <v>9298.8879070108469</v>
      </c>
      <c r="O728" s="15">
        <f>IF(OR(BTC[[#This Row],[UpperE]]&lt;O727,F727&gt;O727),BTC[[#This Row],[UpperE]],O727)</f>
        <v>12945.722092989154</v>
      </c>
      <c r="P728" s="15">
        <f>IF(OR(BTC[[#This Row],[LowerE]]&gt;P727,F727&lt;P727),BTC[[#This Row],[LowerE]],P727)</f>
        <v>9958.9817116458562</v>
      </c>
      <c r="Q728" s="8">
        <f>IF(T727=O727,BTC[[#This Row],[Upper]],BTC[[#This Row],[Lower]])</f>
        <v>9958.9817116458562</v>
      </c>
      <c r="R728" s="22" t="e">
        <f>IF(BTC[[#This Row],[SuperTrend]]=BTC[[#This Row],[Upper]],BTC[[#This Row],[Upper]],NA())</f>
        <v>#N/A</v>
      </c>
      <c r="S728" s="22">
        <f>IF(BTC[[#This Row],[SuperTrend]]=BTC[[#This Row],[Lower]],BTC[[#This Row],[Lower]],NA())</f>
        <v>9958.9817116458562</v>
      </c>
      <c r="T728" s="22">
        <f>IF(BTC[[#This Row],[close]]&lt;=BTC[[#This Row],[STpot]],BTC[[#This Row],[Upper]],BTC[[#This Row],[Lower]])</f>
        <v>9958.9817116458562</v>
      </c>
    </row>
    <row r="729" spans="1:20" x14ac:dyDescent="0.25">
      <c r="A729" s="5">
        <v>728</v>
      </c>
      <c r="B729" s="2">
        <v>43690</v>
      </c>
      <c r="C729" s="1">
        <v>10893.36</v>
      </c>
      <c r="D729" s="1">
        <v>10897.48</v>
      </c>
      <c r="E729" s="1">
        <v>9928.1</v>
      </c>
      <c r="F729" s="1">
        <v>10050.370000000001</v>
      </c>
      <c r="G729" s="15">
        <f>BTC[[#This Row],[high]]-BTC[[#This Row],[low]]</f>
        <v>969.3799999999992</v>
      </c>
      <c r="H729" s="15">
        <f>ABS(BTC[[#This Row],[high]]-F728)</f>
        <v>4.7700000000004366</v>
      </c>
      <c r="I729" s="15">
        <f>ABS(BTC[[#This Row],[low]]-F728)</f>
        <v>964.60999999999876</v>
      </c>
      <c r="J729" s="15">
        <f>MAX(BTC[[#This Row],[H-L]:[|L-pC|]])</f>
        <v>969.3799999999992</v>
      </c>
      <c r="K729" s="8">
        <f>(K728*9+BTC[[#This Row],[TR]])/10</f>
        <v>643.96312789674596</v>
      </c>
      <c r="L729" s="12">
        <f>(BTC[[#This Row],[high]]+BTC[[#This Row],[low]])/2</f>
        <v>10412.790000000001</v>
      </c>
      <c r="M729" s="15">
        <f>BTC[[#This Row],[MidPrice]]+3*BTC[[#This Row],[ATR]]</f>
        <v>12344.67938369024</v>
      </c>
      <c r="N729" s="15">
        <f>BTC[[#This Row],[MidPrice]]-3*BTC[[#This Row],[ATR]]</f>
        <v>8480.900616309762</v>
      </c>
      <c r="O729" s="15">
        <f>IF(OR(BTC[[#This Row],[UpperE]]&lt;O728,F728&gt;O728),BTC[[#This Row],[UpperE]],O728)</f>
        <v>12344.67938369024</v>
      </c>
      <c r="P729" s="15">
        <f>IF(OR(BTC[[#This Row],[LowerE]]&gt;P728,F728&lt;P728),BTC[[#This Row],[LowerE]],P728)</f>
        <v>9958.9817116458562</v>
      </c>
      <c r="Q729" s="8">
        <f>IF(T728=O728,BTC[[#This Row],[Upper]],BTC[[#This Row],[Lower]])</f>
        <v>9958.9817116458562</v>
      </c>
      <c r="R729" s="22" t="e">
        <f>IF(BTC[[#This Row],[SuperTrend]]=BTC[[#This Row],[Upper]],BTC[[#This Row],[Upper]],NA())</f>
        <v>#N/A</v>
      </c>
      <c r="S729" s="22">
        <f>IF(BTC[[#This Row],[SuperTrend]]=BTC[[#This Row],[Lower]],BTC[[#This Row],[Lower]],NA())</f>
        <v>9958.9817116458562</v>
      </c>
      <c r="T729" s="22">
        <f>IF(BTC[[#This Row],[close]]&lt;=BTC[[#This Row],[STpot]],BTC[[#This Row],[Upper]],BTC[[#This Row],[Lower]])</f>
        <v>9958.9817116458562</v>
      </c>
    </row>
    <row r="730" spans="1:20" x14ac:dyDescent="0.25">
      <c r="A730" s="5">
        <v>729</v>
      </c>
      <c r="B730" s="2">
        <v>43691</v>
      </c>
      <c r="C730" s="1">
        <v>10055.16</v>
      </c>
      <c r="D730" s="1">
        <v>10460</v>
      </c>
      <c r="E730" s="1">
        <v>9911</v>
      </c>
      <c r="F730" s="1">
        <v>10293.93</v>
      </c>
      <c r="G730" s="15">
        <f>BTC[[#This Row],[high]]-BTC[[#This Row],[low]]</f>
        <v>549</v>
      </c>
      <c r="H730" s="15">
        <f>ABS(BTC[[#This Row],[high]]-F729)</f>
        <v>409.6299999999992</v>
      </c>
      <c r="I730" s="15">
        <f>ABS(BTC[[#This Row],[low]]-F729)</f>
        <v>139.3700000000008</v>
      </c>
      <c r="J730" s="15">
        <f>MAX(BTC[[#This Row],[H-L]:[|L-pC|]])</f>
        <v>549</v>
      </c>
      <c r="K730" s="8">
        <f>(K729*9+BTC[[#This Row],[TR]])/10</f>
        <v>634.4668151070714</v>
      </c>
      <c r="L730" s="12">
        <f>(BTC[[#This Row],[high]]+BTC[[#This Row],[low]])/2</f>
        <v>10185.5</v>
      </c>
      <c r="M730" s="15">
        <f>BTC[[#This Row],[MidPrice]]+3*BTC[[#This Row],[ATR]]</f>
        <v>12088.900445321215</v>
      </c>
      <c r="N730" s="15">
        <f>BTC[[#This Row],[MidPrice]]-3*BTC[[#This Row],[ATR]]</f>
        <v>8282.0995546787854</v>
      </c>
      <c r="O730" s="15">
        <f>IF(OR(BTC[[#This Row],[UpperE]]&lt;O729,F729&gt;O729),BTC[[#This Row],[UpperE]],O729)</f>
        <v>12088.900445321215</v>
      </c>
      <c r="P730" s="15">
        <f>IF(OR(BTC[[#This Row],[LowerE]]&gt;P729,F729&lt;P729),BTC[[#This Row],[LowerE]],P729)</f>
        <v>9958.9817116458562</v>
      </c>
      <c r="Q730" s="8">
        <f>IF(T729=O729,BTC[[#This Row],[Upper]],BTC[[#This Row],[Lower]])</f>
        <v>9958.9817116458562</v>
      </c>
      <c r="R730" s="22" t="e">
        <f>IF(BTC[[#This Row],[SuperTrend]]=BTC[[#This Row],[Upper]],BTC[[#This Row],[Upper]],NA())</f>
        <v>#N/A</v>
      </c>
      <c r="S730" s="22">
        <f>IF(BTC[[#This Row],[SuperTrend]]=BTC[[#This Row],[Lower]],BTC[[#This Row],[Lower]],NA())</f>
        <v>9958.9817116458562</v>
      </c>
      <c r="T730" s="22">
        <f>IF(BTC[[#This Row],[close]]&lt;=BTC[[#This Row],[STpot]],BTC[[#This Row],[Upper]],BTC[[#This Row],[Lower]])</f>
        <v>9958.9817116458562</v>
      </c>
    </row>
    <row r="731" spans="1:20" x14ac:dyDescent="0.25">
      <c r="A731" s="5">
        <v>730</v>
      </c>
      <c r="B731" s="2">
        <v>43692</v>
      </c>
      <c r="C731" s="1">
        <v>10296.77</v>
      </c>
      <c r="D731" s="1">
        <v>10536.03</v>
      </c>
      <c r="E731" s="1">
        <v>9750</v>
      </c>
      <c r="F731" s="1">
        <v>10331.540000000001</v>
      </c>
      <c r="G731" s="15">
        <f>BTC[[#This Row],[high]]-BTC[[#This Row],[low]]</f>
        <v>786.03000000000065</v>
      </c>
      <c r="H731" s="15">
        <f>ABS(BTC[[#This Row],[high]]-F730)</f>
        <v>242.10000000000036</v>
      </c>
      <c r="I731" s="15">
        <f>ABS(BTC[[#This Row],[low]]-F730)</f>
        <v>543.93000000000029</v>
      </c>
      <c r="J731" s="15">
        <f>MAX(BTC[[#This Row],[H-L]:[|L-pC|]])</f>
        <v>786.03000000000065</v>
      </c>
      <c r="K731" s="8">
        <f>(K730*9+BTC[[#This Row],[TR]])/10</f>
        <v>649.62313359636426</v>
      </c>
      <c r="L731" s="12">
        <f>(BTC[[#This Row],[high]]+BTC[[#This Row],[low]])/2</f>
        <v>10143.014999999999</v>
      </c>
      <c r="M731" s="15">
        <f>BTC[[#This Row],[MidPrice]]+3*BTC[[#This Row],[ATR]]</f>
        <v>12091.884400789091</v>
      </c>
      <c r="N731" s="15">
        <f>BTC[[#This Row],[MidPrice]]-3*BTC[[#This Row],[ATR]]</f>
        <v>8194.1455992109077</v>
      </c>
      <c r="O731" s="15">
        <f>IF(OR(BTC[[#This Row],[UpperE]]&lt;O730,F730&gt;O730),BTC[[#This Row],[UpperE]],O730)</f>
        <v>12088.900445321215</v>
      </c>
      <c r="P731" s="15">
        <f>IF(OR(BTC[[#This Row],[LowerE]]&gt;P730,F730&lt;P730),BTC[[#This Row],[LowerE]],P730)</f>
        <v>9958.9817116458562</v>
      </c>
      <c r="Q731" s="8">
        <f>IF(T730=O730,BTC[[#This Row],[Upper]],BTC[[#This Row],[Lower]])</f>
        <v>9958.9817116458562</v>
      </c>
      <c r="R731" s="22" t="e">
        <f>IF(BTC[[#This Row],[SuperTrend]]=BTC[[#This Row],[Upper]],BTC[[#This Row],[Upper]],NA())</f>
        <v>#N/A</v>
      </c>
      <c r="S731" s="22">
        <f>IF(BTC[[#This Row],[SuperTrend]]=BTC[[#This Row],[Lower]],BTC[[#This Row],[Lower]],NA())</f>
        <v>9958.9817116458562</v>
      </c>
      <c r="T731" s="22">
        <f>IF(BTC[[#This Row],[close]]&lt;=BTC[[#This Row],[STpot]],BTC[[#This Row],[Upper]],BTC[[#This Row],[Lower]])</f>
        <v>9958.9817116458562</v>
      </c>
    </row>
    <row r="732" spans="1:20" x14ac:dyDescent="0.25">
      <c r="A732" s="5">
        <v>731</v>
      </c>
      <c r="B732" s="2">
        <v>43693</v>
      </c>
      <c r="C732" s="1">
        <v>10331.15</v>
      </c>
      <c r="D732" s="1">
        <v>10465.14</v>
      </c>
      <c r="E732" s="1">
        <v>10000</v>
      </c>
      <c r="F732" s="1">
        <v>10216.02</v>
      </c>
      <c r="G732" s="15">
        <f>BTC[[#This Row],[high]]-BTC[[#This Row],[low]]</f>
        <v>465.13999999999942</v>
      </c>
      <c r="H732" s="15">
        <f>ABS(BTC[[#This Row],[high]]-F731)</f>
        <v>133.59999999999854</v>
      </c>
      <c r="I732" s="15">
        <f>ABS(BTC[[#This Row],[low]]-F731)</f>
        <v>331.54000000000087</v>
      </c>
      <c r="J732" s="15">
        <f>MAX(BTC[[#This Row],[H-L]:[|L-pC|]])</f>
        <v>465.13999999999942</v>
      </c>
      <c r="K732" s="8">
        <f>(K731*9+BTC[[#This Row],[TR]])/10</f>
        <v>631.17482023672778</v>
      </c>
      <c r="L732" s="12">
        <f>(BTC[[#This Row],[high]]+BTC[[#This Row],[low]])/2</f>
        <v>10232.57</v>
      </c>
      <c r="M732" s="15">
        <f>BTC[[#This Row],[MidPrice]]+3*BTC[[#This Row],[ATR]]</f>
        <v>12126.094460710183</v>
      </c>
      <c r="N732" s="15">
        <f>BTC[[#This Row],[MidPrice]]-3*BTC[[#This Row],[ATR]]</f>
        <v>8339.0455392898166</v>
      </c>
      <c r="O732" s="15">
        <f>IF(OR(BTC[[#This Row],[UpperE]]&lt;O731,F731&gt;O731),BTC[[#This Row],[UpperE]],O731)</f>
        <v>12088.900445321215</v>
      </c>
      <c r="P732" s="15">
        <f>IF(OR(BTC[[#This Row],[LowerE]]&gt;P731,F731&lt;P731),BTC[[#This Row],[LowerE]],P731)</f>
        <v>9958.9817116458562</v>
      </c>
      <c r="Q732" s="8">
        <f>IF(T731=O731,BTC[[#This Row],[Upper]],BTC[[#This Row],[Lower]])</f>
        <v>9958.9817116458562</v>
      </c>
      <c r="R732" s="22" t="e">
        <f>IF(BTC[[#This Row],[SuperTrend]]=BTC[[#This Row],[Upper]],BTC[[#This Row],[Upper]],NA())</f>
        <v>#N/A</v>
      </c>
      <c r="S732" s="22">
        <f>IF(BTC[[#This Row],[SuperTrend]]=BTC[[#This Row],[Lower]],BTC[[#This Row],[Lower]],NA())</f>
        <v>9958.9817116458562</v>
      </c>
      <c r="T732" s="22">
        <f>IF(BTC[[#This Row],[close]]&lt;=BTC[[#This Row],[STpot]],BTC[[#This Row],[Upper]],BTC[[#This Row],[Lower]])</f>
        <v>9958.9817116458562</v>
      </c>
    </row>
    <row r="733" spans="1:20" x14ac:dyDescent="0.25">
      <c r="A733" s="5">
        <v>732</v>
      </c>
      <c r="B733" s="2">
        <v>43694</v>
      </c>
      <c r="C733" s="1">
        <v>10216.049999999999</v>
      </c>
      <c r="D733" s="1">
        <v>10500</v>
      </c>
      <c r="E733" s="1">
        <v>10080</v>
      </c>
      <c r="F733" s="1">
        <v>10306.780000000001</v>
      </c>
      <c r="G733" s="15">
        <f>BTC[[#This Row],[high]]-BTC[[#This Row],[low]]</f>
        <v>420</v>
      </c>
      <c r="H733" s="15">
        <f>ABS(BTC[[#This Row],[high]]-F732)</f>
        <v>283.97999999999956</v>
      </c>
      <c r="I733" s="15">
        <f>ABS(BTC[[#This Row],[low]]-F732)</f>
        <v>136.02000000000044</v>
      </c>
      <c r="J733" s="15">
        <f>MAX(BTC[[#This Row],[H-L]:[|L-pC|]])</f>
        <v>420</v>
      </c>
      <c r="K733" s="8">
        <f>(K732*9+BTC[[#This Row],[TR]])/10</f>
        <v>610.057338213055</v>
      </c>
      <c r="L733" s="12">
        <f>(BTC[[#This Row],[high]]+BTC[[#This Row],[low]])/2</f>
        <v>10290</v>
      </c>
      <c r="M733" s="15">
        <f>BTC[[#This Row],[MidPrice]]+3*BTC[[#This Row],[ATR]]</f>
        <v>12120.172014639165</v>
      </c>
      <c r="N733" s="15">
        <f>BTC[[#This Row],[MidPrice]]-3*BTC[[#This Row],[ATR]]</f>
        <v>8459.8279853608346</v>
      </c>
      <c r="O733" s="15">
        <f>IF(OR(BTC[[#This Row],[UpperE]]&lt;O732,F732&gt;O732),BTC[[#This Row],[UpperE]],O732)</f>
        <v>12088.900445321215</v>
      </c>
      <c r="P733" s="15">
        <f>IF(OR(BTC[[#This Row],[LowerE]]&gt;P732,F732&lt;P732),BTC[[#This Row],[LowerE]],P732)</f>
        <v>9958.9817116458562</v>
      </c>
      <c r="Q733" s="8">
        <f>IF(T732=O732,BTC[[#This Row],[Upper]],BTC[[#This Row],[Lower]])</f>
        <v>9958.9817116458562</v>
      </c>
      <c r="R733" s="22" t="e">
        <f>IF(BTC[[#This Row],[SuperTrend]]=BTC[[#This Row],[Upper]],BTC[[#This Row],[Upper]],NA())</f>
        <v>#N/A</v>
      </c>
      <c r="S733" s="22">
        <f>IF(BTC[[#This Row],[SuperTrend]]=BTC[[#This Row],[Lower]],BTC[[#This Row],[Lower]],NA())</f>
        <v>9958.9817116458562</v>
      </c>
      <c r="T733" s="22">
        <f>IF(BTC[[#This Row],[close]]&lt;=BTC[[#This Row],[STpot]],BTC[[#This Row],[Upper]],BTC[[#This Row],[Lower]])</f>
        <v>9958.9817116458562</v>
      </c>
    </row>
    <row r="734" spans="1:20" x14ac:dyDescent="0.25">
      <c r="A734" s="5">
        <v>733</v>
      </c>
      <c r="B734" s="2">
        <v>43695</v>
      </c>
      <c r="C734" s="1">
        <v>10306.17</v>
      </c>
      <c r="D734" s="1">
        <v>10930</v>
      </c>
      <c r="E734" s="1">
        <v>10258.6</v>
      </c>
      <c r="F734" s="1">
        <v>10915.54</v>
      </c>
      <c r="G734" s="15">
        <f>BTC[[#This Row],[high]]-BTC[[#This Row],[low]]</f>
        <v>671.39999999999964</v>
      </c>
      <c r="H734" s="15">
        <f>ABS(BTC[[#This Row],[high]]-F733)</f>
        <v>623.21999999999935</v>
      </c>
      <c r="I734" s="15">
        <f>ABS(BTC[[#This Row],[low]]-F733)</f>
        <v>48.180000000000291</v>
      </c>
      <c r="J734" s="15">
        <f>MAX(BTC[[#This Row],[H-L]:[|L-pC|]])</f>
        <v>671.39999999999964</v>
      </c>
      <c r="K734" s="8">
        <f>(K733*9+BTC[[#This Row],[TR]])/10</f>
        <v>616.19160439174948</v>
      </c>
      <c r="L734" s="12">
        <f>(BTC[[#This Row],[high]]+BTC[[#This Row],[low]])/2</f>
        <v>10594.3</v>
      </c>
      <c r="M734" s="15">
        <f>BTC[[#This Row],[MidPrice]]+3*BTC[[#This Row],[ATR]]</f>
        <v>12442.874813175247</v>
      </c>
      <c r="N734" s="15">
        <f>BTC[[#This Row],[MidPrice]]-3*BTC[[#This Row],[ATR]]</f>
        <v>8745.7251868247513</v>
      </c>
      <c r="O734" s="15">
        <f>IF(OR(BTC[[#This Row],[UpperE]]&lt;O733,F733&gt;O733),BTC[[#This Row],[UpperE]],O733)</f>
        <v>12088.900445321215</v>
      </c>
      <c r="P734" s="15">
        <f>IF(OR(BTC[[#This Row],[LowerE]]&gt;P733,F733&lt;P733),BTC[[#This Row],[LowerE]],P733)</f>
        <v>9958.9817116458562</v>
      </c>
      <c r="Q734" s="8">
        <f>IF(T733=O733,BTC[[#This Row],[Upper]],BTC[[#This Row],[Lower]])</f>
        <v>9958.9817116458562</v>
      </c>
      <c r="R734" s="22" t="e">
        <f>IF(BTC[[#This Row],[SuperTrend]]=BTC[[#This Row],[Upper]],BTC[[#This Row],[Upper]],NA())</f>
        <v>#N/A</v>
      </c>
      <c r="S734" s="22">
        <f>IF(BTC[[#This Row],[SuperTrend]]=BTC[[#This Row],[Lower]],BTC[[#This Row],[Lower]],NA())</f>
        <v>9958.9817116458562</v>
      </c>
      <c r="T734" s="22">
        <f>IF(BTC[[#This Row],[close]]&lt;=BTC[[#This Row],[STpot]],BTC[[#This Row],[Upper]],BTC[[#This Row],[Lower]])</f>
        <v>9958.9817116458562</v>
      </c>
    </row>
    <row r="735" spans="1:20" x14ac:dyDescent="0.25">
      <c r="A735" s="5">
        <v>734</v>
      </c>
      <c r="B735" s="2">
        <v>43696</v>
      </c>
      <c r="C735" s="1">
        <v>10914.73</v>
      </c>
      <c r="D735" s="1">
        <v>10949.96</v>
      </c>
      <c r="E735" s="1">
        <v>10560</v>
      </c>
      <c r="F735" s="1">
        <v>10760.51</v>
      </c>
      <c r="G735" s="15">
        <f>BTC[[#This Row],[high]]-BTC[[#This Row],[low]]</f>
        <v>389.95999999999913</v>
      </c>
      <c r="H735" s="15">
        <f>ABS(BTC[[#This Row],[high]]-F734)</f>
        <v>34.419999999998254</v>
      </c>
      <c r="I735" s="15">
        <f>ABS(BTC[[#This Row],[low]]-F734)</f>
        <v>355.54000000000087</v>
      </c>
      <c r="J735" s="15">
        <f>MAX(BTC[[#This Row],[H-L]:[|L-pC|]])</f>
        <v>389.95999999999913</v>
      </c>
      <c r="K735" s="8">
        <f>(K734*9+BTC[[#This Row],[TR]])/10</f>
        <v>593.56844395257451</v>
      </c>
      <c r="L735" s="12">
        <f>(BTC[[#This Row],[high]]+BTC[[#This Row],[low]])/2</f>
        <v>10754.98</v>
      </c>
      <c r="M735" s="15">
        <f>BTC[[#This Row],[MidPrice]]+3*BTC[[#This Row],[ATR]]</f>
        <v>12535.685331857723</v>
      </c>
      <c r="N735" s="15">
        <f>BTC[[#This Row],[MidPrice]]-3*BTC[[#This Row],[ATR]]</f>
        <v>8974.2746681422759</v>
      </c>
      <c r="O735" s="15">
        <f>IF(OR(BTC[[#This Row],[UpperE]]&lt;O734,F734&gt;O734),BTC[[#This Row],[UpperE]],O734)</f>
        <v>12088.900445321215</v>
      </c>
      <c r="P735" s="15">
        <f>IF(OR(BTC[[#This Row],[LowerE]]&gt;P734,F734&lt;P734),BTC[[#This Row],[LowerE]],P734)</f>
        <v>9958.9817116458562</v>
      </c>
      <c r="Q735" s="8">
        <f>IF(T734=O734,BTC[[#This Row],[Upper]],BTC[[#This Row],[Lower]])</f>
        <v>9958.9817116458562</v>
      </c>
      <c r="R735" s="22" t="e">
        <f>IF(BTC[[#This Row],[SuperTrend]]=BTC[[#This Row],[Upper]],BTC[[#This Row],[Upper]],NA())</f>
        <v>#N/A</v>
      </c>
      <c r="S735" s="22">
        <f>IF(BTC[[#This Row],[SuperTrend]]=BTC[[#This Row],[Lower]],BTC[[#This Row],[Lower]],NA())</f>
        <v>9958.9817116458562</v>
      </c>
      <c r="T735" s="22">
        <f>IF(BTC[[#This Row],[close]]&lt;=BTC[[#This Row],[STpot]],BTC[[#This Row],[Upper]],BTC[[#This Row],[Lower]])</f>
        <v>9958.9817116458562</v>
      </c>
    </row>
    <row r="736" spans="1:20" x14ac:dyDescent="0.25">
      <c r="A736" s="5">
        <v>735</v>
      </c>
      <c r="B736" s="2">
        <v>43697</v>
      </c>
      <c r="C736" s="1">
        <v>10760.51</v>
      </c>
      <c r="D736" s="1">
        <v>10804.13</v>
      </c>
      <c r="E736" s="1">
        <v>9858</v>
      </c>
      <c r="F736" s="1">
        <v>10142.57</v>
      </c>
      <c r="G736" s="15">
        <f>BTC[[#This Row],[high]]-BTC[[#This Row],[low]]</f>
        <v>946.1299999999992</v>
      </c>
      <c r="H736" s="15">
        <f>ABS(BTC[[#This Row],[high]]-F735)</f>
        <v>43.619999999998981</v>
      </c>
      <c r="I736" s="15">
        <f>ABS(BTC[[#This Row],[low]]-F735)</f>
        <v>902.51000000000022</v>
      </c>
      <c r="J736" s="15">
        <f>MAX(BTC[[#This Row],[H-L]:[|L-pC|]])</f>
        <v>946.1299999999992</v>
      </c>
      <c r="K736" s="8">
        <f>(K735*9+BTC[[#This Row],[TR]])/10</f>
        <v>628.82459955731701</v>
      </c>
      <c r="L736" s="12">
        <f>(BTC[[#This Row],[high]]+BTC[[#This Row],[low]])/2</f>
        <v>10331.064999999999</v>
      </c>
      <c r="M736" s="15">
        <f>BTC[[#This Row],[MidPrice]]+3*BTC[[#This Row],[ATR]]</f>
        <v>12217.538798671951</v>
      </c>
      <c r="N736" s="15">
        <f>BTC[[#This Row],[MidPrice]]-3*BTC[[#This Row],[ATR]]</f>
        <v>8444.5912013280467</v>
      </c>
      <c r="O736" s="15">
        <f>IF(OR(BTC[[#This Row],[UpperE]]&lt;O735,F735&gt;O735),BTC[[#This Row],[UpperE]],O735)</f>
        <v>12088.900445321215</v>
      </c>
      <c r="P736" s="15">
        <f>IF(OR(BTC[[#This Row],[LowerE]]&gt;P735,F735&lt;P735),BTC[[#This Row],[LowerE]],P735)</f>
        <v>9958.9817116458562</v>
      </c>
      <c r="Q736" s="8">
        <f>IF(T735=O735,BTC[[#This Row],[Upper]],BTC[[#This Row],[Lower]])</f>
        <v>9958.9817116458562</v>
      </c>
      <c r="R736" s="22" t="e">
        <f>IF(BTC[[#This Row],[SuperTrend]]=BTC[[#This Row],[Upper]],BTC[[#This Row],[Upper]],NA())</f>
        <v>#N/A</v>
      </c>
      <c r="S736" s="22">
        <f>IF(BTC[[#This Row],[SuperTrend]]=BTC[[#This Row],[Lower]],BTC[[#This Row],[Lower]],NA())</f>
        <v>9958.9817116458562</v>
      </c>
      <c r="T736" s="22">
        <f>IF(BTC[[#This Row],[close]]&lt;=BTC[[#This Row],[STpot]],BTC[[#This Row],[Upper]],BTC[[#This Row],[Lower]])</f>
        <v>9958.9817116458562</v>
      </c>
    </row>
    <row r="737" spans="1:20" x14ac:dyDescent="0.25">
      <c r="A737" s="5">
        <v>736</v>
      </c>
      <c r="B737" s="2">
        <v>43698</v>
      </c>
      <c r="C737" s="1">
        <v>10140.82</v>
      </c>
      <c r="D737" s="1">
        <v>10242</v>
      </c>
      <c r="E737" s="1">
        <v>9762</v>
      </c>
      <c r="F737" s="1">
        <v>10099.879999999999</v>
      </c>
      <c r="G737" s="15">
        <f>BTC[[#This Row],[high]]-BTC[[#This Row],[low]]</f>
        <v>480</v>
      </c>
      <c r="H737" s="15">
        <f>ABS(BTC[[#This Row],[high]]-F736)</f>
        <v>99.430000000000291</v>
      </c>
      <c r="I737" s="15">
        <f>ABS(BTC[[#This Row],[low]]-F736)</f>
        <v>380.56999999999971</v>
      </c>
      <c r="J737" s="15">
        <f>MAX(BTC[[#This Row],[H-L]:[|L-pC|]])</f>
        <v>480</v>
      </c>
      <c r="K737" s="8">
        <f>(K736*9+BTC[[#This Row],[TR]])/10</f>
        <v>613.94213960158527</v>
      </c>
      <c r="L737" s="12">
        <f>(BTC[[#This Row],[high]]+BTC[[#This Row],[low]])/2</f>
        <v>10002</v>
      </c>
      <c r="M737" s="15">
        <f>BTC[[#This Row],[MidPrice]]+3*BTC[[#This Row],[ATR]]</f>
        <v>11843.826418804756</v>
      </c>
      <c r="N737" s="15">
        <f>BTC[[#This Row],[MidPrice]]-3*BTC[[#This Row],[ATR]]</f>
        <v>8160.173581195244</v>
      </c>
      <c r="O737" s="15">
        <f>IF(OR(BTC[[#This Row],[UpperE]]&lt;O736,F736&gt;O736),BTC[[#This Row],[UpperE]],O736)</f>
        <v>11843.826418804756</v>
      </c>
      <c r="P737" s="15">
        <f>IF(OR(BTC[[#This Row],[LowerE]]&gt;P736,F736&lt;P736),BTC[[#This Row],[LowerE]],P736)</f>
        <v>9958.9817116458562</v>
      </c>
      <c r="Q737" s="8">
        <f>IF(T736=O736,BTC[[#This Row],[Upper]],BTC[[#This Row],[Lower]])</f>
        <v>9958.9817116458562</v>
      </c>
      <c r="R737" s="22" t="e">
        <f>IF(BTC[[#This Row],[SuperTrend]]=BTC[[#This Row],[Upper]],BTC[[#This Row],[Upper]],NA())</f>
        <v>#N/A</v>
      </c>
      <c r="S737" s="22">
        <f>IF(BTC[[#This Row],[SuperTrend]]=BTC[[#This Row],[Lower]],BTC[[#This Row],[Lower]],NA())</f>
        <v>9958.9817116458562</v>
      </c>
      <c r="T737" s="22">
        <f>IF(BTC[[#This Row],[close]]&lt;=BTC[[#This Row],[STpot]],BTC[[#This Row],[Upper]],BTC[[#This Row],[Lower]])</f>
        <v>9958.9817116458562</v>
      </c>
    </row>
    <row r="738" spans="1:20" x14ac:dyDescent="0.25">
      <c r="A738" s="5">
        <v>737</v>
      </c>
      <c r="B738" s="2">
        <v>43699</v>
      </c>
      <c r="C738" s="1">
        <v>10099.9</v>
      </c>
      <c r="D738" s="1">
        <v>10445</v>
      </c>
      <c r="E738" s="1">
        <v>10019.790000000001</v>
      </c>
      <c r="F738" s="1">
        <v>10389.549999999999</v>
      </c>
      <c r="G738" s="15">
        <f>BTC[[#This Row],[high]]-BTC[[#This Row],[low]]</f>
        <v>425.20999999999913</v>
      </c>
      <c r="H738" s="15">
        <f>ABS(BTC[[#This Row],[high]]-F737)</f>
        <v>345.1200000000008</v>
      </c>
      <c r="I738" s="15">
        <f>ABS(BTC[[#This Row],[low]]-F737)</f>
        <v>80.089999999998327</v>
      </c>
      <c r="J738" s="15">
        <f>MAX(BTC[[#This Row],[H-L]:[|L-pC|]])</f>
        <v>425.20999999999913</v>
      </c>
      <c r="K738" s="8">
        <f>(K737*9+BTC[[#This Row],[TR]])/10</f>
        <v>595.06892564142663</v>
      </c>
      <c r="L738" s="12">
        <f>(BTC[[#This Row],[high]]+BTC[[#This Row],[low]])/2</f>
        <v>10232.395</v>
      </c>
      <c r="M738" s="15">
        <f>BTC[[#This Row],[MidPrice]]+3*BTC[[#This Row],[ATR]]</f>
        <v>12017.601776924281</v>
      </c>
      <c r="N738" s="15">
        <f>BTC[[#This Row],[MidPrice]]-3*BTC[[#This Row],[ATR]]</f>
        <v>8447.1882230757201</v>
      </c>
      <c r="O738" s="15">
        <f>IF(OR(BTC[[#This Row],[UpperE]]&lt;O737,F737&gt;O737),BTC[[#This Row],[UpperE]],O737)</f>
        <v>11843.826418804756</v>
      </c>
      <c r="P738" s="15">
        <f>IF(OR(BTC[[#This Row],[LowerE]]&gt;P737,F737&lt;P737),BTC[[#This Row],[LowerE]],P737)</f>
        <v>9958.9817116458562</v>
      </c>
      <c r="Q738" s="8">
        <f>IF(T737=O737,BTC[[#This Row],[Upper]],BTC[[#This Row],[Lower]])</f>
        <v>9958.9817116458562</v>
      </c>
      <c r="R738" s="22" t="e">
        <f>IF(BTC[[#This Row],[SuperTrend]]=BTC[[#This Row],[Upper]],BTC[[#This Row],[Upper]],NA())</f>
        <v>#N/A</v>
      </c>
      <c r="S738" s="22">
        <f>IF(BTC[[#This Row],[SuperTrend]]=BTC[[#This Row],[Lower]],BTC[[#This Row],[Lower]],NA())</f>
        <v>9958.9817116458562</v>
      </c>
      <c r="T738" s="22">
        <f>IF(BTC[[#This Row],[close]]&lt;=BTC[[#This Row],[STpot]],BTC[[#This Row],[Upper]],BTC[[#This Row],[Lower]])</f>
        <v>9958.9817116458562</v>
      </c>
    </row>
    <row r="739" spans="1:20" x14ac:dyDescent="0.25">
      <c r="A739" s="5">
        <v>738</v>
      </c>
      <c r="B739" s="2">
        <v>43700</v>
      </c>
      <c r="C739" s="1">
        <v>10388.16</v>
      </c>
      <c r="D739" s="1">
        <v>10419.42</v>
      </c>
      <c r="E739" s="1">
        <v>9890</v>
      </c>
      <c r="F739" s="1">
        <v>10134.35</v>
      </c>
      <c r="G739" s="15">
        <f>BTC[[#This Row],[high]]-BTC[[#This Row],[low]]</f>
        <v>529.42000000000007</v>
      </c>
      <c r="H739" s="15">
        <f>ABS(BTC[[#This Row],[high]]-F738)</f>
        <v>29.8700000000008</v>
      </c>
      <c r="I739" s="15">
        <f>ABS(BTC[[#This Row],[low]]-F738)</f>
        <v>499.54999999999927</v>
      </c>
      <c r="J739" s="15">
        <f>MAX(BTC[[#This Row],[H-L]:[|L-pC|]])</f>
        <v>529.42000000000007</v>
      </c>
      <c r="K739" s="8">
        <f>(K738*9+BTC[[#This Row],[TR]])/10</f>
        <v>588.50403307728391</v>
      </c>
      <c r="L739" s="12">
        <f>(BTC[[#This Row],[high]]+BTC[[#This Row],[low]])/2</f>
        <v>10154.709999999999</v>
      </c>
      <c r="M739" s="15">
        <f>BTC[[#This Row],[MidPrice]]+3*BTC[[#This Row],[ATR]]</f>
        <v>11920.222099231851</v>
      </c>
      <c r="N739" s="15">
        <f>BTC[[#This Row],[MidPrice]]-3*BTC[[#This Row],[ATR]]</f>
        <v>8389.1979007681475</v>
      </c>
      <c r="O739" s="15">
        <f>IF(OR(BTC[[#This Row],[UpperE]]&lt;O738,F738&gt;O738),BTC[[#This Row],[UpperE]],O738)</f>
        <v>11843.826418804756</v>
      </c>
      <c r="P739" s="15">
        <f>IF(OR(BTC[[#This Row],[LowerE]]&gt;P738,F738&lt;P738),BTC[[#This Row],[LowerE]],P738)</f>
        <v>9958.9817116458562</v>
      </c>
      <c r="Q739" s="8">
        <f>IF(T738=O738,BTC[[#This Row],[Upper]],BTC[[#This Row],[Lower]])</f>
        <v>9958.9817116458562</v>
      </c>
      <c r="R739" s="22" t="e">
        <f>IF(BTC[[#This Row],[SuperTrend]]=BTC[[#This Row],[Upper]],BTC[[#This Row],[Upper]],NA())</f>
        <v>#N/A</v>
      </c>
      <c r="S739" s="22">
        <f>IF(BTC[[#This Row],[SuperTrend]]=BTC[[#This Row],[Lower]],BTC[[#This Row],[Lower]],NA())</f>
        <v>9958.9817116458562</v>
      </c>
      <c r="T739" s="22">
        <f>IF(BTC[[#This Row],[close]]&lt;=BTC[[#This Row],[STpot]],BTC[[#This Row],[Upper]],BTC[[#This Row],[Lower]])</f>
        <v>9958.9817116458562</v>
      </c>
    </row>
    <row r="740" spans="1:20" x14ac:dyDescent="0.25">
      <c r="A740" s="5">
        <v>739</v>
      </c>
      <c r="B740" s="2">
        <v>43701</v>
      </c>
      <c r="C740" s="1">
        <v>10134.61</v>
      </c>
      <c r="D740" s="1">
        <v>10333</v>
      </c>
      <c r="E740" s="1">
        <v>9906.9699999999993</v>
      </c>
      <c r="F740" s="1">
        <v>10142.69</v>
      </c>
      <c r="G740" s="15">
        <f>BTC[[#This Row],[high]]-BTC[[#This Row],[low]]</f>
        <v>426.03000000000065</v>
      </c>
      <c r="H740" s="15">
        <f>ABS(BTC[[#This Row],[high]]-F739)</f>
        <v>198.64999999999964</v>
      </c>
      <c r="I740" s="15">
        <f>ABS(BTC[[#This Row],[low]]-F739)</f>
        <v>227.38000000000102</v>
      </c>
      <c r="J740" s="15">
        <f>MAX(BTC[[#This Row],[H-L]:[|L-pC|]])</f>
        <v>426.03000000000065</v>
      </c>
      <c r="K740" s="8">
        <f>(K739*9+BTC[[#This Row],[TR]])/10</f>
        <v>572.2566297695555</v>
      </c>
      <c r="L740" s="12">
        <f>(BTC[[#This Row],[high]]+BTC[[#This Row],[low]])/2</f>
        <v>10119.985000000001</v>
      </c>
      <c r="M740" s="15">
        <f>BTC[[#This Row],[MidPrice]]+3*BTC[[#This Row],[ATR]]</f>
        <v>11836.754889308668</v>
      </c>
      <c r="N740" s="15">
        <f>BTC[[#This Row],[MidPrice]]-3*BTC[[#This Row],[ATR]]</f>
        <v>8403.2151106913334</v>
      </c>
      <c r="O740" s="15">
        <f>IF(OR(BTC[[#This Row],[UpperE]]&lt;O739,F739&gt;O739),BTC[[#This Row],[UpperE]],O739)</f>
        <v>11836.754889308668</v>
      </c>
      <c r="P740" s="15">
        <f>IF(OR(BTC[[#This Row],[LowerE]]&gt;P739,F739&lt;P739),BTC[[#This Row],[LowerE]],P739)</f>
        <v>9958.9817116458562</v>
      </c>
      <c r="Q740" s="8">
        <f>IF(T739=O739,BTC[[#This Row],[Upper]],BTC[[#This Row],[Lower]])</f>
        <v>9958.9817116458562</v>
      </c>
      <c r="R740" s="22" t="e">
        <f>IF(BTC[[#This Row],[SuperTrend]]=BTC[[#This Row],[Upper]],BTC[[#This Row],[Upper]],NA())</f>
        <v>#N/A</v>
      </c>
      <c r="S740" s="22">
        <f>IF(BTC[[#This Row],[SuperTrend]]=BTC[[#This Row],[Lower]],BTC[[#This Row],[Lower]],NA())</f>
        <v>9958.9817116458562</v>
      </c>
      <c r="T740" s="22">
        <f>IF(BTC[[#This Row],[close]]&lt;=BTC[[#This Row],[STpot]],BTC[[#This Row],[Upper]],BTC[[#This Row],[Lower]])</f>
        <v>9958.9817116458562</v>
      </c>
    </row>
    <row r="741" spans="1:20" x14ac:dyDescent="0.25">
      <c r="A741" s="5">
        <v>740</v>
      </c>
      <c r="B741" s="2">
        <v>43702</v>
      </c>
      <c r="C741" s="1">
        <v>10142.69</v>
      </c>
      <c r="D741" s="1">
        <v>10604</v>
      </c>
      <c r="E741" s="1">
        <v>10137.93</v>
      </c>
      <c r="F741" s="1">
        <v>10372.25</v>
      </c>
      <c r="G741" s="15">
        <f>BTC[[#This Row],[high]]-BTC[[#This Row],[low]]</f>
        <v>466.06999999999971</v>
      </c>
      <c r="H741" s="15">
        <f>ABS(BTC[[#This Row],[high]]-F740)</f>
        <v>461.30999999999949</v>
      </c>
      <c r="I741" s="15">
        <f>ABS(BTC[[#This Row],[low]]-F740)</f>
        <v>4.7600000000002183</v>
      </c>
      <c r="J741" s="15">
        <f>MAX(BTC[[#This Row],[H-L]:[|L-pC|]])</f>
        <v>466.06999999999971</v>
      </c>
      <c r="K741" s="8">
        <f>(K740*9+BTC[[#This Row],[TR]])/10</f>
        <v>561.63796679259997</v>
      </c>
      <c r="L741" s="12">
        <f>(BTC[[#This Row],[high]]+BTC[[#This Row],[low]])/2</f>
        <v>10370.965</v>
      </c>
      <c r="M741" s="15">
        <f>BTC[[#This Row],[MidPrice]]+3*BTC[[#This Row],[ATR]]</f>
        <v>12055.8789003778</v>
      </c>
      <c r="N741" s="15">
        <f>BTC[[#This Row],[MidPrice]]-3*BTC[[#This Row],[ATR]]</f>
        <v>8686.0510996222001</v>
      </c>
      <c r="O741" s="15">
        <f>IF(OR(BTC[[#This Row],[UpperE]]&lt;O740,F740&gt;O740),BTC[[#This Row],[UpperE]],O740)</f>
        <v>11836.754889308668</v>
      </c>
      <c r="P741" s="15">
        <f>IF(OR(BTC[[#This Row],[LowerE]]&gt;P740,F740&lt;P740),BTC[[#This Row],[LowerE]],P740)</f>
        <v>9958.9817116458562</v>
      </c>
      <c r="Q741" s="8">
        <f>IF(T740=O740,BTC[[#This Row],[Upper]],BTC[[#This Row],[Lower]])</f>
        <v>9958.9817116458562</v>
      </c>
      <c r="R741" s="22" t="e">
        <f>IF(BTC[[#This Row],[SuperTrend]]=BTC[[#This Row],[Upper]],BTC[[#This Row],[Upper]],NA())</f>
        <v>#N/A</v>
      </c>
      <c r="S741" s="22">
        <f>IF(BTC[[#This Row],[SuperTrend]]=BTC[[#This Row],[Lower]],BTC[[#This Row],[Lower]],NA())</f>
        <v>9958.9817116458562</v>
      </c>
      <c r="T741" s="22">
        <f>IF(BTC[[#This Row],[close]]&lt;=BTC[[#This Row],[STpot]],BTC[[#This Row],[Upper]],BTC[[#This Row],[Lower]])</f>
        <v>9958.9817116458562</v>
      </c>
    </row>
    <row r="742" spans="1:20" x14ac:dyDescent="0.25">
      <c r="A742" s="5">
        <v>741</v>
      </c>
      <c r="B742" s="2">
        <v>43703</v>
      </c>
      <c r="C742" s="1">
        <v>10373.6</v>
      </c>
      <c r="D742" s="1">
        <v>10391.08</v>
      </c>
      <c r="E742" s="1">
        <v>10051.08</v>
      </c>
      <c r="F742" s="1">
        <v>10185.049999999999</v>
      </c>
      <c r="G742" s="15">
        <f>BTC[[#This Row],[high]]-BTC[[#This Row],[low]]</f>
        <v>340</v>
      </c>
      <c r="H742" s="15">
        <f>ABS(BTC[[#This Row],[high]]-F741)</f>
        <v>18.829999999999927</v>
      </c>
      <c r="I742" s="15">
        <f>ABS(BTC[[#This Row],[low]]-F741)</f>
        <v>321.17000000000007</v>
      </c>
      <c r="J742" s="15">
        <f>MAX(BTC[[#This Row],[H-L]:[|L-pC|]])</f>
        <v>340</v>
      </c>
      <c r="K742" s="8">
        <f>(K741*9+BTC[[#This Row],[TR]])/10</f>
        <v>539.47417011334005</v>
      </c>
      <c r="L742" s="12">
        <f>(BTC[[#This Row],[high]]+BTC[[#This Row],[low]])/2</f>
        <v>10221.08</v>
      </c>
      <c r="M742" s="15">
        <f>BTC[[#This Row],[MidPrice]]+3*BTC[[#This Row],[ATR]]</f>
        <v>11839.50251034002</v>
      </c>
      <c r="N742" s="15">
        <f>BTC[[#This Row],[MidPrice]]-3*BTC[[#This Row],[ATR]]</f>
        <v>8602.6574896599795</v>
      </c>
      <c r="O742" s="15">
        <f>IF(OR(BTC[[#This Row],[UpperE]]&lt;O741,F741&gt;O741),BTC[[#This Row],[UpperE]],O741)</f>
        <v>11836.754889308668</v>
      </c>
      <c r="P742" s="15">
        <f>IF(OR(BTC[[#This Row],[LowerE]]&gt;P741,F741&lt;P741),BTC[[#This Row],[LowerE]],P741)</f>
        <v>9958.9817116458562</v>
      </c>
      <c r="Q742" s="8">
        <f>IF(T741=O741,BTC[[#This Row],[Upper]],BTC[[#This Row],[Lower]])</f>
        <v>9958.9817116458562</v>
      </c>
      <c r="R742" s="22" t="e">
        <f>IF(BTC[[#This Row],[SuperTrend]]=BTC[[#This Row],[Upper]],BTC[[#This Row],[Upper]],NA())</f>
        <v>#N/A</v>
      </c>
      <c r="S742" s="22">
        <f>IF(BTC[[#This Row],[SuperTrend]]=BTC[[#This Row],[Lower]],BTC[[#This Row],[Lower]],NA())</f>
        <v>9958.9817116458562</v>
      </c>
      <c r="T742" s="22">
        <f>IF(BTC[[#This Row],[close]]&lt;=BTC[[#This Row],[STpot]],BTC[[#This Row],[Upper]],BTC[[#This Row],[Lower]])</f>
        <v>9958.9817116458562</v>
      </c>
    </row>
    <row r="743" spans="1:20" x14ac:dyDescent="0.25">
      <c r="A743" s="5">
        <v>742</v>
      </c>
      <c r="B743" s="2">
        <v>43704</v>
      </c>
      <c r="C743" s="1">
        <v>10185.69</v>
      </c>
      <c r="D743" s="1">
        <v>10299</v>
      </c>
      <c r="E743" s="1">
        <v>9601.01</v>
      </c>
      <c r="F743" s="1">
        <v>9721</v>
      </c>
      <c r="G743" s="15">
        <f>BTC[[#This Row],[high]]-BTC[[#This Row],[low]]</f>
        <v>697.98999999999978</v>
      </c>
      <c r="H743" s="15">
        <f>ABS(BTC[[#This Row],[high]]-F742)</f>
        <v>113.95000000000073</v>
      </c>
      <c r="I743" s="15">
        <f>ABS(BTC[[#This Row],[low]]-F742)</f>
        <v>584.03999999999905</v>
      </c>
      <c r="J743" s="15">
        <f>MAX(BTC[[#This Row],[H-L]:[|L-pC|]])</f>
        <v>697.98999999999978</v>
      </c>
      <c r="K743" s="8">
        <f>(K742*9+BTC[[#This Row],[TR]])/10</f>
        <v>555.32575310200605</v>
      </c>
      <c r="L743" s="12">
        <f>(BTC[[#This Row],[high]]+BTC[[#This Row],[low]])/2</f>
        <v>9950.005000000001</v>
      </c>
      <c r="M743" s="15">
        <f>BTC[[#This Row],[MidPrice]]+3*BTC[[#This Row],[ATR]]</f>
        <v>11615.98225930602</v>
      </c>
      <c r="N743" s="15">
        <f>BTC[[#This Row],[MidPrice]]-3*BTC[[#This Row],[ATR]]</f>
        <v>8284.0277406939822</v>
      </c>
      <c r="O743" s="15">
        <f>IF(OR(BTC[[#This Row],[UpperE]]&lt;O742,F742&gt;O742),BTC[[#This Row],[UpperE]],O742)</f>
        <v>11615.98225930602</v>
      </c>
      <c r="P743" s="15">
        <f>IF(OR(BTC[[#This Row],[LowerE]]&gt;P742,F742&lt;P742),BTC[[#This Row],[LowerE]],P742)</f>
        <v>9958.9817116458562</v>
      </c>
      <c r="Q743" s="8">
        <f>IF(T742=O742,BTC[[#This Row],[Upper]],BTC[[#This Row],[Lower]])</f>
        <v>9958.9817116458562</v>
      </c>
      <c r="R743" s="22">
        <f>IF(BTC[[#This Row],[SuperTrend]]=BTC[[#This Row],[Upper]],BTC[[#This Row],[Upper]],NA())</f>
        <v>11615.98225930602</v>
      </c>
      <c r="S743" s="22" t="e">
        <f>IF(BTC[[#This Row],[SuperTrend]]=BTC[[#This Row],[Lower]],BTC[[#This Row],[Lower]],NA())</f>
        <v>#N/A</v>
      </c>
      <c r="T743" s="22">
        <f>IF(BTC[[#This Row],[close]]&lt;=BTC[[#This Row],[STpot]],BTC[[#This Row],[Upper]],BTC[[#This Row],[Lower]])</f>
        <v>11615.98225930602</v>
      </c>
    </row>
    <row r="744" spans="1:20" x14ac:dyDescent="0.25">
      <c r="A744" s="5">
        <v>743</v>
      </c>
      <c r="B744" s="2">
        <v>43705</v>
      </c>
      <c r="C744" s="1">
        <v>9721</v>
      </c>
      <c r="D744" s="1">
        <v>9724</v>
      </c>
      <c r="E744" s="1">
        <v>9320</v>
      </c>
      <c r="F744" s="1">
        <v>9498.44</v>
      </c>
      <c r="G744" s="15">
        <f>BTC[[#This Row],[high]]-BTC[[#This Row],[low]]</f>
        <v>404</v>
      </c>
      <c r="H744" s="15">
        <f>ABS(BTC[[#This Row],[high]]-F743)</f>
        <v>3</v>
      </c>
      <c r="I744" s="15">
        <f>ABS(BTC[[#This Row],[low]]-F743)</f>
        <v>401</v>
      </c>
      <c r="J744" s="15">
        <f>MAX(BTC[[#This Row],[H-L]:[|L-pC|]])</f>
        <v>404</v>
      </c>
      <c r="K744" s="8">
        <f>(K743*9+BTC[[#This Row],[TR]])/10</f>
        <v>540.19317779180551</v>
      </c>
      <c r="L744" s="12">
        <f>(BTC[[#This Row],[high]]+BTC[[#This Row],[low]])/2</f>
        <v>9522</v>
      </c>
      <c r="M744" s="15">
        <f>BTC[[#This Row],[MidPrice]]+3*BTC[[#This Row],[ATR]]</f>
        <v>11142.579533375416</v>
      </c>
      <c r="N744" s="15">
        <f>BTC[[#This Row],[MidPrice]]-3*BTC[[#This Row],[ATR]]</f>
        <v>7901.4204666245832</v>
      </c>
      <c r="O744" s="15">
        <f>IF(OR(BTC[[#This Row],[UpperE]]&lt;O743,F743&gt;O743),BTC[[#This Row],[UpperE]],O743)</f>
        <v>11142.579533375416</v>
      </c>
      <c r="P744" s="15">
        <f>IF(OR(BTC[[#This Row],[LowerE]]&gt;P743,F743&lt;P743),BTC[[#This Row],[LowerE]],P743)</f>
        <v>7901.4204666245832</v>
      </c>
      <c r="Q744" s="8">
        <f>IF(T743=O743,BTC[[#This Row],[Upper]],BTC[[#This Row],[Lower]])</f>
        <v>11142.579533375416</v>
      </c>
      <c r="R744" s="22">
        <f>IF(BTC[[#This Row],[SuperTrend]]=BTC[[#This Row],[Upper]],BTC[[#This Row],[Upper]],NA())</f>
        <v>11142.579533375416</v>
      </c>
      <c r="S744" s="22" t="e">
        <f>IF(BTC[[#This Row],[SuperTrend]]=BTC[[#This Row],[Lower]],BTC[[#This Row],[Lower]],NA())</f>
        <v>#N/A</v>
      </c>
      <c r="T744" s="22">
        <f>IF(BTC[[#This Row],[close]]&lt;=BTC[[#This Row],[STpot]],BTC[[#This Row],[Upper]],BTC[[#This Row],[Lower]])</f>
        <v>11142.579533375416</v>
      </c>
    </row>
    <row r="745" spans="1:20" x14ac:dyDescent="0.25">
      <c r="A745" s="5">
        <v>744</v>
      </c>
      <c r="B745" s="2">
        <v>43706</v>
      </c>
      <c r="C745" s="1">
        <v>9499.01</v>
      </c>
      <c r="D745" s="1">
        <v>9696</v>
      </c>
      <c r="E745" s="1">
        <v>9350.41</v>
      </c>
      <c r="F745" s="1">
        <v>9584.5400000000009</v>
      </c>
      <c r="G745" s="15">
        <f>BTC[[#This Row],[high]]-BTC[[#This Row],[low]]</f>
        <v>345.59000000000015</v>
      </c>
      <c r="H745" s="15">
        <f>ABS(BTC[[#This Row],[high]]-F744)</f>
        <v>197.55999999999949</v>
      </c>
      <c r="I745" s="15">
        <f>ABS(BTC[[#This Row],[low]]-F744)</f>
        <v>148.03000000000065</v>
      </c>
      <c r="J745" s="15">
        <f>MAX(BTC[[#This Row],[H-L]:[|L-pC|]])</f>
        <v>345.59000000000015</v>
      </c>
      <c r="K745" s="8">
        <f>(K744*9+BTC[[#This Row],[TR]])/10</f>
        <v>520.732860012625</v>
      </c>
      <c r="L745" s="12">
        <f>(BTC[[#This Row],[high]]+BTC[[#This Row],[low]])/2</f>
        <v>9523.2049999999999</v>
      </c>
      <c r="M745" s="15">
        <f>BTC[[#This Row],[MidPrice]]+3*BTC[[#This Row],[ATR]]</f>
        <v>11085.403580037875</v>
      </c>
      <c r="N745" s="15">
        <f>BTC[[#This Row],[MidPrice]]-3*BTC[[#This Row],[ATR]]</f>
        <v>7961.0064199621247</v>
      </c>
      <c r="O745" s="15">
        <f>IF(OR(BTC[[#This Row],[UpperE]]&lt;O744,F744&gt;O744),BTC[[#This Row],[UpperE]],O744)</f>
        <v>11085.403580037875</v>
      </c>
      <c r="P745" s="15">
        <f>IF(OR(BTC[[#This Row],[LowerE]]&gt;P744,F744&lt;P744),BTC[[#This Row],[LowerE]],P744)</f>
        <v>7961.0064199621247</v>
      </c>
      <c r="Q745" s="8">
        <f>IF(T744=O744,BTC[[#This Row],[Upper]],BTC[[#This Row],[Lower]])</f>
        <v>11085.403580037875</v>
      </c>
      <c r="R745" s="22">
        <f>IF(BTC[[#This Row],[SuperTrend]]=BTC[[#This Row],[Upper]],BTC[[#This Row],[Upper]],NA())</f>
        <v>11085.403580037875</v>
      </c>
      <c r="S745" s="22" t="e">
        <f>IF(BTC[[#This Row],[SuperTrend]]=BTC[[#This Row],[Lower]],BTC[[#This Row],[Lower]],NA())</f>
        <v>#N/A</v>
      </c>
      <c r="T745" s="22">
        <f>IF(BTC[[#This Row],[close]]&lt;=BTC[[#This Row],[STpot]],BTC[[#This Row],[Upper]],BTC[[#This Row],[Lower]])</f>
        <v>11085.403580037875</v>
      </c>
    </row>
    <row r="746" spans="1:20" x14ac:dyDescent="0.25">
      <c r="A746" s="5">
        <v>745</v>
      </c>
      <c r="B746" s="2">
        <v>43707</v>
      </c>
      <c r="C746" s="1">
        <v>9582.76</v>
      </c>
      <c r="D746" s="1">
        <v>9684.51</v>
      </c>
      <c r="E746" s="1">
        <v>9420.75</v>
      </c>
      <c r="F746" s="1">
        <v>9587.4699999999993</v>
      </c>
      <c r="G746" s="15">
        <f>BTC[[#This Row],[high]]-BTC[[#This Row],[low]]</f>
        <v>263.76000000000022</v>
      </c>
      <c r="H746" s="15">
        <f>ABS(BTC[[#This Row],[high]]-F745)</f>
        <v>99.969999999999345</v>
      </c>
      <c r="I746" s="15">
        <f>ABS(BTC[[#This Row],[low]]-F745)</f>
        <v>163.79000000000087</v>
      </c>
      <c r="J746" s="15">
        <f>MAX(BTC[[#This Row],[H-L]:[|L-pC|]])</f>
        <v>263.76000000000022</v>
      </c>
      <c r="K746" s="8">
        <f>(K745*9+BTC[[#This Row],[TR]])/10</f>
        <v>495.03557401136248</v>
      </c>
      <c r="L746" s="12">
        <f>(BTC[[#This Row],[high]]+BTC[[#This Row],[low]])/2</f>
        <v>9552.630000000001</v>
      </c>
      <c r="M746" s="15">
        <f>BTC[[#This Row],[MidPrice]]+3*BTC[[#This Row],[ATR]]</f>
        <v>11037.736722034089</v>
      </c>
      <c r="N746" s="15">
        <f>BTC[[#This Row],[MidPrice]]-3*BTC[[#This Row],[ATR]]</f>
        <v>8067.5232779659136</v>
      </c>
      <c r="O746" s="15">
        <f>IF(OR(BTC[[#This Row],[UpperE]]&lt;O745,F745&gt;O745),BTC[[#This Row],[UpperE]],O745)</f>
        <v>11037.736722034089</v>
      </c>
      <c r="P746" s="15">
        <f>IF(OR(BTC[[#This Row],[LowerE]]&gt;P745,F745&lt;P745),BTC[[#This Row],[LowerE]],P745)</f>
        <v>8067.5232779659136</v>
      </c>
      <c r="Q746" s="8">
        <f>IF(T745=O745,BTC[[#This Row],[Upper]],BTC[[#This Row],[Lower]])</f>
        <v>11037.736722034089</v>
      </c>
      <c r="R746" s="22">
        <f>IF(BTC[[#This Row],[SuperTrend]]=BTC[[#This Row],[Upper]],BTC[[#This Row],[Upper]],NA())</f>
        <v>11037.736722034089</v>
      </c>
      <c r="S746" s="22" t="e">
        <f>IF(BTC[[#This Row],[SuperTrend]]=BTC[[#This Row],[Lower]],BTC[[#This Row],[Lower]],NA())</f>
        <v>#N/A</v>
      </c>
      <c r="T746" s="22">
        <f>IF(BTC[[#This Row],[close]]&lt;=BTC[[#This Row],[STpot]],BTC[[#This Row],[Upper]],BTC[[#This Row],[Lower]])</f>
        <v>11037.736722034089</v>
      </c>
    </row>
    <row r="747" spans="1:20" x14ac:dyDescent="0.25">
      <c r="A747" s="5">
        <v>746</v>
      </c>
      <c r="B747" s="2">
        <v>43708</v>
      </c>
      <c r="C747" s="1">
        <v>9588.74</v>
      </c>
      <c r="D747" s="1">
        <v>9830</v>
      </c>
      <c r="E747" s="1">
        <v>9520</v>
      </c>
      <c r="F747" s="1">
        <v>9724.98</v>
      </c>
      <c r="G747" s="15">
        <f>BTC[[#This Row],[high]]-BTC[[#This Row],[low]]</f>
        <v>310</v>
      </c>
      <c r="H747" s="15">
        <f>ABS(BTC[[#This Row],[high]]-F746)</f>
        <v>242.53000000000065</v>
      </c>
      <c r="I747" s="15">
        <f>ABS(BTC[[#This Row],[low]]-F746)</f>
        <v>67.469999999999345</v>
      </c>
      <c r="J747" s="15">
        <f>MAX(BTC[[#This Row],[H-L]:[|L-pC|]])</f>
        <v>310</v>
      </c>
      <c r="K747" s="8">
        <f>(K746*9+BTC[[#This Row],[TR]])/10</f>
        <v>476.53201661022621</v>
      </c>
      <c r="L747" s="12">
        <f>(BTC[[#This Row],[high]]+BTC[[#This Row],[low]])/2</f>
        <v>9675</v>
      </c>
      <c r="M747" s="15">
        <f>BTC[[#This Row],[MidPrice]]+3*BTC[[#This Row],[ATR]]</f>
        <v>11104.596049830678</v>
      </c>
      <c r="N747" s="15">
        <f>BTC[[#This Row],[MidPrice]]-3*BTC[[#This Row],[ATR]]</f>
        <v>8245.4039501693223</v>
      </c>
      <c r="O747" s="15">
        <f>IF(OR(BTC[[#This Row],[UpperE]]&lt;O746,F746&gt;O746),BTC[[#This Row],[UpperE]],O746)</f>
        <v>11037.736722034089</v>
      </c>
      <c r="P747" s="15">
        <f>IF(OR(BTC[[#This Row],[LowerE]]&gt;P746,F746&lt;P746),BTC[[#This Row],[LowerE]],P746)</f>
        <v>8245.4039501693223</v>
      </c>
      <c r="Q747" s="8">
        <f>IF(T746=O746,BTC[[#This Row],[Upper]],BTC[[#This Row],[Lower]])</f>
        <v>11037.736722034089</v>
      </c>
      <c r="R747" s="22">
        <f>IF(BTC[[#This Row],[SuperTrend]]=BTC[[#This Row],[Upper]],BTC[[#This Row],[Upper]],NA())</f>
        <v>11037.736722034089</v>
      </c>
      <c r="S747" s="22" t="e">
        <f>IF(BTC[[#This Row],[SuperTrend]]=BTC[[#This Row],[Lower]],BTC[[#This Row],[Lower]],NA())</f>
        <v>#N/A</v>
      </c>
      <c r="T747" s="22">
        <f>IF(BTC[[#This Row],[close]]&lt;=BTC[[#This Row],[STpot]],BTC[[#This Row],[Upper]],BTC[[#This Row],[Lower]])</f>
        <v>11037.736722034089</v>
      </c>
    </row>
    <row r="748" spans="1:20" x14ac:dyDescent="0.25">
      <c r="A748" s="5">
        <v>747</v>
      </c>
      <c r="B748" s="2">
        <v>43709</v>
      </c>
      <c r="C748" s="1">
        <v>9723.59</v>
      </c>
      <c r="D748" s="1">
        <v>10450</v>
      </c>
      <c r="E748" s="1">
        <v>9712.5</v>
      </c>
      <c r="F748" s="1">
        <v>10340</v>
      </c>
      <c r="G748" s="15">
        <f>BTC[[#This Row],[high]]-BTC[[#This Row],[low]]</f>
        <v>737.5</v>
      </c>
      <c r="H748" s="15">
        <f>ABS(BTC[[#This Row],[high]]-F747)</f>
        <v>725.02000000000044</v>
      </c>
      <c r="I748" s="15">
        <f>ABS(BTC[[#This Row],[low]]-F747)</f>
        <v>12.479999999999563</v>
      </c>
      <c r="J748" s="15">
        <f>MAX(BTC[[#This Row],[H-L]:[|L-pC|]])</f>
        <v>737.5</v>
      </c>
      <c r="K748" s="8">
        <f>(K747*9+BTC[[#This Row],[TR]])/10</f>
        <v>502.62881494920356</v>
      </c>
      <c r="L748" s="12">
        <f>(BTC[[#This Row],[high]]+BTC[[#This Row],[low]])/2</f>
        <v>10081.25</v>
      </c>
      <c r="M748" s="15">
        <f>BTC[[#This Row],[MidPrice]]+3*BTC[[#This Row],[ATR]]</f>
        <v>11589.136444847611</v>
      </c>
      <c r="N748" s="15">
        <f>BTC[[#This Row],[MidPrice]]-3*BTC[[#This Row],[ATR]]</f>
        <v>8573.3635551523894</v>
      </c>
      <c r="O748" s="15">
        <f>IF(OR(BTC[[#This Row],[UpperE]]&lt;O747,F747&gt;O747),BTC[[#This Row],[UpperE]],O747)</f>
        <v>11037.736722034089</v>
      </c>
      <c r="P748" s="15">
        <f>IF(OR(BTC[[#This Row],[LowerE]]&gt;P747,F747&lt;P747),BTC[[#This Row],[LowerE]],P747)</f>
        <v>8573.3635551523894</v>
      </c>
      <c r="Q748" s="8">
        <f>IF(T747=O747,BTC[[#This Row],[Upper]],BTC[[#This Row],[Lower]])</f>
        <v>11037.736722034089</v>
      </c>
      <c r="R748" s="22">
        <f>IF(BTC[[#This Row],[SuperTrend]]=BTC[[#This Row],[Upper]],BTC[[#This Row],[Upper]],NA())</f>
        <v>11037.736722034089</v>
      </c>
      <c r="S748" s="22" t="e">
        <f>IF(BTC[[#This Row],[SuperTrend]]=BTC[[#This Row],[Lower]],BTC[[#This Row],[Lower]],NA())</f>
        <v>#N/A</v>
      </c>
      <c r="T748" s="22">
        <f>IF(BTC[[#This Row],[close]]&lt;=BTC[[#This Row],[STpot]],BTC[[#This Row],[Upper]],BTC[[#This Row],[Lower]])</f>
        <v>11037.736722034089</v>
      </c>
    </row>
    <row r="749" spans="1:20" x14ac:dyDescent="0.25">
      <c r="A749" s="5">
        <v>748</v>
      </c>
      <c r="B749" s="2">
        <v>43710</v>
      </c>
      <c r="C749" s="1">
        <v>10340</v>
      </c>
      <c r="D749" s="1">
        <v>10773</v>
      </c>
      <c r="E749" s="1">
        <v>10272</v>
      </c>
      <c r="F749" s="1">
        <v>10615.28</v>
      </c>
      <c r="G749" s="15">
        <f>BTC[[#This Row],[high]]-BTC[[#This Row],[low]]</f>
        <v>501</v>
      </c>
      <c r="H749" s="15">
        <f>ABS(BTC[[#This Row],[high]]-F748)</f>
        <v>433</v>
      </c>
      <c r="I749" s="15">
        <f>ABS(BTC[[#This Row],[low]]-F748)</f>
        <v>68</v>
      </c>
      <c r="J749" s="15">
        <f>MAX(BTC[[#This Row],[H-L]:[|L-pC|]])</f>
        <v>501</v>
      </c>
      <c r="K749" s="8">
        <f>(K748*9+BTC[[#This Row],[TR]])/10</f>
        <v>502.46593345428317</v>
      </c>
      <c r="L749" s="12">
        <f>(BTC[[#This Row],[high]]+BTC[[#This Row],[low]])/2</f>
        <v>10522.5</v>
      </c>
      <c r="M749" s="15">
        <f>BTC[[#This Row],[MidPrice]]+3*BTC[[#This Row],[ATR]]</f>
        <v>12029.897800362849</v>
      </c>
      <c r="N749" s="15">
        <f>BTC[[#This Row],[MidPrice]]-3*BTC[[#This Row],[ATR]]</f>
        <v>9015.102199637151</v>
      </c>
      <c r="O749" s="15">
        <f>IF(OR(BTC[[#This Row],[UpperE]]&lt;O748,F748&gt;O748),BTC[[#This Row],[UpperE]],O748)</f>
        <v>11037.736722034089</v>
      </c>
      <c r="P749" s="15">
        <f>IF(OR(BTC[[#This Row],[LowerE]]&gt;P748,F748&lt;P748),BTC[[#This Row],[LowerE]],P748)</f>
        <v>9015.102199637151</v>
      </c>
      <c r="Q749" s="8">
        <f>IF(T748=O748,BTC[[#This Row],[Upper]],BTC[[#This Row],[Lower]])</f>
        <v>11037.736722034089</v>
      </c>
      <c r="R749" s="22">
        <f>IF(BTC[[#This Row],[SuperTrend]]=BTC[[#This Row],[Upper]],BTC[[#This Row],[Upper]],NA())</f>
        <v>11037.736722034089</v>
      </c>
      <c r="S749" s="22" t="e">
        <f>IF(BTC[[#This Row],[SuperTrend]]=BTC[[#This Row],[Lower]],BTC[[#This Row],[Lower]],NA())</f>
        <v>#N/A</v>
      </c>
      <c r="T749" s="22">
        <f>IF(BTC[[#This Row],[close]]&lt;=BTC[[#This Row],[STpot]],BTC[[#This Row],[Upper]],BTC[[#This Row],[Lower]])</f>
        <v>11037.736722034089</v>
      </c>
    </row>
    <row r="750" spans="1:20" x14ac:dyDescent="0.25">
      <c r="A750" s="5">
        <v>749</v>
      </c>
      <c r="B750" s="2">
        <v>43711</v>
      </c>
      <c r="C750" s="1">
        <v>10611.85</v>
      </c>
      <c r="D750" s="1">
        <v>10799</v>
      </c>
      <c r="E750" s="1">
        <v>10369.89</v>
      </c>
      <c r="F750" s="1">
        <v>10567.02</v>
      </c>
      <c r="G750" s="15">
        <f>BTC[[#This Row],[high]]-BTC[[#This Row],[low]]</f>
        <v>429.11000000000058</v>
      </c>
      <c r="H750" s="15">
        <f>ABS(BTC[[#This Row],[high]]-F749)</f>
        <v>183.71999999999935</v>
      </c>
      <c r="I750" s="15">
        <f>ABS(BTC[[#This Row],[low]]-F749)</f>
        <v>245.39000000000124</v>
      </c>
      <c r="J750" s="15">
        <f>MAX(BTC[[#This Row],[H-L]:[|L-pC|]])</f>
        <v>429.11000000000058</v>
      </c>
      <c r="K750" s="8">
        <f>(K749*9+BTC[[#This Row],[TR]])/10</f>
        <v>495.13034010885497</v>
      </c>
      <c r="L750" s="12">
        <f>(BTC[[#This Row],[high]]+BTC[[#This Row],[low]])/2</f>
        <v>10584.445</v>
      </c>
      <c r="M750" s="15">
        <f>BTC[[#This Row],[MidPrice]]+3*BTC[[#This Row],[ATR]]</f>
        <v>12069.836020326566</v>
      </c>
      <c r="N750" s="15">
        <f>BTC[[#This Row],[MidPrice]]-3*BTC[[#This Row],[ATR]]</f>
        <v>9099.0539796734338</v>
      </c>
      <c r="O750" s="15">
        <f>IF(OR(BTC[[#This Row],[UpperE]]&lt;O749,F749&gt;O749),BTC[[#This Row],[UpperE]],O749)</f>
        <v>11037.736722034089</v>
      </c>
      <c r="P750" s="15">
        <f>IF(OR(BTC[[#This Row],[LowerE]]&gt;P749,F749&lt;P749),BTC[[#This Row],[LowerE]],P749)</f>
        <v>9099.0539796734338</v>
      </c>
      <c r="Q750" s="8">
        <f>IF(T749=O749,BTC[[#This Row],[Upper]],BTC[[#This Row],[Lower]])</f>
        <v>11037.736722034089</v>
      </c>
      <c r="R750" s="22">
        <f>IF(BTC[[#This Row],[SuperTrend]]=BTC[[#This Row],[Upper]],BTC[[#This Row],[Upper]],NA())</f>
        <v>11037.736722034089</v>
      </c>
      <c r="S750" s="22" t="e">
        <f>IF(BTC[[#This Row],[SuperTrend]]=BTC[[#This Row],[Lower]],BTC[[#This Row],[Lower]],NA())</f>
        <v>#N/A</v>
      </c>
      <c r="T750" s="22">
        <f>IF(BTC[[#This Row],[close]]&lt;=BTC[[#This Row],[STpot]],BTC[[#This Row],[Upper]],BTC[[#This Row],[Lower]])</f>
        <v>11037.736722034089</v>
      </c>
    </row>
    <row r="751" spans="1:20" x14ac:dyDescent="0.25">
      <c r="A751" s="5">
        <v>750</v>
      </c>
      <c r="B751" s="2">
        <v>43712</v>
      </c>
      <c r="C751" s="1">
        <v>10565.92</v>
      </c>
      <c r="D751" s="1">
        <v>10900</v>
      </c>
      <c r="E751" s="1">
        <v>10450</v>
      </c>
      <c r="F751" s="1">
        <v>10564.49</v>
      </c>
      <c r="G751" s="15">
        <f>BTC[[#This Row],[high]]-BTC[[#This Row],[low]]</f>
        <v>450</v>
      </c>
      <c r="H751" s="15">
        <f>ABS(BTC[[#This Row],[high]]-F750)</f>
        <v>332.97999999999956</v>
      </c>
      <c r="I751" s="15">
        <f>ABS(BTC[[#This Row],[low]]-F750)</f>
        <v>117.02000000000044</v>
      </c>
      <c r="J751" s="15">
        <f>MAX(BTC[[#This Row],[H-L]:[|L-pC|]])</f>
        <v>450</v>
      </c>
      <c r="K751" s="8">
        <f>(K750*9+BTC[[#This Row],[TR]])/10</f>
        <v>490.6173060979695</v>
      </c>
      <c r="L751" s="12">
        <f>(BTC[[#This Row],[high]]+BTC[[#This Row],[low]])/2</f>
        <v>10675</v>
      </c>
      <c r="M751" s="15">
        <f>BTC[[#This Row],[MidPrice]]+3*BTC[[#This Row],[ATR]]</f>
        <v>12146.851918293909</v>
      </c>
      <c r="N751" s="15">
        <f>BTC[[#This Row],[MidPrice]]-3*BTC[[#This Row],[ATR]]</f>
        <v>9203.148081706091</v>
      </c>
      <c r="O751" s="15">
        <f>IF(OR(BTC[[#This Row],[UpperE]]&lt;O750,F750&gt;O750),BTC[[#This Row],[UpperE]],O750)</f>
        <v>11037.736722034089</v>
      </c>
      <c r="P751" s="15">
        <f>IF(OR(BTC[[#This Row],[LowerE]]&gt;P750,F750&lt;P750),BTC[[#This Row],[LowerE]],P750)</f>
        <v>9203.148081706091</v>
      </c>
      <c r="Q751" s="8">
        <f>IF(T750=O750,BTC[[#This Row],[Upper]],BTC[[#This Row],[Lower]])</f>
        <v>11037.736722034089</v>
      </c>
      <c r="R751" s="22">
        <f>IF(BTC[[#This Row],[SuperTrend]]=BTC[[#This Row],[Upper]],BTC[[#This Row],[Upper]],NA())</f>
        <v>11037.736722034089</v>
      </c>
      <c r="S751" s="22" t="e">
        <f>IF(BTC[[#This Row],[SuperTrend]]=BTC[[#This Row],[Lower]],BTC[[#This Row],[Lower]],NA())</f>
        <v>#N/A</v>
      </c>
      <c r="T751" s="22">
        <f>IF(BTC[[#This Row],[close]]&lt;=BTC[[#This Row],[STpot]],BTC[[#This Row],[Upper]],BTC[[#This Row],[Lower]])</f>
        <v>11037.736722034089</v>
      </c>
    </row>
    <row r="752" spans="1:20" x14ac:dyDescent="0.25">
      <c r="A752" s="5">
        <v>751</v>
      </c>
      <c r="B752" s="2">
        <v>43713</v>
      </c>
      <c r="C752" s="1">
        <v>10563.13</v>
      </c>
      <c r="D752" s="1">
        <v>10905.87</v>
      </c>
      <c r="E752" s="1">
        <v>10150</v>
      </c>
      <c r="F752" s="1">
        <v>10298.73</v>
      </c>
      <c r="G752" s="15">
        <f>BTC[[#This Row],[high]]-BTC[[#This Row],[low]]</f>
        <v>755.8700000000008</v>
      </c>
      <c r="H752" s="15">
        <f>ABS(BTC[[#This Row],[high]]-F751)</f>
        <v>341.38000000000102</v>
      </c>
      <c r="I752" s="15">
        <f>ABS(BTC[[#This Row],[low]]-F751)</f>
        <v>414.48999999999978</v>
      </c>
      <c r="J752" s="15">
        <f>MAX(BTC[[#This Row],[H-L]:[|L-pC|]])</f>
        <v>755.8700000000008</v>
      </c>
      <c r="K752" s="8">
        <f>(K751*9+BTC[[#This Row],[TR]])/10</f>
        <v>517.14257548817261</v>
      </c>
      <c r="L752" s="12">
        <f>(BTC[[#This Row],[high]]+BTC[[#This Row],[low]])/2</f>
        <v>10527.935000000001</v>
      </c>
      <c r="M752" s="15">
        <f>BTC[[#This Row],[MidPrice]]+3*BTC[[#This Row],[ATR]]</f>
        <v>12079.362726464518</v>
      </c>
      <c r="N752" s="15">
        <f>BTC[[#This Row],[MidPrice]]-3*BTC[[#This Row],[ATR]]</f>
        <v>8976.5072735354843</v>
      </c>
      <c r="O752" s="15">
        <f>IF(OR(BTC[[#This Row],[UpperE]]&lt;O751,F751&gt;O751),BTC[[#This Row],[UpperE]],O751)</f>
        <v>11037.736722034089</v>
      </c>
      <c r="P752" s="15">
        <f>IF(OR(BTC[[#This Row],[LowerE]]&gt;P751,F751&lt;P751),BTC[[#This Row],[LowerE]],P751)</f>
        <v>9203.148081706091</v>
      </c>
      <c r="Q752" s="8">
        <f>IF(T751=O751,BTC[[#This Row],[Upper]],BTC[[#This Row],[Lower]])</f>
        <v>11037.736722034089</v>
      </c>
      <c r="R752" s="22">
        <f>IF(BTC[[#This Row],[SuperTrend]]=BTC[[#This Row],[Upper]],BTC[[#This Row],[Upper]],NA())</f>
        <v>11037.736722034089</v>
      </c>
      <c r="S752" s="22" t="e">
        <f>IF(BTC[[#This Row],[SuperTrend]]=BTC[[#This Row],[Lower]],BTC[[#This Row],[Lower]],NA())</f>
        <v>#N/A</v>
      </c>
      <c r="T752" s="22">
        <f>IF(BTC[[#This Row],[close]]&lt;=BTC[[#This Row],[STpot]],BTC[[#This Row],[Upper]],BTC[[#This Row],[Lower]])</f>
        <v>11037.736722034089</v>
      </c>
    </row>
    <row r="753" spans="1:20" x14ac:dyDescent="0.25">
      <c r="A753" s="5">
        <v>752</v>
      </c>
      <c r="B753" s="2">
        <v>43714</v>
      </c>
      <c r="C753" s="1">
        <v>10298.709999999999</v>
      </c>
      <c r="D753" s="1">
        <v>10558</v>
      </c>
      <c r="E753" s="1">
        <v>10288.57</v>
      </c>
      <c r="F753" s="1">
        <v>10455.879999999999</v>
      </c>
      <c r="G753" s="15">
        <f>BTC[[#This Row],[high]]-BTC[[#This Row],[low]]</f>
        <v>269.43000000000029</v>
      </c>
      <c r="H753" s="15">
        <f>ABS(BTC[[#This Row],[high]]-F752)</f>
        <v>259.27000000000044</v>
      </c>
      <c r="I753" s="15">
        <f>ABS(BTC[[#This Row],[low]]-F752)</f>
        <v>10.159999999999854</v>
      </c>
      <c r="J753" s="15">
        <f>MAX(BTC[[#This Row],[H-L]:[|L-pC|]])</f>
        <v>269.43000000000029</v>
      </c>
      <c r="K753" s="8">
        <f>(K752*9+BTC[[#This Row],[TR]])/10</f>
        <v>492.37131793935544</v>
      </c>
      <c r="L753" s="12">
        <f>(BTC[[#This Row],[high]]+BTC[[#This Row],[low]])/2</f>
        <v>10423.285</v>
      </c>
      <c r="M753" s="15">
        <f>BTC[[#This Row],[MidPrice]]+3*BTC[[#This Row],[ATR]]</f>
        <v>11900.398953818067</v>
      </c>
      <c r="N753" s="15">
        <f>BTC[[#This Row],[MidPrice]]-3*BTC[[#This Row],[ATR]]</f>
        <v>8946.171046181933</v>
      </c>
      <c r="O753" s="15">
        <f>IF(OR(BTC[[#This Row],[UpperE]]&lt;O752,F752&gt;O752),BTC[[#This Row],[UpperE]],O752)</f>
        <v>11037.736722034089</v>
      </c>
      <c r="P753" s="15">
        <f>IF(OR(BTC[[#This Row],[LowerE]]&gt;P752,F752&lt;P752),BTC[[#This Row],[LowerE]],P752)</f>
        <v>9203.148081706091</v>
      </c>
      <c r="Q753" s="8">
        <f>IF(T752=O752,BTC[[#This Row],[Upper]],BTC[[#This Row],[Lower]])</f>
        <v>11037.736722034089</v>
      </c>
      <c r="R753" s="22">
        <f>IF(BTC[[#This Row],[SuperTrend]]=BTC[[#This Row],[Upper]],BTC[[#This Row],[Upper]],NA())</f>
        <v>11037.736722034089</v>
      </c>
      <c r="S753" s="22" t="e">
        <f>IF(BTC[[#This Row],[SuperTrend]]=BTC[[#This Row],[Lower]],BTC[[#This Row],[Lower]],NA())</f>
        <v>#N/A</v>
      </c>
      <c r="T753" s="22">
        <f>IF(BTC[[#This Row],[close]]&lt;=BTC[[#This Row],[STpot]],BTC[[#This Row],[Upper]],BTC[[#This Row],[Lower]])</f>
        <v>11037.736722034089</v>
      </c>
    </row>
    <row r="754" spans="1:20" x14ac:dyDescent="0.25">
      <c r="A754" s="5">
        <v>753</v>
      </c>
      <c r="B754" s="2">
        <v>43715</v>
      </c>
      <c r="C754" s="1">
        <v>10455.9</v>
      </c>
      <c r="D754" s="1">
        <v>10592.5</v>
      </c>
      <c r="E754" s="1">
        <v>10208</v>
      </c>
      <c r="F754" s="1">
        <v>10381.18</v>
      </c>
      <c r="G754" s="15">
        <f>BTC[[#This Row],[high]]-BTC[[#This Row],[low]]</f>
        <v>384.5</v>
      </c>
      <c r="H754" s="15">
        <f>ABS(BTC[[#This Row],[high]]-F753)</f>
        <v>136.6200000000008</v>
      </c>
      <c r="I754" s="15">
        <f>ABS(BTC[[#This Row],[low]]-F753)</f>
        <v>247.8799999999992</v>
      </c>
      <c r="J754" s="15">
        <f>MAX(BTC[[#This Row],[H-L]:[|L-pC|]])</f>
        <v>384.5</v>
      </c>
      <c r="K754" s="8">
        <f>(K753*9+BTC[[#This Row],[TR]])/10</f>
        <v>481.58418614541989</v>
      </c>
      <c r="L754" s="12">
        <f>(BTC[[#This Row],[high]]+BTC[[#This Row],[low]])/2</f>
        <v>10400.25</v>
      </c>
      <c r="M754" s="15">
        <f>BTC[[#This Row],[MidPrice]]+3*BTC[[#This Row],[ATR]]</f>
        <v>11845.002558436259</v>
      </c>
      <c r="N754" s="15">
        <f>BTC[[#This Row],[MidPrice]]-3*BTC[[#This Row],[ATR]]</f>
        <v>8955.4974415637407</v>
      </c>
      <c r="O754" s="15">
        <f>IF(OR(BTC[[#This Row],[UpperE]]&lt;O753,F753&gt;O753),BTC[[#This Row],[UpperE]],O753)</f>
        <v>11037.736722034089</v>
      </c>
      <c r="P754" s="15">
        <f>IF(OR(BTC[[#This Row],[LowerE]]&gt;P753,F753&lt;P753),BTC[[#This Row],[LowerE]],P753)</f>
        <v>9203.148081706091</v>
      </c>
      <c r="Q754" s="8">
        <f>IF(T753=O753,BTC[[#This Row],[Upper]],BTC[[#This Row],[Lower]])</f>
        <v>11037.736722034089</v>
      </c>
      <c r="R754" s="22">
        <f>IF(BTC[[#This Row],[SuperTrend]]=BTC[[#This Row],[Upper]],BTC[[#This Row],[Upper]],NA())</f>
        <v>11037.736722034089</v>
      </c>
      <c r="S754" s="22" t="e">
        <f>IF(BTC[[#This Row],[SuperTrend]]=BTC[[#This Row],[Lower]],BTC[[#This Row],[Lower]],NA())</f>
        <v>#N/A</v>
      </c>
      <c r="T754" s="22">
        <f>IF(BTC[[#This Row],[close]]&lt;=BTC[[#This Row],[STpot]],BTC[[#This Row],[Upper]],BTC[[#This Row],[Lower]])</f>
        <v>11037.736722034089</v>
      </c>
    </row>
    <row r="755" spans="1:20" x14ac:dyDescent="0.25">
      <c r="A755" s="5">
        <v>754</v>
      </c>
      <c r="B755" s="2">
        <v>43716</v>
      </c>
      <c r="C755" s="1">
        <v>10381.24</v>
      </c>
      <c r="D755" s="1">
        <v>10480</v>
      </c>
      <c r="E755" s="1">
        <v>10068.5</v>
      </c>
      <c r="F755" s="1">
        <v>10303.120000000001</v>
      </c>
      <c r="G755" s="15">
        <f>BTC[[#This Row],[high]]-BTC[[#This Row],[low]]</f>
        <v>411.5</v>
      </c>
      <c r="H755" s="15">
        <f>ABS(BTC[[#This Row],[high]]-F754)</f>
        <v>98.819999999999709</v>
      </c>
      <c r="I755" s="15">
        <f>ABS(BTC[[#This Row],[low]]-F754)</f>
        <v>312.68000000000029</v>
      </c>
      <c r="J755" s="15">
        <f>MAX(BTC[[#This Row],[H-L]:[|L-pC|]])</f>
        <v>411.5</v>
      </c>
      <c r="K755" s="8">
        <f>(K754*9+BTC[[#This Row],[TR]])/10</f>
        <v>474.5757675308779</v>
      </c>
      <c r="L755" s="12">
        <f>(BTC[[#This Row],[high]]+BTC[[#This Row],[low]])/2</f>
        <v>10274.25</v>
      </c>
      <c r="M755" s="15">
        <f>BTC[[#This Row],[MidPrice]]+3*BTC[[#This Row],[ATR]]</f>
        <v>11697.977302592633</v>
      </c>
      <c r="N755" s="15">
        <f>BTC[[#This Row],[MidPrice]]-3*BTC[[#This Row],[ATR]]</f>
        <v>8850.5226974073666</v>
      </c>
      <c r="O755" s="15">
        <f>IF(OR(BTC[[#This Row],[UpperE]]&lt;O754,F754&gt;O754),BTC[[#This Row],[UpperE]],O754)</f>
        <v>11037.736722034089</v>
      </c>
      <c r="P755" s="15">
        <f>IF(OR(BTC[[#This Row],[LowerE]]&gt;P754,F754&lt;P754),BTC[[#This Row],[LowerE]],P754)</f>
        <v>9203.148081706091</v>
      </c>
      <c r="Q755" s="8">
        <f>IF(T754=O754,BTC[[#This Row],[Upper]],BTC[[#This Row],[Lower]])</f>
        <v>11037.736722034089</v>
      </c>
      <c r="R755" s="22">
        <f>IF(BTC[[#This Row],[SuperTrend]]=BTC[[#This Row],[Upper]],BTC[[#This Row],[Upper]],NA())</f>
        <v>11037.736722034089</v>
      </c>
      <c r="S755" s="22" t="e">
        <f>IF(BTC[[#This Row],[SuperTrend]]=BTC[[#This Row],[Lower]],BTC[[#This Row],[Lower]],NA())</f>
        <v>#N/A</v>
      </c>
      <c r="T755" s="22">
        <f>IF(BTC[[#This Row],[close]]&lt;=BTC[[#This Row],[STpot]],BTC[[#This Row],[Upper]],BTC[[#This Row],[Lower]])</f>
        <v>11037.736722034089</v>
      </c>
    </row>
    <row r="756" spans="1:20" x14ac:dyDescent="0.25">
      <c r="A756" s="5">
        <v>755</v>
      </c>
      <c r="B756" s="2">
        <v>43717</v>
      </c>
      <c r="C756" s="1">
        <v>10302.58</v>
      </c>
      <c r="D756" s="1">
        <v>10384.99</v>
      </c>
      <c r="E756" s="1">
        <v>9953</v>
      </c>
      <c r="F756" s="1">
        <v>10098.15</v>
      </c>
      <c r="G756" s="15">
        <f>BTC[[#This Row],[high]]-BTC[[#This Row],[low]]</f>
        <v>431.98999999999978</v>
      </c>
      <c r="H756" s="15">
        <f>ABS(BTC[[#This Row],[high]]-F755)</f>
        <v>81.869999999998981</v>
      </c>
      <c r="I756" s="15">
        <f>ABS(BTC[[#This Row],[low]]-F755)</f>
        <v>350.1200000000008</v>
      </c>
      <c r="J756" s="15">
        <f>MAX(BTC[[#This Row],[H-L]:[|L-pC|]])</f>
        <v>431.98999999999978</v>
      </c>
      <c r="K756" s="8">
        <f>(K755*9+BTC[[#This Row],[TR]])/10</f>
        <v>470.31719077779007</v>
      </c>
      <c r="L756" s="12">
        <f>(BTC[[#This Row],[high]]+BTC[[#This Row],[low]])/2</f>
        <v>10168.994999999999</v>
      </c>
      <c r="M756" s="15">
        <f>BTC[[#This Row],[MidPrice]]+3*BTC[[#This Row],[ATR]]</f>
        <v>11579.946572333369</v>
      </c>
      <c r="N756" s="15">
        <f>BTC[[#This Row],[MidPrice]]-3*BTC[[#This Row],[ATR]]</f>
        <v>8758.0434276666292</v>
      </c>
      <c r="O756" s="15">
        <f>IF(OR(BTC[[#This Row],[UpperE]]&lt;O755,F755&gt;O755),BTC[[#This Row],[UpperE]],O755)</f>
        <v>11037.736722034089</v>
      </c>
      <c r="P756" s="15">
        <f>IF(OR(BTC[[#This Row],[LowerE]]&gt;P755,F755&lt;P755),BTC[[#This Row],[LowerE]],P755)</f>
        <v>9203.148081706091</v>
      </c>
      <c r="Q756" s="8">
        <f>IF(T755=O755,BTC[[#This Row],[Upper]],BTC[[#This Row],[Lower]])</f>
        <v>11037.736722034089</v>
      </c>
      <c r="R756" s="22">
        <f>IF(BTC[[#This Row],[SuperTrend]]=BTC[[#This Row],[Upper]],BTC[[#This Row],[Upper]],NA())</f>
        <v>11037.736722034089</v>
      </c>
      <c r="S756" s="22" t="e">
        <f>IF(BTC[[#This Row],[SuperTrend]]=BTC[[#This Row],[Lower]],BTC[[#This Row],[Lower]],NA())</f>
        <v>#N/A</v>
      </c>
      <c r="T756" s="22">
        <f>IF(BTC[[#This Row],[close]]&lt;=BTC[[#This Row],[STpot]],BTC[[#This Row],[Upper]],BTC[[#This Row],[Lower]])</f>
        <v>11037.736722034089</v>
      </c>
    </row>
    <row r="757" spans="1:20" x14ac:dyDescent="0.25">
      <c r="A757" s="5">
        <v>756</v>
      </c>
      <c r="B757" s="2">
        <v>43718</v>
      </c>
      <c r="C757" s="1">
        <v>10098.19</v>
      </c>
      <c r="D757" s="1">
        <v>10293</v>
      </c>
      <c r="E757" s="1">
        <v>9880</v>
      </c>
      <c r="F757" s="1">
        <v>10158.33</v>
      </c>
      <c r="G757" s="15">
        <f>BTC[[#This Row],[high]]-BTC[[#This Row],[low]]</f>
        <v>413</v>
      </c>
      <c r="H757" s="15">
        <f>ABS(BTC[[#This Row],[high]]-F756)</f>
        <v>194.85000000000036</v>
      </c>
      <c r="I757" s="15">
        <f>ABS(BTC[[#This Row],[low]]-F756)</f>
        <v>218.14999999999964</v>
      </c>
      <c r="J757" s="15">
        <f>MAX(BTC[[#This Row],[H-L]:[|L-pC|]])</f>
        <v>413</v>
      </c>
      <c r="K757" s="8">
        <f>(K756*9+BTC[[#This Row],[TR]])/10</f>
        <v>464.58547170001111</v>
      </c>
      <c r="L757" s="12">
        <f>(BTC[[#This Row],[high]]+BTC[[#This Row],[low]])/2</f>
        <v>10086.5</v>
      </c>
      <c r="M757" s="15">
        <f>BTC[[#This Row],[MidPrice]]+3*BTC[[#This Row],[ATR]]</f>
        <v>11480.256415100033</v>
      </c>
      <c r="N757" s="15">
        <f>BTC[[#This Row],[MidPrice]]-3*BTC[[#This Row],[ATR]]</f>
        <v>8692.7435848999667</v>
      </c>
      <c r="O757" s="15">
        <f>IF(OR(BTC[[#This Row],[UpperE]]&lt;O756,F756&gt;O756),BTC[[#This Row],[UpperE]],O756)</f>
        <v>11037.736722034089</v>
      </c>
      <c r="P757" s="15">
        <f>IF(OR(BTC[[#This Row],[LowerE]]&gt;P756,F756&lt;P756),BTC[[#This Row],[LowerE]],P756)</f>
        <v>9203.148081706091</v>
      </c>
      <c r="Q757" s="8">
        <f>IF(T756=O756,BTC[[#This Row],[Upper]],BTC[[#This Row],[Lower]])</f>
        <v>11037.736722034089</v>
      </c>
      <c r="R757" s="22">
        <f>IF(BTC[[#This Row],[SuperTrend]]=BTC[[#This Row],[Upper]],BTC[[#This Row],[Upper]],NA())</f>
        <v>11037.736722034089</v>
      </c>
      <c r="S757" s="22" t="e">
        <f>IF(BTC[[#This Row],[SuperTrend]]=BTC[[#This Row],[Lower]],BTC[[#This Row],[Lower]],NA())</f>
        <v>#N/A</v>
      </c>
      <c r="T757" s="22">
        <f>IF(BTC[[#This Row],[close]]&lt;=BTC[[#This Row],[STpot]],BTC[[#This Row],[Upper]],BTC[[#This Row],[Lower]])</f>
        <v>11037.736722034089</v>
      </c>
    </row>
    <row r="758" spans="1:20" x14ac:dyDescent="0.25">
      <c r="A758" s="5">
        <v>757</v>
      </c>
      <c r="B758" s="2">
        <v>43719</v>
      </c>
      <c r="C758" s="1">
        <v>10158.75</v>
      </c>
      <c r="D758" s="1">
        <v>10448.81</v>
      </c>
      <c r="E758" s="1">
        <v>10040</v>
      </c>
      <c r="F758" s="1">
        <v>10415.01</v>
      </c>
      <c r="G758" s="15">
        <f>BTC[[#This Row],[high]]-BTC[[#This Row],[low]]</f>
        <v>408.80999999999949</v>
      </c>
      <c r="H758" s="15">
        <f>ABS(BTC[[#This Row],[high]]-F757)</f>
        <v>290.47999999999956</v>
      </c>
      <c r="I758" s="15">
        <f>ABS(BTC[[#This Row],[low]]-F757)</f>
        <v>118.32999999999993</v>
      </c>
      <c r="J758" s="15">
        <f>MAX(BTC[[#This Row],[H-L]:[|L-pC|]])</f>
        <v>408.80999999999949</v>
      </c>
      <c r="K758" s="8">
        <f>(K757*9+BTC[[#This Row],[TR]])/10</f>
        <v>459.00792453000997</v>
      </c>
      <c r="L758" s="12">
        <f>(BTC[[#This Row],[high]]+BTC[[#This Row],[low]])/2</f>
        <v>10244.404999999999</v>
      </c>
      <c r="M758" s="15">
        <f>BTC[[#This Row],[MidPrice]]+3*BTC[[#This Row],[ATR]]</f>
        <v>11621.428773590029</v>
      </c>
      <c r="N758" s="15">
        <f>BTC[[#This Row],[MidPrice]]-3*BTC[[#This Row],[ATR]]</f>
        <v>8867.3812264099688</v>
      </c>
      <c r="O758" s="15">
        <f>IF(OR(BTC[[#This Row],[UpperE]]&lt;O757,F757&gt;O757),BTC[[#This Row],[UpperE]],O757)</f>
        <v>11037.736722034089</v>
      </c>
      <c r="P758" s="15">
        <f>IF(OR(BTC[[#This Row],[LowerE]]&gt;P757,F757&lt;P757),BTC[[#This Row],[LowerE]],P757)</f>
        <v>9203.148081706091</v>
      </c>
      <c r="Q758" s="8">
        <f>IF(T757=O757,BTC[[#This Row],[Upper]],BTC[[#This Row],[Lower]])</f>
        <v>11037.736722034089</v>
      </c>
      <c r="R758" s="22">
        <f>IF(BTC[[#This Row],[SuperTrend]]=BTC[[#This Row],[Upper]],BTC[[#This Row],[Upper]],NA())</f>
        <v>11037.736722034089</v>
      </c>
      <c r="S758" s="22" t="e">
        <f>IF(BTC[[#This Row],[SuperTrend]]=BTC[[#This Row],[Lower]],BTC[[#This Row],[Lower]],NA())</f>
        <v>#N/A</v>
      </c>
      <c r="T758" s="22">
        <f>IF(BTC[[#This Row],[close]]&lt;=BTC[[#This Row],[STpot]],BTC[[#This Row],[Upper]],BTC[[#This Row],[Lower]])</f>
        <v>11037.736722034089</v>
      </c>
    </row>
    <row r="759" spans="1:20" x14ac:dyDescent="0.25">
      <c r="A759" s="5">
        <v>758</v>
      </c>
      <c r="B759" s="2">
        <v>43720</v>
      </c>
      <c r="C759" s="1">
        <v>10415.01</v>
      </c>
      <c r="D759" s="1">
        <v>10439</v>
      </c>
      <c r="E759" s="1">
        <v>10153</v>
      </c>
      <c r="F759" s="1">
        <v>10342.06</v>
      </c>
      <c r="G759" s="15">
        <f>BTC[[#This Row],[high]]-BTC[[#This Row],[low]]</f>
        <v>286</v>
      </c>
      <c r="H759" s="15">
        <f>ABS(BTC[[#This Row],[high]]-F758)</f>
        <v>23.989999999999782</v>
      </c>
      <c r="I759" s="15">
        <f>ABS(BTC[[#This Row],[low]]-F758)</f>
        <v>262.01000000000022</v>
      </c>
      <c r="J759" s="15">
        <f>MAX(BTC[[#This Row],[H-L]:[|L-pC|]])</f>
        <v>286</v>
      </c>
      <c r="K759" s="8">
        <f>(K758*9+BTC[[#This Row],[TR]])/10</f>
        <v>441.70713207700902</v>
      </c>
      <c r="L759" s="12">
        <f>(BTC[[#This Row],[high]]+BTC[[#This Row],[low]])/2</f>
        <v>10296</v>
      </c>
      <c r="M759" s="15">
        <f>BTC[[#This Row],[MidPrice]]+3*BTC[[#This Row],[ATR]]</f>
        <v>11621.121396231027</v>
      </c>
      <c r="N759" s="15">
        <f>BTC[[#This Row],[MidPrice]]-3*BTC[[#This Row],[ATR]]</f>
        <v>8970.8786037689733</v>
      </c>
      <c r="O759" s="15">
        <f>IF(OR(BTC[[#This Row],[UpperE]]&lt;O758,F758&gt;O758),BTC[[#This Row],[UpperE]],O758)</f>
        <v>11037.736722034089</v>
      </c>
      <c r="P759" s="15">
        <f>IF(OR(BTC[[#This Row],[LowerE]]&gt;P758,F758&lt;P758),BTC[[#This Row],[LowerE]],P758)</f>
        <v>9203.148081706091</v>
      </c>
      <c r="Q759" s="8">
        <f>IF(T758=O758,BTC[[#This Row],[Upper]],BTC[[#This Row],[Lower]])</f>
        <v>11037.736722034089</v>
      </c>
      <c r="R759" s="22">
        <f>IF(BTC[[#This Row],[SuperTrend]]=BTC[[#This Row],[Upper]],BTC[[#This Row],[Upper]],NA())</f>
        <v>11037.736722034089</v>
      </c>
      <c r="S759" s="22" t="e">
        <f>IF(BTC[[#This Row],[SuperTrend]]=BTC[[#This Row],[Lower]],BTC[[#This Row],[Lower]],NA())</f>
        <v>#N/A</v>
      </c>
      <c r="T759" s="22">
        <f>IF(BTC[[#This Row],[close]]&lt;=BTC[[#This Row],[STpot]],BTC[[#This Row],[Upper]],BTC[[#This Row],[Lower]])</f>
        <v>11037.736722034089</v>
      </c>
    </row>
    <row r="760" spans="1:20" x14ac:dyDescent="0.25">
      <c r="A760" s="5">
        <v>759</v>
      </c>
      <c r="B760" s="2">
        <v>43721</v>
      </c>
      <c r="C760" s="1">
        <v>10344.129999999999</v>
      </c>
      <c r="D760" s="1">
        <v>10419.99</v>
      </c>
      <c r="E760" s="1">
        <v>10222.33</v>
      </c>
      <c r="F760" s="1">
        <v>10335.02</v>
      </c>
      <c r="G760" s="15">
        <f>BTC[[#This Row],[high]]-BTC[[#This Row],[low]]</f>
        <v>197.65999999999985</v>
      </c>
      <c r="H760" s="15">
        <f>ABS(BTC[[#This Row],[high]]-F759)</f>
        <v>77.930000000000291</v>
      </c>
      <c r="I760" s="15">
        <f>ABS(BTC[[#This Row],[low]]-F759)</f>
        <v>119.72999999999956</v>
      </c>
      <c r="J760" s="15">
        <f>MAX(BTC[[#This Row],[H-L]:[|L-pC|]])</f>
        <v>197.65999999999985</v>
      </c>
      <c r="K760" s="8">
        <f>(K759*9+BTC[[#This Row],[TR]])/10</f>
        <v>417.30241886930816</v>
      </c>
      <c r="L760" s="12">
        <f>(BTC[[#This Row],[high]]+BTC[[#This Row],[low]])/2</f>
        <v>10321.16</v>
      </c>
      <c r="M760" s="15">
        <f>BTC[[#This Row],[MidPrice]]+3*BTC[[#This Row],[ATR]]</f>
        <v>11573.067256607925</v>
      </c>
      <c r="N760" s="15">
        <f>BTC[[#This Row],[MidPrice]]-3*BTC[[#This Row],[ATR]]</f>
        <v>9069.252743392075</v>
      </c>
      <c r="O760" s="15">
        <f>IF(OR(BTC[[#This Row],[UpperE]]&lt;O759,F759&gt;O759),BTC[[#This Row],[UpperE]],O759)</f>
        <v>11037.736722034089</v>
      </c>
      <c r="P760" s="15">
        <f>IF(OR(BTC[[#This Row],[LowerE]]&gt;P759,F759&lt;P759),BTC[[#This Row],[LowerE]],P759)</f>
        <v>9203.148081706091</v>
      </c>
      <c r="Q760" s="8">
        <f>IF(T759=O759,BTC[[#This Row],[Upper]],BTC[[#This Row],[Lower]])</f>
        <v>11037.736722034089</v>
      </c>
      <c r="R760" s="22">
        <f>IF(BTC[[#This Row],[SuperTrend]]=BTC[[#This Row],[Upper]],BTC[[#This Row],[Upper]],NA())</f>
        <v>11037.736722034089</v>
      </c>
      <c r="S760" s="22" t="e">
        <f>IF(BTC[[#This Row],[SuperTrend]]=BTC[[#This Row],[Lower]],BTC[[#This Row],[Lower]],NA())</f>
        <v>#N/A</v>
      </c>
      <c r="T760" s="22">
        <f>IF(BTC[[#This Row],[close]]&lt;=BTC[[#This Row],[STpot]],BTC[[#This Row],[Upper]],BTC[[#This Row],[Lower]])</f>
        <v>11037.736722034089</v>
      </c>
    </row>
    <row r="761" spans="1:20" x14ac:dyDescent="0.25">
      <c r="A761" s="5">
        <v>760</v>
      </c>
      <c r="B761" s="2">
        <v>43722</v>
      </c>
      <c r="C761" s="1">
        <v>10332.81</v>
      </c>
      <c r="D761" s="1">
        <v>10360</v>
      </c>
      <c r="E761" s="1">
        <v>10252.15</v>
      </c>
      <c r="F761" s="1">
        <v>10302.01</v>
      </c>
      <c r="G761" s="15">
        <f>BTC[[#This Row],[high]]-BTC[[#This Row],[low]]</f>
        <v>107.85000000000036</v>
      </c>
      <c r="H761" s="15">
        <f>ABS(BTC[[#This Row],[high]]-F760)</f>
        <v>24.979999999999563</v>
      </c>
      <c r="I761" s="15">
        <f>ABS(BTC[[#This Row],[low]]-F760)</f>
        <v>82.8700000000008</v>
      </c>
      <c r="J761" s="15">
        <f>MAX(BTC[[#This Row],[H-L]:[|L-pC|]])</f>
        <v>107.85000000000036</v>
      </c>
      <c r="K761" s="8">
        <f>(K760*9+BTC[[#This Row],[TR]])/10</f>
        <v>386.35717698237738</v>
      </c>
      <c r="L761" s="12">
        <f>(BTC[[#This Row],[high]]+BTC[[#This Row],[low]])/2</f>
        <v>10306.075000000001</v>
      </c>
      <c r="M761" s="15">
        <f>BTC[[#This Row],[MidPrice]]+3*BTC[[#This Row],[ATR]]</f>
        <v>11465.146530947133</v>
      </c>
      <c r="N761" s="15">
        <f>BTC[[#This Row],[MidPrice]]-3*BTC[[#This Row],[ATR]]</f>
        <v>9147.0034690528682</v>
      </c>
      <c r="O761" s="15">
        <f>IF(OR(BTC[[#This Row],[UpperE]]&lt;O760,F760&gt;O760),BTC[[#This Row],[UpperE]],O760)</f>
        <v>11037.736722034089</v>
      </c>
      <c r="P761" s="15">
        <f>IF(OR(BTC[[#This Row],[LowerE]]&gt;P760,F760&lt;P760),BTC[[#This Row],[LowerE]],P760)</f>
        <v>9203.148081706091</v>
      </c>
      <c r="Q761" s="8">
        <f>IF(T760=O760,BTC[[#This Row],[Upper]],BTC[[#This Row],[Lower]])</f>
        <v>11037.736722034089</v>
      </c>
      <c r="R761" s="22">
        <f>IF(BTC[[#This Row],[SuperTrend]]=BTC[[#This Row],[Upper]],BTC[[#This Row],[Upper]],NA())</f>
        <v>11037.736722034089</v>
      </c>
      <c r="S761" s="22" t="e">
        <f>IF(BTC[[#This Row],[SuperTrend]]=BTC[[#This Row],[Lower]],BTC[[#This Row],[Lower]],NA())</f>
        <v>#N/A</v>
      </c>
      <c r="T761" s="22">
        <f>IF(BTC[[#This Row],[close]]&lt;=BTC[[#This Row],[STpot]],BTC[[#This Row],[Upper]],BTC[[#This Row],[Lower]])</f>
        <v>11037.736722034089</v>
      </c>
    </row>
    <row r="762" spans="1:20" x14ac:dyDescent="0.25">
      <c r="A762" s="5">
        <v>761</v>
      </c>
      <c r="B762" s="2">
        <v>43723</v>
      </c>
      <c r="C762" s="1">
        <v>10303.34</v>
      </c>
      <c r="D762" s="1">
        <v>10355</v>
      </c>
      <c r="E762" s="1">
        <v>10078</v>
      </c>
      <c r="F762" s="1">
        <v>10251.31</v>
      </c>
      <c r="G762" s="15">
        <f>BTC[[#This Row],[high]]-BTC[[#This Row],[low]]</f>
        <v>277</v>
      </c>
      <c r="H762" s="15">
        <f>ABS(BTC[[#This Row],[high]]-F761)</f>
        <v>52.989999999999782</v>
      </c>
      <c r="I762" s="15">
        <f>ABS(BTC[[#This Row],[low]]-F761)</f>
        <v>224.01000000000022</v>
      </c>
      <c r="J762" s="15">
        <f>MAX(BTC[[#This Row],[H-L]:[|L-pC|]])</f>
        <v>277</v>
      </c>
      <c r="K762" s="8">
        <f>(K761*9+BTC[[#This Row],[TR]])/10</f>
        <v>375.42145928413964</v>
      </c>
      <c r="L762" s="12">
        <f>(BTC[[#This Row],[high]]+BTC[[#This Row],[low]])/2</f>
        <v>10216.5</v>
      </c>
      <c r="M762" s="15">
        <f>BTC[[#This Row],[MidPrice]]+3*BTC[[#This Row],[ATR]]</f>
        <v>11342.764377852418</v>
      </c>
      <c r="N762" s="15">
        <f>BTC[[#This Row],[MidPrice]]-3*BTC[[#This Row],[ATR]]</f>
        <v>9090.235622147582</v>
      </c>
      <c r="O762" s="15">
        <f>IF(OR(BTC[[#This Row],[UpperE]]&lt;O761,F761&gt;O761),BTC[[#This Row],[UpperE]],O761)</f>
        <v>11037.736722034089</v>
      </c>
      <c r="P762" s="15">
        <f>IF(OR(BTC[[#This Row],[LowerE]]&gt;P761,F761&lt;P761),BTC[[#This Row],[LowerE]],P761)</f>
        <v>9203.148081706091</v>
      </c>
      <c r="Q762" s="8">
        <f>IF(T761=O761,BTC[[#This Row],[Upper]],BTC[[#This Row],[Lower]])</f>
        <v>11037.736722034089</v>
      </c>
      <c r="R762" s="22">
        <f>IF(BTC[[#This Row],[SuperTrend]]=BTC[[#This Row],[Upper]],BTC[[#This Row],[Upper]],NA())</f>
        <v>11037.736722034089</v>
      </c>
      <c r="S762" s="22" t="e">
        <f>IF(BTC[[#This Row],[SuperTrend]]=BTC[[#This Row],[Lower]],BTC[[#This Row],[Lower]],NA())</f>
        <v>#N/A</v>
      </c>
      <c r="T762" s="22">
        <f>IF(BTC[[#This Row],[close]]&lt;=BTC[[#This Row],[STpot]],BTC[[#This Row],[Upper]],BTC[[#This Row],[Lower]])</f>
        <v>11037.736722034089</v>
      </c>
    </row>
    <row r="763" spans="1:20" x14ac:dyDescent="0.25">
      <c r="A763" s="5">
        <v>762</v>
      </c>
      <c r="B763" s="2">
        <v>43724</v>
      </c>
      <c r="C763" s="1">
        <v>10249.68</v>
      </c>
      <c r="D763" s="1">
        <v>10275</v>
      </c>
      <c r="E763" s="1">
        <v>10128.01</v>
      </c>
      <c r="F763" s="1">
        <v>10187.82</v>
      </c>
      <c r="G763" s="15">
        <f>BTC[[#This Row],[high]]-BTC[[#This Row],[low]]</f>
        <v>146.98999999999978</v>
      </c>
      <c r="H763" s="15">
        <f>ABS(BTC[[#This Row],[high]]-F762)</f>
        <v>23.690000000000509</v>
      </c>
      <c r="I763" s="15">
        <f>ABS(BTC[[#This Row],[low]]-F762)</f>
        <v>123.29999999999927</v>
      </c>
      <c r="J763" s="15">
        <f>MAX(BTC[[#This Row],[H-L]:[|L-pC|]])</f>
        <v>146.98999999999978</v>
      </c>
      <c r="K763" s="8">
        <f>(K762*9+BTC[[#This Row],[TR]])/10</f>
        <v>352.57831335572564</v>
      </c>
      <c r="L763" s="12">
        <f>(BTC[[#This Row],[high]]+BTC[[#This Row],[low]])/2</f>
        <v>10201.505000000001</v>
      </c>
      <c r="M763" s="15">
        <f>BTC[[#This Row],[MidPrice]]+3*BTC[[#This Row],[ATR]]</f>
        <v>11259.239940067178</v>
      </c>
      <c r="N763" s="15">
        <f>BTC[[#This Row],[MidPrice]]-3*BTC[[#This Row],[ATR]]</f>
        <v>9143.7700599328236</v>
      </c>
      <c r="O763" s="15">
        <f>IF(OR(BTC[[#This Row],[UpperE]]&lt;O762,F762&gt;O762),BTC[[#This Row],[UpperE]],O762)</f>
        <v>11037.736722034089</v>
      </c>
      <c r="P763" s="15">
        <f>IF(OR(BTC[[#This Row],[LowerE]]&gt;P762,F762&lt;P762),BTC[[#This Row],[LowerE]],P762)</f>
        <v>9203.148081706091</v>
      </c>
      <c r="Q763" s="8">
        <f>IF(T762=O762,BTC[[#This Row],[Upper]],BTC[[#This Row],[Lower]])</f>
        <v>11037.736722034089</v>
      </c>
      <c r="R763" s="22">
        <f>IF(BTC[[#This Row],[SuperTrend]]=BTC[[#This Row],[Upper]],BTC[[#This Row],[Upper]],NA())</f>
        <v>11037.736722034089</v>
      </c>
      <c r="S763" s="22" t="e">
        <f>IF(BTC[[#This Row],[SuperTrend]]=BTC[[#This Row],[Lower]],BTC[[#This Row],[Lower]],NA())</f>
        <v>#N/A</v>
      </c>
      <c r="T763" s="22">
        <f>IF(BTC[[#This Row],[close]]&lt;=BTC[[#This Row],[STpot]],BTC[[#This Row],[Upper]],BTC[[#This Row],[Lower]])</f>
        <v>11037.736722034089</v>
      </c>
    </row>
    <row r="764" spans="1:20" x14ac:dyDescent="0.25">
      <c r="A764" s="5">
        <v>763</v>
      </c>
      <c r="B764" s="2">
        <v>43725</v>
      </c>
      <c r="C764" s="1">
        <v>10187.48</v>
      </c>
      <c r="D764" s="1">
        <v>10258.02</v>
      </c>
      <c r="E764" s="1">
        <v>10100</v>
      </c>
      <c r="F764" s="1">
        <v>10156.99</v>
      </c>
      <c r="G764" s="15">
        <f>BTC[[#This Row],[high]]-BTC[[#This Row],[low]]</f>
        <v>158.02000000000044</v>
      </c>
      <c r="H764" s="15">
        <f>ABS(BTC[[#This Row],[high]]-F763)</f>
        <v>70.200000000000728</v>
      </c>
      <c r="I764" s="15">
        <f>ABS(BTC[[#This Row],[low]]-F763)</f>
        <v>87.819999999999709</v>
      </c>
      <c r="J764" s="15">
        <f>MAX(BTC[[#This Row],[H-L]:[|L-pC|]])</f>
        <v>158.02000000000044</v>
      </c>
      <c r="K764" s="8">
        <f>(K763*9+BTC[[#This Row],[TR]])/10</f>
        <v>333.12248202015314</v>
      </c>
      <c r="L764" s="12">
        <f>(BTC[[#This Row],[high]]+BTC[[#This Row],[low]])/2</f>
        <v>10179.01</v>
      </c>
      <c r="M764" s="15">
        <f>BTC[[#This Row],[MidPrice]]+3*BTC[[#This Row],[ATR]]</f>
        <v>11178.37744606046</v>
      </c>
      <c r="N764" s="15">
        <f>BTC[[#This Row],[MidPrice]]-3*BTC[[#This Row],[ATR]]</f>
        <v>9179.6425539395404</v>
      </c>
      <c r="O764" s="15">
        <f>IF(OR(BTC[[#This Row],[UpperE]]&lt;O763,F763&gt;O763),BTC[[#This Row],[UpperE]],O763)</f>
        <v>11037.736722034089</v>
      </c>
      <c r="P764" s="15">
        <f>IF(OR(BTC[[#This Row],[LowerE]]&gt;P763,F763&lt;P763),BTC[[#This Row],[LowerE]],P763)</f>
        <v>9203.148081706091</v>
      </c>
      <c r="Q764" s="8">
        <f>IF(T763=O763,BTC[[#This Row],[Upper]],BTC[[#This Row],[Lower]])</f>
        <v>11037.736722034089</v>
      </c>
      <c r="R764" s="22">
        <f>IF(BTC[[#This Row],[SuperTrend]]=BTC[[#This Row],[Upper]],BTC[[#This Row],[Upper]],NA())</f>
        <v>11037.736722034089</v>
      </c>
      <c r="S764" s="22" t="e">
        <f>IF(BTC[[#This Row],[SuperTrend]]=BTC[[#This Row],[Lower]],BTC[[#This Row],[Lower]],NA())</f>
        <v>#N/A</v>
      </c>
      <c r="T764" s="22">
        <f>IF(BTC[[#This Row],[close]]&lt;=BTC[[#This Row],[STpot]],BTC[[#This Row],[Upper]],BTC[[#This Row],[Lower]])</f>
        <v>11037.736722034089</v>
      </c>
    </row>
    <row r="765" spans="1:20" x14ac:dyDescent="0.25">
      <c r="A765" s="5">
        <v>764</v>
      </c>
      <c r="B765" s="2">
        <v>43726</v>
      </c>
      <c r="C765" s="1">
        <v>10156.41</v>
      </c>
      <c r="D765" s="1">
        <v>10325</v>
      </c>
      <c r="E765" s="1">
        <v>9653</v>
      </c>
      <c r="F765" s="1">
        <v>10244.290000000001</v>
      </c>
      <c r="G765" s="15">
        <f>BTC[[#This Row],[high]]-BTC[[#This Row],[low]]</f>
        <v>672</v>
      </c>
      <c r="H765" s="15">
        <f>ABS(BTC[[#This Row],[high]]-F764)</f>
        <v>168.01000000000022</v>
      </c>
      <c r="I765" s="15">
        <f>ABS(BTC[[#This Row],[low]]-F764)</f>
        <v>503.98999999999978</v>
      </c>
      <c r="J765" s="15">
        <f>MAX(BTC[[#This Row],[H-L]:[|L-pC|]])</f>
        <v>672</v>
      </c>
      <c r="K765" s="8">
        <f>(K764*9+BTC[[#This Row],[TR]])/10</f>
        <v>367.01023381813786</v>
      </c>
      <c r="L765" s="12">
        <f>(BTC[[#This Row],[high]]+BTC[[#This Row],[low]])/2</f>
        <v>9989</v>
      </c>
      <c r="M765" s="15">
        <f>BTC[[#This Row],[MidPrice]]+3*BTC[[#This Row],[ATR]]</f>
        <v>11090.030701454414</v>
      </c>
      <c r="N765" s="15">
        <f>BTC[[#This Row],[MidPrice]]-3*BTC[[#This Row],[ATR]]</f>
        <v>8887.9692985455858</v>
      </c>
      <c r="O765" s="15">
        <f>IF(OR(BTC[[#This Row],[UpperE]]&lt;O764,F764&gt;O764),BTC[[#This Row],[UpperE]],O764)</f>
        <v>11037.736722034089</v>
      </c>
      <c r="P765" s="15">
        <f>IF(OR(BTC[[#This Row],[LowerE]]&gt;P764,F764&lt;P764),BTC[[#This Row],[LowerE]],P764)</f>
        <v>9203.148081706091</v>
      </c>
      <c r="Q765" s="8">
        <f>IF(T764=O764,BTC[[#This Row],[Upper]],BTC[[#This Row],[Lower]])</f>
        <v>11037.736722034089</v>
      </c>
      <c r="R765" s="22">
        <f>IF(BTC[[#This Row],[SuperTrend]]=BTC[[#This Row],[Upper]],BTC[[#This Row],[Upper]],NA())</f>
        <v>11037.736722034089</v>
      </c>
      <c r="S765" s="22" t="e">
        <f>IF(BTC[[#This Row],[SuperTrend]]=BTC[[#This Row],[Lower]],BTC[[#This Row],[Lower]],NA())</f>
        <v>#N/A</v>
      </c>
      <c r="T765" s="22">
        <f>IF(BTC[[#This Row],[close]]&lt;=BTC[[#This Row],[STpot]],BTC[[#This Row],[Upper]],BTC[[#This Row],[Lower]])</f>
        <v>11037.736722034089</v>
      </c>
    </row>
    <row r="766" spans="1:20" x14ac:dyDescent="0.25">
      <c r="A766" s="5">
        <v>765</v>
      </c>
      <c r="B766" s="2">
        <v>43727</v>
      </c>
      <c r="C766" s="1">
        <v>10243.700000000001</v>
      </c>
      <c r="D766" s="1">
        <v>10281</v>
      </c>
      <c r="E766" s="1">
        <v>10061.39</v>
      </c>
      <c r="F766" s="1">
        <v>10168.59</v>
      </c>
      <c r="G766" s="15">
        <f>BTC[[#This Row],[high]]-BTC[[#This Row],[low]]</f>
        <v>219.61000000000058</v>
      </c>
      <c r="H766" s="15">
        <f>ABS(BTC[[#This Row],[high]]-F765)</f>
        <v>36.709999999999127</v>
      </c>
      <c r="I766" s="15">
        <f>ABS(BTC[[#This Row],[low]]-F765)</f>
        <v>182.90000000000146</v>
      </c>
      <c r="J766" s="15">
        <f>MAX(BTC[[#This Row],[H-L]:[|L-pC|]])</f>
        <v>219.61000000000058</v>
      </c>
      <c r="K766" s="8">
        <f>(K765*9+BTC[[#This Row],[TR]])/10</f>
        <v>352.27021043632413</v>
      </c>
      <c r="L766" s="12">
        <f>(BTC[[#This Row],[high]]+BTC[[#This Row],[low]])/2</f>
        <v>10171.195</v>
      </c>
      <c r="M766" s="15">
        <f>BTC[[#This Row],[MidPrice]]+3*BTC[[#This Row],[ATR]]</f>
        <v>11228.005631308972</v>
      </c>
      <c r="N766" s="15">
        <f>BTC[[#This Row],[MidPrice]]-3*BTC[[#This Row],[ATR]]</f>
        <v>9114.3843686910277</v>
      </c>
      <c r="O766" s="15">
        <f>IF(OR(BTC[[#This Row],[UpperE]]&lt;O765,F765&gt;O765),BTC[[#This Row],[UpperE]],O765)</f>
        <v>11037.736722034089</v>
      </c>
      <c r="P766" s="15">
        <f>IF(OR(BTC[[#This Row],[LowerE]]&gt;P765,F765&lt;P765),BTC[[#This Row],[LowerE]],P765)</f>
        <v>9203.148081706091</v>
      </c>
      <c r="Q766" s="8">
        <f>IF(T765=O765,BTC[[#This Row],[Upper]],BTC[[#This Row],[Lower]])</f>
        <v>11037.736722034089</v>
      </c>
      <c r="R766" s="22">
        <f>IF(BTC[[#This Row],[SuperTrend]]=BTC[[#This Row],[Upper]],BTC[[#This Row],[Upper]],NA())</f>
        <v>11037.736722034089</v>
      </c>
      <c r="S766" s="22" t="e">
        <f>IF(BTC[[#This Row],[SuperTrend]]=BTC[[#This Row],[Lower]],BTC[[#This Row],[Lower]],NA())</f>
        <v>#N/A</v>
      </c>
      <c r="T766" s="22">
        <f>IF(BTC[[#This Row],[close]]&lt;=BTC[[#This Row],[STpot]],BTC[[#This Row],[Upper]],BTC[[#This Row],[Lower]])</f>
        <v>11037.736722034089</v>
      </c>
    </row>
    <row r="767" spans="1:20" x14ac:dyDescent="0.25">
      <c r="A767" s="5">
        <v>766</v>
      </c>
      <c r="B767" s="2">
        <v>43728</v>
      </c>
      <c r="C767" s="1">
        <v>10167.92</v>
      </c>
      <c r="D767" s="1">
        <v>10176.700000000001</v>
      </c>
      <c r="E767" s="1">
        <v>9900</v>
      </c>
      <c r="F767" s="1">
        <v>9986.39</v>
      </c>
      <c r="G767" s="15">
        <f>BTC[[#This Row],[high]]-BTC[[#This Row],[low]]</f>
        <v>276.70000000000073</v>
      </c>
      <c r="H767" s="15">
        <f>ABS(BTC[[#This Row],[high]]-F766)</f>
        <v>8.1100000000005821</v>
      </c>
      <c r="I767" s="15">
        <f>ABS(BTC[[#This Row],[low]]-F766)</f>
        <v>268.59000000000015</v>
      </c>
      <c r="J767" s="15">
        <f>MAX(BTC[[#This Row],[H-L]:[|L-pC|]])</f>
        <v>276.70000000000073</v>
      </c>
      <c r="K767" s="8">
        <f>(K766*9+BTC[[#This Row],[TR]])/10</f>
        <v>344.71318939269179</v>
      </c>
      <c r="L767" s="12">
        <f>(BTC[[#This Row],[high]]+BTC[[#This Row],[low]])/2</f>
        <v>10038.35</v>
      </c>
      <c r="M767" s="15">
        <f>BTC[[#This Row],[MidPrice]]+3*BTC[[#This Row],[ATR]]</f>
        <v>11072.489568178076</v>
      </c>
      <c r="N767" s="15">
        <f>BTC[[#This Row],[MidPrice]]-3*BTC[[#This Row],[ATR]]</f>
        <v>9004.2104318219244</v>
      </c>
      <c r="O767" s="15">
        <f>IF(OR(BTC[[#This Row],[UpperE]]&lt;O766,F766&gt;O766),BTC[[#This Row],[UpperE]],O766)</f>
        <v>11037.736722034089</v>
      </c>
      <c r="P767" s="15">
        <f>IF(OR(BTC[[#This Row],[LowerE]]&gt;P766,F766&lt;P766),BTC[[#This Row],[LowerE]],P766)</f>
        <v>9203.148081706091</v>
      </c>
      <c r="Q767" s="8">
        <f>IF(T766=O766,BTC[[#This Row],[Upper]],BTC[[#This Row],[Lower]])</f>
        <v>11037.736722034089</v>
      </c>
      <c r="R767" s="22">
        <f>IF(BTC[[#This Row],[SuperTrend]]=BTC[[#This Row],[Upper]],BTC[[#This Row],[Upper]],NA())</f>
        <v>11037.736722034089</v>
      </c>
      <c r="S767" s="22" t="e">
        <f>IF(BTC[[#This Row],[SuperTrend]]=BTC[[#This Row],[Lower]],BTC[[#This Row],[Lower]],NA())</f>
        <v>#N/A</v>
      </c>
      <c r="T767" s="22">
        <f>IF(BTC[[#This Row],[close]]&lt;=BTC[[#This Row],[STpot]],BTC[[#This Row],[Upper]],BTC[[#This Row],[Lower]])</f>
        <v>11037.736722034089</v>
      </c>
    </row>
    <row r="768" spans="1:20" x14ac:dyDescent="0.25">
      <c r="A768" s="5">
        <v>767</v>
      </c>
      <c r="B768" s="2">
        <v>43729</v>
      </c>
      <c r="C768" s="1">
        <v>9985.15</v>
      </c>
      <c r="D768" s="1">
        <v>10089</v>
      </c>
      <c r="E768" s="1">
        <v>9853.9699999999993</v>
      </c>
      <c r="F768" s="1">
        <v>10028.870000000001</v>
      </c>
      <c r="G768" s="15">
        <f>BTC[[#This Row],[high]]-BTC[[#This Row],[low]]</f>
        <v>235.03000000000065</v>
      </c>
      <c r="H768" s="15">
        <f>ABS(BTC[[#This Row],[high]]-F767)</f>
        <v>102.61000000000058</v>
      </c>
      <c r="I768" s="15">
        <f>ABS(BTC[[#This Row],[low]]-F767)</f>
        <v>132.42000000000007</v>
      </c>
      <c r="J768" s="15">
        <f>MAX(BTC[[#This Row],[H-L]:[|L-pC|]])</f>
        <v>235.03000000000065</v>
      </c>
      <c r="K768" s="8">
        <f>(K767*9+BTC[[#This Row],[TR]])/10</f>
        <v>333.74487045342266</v>
      </c>
      <c r="L768" s="12">
        <f>(BTC[[#This Row],[high]]+BTC[[#This Row],[low]])/2</f>
        <v>9971.4850000000006</v>
      </c>
      <c r="M768" s="15">
        <f>BTC[[#This Row],[MidPrice]]+3*BTC[[#This Row],[ATR]]</f>
        <v>10972.719611360269</v>
      </c>
      <c r="N768" s="15">
        <f>BTC[[#This Row],[MidPrice]]-3*BTC[[#This Row],[ATR]]</f>
        <v>8970.2503886397317</v>
      </c>
      <c r="O768" s="15">
        <f>IF(OR(BTC[[#This Row],[UpperE]]&lt;O767,F767&gt;O767),BTC[[#This Row],[UpperE]],O767)</f>
        <v>10972.719611360269</v>
      </c>
      <c r="P768" s="15">
        <f>IF(OR(BTC[[#This Row],[LowerE]]&gt;P767,F767&lt;P767),BTC[[#This Row],[LowerE]],P767)</f>
        <v>9203.148081706091</v>
      </c>
      <c r="Q768" s="8">
        <f>IF(T767=O767,BTC[[#This Row],[Upper]],BTC[[#This Row],[Lower]])</f>
        <v>10972.719611360269</v>
      </c>
      <c r="R768" s="22">
        <f>IF(BTC[[#This Row],[SuperTrend]]=BTC[[#This Row],[Upper]],BTC[[#This Row],[Upper]],NA())</f>
        <v>10972.719611360269</v>
      </c>
      <c r="S768" s="22" t="e">
        <f>IF(BTC[[#This Row],[SuperTrend]]=BTC[[#This Row],[Lower]],BTC[[#This Row],[Lower]],NA())</f>
        <v>#N/A</v>
      </c>
      <c r="T768" s="22">
        <f>IF(BTC[[#This Row],[close]]&lt;=BTC[[#This Row],[STpot]],BTC[[#This Row],[Upper]],BTC[[#This Row],[Lower]])</f>
        <v>10972.719611360269</v>
      </c>
    </row>
    <row r="769" spans="1:20" x14ac:dyDescent="0.25">
      <c r="A769" s="5">
        <v>768</v>
      </c>
      <c r="B769" s="2">
        <v>43730</v>
      </c>
      <c r="C769" s="1">
        <v>10028.049999999999</v>
      </c>
      <c r="D769" s="1">
        <v>10049.99</v>
      </c>
      <c r="E769" s="1">
        <v>9615.77</v>
      </c>
      <c r="F769" s="1">
        <v>9702.25</v>
      </c>
      <c r="G769" s="15">
        <f>BTC[[#This Row],[high]]-BTC[[#This Row],[low]]</f>
        <v>434.21999999999935</v>
      </c>
      <c r="H769" s="15">
        <f>ABS(BTC[[#This Row],[high]]-F768)</f>
        <v>21.119999999998981</v>
      </c>
      <c r="I769" s="15">
        <f>ABS(BTC[[#This Row],[low]]-F768)</f>
        <v>413.10000000000036</v>
      </c>
      <c r="J769" s="15">
        <f>MAX(BTC[[#This Row],[H-L]:[|L-pC|]])</f>
        <v>434.21999999999935</v>
      </c>
      <c r="K769" s="8">
        <f>(K768*9+BTC[[#This Row],[TR]])/10</f>
        <v>343.79238340808035</v>
      </c>
      <c r="L769" s="12">
        <f>(BTC[[#This Row],[high]]+BTC[[#This Row],[low]])/2</f>
        <v>9832.880000000001</v>
      </c>
      <c r="M769" s="15">
        <f>BTC[[#This Row],[MidPrice]]+3*BTC[[#This Row],[ATR]]</f>
        <v>10864.257150224243</v>
      </c>
      <c r="N769" s="15">
        <f>BTC[[#This Row],[MidPrice]]-3*BTC[[#This Row],[ATR]]</f>
        <v>8801.5028497757594</v>
      </c>
      <c r="O769" s="15">
        <f>IF(OR(BTC[[#This Row],[UpperE]]&lt;O768,F768&gt;O768),BTC[[#This Row],[UpperE]],O768)</f>
        <v>10864.257150224243</v>
      </c>
      <c r="P769" s="15">
        <f>IF(OR(BTC[[#This Row],[LowerE]]&gt;P768,F768&lt;P768),BTC[[#This Row],[LowerE]],P768)</f>
        <v>9203.148081706091</v>
      </c>
      <c r="Q769" s="8">
        <f>IF(T768=O768,BTC[[#This Row],[Upper]],BTC[[#This Row],[Lower]])</f>
        <v>10864.257150224243</v>
      </c>
      <c r="R769" s="22">
        <f>IF(BTC[[#This Row],[SuperTrend]]=BTC[[#This Row],[Upper]],BTC[[#This Row],[Upper]],NA())</f>
        <v>10864.257150224243</v>
      </c>
      <c r="S769" s="22" t="e">
        <f>IF(BTC[[#This Row],[SuperTrend]]=BTC[[#This Row],[Lower]],BTC[[#This Row],[Lower]],NA())</f>
        <v>#N/A</v>
      </c>
      <c r="T769" s="22">
        <f>IF(BTC[[#This Row],[close]]&lt;=BTC[[#This Row],[STpot]],BTC[[#This Row],[Upper]],BTC[[#This Row],[Lower]])</f>
        <v>10864.257150224243</v>
      </c>
    </row>
    <row r="770" spans="1:20" x14ac:dyDescent="0.25">
      <c r="A770" s="5">
        <v>769</v>
      </c>
      <c r="B770" s="2">
        <v>43731</v>
      </c>
      <c r="C770" s="1">
        <v>9702.2000000000007</v>
      </c>
      <c r="D770" s="1">
        <v>9794.99</v>
      </c>
      <c r="E770" s="1">
        <v>7800</v>
      </c>
      <c r="F770" s="1">
        <v>8493.14</v>
      </c>
      <c r="G770" s="15">
        <f>BTC[[#This Row],[high]]-BTC[[#This Row],[low]]</f>
        <v>1994.9899999999998</v>
      </c>
      <c r="H770" s="15">
        <f>ABS(BTC[[#This Row],[high]]-F769)</f>
        <v>92.739999999999782</v>
      </c>
      <c r="I770" s="15">
        <f>ABS(BTC[[#This Row],[low]]-F769)</f>
        <v>1902.25</v>
      </c>
      <c r="J770" s="15">
        <f>MAX(BTC[[#This Row],[H-L]:[|L-pC|]])</f>
        <v>1994.9899999999998</v>
      </c>
      <c r="K770" s="8">
        <f>(K769*9+BTC[[#This Row],[TR]])/10</f>
        <v>508.91214506727226</v>
      </c>
      <c r="L770" s="12">
        <f>(BTC[[#This Row],[high]]+BTC[[#This Row],[low]])/2</f>
        <v>8797.494999999999</v>
      </c>
      <c r="M770" s="15">
        <f>BTC[[#This Row],[MidPrice]]+3*BTC[[#This Row],[ATR]]</f>
        <v>10324.231435201815</v>
      </c>
      <c r="N770" s="15">
        <f>BTC[[#This Row],[MidPrice]]-3*BTC[[#This Row],[ATR]]</f>
        <v>7270.7585647981823</v>
      </c>
      <c r="O770" s="15">
        <f>IF(OR(BTC[[#This Row],[UpperE]]&lt;O769,F769&gt;O769),BTC[[#This Row],[UpperE]],O769)</f>
        <v>10324.231435201815</v>
      </c>
      <c r="P770" s="15">
        <f>IF(OR(BTC[[#This Row],[LowerE]]&gt;P769,F769&lt;P769),BTC[[#This Row],[LowerE]],P769)</f>
        <v>9203.148081706091</v>
      </c>
      <c r="Q770" s="8">
        <f>IF(T769=O769,BTC[[#This Row],[Upper]],BTC[[#This Row],[Lower]])</f>
        <v>10324.231435201815</v>
      </c>
      <c r="R770" s="22">
        <f>IF(BTC[[#This Row],[SuperTrend]]=BTC[[#This Row],[Upper]],BTC[[#This Row],[Upper]],NA())</f>
        <v>10324.231435201815</v>
      </c>
      <c r="S770" s="22" t="e">
        <f>IF(BTC[[#This Row],[SuperTrend]]=BTC[[#This Row],[Lower]],BTC[[#This Row],[Lower]],NA())</f>
        <v>#N/A</v>
      </c>
      <c r="T770" s="22">
        <f>IF(BTC[[#This Row],[close]]&lt;=BTC[[#This Row],[STpot]],BTC[[#This Row],[Upper]],BTC[[#This Row],[Lower]])</f>
        <v>10324.231435201815</v>
      </c>
    </row>
    <row r="771" spans="1:20" x14ac:dyDescent="0.25">
      <c r="A771" s="5">
        <v>770</v>
      </c>
      <c r="B771" s="2">
        <v>43732</v>
      </c>
      <c r="C771" s="1">
        <v>8497.5499999999993</v>
      </c>
      <c r="D771" s="1">
        <v>8730</v>
      </c>
      <c r="E771" s="1">
        <v>8215.64</v>
      </c>
      <c r="F771" s="1">
        <v>8430.0499999999993</v>
      </c>
      <c r="G771" s="15">
        <f>BTC[[#This Row],[high]]-BTC[[#This Row],[low]]</f>
        <v>514.36000000000058</v>
      </c>
      <c r="H771" s="15">
        <f>ABS(BTC[[#This Row],[high]]-F770)</f>
        <v>236.86000000000058</v>
      </c>
      <c r="I771" s="15">
        <f>ABS(BTC[[#This Row],[low]]-F770)</f>
        <v>277.5</v>
      </c>
      <c r="J771" s="15">
        <f>MAX(BTC[[#This Row],[H-L]:[|L-pC|]])</f>
        <v>514.36000000000058</v>
      </c>
      <c r="K771" s="8">
        <f>(K770*9+BTC[[#This Row],[TR]])/10</f>
        <v>509.45693056054506</v>
      </c>
      <c r="L771" s="12">
        <f>(BTC[[#This Row],[high]]+BTC[[#This Row],[low]])/2</f>
        <v>8472.82</v>
      </c>
      <c r="M771" s="15">
        <f>BTC[[#This Row],[MidPrice]]+3*BTC[[#This Row],[ATR]]</f>
        <v>10001.190791681634</v>
      </c>
      <c r="N771" s="15">
        <f>BTC[[#This Row],[MidPrice]]-3*BTC[[#This Row],[ATR]]</f>
        <v>6944.449208318365</v>
      </c>
      <c r="O771" s="15">
        <f>IF(OR(BTC[[#This Row],[UpperE]]&lt;O770,F770&gt;O770),BTC[[#This Row],[UpperE]],O770)</f>
        <v>10001.190791681634</v>
      </c>
      <c r="P771" s="15">
        <f>IF(OR(BTC[[#This Row],[LowerE]]&gt;P770,F770&lt;P770),BTC[[#This Row],[LowerE]],P770)</f>
        <v>6944.449208318365</v>
      </c>
      <c r="Q771" s="8">
        <f>IF(T770=O770,BTC[[#This Row],[Upper]],BTC[[#This Row],[Lower]])</f>
        <v>10001.190791681634</v>
      </c>
      <c r="R771" s="22">
        <f>IF(BTC[[#This Row],[SuperTrend]]=BTC[[#This Row],[Upper]],BTC[[#This Row],[Upper]],NA())</f>
        <v>10001.190791681634</v>
      </c>
      <c r="S771" s="22" t="e">
        <f>IF(BTC[[#This Row],[SuperTrend]]=BTC[[#This Row],[Lower]],BTC[[#This Row],[Lower]],NA())</f>
        <v>#N/A</v>
      </c>
      <c r="T771" s="22">
        <f>IF(BTC[[#This Row],[close]]&lt;=BTC[[#This Row],[STpot]],BTC[[#This Row],[Upper]],BTC[[#This Row],[Lower]])</f>
        <v>10001.190791681634</v>
      </c>
    </row>
    <row r="772" spans="1:20" x14ac:dyDescent="0.25">
      <c r="A772" s="5">
        <v>771</v>
      </c>
      <c r="B772" s="2">
        <v>43733</v>
      </c>
      <c r="C772" s="1">
        <v>8430.0499999999993</v>
      </c>
      <c r="D772" s="1">
        <v>8465.99</v>
      </c>
      <c r="E772" s="1">
        <v>7750</v>
      </c>
      <c r="F772" s="1">
        <v>8063.73</v>
      </c>
      <c r="G772" s="15">
        <f>BTC[[#This Row],[high]]-BTC[[#This Row],[low]]</f>
        <v>715.98999999999978</v>
      </c>
      <c r="H772" s="15">
        <f>ABS(BTC[[#This Row],[high]]-F771)</f>
        <v>35.940000000000509</v>
      </c>
      <c r="I772" s="15">
        <f>ABS(BTC[[#This Row],[low]]-F771)</f>
        <v>680.04999999999927</v>
      </c>
      <c r="J772" s="15">
        <f>MAX(BTC[[#This Row],[H-L]:[|L-pC|]])</f>
        <v>715.98999999999978</v>
      </c>
      <c r="K772" s="8">
        <f>(K771*9+BTC[[#This Row],[TR]])/10</f>
        <v>530.11023750449056</v>
      </c>
      <c r="L772" s="12">
        <f>(BTC[[#This Row],[high]]+BTC[[#This Row],[low]])/2</f>
        <v>8107.9949999999999</v>
      </c>
      <c r="M772" s="15">
        <f>BTC[[#This Row],[MidPrice]]+3*BTC[[#This Row],[ATR]]</f>
        <v>9698.3257125134714</v>
      </c>
      <c r="N772" s="15">
        <f>BTC[[#This Row],[MidPrice]]-3*BTC[[#This Row],[ATR]]</f>
        <v>6517.6642874865283</v>
      </c>
      <c r="O772" s="15">
        <f>IF(OR(BTC[[#This Row],[UpperE]]&lt;O771,F771&gt;O771),BTC[[#This Row],[UpperE]],O771)</f>
        <v>9698.3257125134714</v>
      </c>
      <c r="P772" s="15">
        <f>IF(OR(BTC[[#This Row],[LowerE]]&gt;P771,F771&lt;P771),BTC[[#This Row],[LowerE]],P771)</f>
        <v>6944.449208318365</v>
      </c>
      <c r="Q772" s="8">
        <f>IF(T771=O771,BTC[[#This Row],[Upper]],BTC[[#This Row],[Lower]])</f>
        <v>9698.3257125134714</v>
      </c>
      <c r="R772" s="22">
        <f>IF(BTC[[#This Row],[SuperTrend]]=BTC[[#This Row],[Upper]],BTC[[#This Row],[Upper]],NA())</f>
        <v>9698.3257125134714</v>
      </c>
      <c r="S772" s="22" t="e">
        <f>IF(BTC[[#This Row],[SuperTrend]]=BTC[[#This Row],[Lower]],BTC[[#This Row],[Lower]],NA())</f>
        <v>#N/A</v>
      </c>
      <c r="T772" s="22">
        <f>IF(BTC[[#This Row],[close]]&lt;=BTC[[#This Row],[STpot]],BTC[[#This Row],[Upper]],BTC[[#This Row],[Lower]])</f>
        <v>9698.3257125134714</v>
      </c>
    </row>
    <row r="773" spans="1:20" x14ac:dyDescent="0.25">
      <c r="A773" s="5">
        <v>772</v>
      </c>
      <c r="B773" s="2">
        <v>43734</v>
      </c>
      <c r="C773" s="1">
        <v>8063.49</v>
      </c>
      <c r="D773" s="1">
        <v>8265</v>
      </c>
      <c r="E773" s="1">
        <v>7852.15</v>
      </c>
      <c r="F773" s="1">
        <v>8177.91</v>
      </c>
      <c r="G773" s="15">
        <f>BTC[[#This Row],[high]]-BTC[[#This Row],[low]]</f>
        <v>412.85000000000036</v>
      </c>
      <c r="H773" s="15">
        <f>ABS(BTC[[#This Row],[high]]-F772)</f>
        <v>201.27000000000044</v>
      </c>
      <c r="I773" s="15">
        <f>ABS(BTC[[#This Row],[low]]-F772)</f>
        <v>211.57999999999993</v>
      </c>
      <c r="J773" s="15">
        <f>MAX(BTC[[#This Row],[H-L]:[|L-pC|]])</f>
        <v>412.85000000000036</v>
      </c>
      <c r="K773" s="8">
        <f>(K772*9+BTC[[#This Row],[TR]])/10</f>
        <v>518.38421375404153</v>
      </c>
      <c r="L773" s="12">
        <f>(BTC[[#This Row],[high]]+BTC[[#This Row],[low]])/2</f>
        <v>8058.5749999999998</v>
      </c>
      <c r="M773" s="15">
        <f>BTC[[#This Row],[MidPrice]]+3*BTC[[#This Row],[ATR]]</f>
        <v>9613.727641262125</v>
      </c>
      <c r="N773" s="15">
        <f>BTC[[#This Row],[MidPrice]]-3*BTC[[#This Row],[ATR]]</f>
        <v>6503.4223587378747</v>
      </c>
      <c r="O773" s="15">
        <f>IF(OR(BTC[[#This Row],[UpperE]]&lt;O772,F772&gt;O772),BTC[[#This Row],[UpperE]],O772)</f>
        <v>9613.727641262125</v>
      </c>
      <c r="P773" s="15">
        <f>IF(OR(BTC[[#This Row],[LowerE]]&gt;P772,F772&lt;P772),BTC[[#This Row],[LowerE]],P772)</f>
        <v>6944.449208318365</v>
      </c>
      <c r="Q773" s="8">
        <f>IF(T772=O772,BTC[[#This Row],[Upper]],BTC[[#This Row],[Lower]])</f>
        <v>9613.727641262125</v>
      </c>
      <c r="R773" s="22">
        <f>IF(BTC[[#This Row],[SuperTrend]]=BTC[[#This Row],[Upper]],BTC[[#This Row],[Upper]],NA())</f>
        <v>9613.727641262125</v>
      </c>
      <c r="S773" s="22" t="e">
        <f>IF(BTC[[#This Row],[SuperTrend]]=BTC[[#This Row],[Lower]],BTC[[#This Row],[Lower]],NA())</f>
        <v>#N/A</v>
      </c>
      <c r="T773" s="22">
        <f>IF(BTC[[#This Row],[close]]&lt;=BTC[[#This Row],[STpot]],BTC[[#This Row],[Upper]],BTC[[#This Row],[Lower]])</f>
        <v>9613.727641262125</v>
      </c>
    </row>
    <row r="774" spans="1:20" x14ac:dyDescent="0.25">
      <c r="A774" s="5">
        <v>773</v>
      </c>
      <c r="B774" s="2">
        <v>43735</v>
      </c>
      <c r="C774" s="1">
        <v>8177.47</v>
      </c>
      <c r="D774" s="1">
        <v>8315</v>
      </c>
      <c r="E774" s="1">
        <v>8001.09</v>
      </c>
      <c r="F774" s="1">
        <v>8198.81</v>
      </c>
      <c r="G774" s="15">
        <f>BTC[[#This Row],[high]]-BTC[[#This Row],[low]]</f>
        <v>313.90999999999985</v>
      </c>
      <c r="H774" s="15">
        <f>ABS(BTC[[#This Row],[high]]-F773)</f>
        <v>137.09000000000015</v>
      </c>
      <c r="I774" s="15">
        <f>ABS(BTC[[#This Row],[low]]-F773)</f>
        <v>176.81999999999971</v>
      </c>
      <c r="J774" s="15">
        <f>MAX(BTC[[#This Row],[H-L]:[|L-pC|]])</f>
        <v>313.90999999999985</v>
      </c>
      <c r="K774" s="8">
        <f>(K773*9+BTC[[#This Row],[TR]])/10</f>
        <v>497.93679237863734</v>
      </c>
      <c r="L774" s="12">
        <f>(BTC[[#This Row],[high]]+BTC[[#This Row],[low]])/2</f>
        <v>8158.0450000000001</v>
      </c>
      <c r="M774" s="15">
        <f>BTC[[#This Row],[MidPrice]]+3*BTC[[#This Row],[ATR]]</f>
        <v>9651.8553771359111</v>
      </c>
      <c r="N774" s="15">
        <f>BTC[[#This Row],[MidPrice]]-3*BTC[[#This Row],[ATR]]</f>
        <v>6664.2346228640881</v>
      </c>
      <c r="O774" s="15">
        <f>IF(OR(BTC[[#This Row],[UpperE]]&lt;O773,F773&gt;O773),BTC[[#This Row],[UpperE]],O773)</f>
        <v>9613.727641262125</v>
      </c>
      <c r="P774" s="15">
        <f>IF(OR(BTC[[#This Row],[LowerE]]&gt;P773,F773&lt;P773),BTC[[#This Row],[LowerE]],P773)</f>
        <v>6944.449208318365</v>
      </c>
      <c r="Q774" s="8">
        <f>IF(T773=O773,BTC[[#This Row],[Upper]],BTC[[#This Row],[Lower]])</f>
        <v>9613.727641262125</v>
      </c>
      <c r="R774" s="22">
        <f>IF(BTC[[#This Row],[SuperTrend]]=BTC[[#This Row],[Upper]],BTC[[#This Row],[Upper]],NA())</f>
        <v>9613.727641262125</v>
      </c>
      <c r="S774" s="22" t="e">
        <f>IF(BTC[[#This Row],[SuperTrend]]=BTC[[#This Row],[Lower]],BTC[[#This Row],[Lower]],NA())</f>
        <v>#N/A</v>
      </c>
      <c r="T774" s="22">
        <f>IF(BTC[[#This Row],[close]]&lt;=BTC[[#This Row],[STpot]],BTC[[#This Row],[Upper]],BTC[[#This Row],[Lower]])</f>
        <v>9613.727641262125</v>
      </c>
    </row>
    <row r="775" spans="1:20" x14ac:dyDescent="0.25">
      <c r="A775" s="5">
        <v>774</v>
      </c>
      <c r="B775" s="2">
        <v>43736</v>
      </c>
      <c r="C775" s="1">
        <v>8199.3799999999992</v>
      </c>
      <c r="D775" s="1">
        <v>8229.1299999999992</v>
      </c>
      <c r="E775" s="1">
        <v>7890</v>
      </c>
      <c r="F775" s="1">
        <v>8043.82</v>
      </c>
      <c r="G775" s="15">
        <f>BTC[[#This Row],[high]]-BTC[[#This Row],[low]]</f>
        <v>339.1299999999992</v>
      </c>
      <c r="H775" s="15">
        <f>ABS(BTC[[#This Row],[high]]-F774)</f>
        <v>30.319999999999709</v>
      </c>
      <c r="I775" s="15">
        <f>ABS(BTC[[#This Row],[low]]-F774)</f>
        <v>308.80999999999949</v>
      </c>
      <c r="J775" s="15">
        <f>MAX(BTC[[#This Row],[H-L]:[|L-pC|]])</f>
        <v>339.1299999999992</v>
      </c>
      <c r="K775" s="8">
        <f>(K774*9+BTC[[#This Row],[TR]])/10</f>
        <v>482.0561131407735</v>
      </c>
      <c r="L775" s="12">
        <f>(BTC[[#This Row],[high]]+BTC[[#This Row],[low]])/2</f>
        <v>8059.5649999999996</v>
      </c>
      <c r="M775" s="15">
        <f>BTC[[#This Row],[MidPrice]]+3*BTC[[#This Row],[ATR]]</f>
        <v>9505.7333394223206</v>
      </c>
      <c r="N775" s="15">
        <f>BTC[[#This Row],[MidPrice]]-3*BTC[[#This Row],[ATR]]</f>
        <v>6613.3966605776786</v>
      </c>
      <c r="O775" s="15">
        <f>IF(OR(BTC[[#This Row],[UpperE]]&lt;O774,F774&gt;O774),BTC[[#This Row],[UpperE]],O774)</f>
        <v>9505.7333394223206</v>
      </c>
      <c r="P775" s="15">
        <f>IF(OR(BTC[[#This Row],[LowerE]]&gt;P774,F774&lt;P774),BTC[[#This Row],[LowerE]],P774)</f>
        <v>6944.449208318365</v>
      </c>
      <c r="Q775" s="8">
        <f>IF(T774=O774,BTC[[#This Row],[Upper]],BTC[[#This Row],[Lower]])</f>
        <v>9505.7333394223206</v>
      </c>
      <c r="R775" s="22">
        <f>IF(BTC[[#This Row],[SuperTrend]]=BTC[[#This Row],[Upper]],BTC[[#This Row],[Upper]],NA())</f>
        <v>9505.7333394223206</v>
      </c>
      <c r="S775" s="22" t="e">
        <f>IF(BTC[[#This Row],[SuperTrend]]=BTC[[#This Row],[Lower]],BTC[[#This Row],[Lower]],NA())</f>
        <v>#N/A</v>
      </c>
      <c r="T775" s="22">
        <f>IF(BTC[[#This Row],[close]]&lt;=BTC[[#This Row],[STpot]],BTC[[#This Row],[Upper]],BTC[[#This Row],[Lower]])</f>
        <v>9505.7333394223206</v>
      </c>
    </row>
    <row r="776" spans="1:20" x14ac:dyDescent="0.25">
      <c r="A776" s="5">
        <v>775</v>
      </c>
      <c r="B776" s="2">
        <v>43737</v>
      </c>
      <c r="C776" s="1">
        <v>8043.04</v>
      </c>
      <c r="D776" s="1">
        <v>8337.26</v>
      </c>
      <c r="E776" s="1">
        <v>7710</v>
      </c>
      <c r="F776" s="1">
        <v>8289.34</v>
      </c>
      <c r="G776" s="15">
        <f>BTC[[#This Row],[high]]-BTC[[#This Row],[low]]</f>
        <v>627.26000000000022</v>
      </c>
      <c r="H776" s="15">
        <f>ABS(BTC[[#This Row],[high]]-F775)</f>
        <v>293.44000000000051</v>
      </c>
      <c r="I776" s="15">
        <f>ABS(BTC[[#This Row],[low]]-F775)</f>
        <v>333.81999999999971</v>
      </c>
      <c r="J776" s="15">
        <f>MAX(BTC[[#This Row],[H-L]:[|L-pC|]])</f>
        <v>627.26000000000022</v>
      </c>
      <c r="K776" s="8">
        <f>(K775*9+BTC[[#This Row],[TR]])/10</f>
        <v>496.57650182669624</v>
      </c>
      <c r="L776" s="12">
        <f>(BTC[[#This Row],[high]]+BTC[[#This Row],[low]])/2</f>
        <v>8023.63</v>
      </c>
      <c r="M776" s="15">
        <f>BTC[[#This Row],[MidPrice]]+3*BTC[[#This Row],[ATR]]</f>
        <v>9513.3595054800899</v>
      </c>
      <c r="N776" s="15">
        <f>BTC[[#This Row],[MidPrice]]-3*BTC[[#This Row],[ATR]]</f>
        <v>6533.9004945199113</v>
      </c>
      <c r="O776" s="15">
        <f>IF(OR(BTC[[#This Row],[UpperE]]&lt;O775,F775&gt;O775),BTC[[#This Row],[UpperE]],O775)</f>
        <v>9505.7333394223206</v>
      </c>
      <c r="P776" s="15">
        <f>IF(OR(BTC[[#This Row],[LowerE]]&gt;P775,F775&lt;P775),BTC[[#This Row],[LowerE]],P775)</f>
        <v>6944.449208318365</v>
      </c>
      <c r="Q776" s="8">
        <f>IF(T775=O775,BTC[[#This Row],[Upper]],BTC[[#This Row],[Lower]])</f>
        <v>9505.7333394223206</v>
      </c>
      <c r="R776" s="22">
        <f>IF(BTC[[#This Row],[SuperTrend]]=BTC[[#This Row],[Upper]],BTC[[#This Row],[Upper]],NA())</f>
        <v>9505.7333394223206</v>
      </c>
      <c r="S776" s="22" t="e">
        <f>IF(BTC[[#This Row],[SuperTrend]]=BTC[[#This Row],[Lower]],BTC[[#This Row],[Lower]],NA())</f>
        <v>#N/A</v>
      </c>
      <c r="T776" s="22">
        <f>IF(BTC[[#This Row],[close]]&lt;=BTC[[#This Row],[STpot]],BTC[[#This Row],[Upper]],BTC[[#This Row],[Lower]])</f>
        <v>9505.7333394223206</v>
      </c>
    </row>
    <row r="777" spans="1:20" x14ac:dyDescent="0.25">
      <c r="A777" s="5">
        <v>776</v>
      </c>
      <c r="B777" s="2">
        <v>43738</v>
      </c>
      <c r="C777" s="1">
        <v>8289.9699999999993</v>
      </c>
      <c r="D777" s="1">
        <v>8500</v>
      </c>
      <c r="E777" s="1">
        <v>8173.05</v>
      </c>
      <c r="F777" s="1">
        <v>8292.44</v>
      </c>
      <c r="G777" s="15">
        <f>BTC[[#This Row],[high]]-BTC[[#This Row],[low]]</f>
        <v>326.94999999999982</v>
      </c>
      <c r="H777" s="15">
        <f>ABS(BTC[[#This Row],[high]]-F776)</f>
        <v>210.65999999999985</v>
      </c>
      <c r="I777" s="15">
        <f>ABS(BTC[[#This Row],[low]]-F776)</f>
        <v>116.28999999999996</v>
      </c>
      <c r="J777" s="15">
        <f>MAX(BTC[[#This Row],[H-L]:[|L-pC|]])</f>
        <v>326.94999999999982</v>
      </c>
      <c r="K777" s="8">
        <f>(K776*9+BTC[[#This Row],[TR]])/10</f>
        <v>479.61385164402662</v>
      </c>
      <c r="L777" s="12">
        <f>(BTC[[#This Row],[high]]+BTC[[#This Row],[low]])/2</f>
        <v>8336.5249999999996</v>
      </c>
      <c r="M777" s="15">
        <f>BTC[[#This Row],[MidPrice]]+3*BTC[[#This Row],[ATR]]</f>
        <v>9775.3665549320795</v>
      </c>
      <c r="N777" s="15">
        <f>BTC[[#This Row],[MidPrice]]-3*BTC[[#This Row],[ATR]]</f>
        <v>6897.6834450679198</v>
      </c>
      <c r="O777" s="15">
        <f>IF(OR(BTC[[#This Row],[UpperE]]&lt;O776,F776&gt;O776),BTC[[#This Row],[UpperE]],O776)</f>
        <v>9505.7333394223206</v>
      </c>
      <c r="P777" s="15">
        <f>IF(OR(BTC[[#This Row],[LowerE]]&gt;P776,F776&lt;P776),BTC[[#This Row],[LowerE]],P776)</f>
        <v>6944.449208318365</v>
      </c>
      <c r="Q777" s="8">
        <f>IF(T776=O776,BTC[[#This Row],[Upper]],BTC[[#This Row],[Lower]])</f>
        <v>9505.7333394223206</v>
      </c>
      <c r="R777" s="22">
        <f>IF(BTC[[#This Row],[SuperTrend]]=BTC[[#This Row],[Upper]],BTC[[#This Row],[Upper]],NA())</f>
        <v>9505.7333394223206</v>
      </c>
      <c r="S777" s="22" t="e">
        <f>IF(BTC[[#This Row],[SuperTrend]]=BTC[[#This Row],[Lower]],BTC[[#This Row],[Lower]],NA())</f>
        <v>#N/A</v>
      </c>
      <c r="T777" s="22">
        <f>IF(BTC[[#This Row],[close]]&lt;=BTC[[#This Row],[STpot]],BTC[[#This Row],[Upper]],BTC[[#This Row],[Lower]])</f>
        <v>9505.7333394223206</v>
      </c>
    </row>
    <row r="778" spans="1:20" x14ac:dyDescent="0.25">
      <c r="A778" s="5">
        <v>777</v>
      </c>
      <c r="B778" s="2">
        <v>43739</v>
      </c>
      <c r="C778" s="1">
        <v>8292.67</v>
      </c>
      <c r="D778" s="1">
        <v>8373.91</v>
      </c>
      <c r="E778" s="1">
        <v>8151.22</v>
      </c>
      <c r="F778" s="1">
        <v>8359.94</v>
      </c>
      <c r="G778" s="15">
        <f>BTC[[#This Row],[high]]-BTC[[#This Row],[low]]</f>
        <v>222.6899999999996</v>
      </c>
      <c r="H778" s="15">
        <f>ABS(BTC[[#This Row],[high]]-F777)</f>
        <v>81.469999999999345</v>
      </c>
      <c r="I778" s="15">
        <f>ABS(BTC[[#This Row],[low]]-F777)</f>
        <v>141.22000000000025</v>
      </c>
      <c r="J778" s="15">
        <f>MAX(BTC[[#This Row],[H-L]:[|L-pC|]])</f>
        <v>222.6899999999996</v>
      </c>
      <c r="K778" s="8">
        <f>(K777*9+BTC[[#This Row],[TR]])/10</f>
        <v>453.92146647962392</v>
      </c>
      <c r="L778" s="12">
        <f>(BTC[[#This Row],[high]]+BTC[[#This Row],[low]])/2</f>
        <v>8262.5650000000005</v>
      </c>
      <c r="M778" s="15">
        <f>BTC[[#This Row],[MidPrice]]+3*BTC[[#This Row],[ATR]]</f>
        <v>9624.3293994388732</v>
      </c>
      <c r="N778" s="15">
        <f>BTC[[#This Row],[MidPrice]]-3*BTC[[#This Row],[ATR]]</f>
        <v>6900.8006005611287</v>
      </c>
      <c r="O778" s="15">
        <f>IF(OR(BTC[[#This Row],[UpperE]]&lt;O777,F777&gt;O777),BTC[[#This Row],[UpperE]],O777)</f>
        <v>9505.7333394223206</v>
      </c>
      <c r="P778" s="15">
        <f>IF(OR(BTC[[#This Row],[LowerE]]&gt;P777,F777&lt;P777),BTC[[#This Row],[LowerE]],P777)</f>
        <v>6944.449208318365</v>
      </c>
      <c r="Q778" s="8">
        <f>IF(T777=O777,BTC[[#This Row],[Upper]],BTC[[#This Row],[Lower]])</f>
        <v>9505.7333394223206</v>
      </c>
      <c r="R778" s="22">
        <f>IF(BTC[[#This Row],[SuperTrend]]=BTC[[#This Row],[Upper]],BTC[[#This Row],[Upper]],NA())</f>
        <v>9505.7333394223206</v>
      </c>
      <c r="S778" s="22" t="e">
        <f>IF(BTC[[#This Row],[SuperTrend]]=BTC[[#This Row],[Lower]],BTC[[#This Row],[Lower]],NA())</f>
        <v>#N/A</v>
      </c>
      <c r="T778" s="22">
        <f>IF(BTC[[#This Row],[close]]&lt;=BTC[[#This Row],[STpot]],BTC[[#This Row],[Upper]],BTC[[#This Row],[Lower]])</f>
        <v>9505.7333394223206</v>
      </c>
    </row>
    <row r="779" spans="1:20" x14ac:dyDescent="0.25">
      <c r="A779" s="5">
        <v>778</v>
      </c>
      <c r="B779" s="2">
        <v>43740</v>
      </c>
      <c r="C779" s="1">
        <v>8360</v>
      </c>
      <c r="D779" s="1">
        <v>8393</v>
      </c>
      <c r="E779" s="1">
        <v>8060</v>
      </c>
      <c r="F779" s="1">
        <v>8223.9599999999991</v>
      </c>
      <c r="G779" s="15">
        <f>BTC[[#This Row],[high]]-BTC[[#This Row],[low]]</f>
        <v>333</v>
      </c>
      <c r="H779" s="15">
        <f>ABS(BTC[[#This Row],[high]]-F778)</f>
        <v>33.059999999999491</v>
      </c>
      <c r="I779" s="15">
        <f>ABS(BTC[[#This Row],[low]]-F778)</f>
        <v>299.94000000000051</v>
      </c>
      <c r="J779" s="15">
        <f>MAX(BTC[[#This Row],[H-L]:[|L-pC|]])</f>
        <v>333</v>
      </c>
      <c r="K779" s="8">
        <f>(K778*9+BTC[[#This Row],[TR]])/10</f>
        <v>441.82931983166156</v>
      </c>
      <c r="L779" s="12">
        <f>(BTC[[#This Row],[high]]+BTC[[#This Row],[low]])/2</f>
        <v>8226.5</v>
      </c>
      <c r="M779" s="15">
        <f>BTC[[#This Row],[MidPrice]]+3*BTC[[#This Row],[ATR]]</f>
        <v>9551.9879594949853</v>
      </c>
      <c r="N779" s="15">
        <f>BTC[[#This Row],[MidPrice]]-3*BTC[[#This Row],[ATR]]</f>
        <v>6901.0120405050147</v>
      </c>
      <c r="O779" s="15">
        <f>IF(OR(BTC[[#This Row],[UpperE]]&lt;O778,F778&gt;O778),BTC[[#This Row],[UpperE]],O778)</f>
        <v>9505.7333394223206</v>
      </c>
      <c r="P779" s="15">
        <f>IF(OR(BTC[[#This Row],[LowerE]]&gt;P778,F778&lt;P778),BTC[[#This Row],[LowerE]],P778)</f>
        <v>6944.449208318365</v>
      </c>
      <c r="Q779" s="8">
        <f>IF(T778=O778,BTC[[#This Row],[Upper]],BTC[[#This Row],[Lower]])</f>
        <v>9505.7333394223206</v>
      </c>
      <c r="R779" s="22">
        <f>IF(BTC[[#This Row],[SuperTrend]]=BTC[[#This Row],[Upper]],BTC[[#This Row],[Upper]],NA())</f>
        <v>9505.7333394223206</v>
      </c>
      <c r="S779" s="22" t="e">
        <f>IF(BTC[[#This Row],[SuperTrend]]=BTC[[#This Row],[Lower]],BTC[[#This Row],[Lower]],NA())</f>
        <v>#N/A</v>
      </c>
      <c r="T779" s="22">
        <f>IF(BTC[[#This Row],[close]]&lt;=BTC[[#This Row],[STpot]],BTC[[#This Row],[Upper]],BTC[[#This Row],[Lower]])</f>
        <v>9505.7333394223206</v>
      </c>
    </row>
    <row r="780" spans="1:20" x14ac:dyDescent="0.25">
      <c r="A780" s="5">
        <v>779</v>
      </c>
      <c r="B780" s="2">
        <v>43741</v>
      </c>
      <c r="C780" s="1">
        <v>8224.43</v>
      </c>
      <c r="D780" s="1">
        <v>8232.41</v>
      </c>
      <c r="E780" s="1">
        <v>8005</v>
      </c>
      <c r="F780" s="1">
        <v>8137.13</v>
      </c>
      <c r="G780" s="15">
        <f>BTC[[#This Row],[high]]-BTC[[#This Row],[low]]</f>
        <v>227.40999999999985</v>
      </c>
      <c r="H780" s="15">
        <f>ABS(BTC[[#This Row],[high]]-F779)</f>
        <v>8.4500000000007276</v>
      </c>
      <c r="I780" s="15">
        <f>ABS(BTC[[#This Row],[low]]-F779)</f>
        <v>218.95999999999913</v>
      </c>
      <c r="J780" s="15">
        <f>MAX(BTC[[#This Row],[H-L]:[|L-pC|]])</f>
        <v>227.40999999999985</v>
      </c>
      <c r="K780" s="8">
        <f>(K779*9+BTC[[#This Row],[TR]])/10</f>
        <v>420.38738784849539</v>
      </c>
      <c r="L780" s="12">
        <f>(BTC[[#This Row],[high]]+BTC[[#This Row],[low]])/2</f>
        <v>8118.7049999999999</v>
      </c>
      <c r="M780" s="15">
        <f>BTC[[#This Row],[MidPrice]]+3*BTC[[#This Row],[ATR]]</f>
        <v>9379.8671635454866</v>
      </c>
      <c r="N780" s="15">
        <f>BTC[[#This Row],[MidPrice]]-3*BTC[[#This Row],[ATR]]</f>
        <v>6857.5428364545132</v>
      </c>
      <c r="O780" s="15">
        <f>IF(OR(BTC[[#This Row],[UpperE]]&lt;O779,F779&gt;O779),BTC[[#This Row],[UpperE]],O779)</f>
        <v>9379.8671635454866</v>
      </c>
      <c r="P780" s="15">
        <f>IF(OR(BTC[[#This Row],[LowerE]]&gt;P779,F779&lt;P779),BTC[[#This Row],[LowerE]],P779)</f>
        <v>6944.449208318365</v>
      </c>
      <c r="Q780" s="8">
        <f>IF(T779=O779,BTC[[#This Row],[Upper]],BTC[[#This Row],[Lower]])</f>
        <v>9379.8671635454866</v>
      </c>
      <c r="R780" s="22">
        <f>IF(BTC[[#This Row],[SuperTrend]]=BTC[[#This Row],[Upper]],BTC[[#This Row],[Upper]],NA())</f>
        <v>9379.8671635454866</v>
      </c>
      <c r="S780" s="22" t="e">
        <f>IF(BTC[[#This Row],[SuperTrend]]=BTC[[#This Row],[Lower]],BTC[[#This Row],[Lower]],NA())</f>
        <v>#N/A</v>
      </c>
      <c r="T780" s="22">
        <f>IF(BTC[[#This Row],[close]]&lt;=BTC[[#This Row],[STpot]],BTC[[#This Row],[Upper]],BTC[[#This Row],[Lower]])</f>
        <v>9379.8671635454866</v>
      </c>
    </row>
    <row r="781" spans="1:20" x14ac:dyDescent="0.25">
      <c r="A781" s="5">
        <v>780</v>
      </c>
      <c r="B781" s="2">
        <v>43742</v>
      </c>
      <c r="C781" s="1">
        <v>8137.09</v>
      </c>
      <c r="D781" s="1">
        <v>8183.41</v>
      </c>
      <c r="E781" s="1">
        <v>8012.98</v>
      </c>
      <c r="F781" s="1">
        <v>8126.19</v>
      </c>
      <c r="G781" s="15">
        <f>BTC[[#This Row],[high]]-BTC[[#This Row],[low]]</f>
        <v>170.43000000000029</v>
      </c>
      <c r="H781" s="15">
        <f>ABS(BTC[[#This Row],[high]]-F780)</f>
        <v>46.279999999999745</v>
      </c>
      <c r="I781" s="15">
        <f>ABS(BTC[[#This Row],[low]]-F780)</f>
        <v>124.15000000000055</v>
      </c>
      <c r="J781" s="15">
        <f>MAX(BTC[[#This Row],[H-L]:[|L-pC|]])</f>
        <v>170.43000000000029</v>
      </c>
      <c r="K781" s="8">
        <f>(K780*9+BTC[[#This Row],[TR]])/10</f>
        <v>395.3916490636459</v>
      </c>
      <c r="L781" s="12">
        <f>(BTC[[#This Row],[high]]+BTC[[#This Row],[low]])/2</f>
        <v>8098.1949999999997</v>
      </c>
      <c r="M781" s="15">
        <f>BTC[[#This Row],[MidPrice]]+3*BTC[[#This Row],[ATR]]</f>
        <v>9284.3699471909367</v>
      </c>
      <c r="N781" s="15">
        <f>BTC[[#This Row],[MidPrice]]-3*BTC[[#This Row],[ATR]]</f>
        <v>6912.0200528090618</v>
      </c>
      <c r="O781" s="15">
        <f>IF(OR(BTC[[#This Row],[UpperE]]&lt;O780,F780&gt;O780),BTC[[#This Row],[UpperE]],O780)</f>
        <v>9284.3699471909367</v>
      </c>
      <c r="P781" s="15">
        <f>IF(OR(BTC[[#This Row],[LowerE]]&gt;P780,F780&lt;P780),BTC[[#This Row],[LowerE]],P780)</f>
        <v>6944.449208318365</v>
      </c>
      <c r="Q781" s="8">
        <f>IF(T780=O780,BTC[[#This Row],[Upper]],BTC[[#This Row],[Lower]])</f>
        <v>9284.3699471909367</v>
      </c>
      <c r="R781" s="22">
        <f>IF(BTC[[#This Row],[SuperTrend]]=BTC[[#This Row],[Upper]],BTC[[#This Row],[Upper]],NA())</f>
        <v>9284.3699471909367</v>
      </c>
      <c r="S781" s="22" t="e">
        <f>IF(BTC[[#This Row],[SuperTrend]]=BTC[[#This Row],[Lower]],BTC[[#This Row],[Lower]],NA())</f>
        <v>#N/A</v>
      </c>
      <c r="T781" s="22">
        <f>IF(BTC[[#This Row],[close]]&lt;=BTC[[#This Row],[STpot]],BTC[[#This Row],[Upper]],BTC[[#This Row],[Lower]])</f>
        <v>9284.3699471909367</v>
      </c>
    </row>
    <row r="782" spans="1:20" x14ac:dyDescent="0.25">
      <c r="A782" s="5">
        <v>781</v>
      </c>
      <c r="B782" s="2">
        <v>43743</v>
      </c>
      <c r="C782" s="1">
        <v>8127.55</v>
      </c>
      <c r="D782" s="1">
        <v>8153.87</v>
      </c>
      <c r="E782" s="1">
        <v>7785</v>
      </c>
      <c r="F782" s="1">
        <v>7854.25</v>
      </c>
      <c r="G782" s="15">
        <f>BTC[[#This Row],[high]]-BTC[[#This Row],[low]]</f>
        <v>368.86999999999989</v>
      </c>
      <c r="H782" s="15">
        <f>ABS(BTC[[#This Row],[high]]-F781)</f>
        <v>27.680000000000291</v>
      </c>
      <c r="I782" s="15">
        <f>ABS(BTC[[#This Row],[low]]-F781)</f>
        <v>341.1899999999996</v>
      </c>
      <c r="J782" s="15">
        <f>MAX(BTC[[#This Row],[H-L]:[|L-pC|]])</f>
        <v>368.86999999999989</v>
      </c>
      <c r="K782" s="8">
        <f>(K781*9+BTC[[#This Row],[TR]])/10</f>
        <v>392.73948415728125</v>
      </c>
      <c r="L782" s="12">
        <f>(BTC[[#This Row],[high]]+BTC[[#This Row],[low]])/2</f>
        <v>7969.4349999999995</v>
      </c>
      <c r="M782" s="15">
        <f>BTC[[#This Row],[MidPrice]]+3*BTC[[#This Row],[ATR]]</f>
        <v>9147.6534524718427</v>
      </c>
      <c r="N782" s="15">
        <f>BTC[[#This Row],[MidPrice]]-3*BTC[[#This Row],[ATR]]</f>
        <v>6791.2165475281563</v>
      </c>
      <c r="O782" s="15">
        <f>IF(OR(BTC[[#This Row],[UpperE]]&lt;O781,F781&gt;O781),BTC[[#This Row],[UpperE]],O781)</f>
        <v>9147.6534524718427</v>
      </c>
      <c r="P782" s="15">
        <f>IF(OR(BTC[[#This Row],[LowerE]]&gt;P781,F781&lt;P781),BTC[[#This Row],[LowerE]],P781)</f>
        <v>6944.449208318365</v>
      </c>
      <c r="Q782" s="8">
        <f>IF(T781=O781,BTC[[#This Row],[Upper]],BTC[[#This Row],[Lower]])</f>
        <v>9147.6534524718427</v>
      </c>
      <c r="R782" s="22">
        <f>IF(BTC[[#This Row],[SuperTrend]]=BTC[[#This Row],[Upper]],BTC[[#This Row],[Upper]],NA())</f>
        <v>9147.6534524718427</v>
      </c>
      <c r="S782" s="22" t="e">
        <f>IF(BTC[[#This Row],[SuperTrend]]=BTC[[#This Row],[Lower]],BTC[[#This Row],[Lower]],NA())</f>
        <v>#N/A</v>
      </c>
      <c r="T782" s="22">
        <f>IF(BTC[[#This Row],[close]]&lt;=BTC[[#This Row],[STpot]],BTC[[#This Row],[Upper]],BTC[[#This Row],[Lower]])</f>
        <v>9147.6534524718427</v>
      </c>
    </row>
    <row r="783" spans="1:20" x14ac:dyDescent="0.25">
      <c r="A783" s="5">
        <v>782</v>
      </c>
      <c r="B783" s="2">
        <v>43744</v>
      </c>
      <c r="C783" s="1">
        <v>7855.3</v>
      </c>
      <c r="D783" s="1">
        <v>8299.92</v>
      </c>
      <c r="E783" s="1">
        <v>7762</v>
      </c>
      <c r="F783" s="1">
        <v>8190.09</v>
      </c>
      <c r="G783" s="15">
        <f>BTC[[#This Row],[high]]-BTC[[#This Row],[low]]</f>
        <v>537.92000000000007</v>
      </c>
      <c r="H783" s="15">
        <f>ABS(BTC[[#This Row],[high]]-F782)</f>
        <v>445.67000000000007</v>
      </c>
      <c r="I783" s="15">
        <f>ABS(BTC[[#This Row],[low]]-F782)</f>
        <v>92.25</v>
      </c>
      <c r="J783" s="15">
        <f>MAX(BTC[[#This Row],[H-L]:[|L-pC|]])</f>
        <v>537.92000000000007</v>
      </c>
      <c r="K783" s="8">
        <f>(K782*9+BTC[[#This Row],[TR]])/10</f>
        <v>407.25753574155317</v>
      </c>
      <c r="L783" s="12">
        <f>(BTC[[#This Row],[high]]+BTC[[#This Row],[low]])/2</f>
        <v>8030.96</v>
      </c>
      <c r="M783" s="15">
        <f>BTC[[#This Row],[MidPrice]]+3*BTC[[#This Row],[ATR]]</f>
        <v>9252.7326072246597</v>
      </c>
      <c r="N783" s="15">
        <f>BTC[[#This Row],[MidPrice]]-3*BTC[[#This Row],[ATR]]</f>
        <v>6809.1873927753404</v>
      </c>
      <c r="O783" s="15">
        <f>IF(OR(BTC[[#This Row],[UpperE]]&lt;O782,F782&gt;O782),BTC[[#This Row],[UpperE]],O782)</f>
        <v>9147.6534524718427</v>
      </c>
      <c r="P783" s="15">
        <f>IF(OR(BTC[[#This Row],[LowerE]]&gt;P782,F782&lt;P782),BTC[[#This Row],[LowerE]],P782)</f>
        <v>6944.449208318365</v>
      </c>
      <c r="Q783" s="8">
        <f>IF(T782=O782,BTC[[#This Row],[Upper]],BTC[[#This Row],[Lower]])</f>
        <v>9147.6534524718427</v>
      </c>
      <c r="R783" s="22">
        <f>IF(BTC[[#This Row],[SuperTrend]]=BTC[[#This Row],[Upper]],BTC[[#This Row],[Upper]],NA())</f>
        <v>9147.6534524718427</v>
      </c>
      <c r="S783" s="22" t="e">
        <f>IF(BTC[[#This Row],[SuperTrend]]=BTC[[#This Row],[Lower]],BTC[[#This Row],[Lower]],NA())</f>
        <v>#N/A</v>
      </c>
      <c r="T783" s="22">
        <f>IF(BTC[[#This Row],[close]]&lt;=BTC[[#This Row],[STpot]],BTC[[#This Row],[Upper]],BTC[[#This Row],[Lower]])</f>
        <v>9147.6534524718427</v>
      </c>
    </row>
    <row r="784" spans="1:20" x14ac:dyDescent="0.25">
      <c r="A784" s="5">
        <v>783</v>
      </c>
      <c r="B784" s="2">
        <v>43745</v>
      </c>
      <c r="C784" s="1">
        <v>8190.82</v>
      </c>
      <c r="D784" s="1">
        <v>8325</v>
      </c>
      <c r="E784" s="1">
        <v>8088.75</v>
      </c>
      <c r="F784" s="1">
        <v>8168.39</v>
      </c>
      <c r="G784" s="15">
        <f>BTC[[#This Row],[high]]-BTC[[#This Row],[low]]</f>
        <v>236.25</v>
      </c>
      <c r="H784" s="15">
        <f>ABS(BTC[[#This Row],[high]]-F783)</f>
        <v>134.90999999999985</v>
      </c>
      <c r="I784" s="15">
        <f>ABS(BTC[[#This Row],[low]]-F783)</f>
        <v>101.34000000000015</v>
      </c>
      <c r="J784" s="15">
        <f>MAX(BTC[[#This Row],[H-L]:[|L-pC|]])</f>
        <v>236.25</v>
      </c>
      <c r="K784" s="8">
        <f>(K783*9+BTC[[#This Row],[TR]])/10</f>
        <v>390.15678216739786</v>
      </c>
      <c r="L784" s="12">
        <f>(BTC[[#This Row],[high]]+BTC[[#This Row],[low]])/2</f>
        <v>8206.875</v>
      </c>
      <c r="M784" s="15">
        <f>BTC[[#This Row],[MidPrice]]+3*BTC[[#This Row],[ATR]]</f>
        <v>9377.3453465021939</v>
      </c>
      <c r="N784" s="15">
        <f>BTC[[#This Row],[MidPrice]]-3*BTC[[#This Row],[ATR]]</f>
        <v>7036.4046534978061</v>
      </c>
      <c r="O784" s="15">
        <f>IF(OR(BTC[[#This Row],[UpperE]]&lt;O783,F783&gt;O783),BTC[[#This Row],[UpperE]],O783)</f>
        <v>9147.6534524718427</v>
      </c>
      <c r="P784" s="15">
        <f>IF(OR(BTC[[#This Row],[LowerE]]&gt;P783,F783&lt;P783),BTC[[#This Row],[LowerE]],P783)</f>
        <v>7036.4046534978061</v>
      </c>
      <c r="Q784" s="8">
        <f>IF(T783=O783,BTC[[#This Row],[Upper]],BTC[[#This Row],[Lower]])</f>
        <v>9147.6534524718427</v>
      </c>
      <c r="R784" s="22">
        <f>IF(BTC[[#This Row],[SuperTrend]]=BTC[[#This Row],[Upper]],BTC[[#This Row],[Upper]],NA())</f>
        <v>9147.6534524718427</v>
      </c>
      <c r="S784" s="22" t="e">
        <f>IF(BTC[[#This Row],[SuperTrend]]=BTC[[#This Row],[Lower]],BTC[[#This Row],[Lower]],NA())</f>
        <v>#N/A</v>
      </c>
      <c r="T784" s="22">
        <f>IF(BTC[[#This Row],[close]]&lt;=BTC[[#This Row],[STpot]],BTC[[#This Row],[Upper]],BTC[[#This Row],[Lower]])</f>
        <v>9147.6534524718427</v>
      </c>
    </row>
    <row r="785" spans="1:20" x14ac:dyDescent="0.25">
      <c r="A785" s="5">
        <v>784</v>
      </c>
      <c r="B785" s="2">
        <v>43746</v>
      </c>
      <c r="C785" s="1">
        <v>8170.79</v>
      </c>
      <c r="D785" s="1">
        <v>8670</v>
      </c>
      <c r="E785" s="1">
        <v>8115</v>
      </c>
      <c r="F785" s="1">
        <v>8560.74</v>
      </c>
      <c r="G785" s="15">
        <f>BTC[[#This Row],[high]]-BTC[[#This Row],[low]]</f>
        <v>555</v>
      </c>
      <c r="H785" s="15">
        <f>ABS(BTC[[#This Row],[high]]-F784)</f>
        <v>501.60999999999967</v>
      </c>
      <c r="I785" s="15">
        <f>ABS(BTC[[#This Row],[low]]-F784)</f>
        <v>53.390000000000327</v>
      </c>
      <c r="J785" s="15">
        <f>MAX(BTC[[#This Row],[H-L]:[|L-pC|]])</f>
        <v>555</v>
      </c>
      <c r="K785" s="8">
        <f>(K784*9+BTC[[#This Row],[TR]])/10</f>
        <v>406.64110395065808</v>
      </c>
      <c r="L785" s="12">
        <f>(BTC[[#This Row],[high]]+BTC[[#This Row],[low]])/2</f>
        <v>8392.5</v>
      </c>
      <c r="M785" s="15">
        <f>BTC[[#This Row],[MidPrice]]+3*BTC[[#This Row],[ATR]]</f>
        <v>9612.4233118519733</v>
      </c>
      <c r="N785" s="15">
        <f>BTC[[#This Row],[MidPrice]]-3*BTC[[#This Row],[ATR]]</f>
        <v>7172.5766881480258</v>
      </c>
      <c r="O785" s="15">
        <f>IF(OR(BTC[[#This Row],[UpperE]]&lt;O784,F784&gt;O784),BTC[[#This Row],[UpperE]],O784)</f>
        <v>9147.6534524718427</v>
      </c>
      <c r="P785" s="15">
        <f>IF(OR(BTC[[#This Row],[LowerE]]&gt;P784,F784&lt;P784),BTC[[#This Row],[LowerE]],P784)</f>
        <v>7172.5766881480258</v>
      </c>
      <c r="Q785" s="8">
        <f>IF(T784=O784,BTC[[#This Row],[Upper]],BTC[[#This Row],[Lower]])</f>
        <v>9147.6534524718427</v>
      </c>
      <c r="R785" s="22">
        <f>IF(BTC[[#This Row],[SuperTrend]]=BTC[[#This Row],[Upper]],BTC[[#This Row],[Upper]],NA())</f>
        <v>9147.6534524718427</v>
      </c>
      <c r="S785" s="22" t="e">
        <f>IF(BTC[[#This Row],[SuperTrend]]=BTC[[#This Row],[Lower]],BTC[[#This Row],[Lower]],NA())</f>
        <v>#N/A</v>
      </c>
      <c r="T785" s="22">
        <f>IF(BTC[[#This Row],[close]]&lt;=BTC[[#This Row],[STpot]],BTC[[#This Row],[Upper]],BTC[[#This Row],[Lower]])</f>
        <v>9147.6534524718427</v>
      </c>
    </row>
    <row r="786" spans="1:20" x14ac:dyDescent="0.25">
      <c r="A786" s="5">
        <v>785</v>
      </c>
      <c r="B786" s="2">
        <v>43747</v>
      </c>
      <c r="C786" s="1">
        <v>8562.15</v>
      </c>
      <c r="D786" s="1">
        <v>8644</v>
      </c>
      <c r="E786" s="1">
        <v>8414.52</v>
      </c>
      <c r="F786" s="1">
        <v>8558.0300000000007</v>
      </c>
      <c r="G786" s="15">
        <f>BTC[[#This Row],[high]]-BTC[[#This Row],[low]]</f>
        <v>229.47999999999956</v>
      </c>
      <c r="H786" s="15">
        <f>ABS(BTC[[#This Row],[high]]-F785)</f>
        <v>83.260000000000218</v>
      </c>
      <c r="I786" s="15">
        <f>ABS(BTC[[#This Row],[low]]-F785)</f>
        <v>146.21999999999935</v>
      </c>
      <c r="J786" s="15">
        <f>MAX(BTC[[#This Row],[H-L]:[|L-pC|]])</f>
        <v>229.47999999999956</v>
      </c>
      <c r="K786" s="8">
        <f>(K785*9+BTC[[#This Row],[TR]])/10</f>
        <v>388.92499355559221</v>
      </c>
      <c r="L786" s="12">
        <f>(BTC[[#This Row],[high]]+BTC[[#This Row],[low]])/2</f>
        <v>8529.26</v>
      </c>
      <c r="M786" s="15">
        <f>BTC[[#This Row],[MidPrice]]+3*BTC[[#This Row],[ATR]]</f>
        <v>9696.0349806667764</v>
      </c>
      <c r="N786" s="15">
        <f>BTC[[#This Row],[MidPrice]]-3*BTC[[#This Row],[ATR]]</f>
        <v>7362.485019333224</v>
      </c>
      <c r="O786" s="15">
        <f>IF(OR(BTC[[#This Row],[UpperE]]&lt;O785,F785&gt;O785),BTC[[#This Row],[UpperE]],O785)</f>
        <v>9147.6534524718427</v>
      </c>
      <c r="P786" s="15">
        <f>IF(OR(BTC[[#This Row],[LowerE]]&gt;P785,F785&lt;P785),BTC[[#This Row],[LowerE]],P785)</f>
        <v>7362.485019333224</v>
      </c>
      <c r="Q786" s="8">
        <f>IF(T785=O785,BTC[[#This Row],[Upper]],BTC[[#This Row],[Lower]])</f>
        <v>9147.6534524718427</v>
      </c>
      <c r="R786" s="22">
        <f>IF(BTC[[#This Row],[SuperTrend]]=BTC[[#This Row],[Upper]],BTC[[#This Row],[Upper]],NA())</f>
        <v>9147.6534524718427</v>
      </c>
      <c r="S786" s="22" t="e">
        <f>IF(BTC[[#This Row],[SuperTrend]]=BTC[[#This Row],[Lower]],BTC[[#This Row],[Lower]],NA())</f>
        <v>#N/A</v>
      </c>
      <c r="T786" s="22">
        <f>IF(BTC[[#This Row],[close]]&lt;=BTC[[#This Row],[STpot]],BTC[[#This Row],[Upper]],BTC[[#This Row],[Lower]])</f>
        <v>9147.6534524718427</v>
      </c>
    </row>
    <row r="787" spans="1:20" x14ac:dyDescent="0.25">
      <c r="A787" s="5">
        <v>786</v>
      </c>
      <c r="B787" s="2">
        <v>43748</v>
      </c>
      <c r="C787" s="1">
        <v>8557.82</v>
      </c>
      <c r="D787" s="1">
        <v>8779.51</v>
      </c>
      <c r="E787" s="1">
        <v>8212.3799999999992</v>
      </c>
      <c r="F787" s="1">
        <v>8258.5</v>
      </c>
      <c r="G787" s="15">
        <f>BTC[[#This Row],[high]]-BTC[[#This Row],[low]]</f>
        <v>567.13000000000102</v>
      </c>
      <c r="H787" s="15">
        <f>ABS(BTC[[#This Row],[high]]-F786)</f>
        <v>221.47999999999956</v>
      </c>
      <c r="I787" s="15">
        <f>ABS(BTC[[#This Row],[low]]-F786)</f>
        <v>345.65000000000146</v>
      </c>
      <c r="J787" s="15">
        <f>MAX(BTC[[#This Row],[H-L]:[|L-pC|]])</f>
        <v>567.13000000000102</v>
      </c>
      <c r="K787" s="8">
        <f>(K786*9+BTC[[#This Row],[TR]])/10</f>
        <v>406.74549420003308</v>
      </c>
      <c r="L787" s="12">
        <f>(BTC[[#This Row],[high]]+BTC[[#This Row],[low]])/2</f>
        <v>8495.9449999999997</v>
      </c>
      <c r="M787" s="15">
        <f>BTC[[#This Row],[MidPrice]]+3*BTC[[#This Row],[ATR]]</f>
        <v>9716.1814826000991</v>
      </c>
      <c r="N787" s="15">
        <f>BTC[[#This Row],[MidPrice]]-3*BTC[[#This Row],[ATR]]</f>
        <v>7275.7085173999003</v>
      </c>
      <c r="O787" s="15">
        <f>IF(OR(BTC[[#This Row],[UpperE]]&lt;O786,F786&gt;O786),BTC[[#This Row],[UpperE]],O786)</f>
        <v>9147.6534524718427</v>
      </c>
      <c r="P787" s="15">
        <f>IF(OR(BTC[[#This Row],[LowerE]]&gt;P786,F786&lt;P786),BTC[[#This Row],[LowerE]],P786)</f>
        <v>7362.485019333224</v>
      </c>
      <c r="Q787" s="8">
        <f>IF(T786=O786,BTC[[#This Row],[Upper]],BTC[[#This Row],[Lower]])</f>
        <v>9147.6534524718427</v>
      </c>
      <c r="R787" s="22">
        <f>IF(BTC[[#This Row],[SuperTrend]]=BTC[[#This Row],[Upper]],BTC[[#This Row],[Upper]],NA())</f>
        <v>9147.6534524718427</v>
      </c>
      <c r="S787" s="22" t="e">
        <f>IF(BTC[[#This Row],[SuperTrend]]=BTC[[#This Row],[Lower]],BTC[[#This Row],[Lower]],NA())</f>
        <v>#N/A</v>
      </c>
      <c r="T787" s="22">
        <f>IF(BTC[[#This Row],[close]]&lt;=BTC[[#This Row],[STpot]],BTC[[#This Row],[Upper]],BTC[[#This Row],[Lower]])</f>
        <v>9147.6534524718427</v>
      </c>
    </row>
    <row r="788" spans="1:20" x14ac:dyDescent="0.25">
      <c r="A788" s="5">
        <v>787</v>
      </c>
      <c r="B788" s="2">
        <v>43749</v>
      </c>
      <c r="C788" s="1">
        <v>8257.9500000000007</v>
      </c>
      <c r="D788" s="1">
        <v>8400</v>
      </c>
      <c r="E788" s="1">
        <v>8250</v>
      </c>
      <c r="F788" s="1">
        <v>8300.09</v>
      </c>
      <c r="G788" s="15">
        <f>BTC[[#This Row],[high]]-BTC[[#This Row],[low]]</f>
        <v>150</v>
      </c>
      <c r="H788" s="15">
        <f>ABS(BTC[[#This Row],[high]]-F787)</f>
        <v>141.5</v>
      </c>
      <c r="I788" s="15">
        <f>ABS(BTC[[#This Row],[low]]-F787)</f>
        <v>8.5</v>
      </c>
      <c r="J788" s="15">
        <f>MAX(BTC[[#This Row],[H-L]:[|L-pC|]])</f>
        <v>150</v>
      </c>
      <c r="K788" s="8">
        <f>(K787*9+BTC[[#This Row],[TR]])/10</f>
        <v>381.07094478002978</v>
      </c>
      <c r="L788" s="12">
        <f>(BTC[[#This Row],[high]]+BTC[[#This Row],[low]])/2</f>
        <v>8325</v>
      </c>
      <c r="M788" s="15">
        <f>BTC[[#This Row],[MidPrice]]+3*BTC[[#This Row],[ATR]]</f>
        <v>9468.2128343400891</v>
      </c>
      <c r="N788" s="15">
        <f>BTC[[#This Row],[MidPrice]]-3*BTC[[#This Row],[ATR]]</f>
        <v>7181.7871656599109</v>
      </c>
      <c r="O788" s="15">
        <f>IF(OR(BTC[[#This Row],[UpperE]]&lt;O787,F787&gt;O787),BTC[[#This Row],[UpperE]],O787)</f>
        <v>9147.6534524718427</v>
      </c>
      <c r="P788" s="15">
        <f>IF(OR(BTC[[#This Row],[LowerE]]&gt;P787,F787&lt;P787),BTC[[#This Row],[LowerE]],P787)</f>
        <v>7362.485019333224</v>
      </c>
      <c r="Q788" s="8">
        <f>IF(T787=O787,BTC[[#This Row],[Upper]],BTC[[#This Row],[Lower]])</f>
        <v>9147.6534524718427</v>
      </c>
      <c r="R788" s="22">
        <f>IF(BTC[[#This Row],[SuperTrend]]=BTC[[#This Row],[Upper]],BTC[[#This Row],[Upper]],NA())</f>
        <v>9147.6534524718427</v>
      </c>
      <c r="S788" s="22" t="e">
        <f>IF(BTC[[#This Row],[SuperTrend]]=BTC[[#This Row],[Lower]],BTC[[#This Row],[Lower]],NA())</f>
        <v>#N/A</v>
      </c>
      <c r="T788" s="22">
        <f>IF(BTC[[#This Row],[close]]&lt;=BTC[[#This Row],[STpot]],BTC[[#This Row],[Upper]],BTC[[#This Row],[Lower]])</f>
        <v>9147.6534524718427</v>
      </c>
    </row>
    <row r="789" spans="1:20" x14ac:dyDescent="0.25">
      <c r="A789" s="5">
        <v>788</v>
      </c>
      <c r="B789" s="2">
        <v>43750</v>
      </c>
      <c r="C789" s="1">
        <v>8301.98</v>
      </c>
      <c r="D789" s="1">
        <v>8451.3700000000008</v>
      </c>
      <c r="E789" s="1">
        <v>8160</v>
      </c>
      <c r="F789" s="1">
        <v>8275.01</v>
      </c>
      <c r="G789" s="15">
        <f>BTC[[#This Row],[high]]-BTC[[#This Row],[low]]</f>
        <v>291.3700000000008</v>
      </c>
      <c r="H789" s="15">
        <f>ABS(BTC[[#This Row],[high]]-F788)</f>
        <v>151.28000000000065</v>
      </c>
      <c r="I789" s="15">
        <f>ABS(BTC[[#This Row],[low]]-F788)</f>
        <v>140.09000000000015</v>
      </c>
      <c r="J789" s="15">
        <f>MAX(BTC[[#This Row],[H-L]:[|L-pC|]])</f>
        <v>291.3700000000008</v>
      </c>
      <c r="K789" s="8">
        <f>(K788*9+BTC[[#This Row],[TR]])/10</f>
        <v>372.10085030202691</v>
      </c>
      <c r="L789" s="12">
        <f>(BTC[[#This Row],[high]]+BTC[[#This Row],[low]])/2</f>
        <v>8305.6850000000013</v>
      </c>
      <c r="M789" s="15">
        <f>BTC[[#This Row],[MidPrice]]+3*BTC[[#This Row],[ATR]]</f>
        <v>9421.9875509060821</v>
      </c>
      <c r="N789" s="15">
        <f>BTC[[#This Row],[MidPrice]]-3*BTC[[#This Row],[ATR]]</f>
        <v>7189.3824490939205</v>
      </c>
      <c r="O789" s="15">
        <f>IF(OR(BTC[[#This Row],[UpperE]]&lt;O788,F788&gt;O788),BTC[[#This Row],[UpperE]],O788)</f>
        <v>9147.6534524718427</v>
      </c>
      <c r="P789" s="15">
        <f>IF(OR(BTC[[#This Row],[LowerE]]&gt;P788,F788&lt;P788),BTC[[#This Row],[LowerE]],P788)</f>
        <v>7362.485019333224</v>
      </c>
      <c r="Q789" s="8">
        <f>IF(T788=O788,BTC[[#This Row],[Upper]],BTC[[#This Row],[Lower]])</f>
        <v>9147.6534524718427</v>
      </c>
      <c r="R789" s="22">
        <f>IF(BTC[[#This Row],[SuperTrend]]=BTC[[#This Row],[Upper]],BTC[[#This Row],[Upper]],NA())</f>
        <v>9147.6534524718427</v>
      </c>
      <c r="S789" s="22" t="e">
        <f>IF(BTC[[#This Row],[SuperTrend]]=BTC[[#This Row],[Lower]],BTC[[#This Row],[Lower]],NA())</f>
        <v>#N/A</v>
      </c>
      <c r="T789" s="22">
        <f>IF(BTC[[#This Row],[close]]&lt;=BTC[[#This Row],[STpot]],BTC[[#This Row],[Upper]],BTC[[#This Row],[Lower]])</f>
        <v>9147.6534524718427</v>
      </c>
    </row>
    <row r="790" spans="1:20" x14ac:dyDescent="0.25">
      <c r="A790" s="5">
        <v>789</v>
      </c>
      <c r="B790" s="2">
        <v>43751</v>
      </c>
      <c r="C790" s="1">
        <v>8275.24</v>
      </c>
      <c r="D790" s="1">
        <v>8388.85</v>
      </c>
      <c r="E790" s="1">
        <v>8203</v>
      </c>
      <c r="F790" s="1">
        <v>8348.2000000000007</v>
      </c>
      <c r="G790" s="15">
        <f>BTC[[#This Row],[high]]-BTC[[#This Row],[low]]</f>
        <v>185.85000000000036</v>
      </c>
      <c r="H790" s="15">
        <f>ABS(BTC[[#This Row],[high]]-F789)</f>
        <v>113.84000000000015</v>
      </c>
      <c r="I790" s="15">
        <f>ABS(BTC[[#This Row],[low]]-F789)</f>
        <v>72.010000000000218</v>
      </c>
      <c r="J790" s="15">
        <f>MAX(BTC[[#This Row],[H-L]:[|L-pC|]])</f>
        <v>185.85000000000036</v>
      </c>
      <c r="K790" s="8">
        <f>(K789*9+BTC[[#This Row],[TR]])/10</f>
        <v>353.47576527182429</v>
      </c>
      <c r="L790" s="12">
        <f>(BTC[[#This Row],[high]]+BTC[[#This Row],[low]])/2</f>
        <v>8295.9249999999993</v>
      </c>
      <c r="M790" s="15">
        <f>BTC[[#This Row],[MidPrice]]+3*BTC[[#This Row],[ATR]]</f>
        <v>9356.3522958154717</v>
      </c>
      <c r="N790" s="15">
        <f>BTC[[#This Row],[MidPrice]]-3*BTC[[#This Row],[ATR]]</f>
        <v>7235.4977041845268</v>
      </c>
      <c r="O790" s="15">
        <f>IF(OR(BTC[[#This Row],[UpperE]]&lt;O789,F789&gt;O789),BTC[[#This Row],[UpperE]],O789)</f>
        <v>9147.6534524718427</v>
      </c>
      <c r="P790" s="15">
        <f>IF(OR(BTC[[#This Row],[LowerE]]&gt;P789,F789&lt;P789),BTC[[#This Row],[LowerE]],P789)</f>
        <v>7362.485019333224</v>
      </c>
      <c r="Q790" s="8">
        <f>IF(T789=O789,BTC[[#This Row],[Upper]],BTC[[#This Row],[Lower]])</f>
        <v>9147.6534524718427</v>
      </c>
      <c r="R790" s="22">
        <f>IF(BTC[[#This Row],[SuperTrend]]=BTC[[#This Row],[Upper]],BTC[[#This Row],[Upper]],NA())</f>
        <v>9147.6534524718427</v>
      </c>
      <c r="S790" s="22" t="e">
        <f>IF(BTC[[#This Row],[SuperTrend]]=BTC[[#This Row],[Lower]],BTC[[#This Row],[Lower]],NA())</f>
        <v>#N/A</v>
      </c>
      <c r="T790" s="22">
        <f>IF(BTC[[#This Row],[close]]&lt;=BTC[[#This Row],[STpot]],BTC[[#This Row],[Upper]],BTC[[#This Row],[Lower]])</f>
        <v>9147.6534524718427</v>
      </c>
    </row>
    <row r="791" spans="1:20" x14ac:dyDescent="0.25">
      <c r="A791" s="5">
        <v>790</v>
      </c>
      <c r="B791" s="2">
        <v>43752</v>
      </c>
      <c r="C791" s="1">
        <v>8346.86</v>
      </c>
      <c r="D791" s="1">
        <v>8403</v>
      </c>
      <c r="E791" s="1">
        <v>8090</v>
      </c>
      <c r="F791" s="1">
        <v>8159.29</v>
      </c>
      <c r="G791" s="15">
        <f>BTC[[#This Row],[high]]-BTC[[#This Row],[low]]</f>
        <v>313</v>
      </c>
      <c r="H791" s="15">
        <f>ABS(BTC[[#This Row],[high]]-F790)</f>
        <v>54.799999999999272</v>
      </c>
      <c r="I791" s="15">
        <f>ABS(BTC[[#This Row],[low]]-F790)</f>
        <v>258.20000000000073</v>
      </c>
      <c r="J791" s="15">
        <f>MAX(BTC[[#This Row],[H-L]:[|L-pC|]])</f>
        <v>313</v>
      </c>
      <c r="K791" s="8">
        <f>(K790*9+BTC[[#This Row],[TR]])/10</f>
        <v>349.42818874464189</v>
      </c>
      <c r="L791" s="12">
        <f>(BTC[[#This Row],[high]]+BTC[[#This Row],[low]])/2</f>
        <v>8246.5</v>
      </c>
      <c r="M791" s="15">
        <f>BTC[[#This Row],[MidPrice]]+3*BTC[[#This Row],[ATR]]</f>
        <v>9294.7845662339259</v>
      </c>
      <c r="N791" s="15">
        <f>BTC[[#This Row],[MidPrice]]-3*BTC[[#This Row],[ATR]]</f>
        <v>7198.2154337660741</v>
      </c>
      <c r="O791" s="15">
        <f>IF(OR(BTC[[#This Row],[UpperE]]&lt;O790,F790&gt;O790),BTC[[#This Row],[UpperE]],O790)</f>
        <v>9147.6534524718427</v>
      </c>
      <c r="P791" s="15">
        <f>IF(OR(BTC[[#This Row],[LowerE]]&gt;P790,F790&lt;P790),BTC[[#This Row],[LowerE]],P790)</f>
        <v>7362.485019333224</v>
      </c>
      <c r="Q791" s="8">
        <f>IF(T790=O790,BTC[[#This Row],[Upper]],BTC[[#This Row],[Lower]])</f>
        <v>9147.6534524718427</v>
      </c>
      <c r="R791" s="22">
        <f>IF(BTC[[#This Row],[SuperTrend]]=BTC[[#This Row],[Upper]],BTC[[#This Row],[Upper]],NA())</f>
        <v>9147.6534524718427</v>
      </c>
      <c r="S791" s="22" t="e">
        <f>IF(BTC[[#This Row],[SuperTrend]]=BTC[[#This Row],[Lower]],BTC[[#This Row],[Lower]],NA())</f>
        <v>#N/A</v>
      </c>
      <c r="T791" s="22">
        <f>IF(BTC[[#This Row],[close]]&lt;=BTC[[#This Row],[STpot]],BTC[[#This Row],[Upper]],BTC[[#This Row],[Lower]])</f>
        <v>9147.6534524718427</v>
      </c>
    </row>
    <row r="792" spans="1:20" x14ac:dyDescent="0.25">
      <c r="A792" s="5">
        <v>791</v>
      </c>
      <c r="B792" s="2">
        <v>43753</v>
      </c>
      <c r="C792" s="1">
        <v>8159.3</v>
      </c>
      <c r="D792" s="1">
        <v>8181.16</v>
      </c>
      <c r="E792" s="1">
        <v>7917</v>
      </c>
      <c r="F792" s="1">
        <v>7991.74</v>
      </c>
      <c r="G792" s="15">
        <f>BTC[[#This Row],[high]]-BTC[[#This Row],[low]]</f>
        <v>264.15999999999985</v>
      </c>
      <c r="H792" s="15">
        <f>ABS(BTC[[#This Row],[high]]-F791)</f>
        <v>21.869999999999891</v>
      </c>
      <c r="I792" s="15">
        <f>ABS(BTC[[#This Row],[low]]-F791)</f>
        <v>242.28999999999996</v>
      </c>
      <c r="J792" s="15">
        <f>MAX(BTC[[#This Row],[H-L]:[|L-pC|]])</f>
        <v>264.15999999999985</v>
      </c>
      <c r="K792" s="8">
        <f>(K791*9+BTC[[#This Row],[TR]])/10</f>
        <v>340.90136987017769</v>
      </c>
      <c r="L792" s="12">
        <f>(BTC[[#This Row],[high]]+BTC[[#This Row],[low]])/2</f>
        <v>8049.08</v>
      </c>
      <c r="M792" s="15">
        <f>BTC[[#This Row],[MidPrice]]+3*BTC[[#This Row],[ATR]]</f>
        <v>9071.7841096105331</v>
      </c>
      <c r="N792" s="15">
        <f>BTC[[#This Row],[MidPrice]]-3*BTC[[#This Row],[ATR]]</f>
        <v>7026.3758903894668</v>
      </c>
      <c r="O792" s="15">
        <f>IF(OR(BTC[[#This Row],[UpperE]]&lt;O791,F791&gt;O791),BTC[[#This Row],[UpperE]],O791)</f>
        <v>9071.7841096105331</v>
      </c>
      <c r="P792" s="15">
        <f>IF(OR(BTC[[#This Row],[LowerE]]&gt;P791,F791&lt;P791),BTC[[#This Row],[LowerE]],P791)</f>
        <v>7362.485019333224</v>
      </c>
      <c r="Q792" s="8">
        <f>IF(T791=O791,BTC[[#This Row],[Upper]],BTC[[#This Row],[Lower]])</f>
        <v>9071.7841096105331</v>
      </c>
      <c r="R792" s="22">
        <f>IF(BTC[[#This Row],[SuperTrend]]=BTC[[#This Row],[Upper]],BTC[[#This Row],[Upper]],NA())</f>
        <v>9071.7841096105331</v>
      </c>
      <c r="S792" s="22" t="e">
        <f>IF(BTC[[#This Row],[SuperTrend]]=BTC[[#This Row],[Lower]],BTC[[#This Row],[Lower]],NA())</f>
        <v>#N/A</v>
      </c>
      <c r="T792" s="22">
        <f>IF(BTC[[#This Row],[close]]&lt;=BTC[[#This Row],[STpot]],BTC[[#This Row],[Upper]],BTC[[#This Row],[Lower]])</f>
        <v>9071.7841096105331</v>
      </c>
    </row>
    <row r="793" spans="1:20" x14ac:dyDescent="0.25">
      <c r="A793" s="5">
        <v>792</v>
      </c>
      <c r="B793" s="2">
        <v>43754</v>
      </c>
      <c r="C793" s="1">
        <v>7995.02</v>
      </c>
      <c r="D793" s="1">
        <v>8124.92</v>
      </c>
      <c r="E793" s="1">
        <v>7929.03</v>
      </c>
      <c r="F793" s="1">
        <v>8070.58</v>
      </c>
      <c r="G793" s="15">
        <f>BTC[[#This Row],[high]]-BTC[[#This Row],[low]]</f>
        <v>195.89000000000033</v>
      </c>
      <c r="H793" s="15">
        <f>ABS(BTC[[#This Row],[high]]-F792)</f>
        <v>133.18000000000029</v>
      </c>
      <c r="I793" s="15">
        <f>ABS(BTC[[#This Row],[low]]-F792)</f>
        <v>62.710000000000036</v>
      </c>
      <c r="J793" s="15">
        <f>MAX(BTC[[#This Row],[H-L]:[|L-pC|]])</f>
        <v>195.89000000000033</v>
      </c>
      <c r="K793" s="8">
        <f>(K792*9+BTC[[#This Row],[TR]])/10</f>
        <v>326.40023288315996</v>
      </c>
      <c r="L793" s="12">
        <f>(BTC[[#This Row],[high]]+BTC[[#This Row],[low]])/2</f>
        <v>8026.9750000000004</v>
      </c>
      <c r="M793" s="15">
        <f>BTC[[#This Row],[MidPrice]]+3*BTC[[#This Row],[ATR]]</f>
        <v>9006.1756986494802</v>
      </c>
      <c r="N793" s="15">
        <f>BTC[[#This Row],[MidPrice]]-3*BTC[[#This Row],[ATR]]</f>
        <v>7047.7743013505205</v>
      </c>
      <c r="O793" s="15">
        <f>IF(OR(BTC[[#This Row],[UpperE]]&lt;O792,F792&gt;O792),BTC[[#This Row],[UpperE]],O792)</f>
        <v>9006.1756986494802</v>
      </c>
      <c r="P793" s="15">
        <f>IF(OR(BTC[[#This Row],[LowerE]]&gt;P792,F792&lt;P792),BTC[[#This Row],[LowerE]],P792)</f>
        <v>7362.485019333224</v>
      </c>
      <c r="Q793" s="8">
        <f>IF(T792=O792,BTC[[#This Row],[Upper]],BTC[[#This Row],[Lower]])</f>
        <v>9006.1756986494802</v>
      </c>
      <c r="R793" s="22">
        <f>IF(BTC[[#This Row],[SuperTrend]]=BTC[[#This Row],[Upper]],BTC[[#This Row],[Upper]],NA())</f>
        <v>9006.1756986494802</v>
      </c>
      <c r="S793" s="22" t="e">
        <f>IF(BTC[[#This Row],[SuperTrend]]=BTC[[#This Row],[Lower]],BTC[[#This Row],[Lower]],NA())</f>
        <v>#N/A</v>
      </c>
      <c r="T793" s="22">
        <f>IF(BTC[[#This Row],[close]]&lt;=BTC[[#This Row],[STpot]],BTC[[#This Row],[Upper]],BTC[[#This Row],[Lower]])</f>
        <v>9006.1756986494802</v>
      </c>
    </row>
    <row r="794" spans="1:20" x14ac:dyDescent="0.25">
      <c r="A794" s="5">
        <v>793</v>
      </c>
      <c r="B794" s="2">
        <v>43755</v>
      </c>
      <c r="C794" s="1">
        <v>8070.71</v>
      </c>
      <c r="D794" s="1">
        <v>8115</v>
      </c>
      <c r="E794" s="1">
        <v>7816.01</v>
      </c>
      <c r="F794" s="1">
        <v>7947.01</v>
      </c>
      <c r="G794" s="15">
        <f>BTC[[#This Row],[high]]-BTC[[#This Row],[low]]</f>
        <v>298.98999999999978</v>
      </c>
      <c r="H794" s="15">
        <f>ABS(BTC[[#This Row],[high]]-F793)</f>
        <v>44.420000000000073</v>
      </c>
      <c r="I794" s="15">
        <f>ABS(BTC[[#This Row],[low]]-F793)</f>
        <v>254.56999999999971</v>
      </c>
      <c r="J794" s="15">
        <f>MAX(BTC[[#This Row],[H-L]:[|L-pC|]])</f>
        <v>298.98999999999978</v>
      </c>
      <c r="K794" s="8">
        <f>(K793*9+BTC[[#This Row],[TR]])/10</f>
        <v>323.6592095948439</v>
      </c>
      <c r="L794" s="12">
        <f>(BTC[[#This Row],[high]]+BTC[[#This Row],[low]])/2</f>
        <v>7965.5050000000001</v>
      </c>
      <c r="M794" s="15">
        <f>BTC[[#This Row],[MidPrice]]+3*BTC[[#This Row],[ATR]]</f>
        <v>8936.4826287845317</v>
      </c>
      <c r="N794" s="15">
        <f>BTC[[#This Row],[MidPrice]]-3*BTC[[#This Row],[ATR]]</f>
        <v>6994.5273712154685</v>
      </c>
      <c r="O794" s="15">
        <f>IF(OR(BTC[[#This Row],[UpperE]]&lt;O793,F793&gt;O793),BTC[[#This Row],[UpperE]],O793)</f>
        <v>8936.4826287845317</v>
      </c>
      <c r="P794" s="15">
        <f>IF(OR(BTC[[#This Row],[LowerE]]&gt;P793,F793&lt;P793),BTC[[#This Row],[LowerE]],P793)</f>
        <v>7362.485019333224</v>
      </c>
      <c r="Q794" s="8">
        <f>IF(T793=O793,BTC[[#This Row],[Upper]],BTC[[#This Row],[Lower]])</f>
        <v>8936.4826287845317</v>
      </c>
      <c r="R794" s="22">
        <f>IF(BTC[[#This Row],[SuperTrend]]=BTC[[#This Row],[Upper]],BTC[[#This Row],[Upper]],NA())</f>
        <v>8936.4826287845317</v>
      </c>
      <c r="S794" s="22" t="e">
        <f>IF(BTC[[#This Row],[SuperTrend]]=BTC[[#This Row],[Lower]],BTC[[#This Row],[Lower]],NA())</f>
        <v>#N/A</v>
      </c>
      <c r="T794" s="22">
        <f>IF(BTC[[#This Row],[close]]&lt;=BTC[[#This Row],[STpot]],BTC[[#This Row],[Upper]],BTC[[#This Row],[Lower]])</f>
        <v>8936.4826287845317</v>
      </c>
    </row>
    <row r="795" spans="1:20" x14ac:dyDescent="0.25">
      <c r="A795" s="5">
        <v>794</v>
      </c>
      <c r="B795" s="2">
        <v>43756</v>
      </c>
      <c r="C795" s="1">
        <v>7946.89</v>
      </c>
      <c r="D795" s="1">
        <v>8098.1</v>
      </c>
      <c r="E795" s="1">
        <v>7866.92</v>
      </c>
      <c r="F795" s="1">
        <v>7948.01</v>
      </c>
      <c r="G795" s="15">
        <f>BTC[[#This Row],[high]]-BTC[[#This Row],[low]]</f>
        <v>231.18000000000029</v>
      </c>
      <c r="H795" s="15">
        <f>ABS(BTC[[#This Row],[high]]-F794)</f>
        <v>151.09000000000015</v>
      </c>
      <c r="I795" s="15">
        <f>ABS(BTC[[#This Row],[low]]-F794)</f>
        <v>80.090000000000146</v>
      </c>
      <c r="J795" s="15">
        <f>MAX(BTC[[#This Row],[H-L]:[|L-pC|]])</f>
        <v>231.18000000000029</v>
      </c>
      <c r="K795" s="8">
        <f>(K794*9+BTC[[#This Row],[TR]])/10</f>
        <v>314.41128863535954</v>
      </c>
      <c r="L795" s="12">
        <f>(BTC[[#This Row],[high]]+BTC[[#This Row],[low]])/2</f>
        <v>7982.51</v>
      </c>
      <c r="M795" s="15">
        <f>BTC[[#This Row],[MidPrice]]+3*BTC[[#This Row],[ATR]]</f>
        <v>8925.743865906079</v>
      </c>
      <c r="N795" s="15">
        <f>BTC[[#This Row],[MidPrice]]-3*BTC[[#This Row],[ATR]]</f>
        <v>7039.2761340939214</v>
      </c>
      <c r="O795" s="15">
        <f>IF(OR(BTC[[#This Row],[UpperE]]&lt;O794,F794&gt;O794),BTC[[#This Row],[UpperE]],O794)</f>
        <v>8925.743865906079</v>
      </c>
      <c r="P795" s="15">
        <f>IF(OR(BTC[[#This Row],[LowerE]]&gt;P794,F794&lt;P794),BTC[[#This Row],[LowerE]],P794)</f>
        <v>7362.485019333224</v>
      </c>
      <c r="Q795" s="8">
        <f>IF(T794=O794,BTC[[#This Row],[Upper]],BTC[[#This Row],[Lower]])</f>
        <v>8925.743865906079</v>
      </c>
      <c r="R795" s="22">
        <f>IF(BTC[[#This Row],[SuperTrend]]=BTC[[#This Row],[Upper]],BTC[[#This Row],[Upper]],NA())</f>
        <v>8925.743865906079</v>
      </c>
      <c r="S795" s="22" t="e">
        <f>IF(BTC[[#This Row],[SuperTrend]]=BTC[[#This Row],[Lower]],BTC[[#This Row],[Lower]],NA())</f>
        <v>#N/A</v>
      </c>
      <c r="T795" s="22">
        <f>IF(BTC[[#This Row],[close]]&lt;=BTC[[#This Row],[STpot]],BTC[[#This Row],[Upper]],BTC[[#This Row],[Lower]])</f>
        <v>8925.743865906079</v>
      </c>
    </row>
    <row r="796" spans="1:20" x14ac:dyDescent="0.25">
      <c r="A796" s="5">
        <v>795</v>
      </c>
      <c r="B796" s="2">
        <v>43757</v>
      </c>
      <c r="C796" s="1">
        <v>7949.87</v>
      </c>
      <c r="D796" s="1">
        <v>8297</v>
      </c>
      <c r="E796" s="1">
        <v>7870</v>
      </c>
      <c r="F796" s="1">
        <v>8223.35</v>
      </c>
      <c r="G796" s="15">
        <f>BTC[[#This Row],[high]]-BTC[[#This Row],[low]]</f>
        <v>427</v>
      </c>
      <c r="H796" s="15">
        <f>ABS(BTC[[#This Row],[high]]-F795)</f>
        <v>348.98999999999978</v>
      </c>
      <c r="I796" s="15">
        <f>ABS(BTC[[#This Row],[low]]-F795)</f>
        <v>78.010000000000218</v>
      </c>
      <c r="J796" s="15">
        <f>MAX(BTC[[#This Row],[H-L]:[|L-pC|]])</f>
        <v>427</v>
      </c>
      <c r="K796" s="8">
        <f>(K795*9+BTC[[#This Row],[TR]])/10</f>
        <v>325.67015977182359</v>
      </c>
      <c r="L796" s="12">
        <f>(BTC[[#This Row],[high]]+BTC[[#This Row],[low]])/2</f>
        <v>8083.5</v>
      </c>
      <c r="M796" s="15">
        <f>BTC[[#This Row],[MidPrice]]+3*BTC[[#This Row],[ATR]]</f>
        <v>9060.5104793154715</v>
      </c>
      <c r="N796" s="15">
        <f>BTC[[#This Row],[MidPrice]]-3*BTC[[#This Row],[ATR]]</f>
        <v>7106.4895206845295</v>
      </c>
      <c r="O796" s="15">
        <f>IF(OR(BTC[[#This Row],[UpperE]]&lt;O795,F795&gt;O795),BTC[[#This Row],[UpperE]],O795)</f>
        <v>8925.743865906079</v>
      </c>
      <c r="P796" s="15">
        <f>IF(OR(BTC[[#This Row],[LowerE]]&gt;P795,F795&lt;P795),BTC[[#This Row],[LowerE]],P795)</f>
        <v>7362.485019333224</v>
      </c>
      <c r="Q796" s="8">
        <f>IF(T795=O795,BTC[[#This Row],[Upper]],BTC[[#This Row],[Lower]])</f>
        <v>8925.743865906079</v>
      </c>
      <c r="R796" s="22">
        <f>IF(BTC[[#This Row],[SuperTrend]]=BTC[[#This Row],[Upper]],BTC[[#This Row],[Upper]],NA())</f>
        <v>8925.743865906079</v>
      </c>
      <c r="S796" s="22" t="e">
        <f>IF(BTC[[#This Row],[SuperTrend]]=BTC[[#This Row],[Lower]],BTC[[#This Row],[Lower]],NA())</f>
        <v>#N/A</v>
      </c>
      <c r="T796" s="22">
        <f>IF(BTC[[#This Row],[close]]&lt;=BTC[[#This Row],[STpot]],BTC[[#This Row],[Upper]],BTC[[#This Row],[Lower]])</f>
        <v>8925.743865906079</v>
      </c>
    </row>
    <row r="797" spans="1:20" x14ac:dyDescent="0.25">
      <c r="A797" s="5">
        <v>796</v>
      </c>
      <c r="B797" s="2">
        <v>43758</v>
      </c>
      <c r="C797" s="1">
        <v>8223.35</v>
      </c>
      <c r="D797" s="1">
        <v>8333</v>
      </c>
      <c r="E797" s="1">
        <v>8142.03</v>
      </c>
      <c r="F797" s="1">
        <v>8197.27</v>
      </c>
      <c r="G797" s="15">
        <f>BTC[[#This Row],[high]]-BTC[[#This Row],[low]]</f>
        <v>190.97000000000025</v>
      </c>
      <c r="H797" s="15">
        <f>ABS(BTC[[#This Row],[high]]-F796)</f>
        <v>109.64999999999964</v>
      </c>
      <c r="I797" s="15">
        <f>ABS(BTC[[#This Row],[low]]-F796)</f>
        <v>81.320000000000618</v>
      </c>
      <c r="J797" s="15">
        <f>MAX(BTC[[#This Row],[H-L]:[|L-pC|]])</f>
        <v>190.97000000000025</v>
      </c>
      <c r="K797" s="8">
        <f>(K796*9+BTC[[#This Row],[TR]])/10</f>
        <v>312.20014379464129</v>
      </c>
      <c r="L797" s="12">
        <f>(BTC[[#This Row],[high]]+BTC[[#This Row],[low]])/2</f>
        <v>8237.5149999999994</v>
      </c>
      <c r="M797" s="15">
        <f>BTC[[#This Row],[MidPrice]]+3*BTC[[#This Row],[ATR]]</f>
        <v>9174.1154313839234</v>
      </c>
      <c r="N797" s="15">
        <f>BTC[[#This Row],[MidPrice]]-3*BTC[[#This Row],[ATR]]</f>
        <v>7300.9145686160755</v>
      </c>
      <c r="O797" s="15">
        <f>IF(OR(BTC[[#This Row],[UpperE]]&lt;O796,F796&gt;O796),BTC[[#This Row],[UpperE]],O796)</f>
        <v>8925.743865906079</v>
      </c>
      <c r="P797" s="15">
        <f>IF(OR(BTC[[#This Row],[LowerE]]&gt;P796,F796&lt;P796),BTC[[#This Row],[LowerE]],P796)</f>
        <v>7362.485019333224</v>
      </c>
      <c r="Q797" s="8">
        <f>IF(T796=O796,BTC[[#This Row],[Upper]],BTC[[#This Row],[Lower]])</f>
        <v>8925.743865906079</v>
      </c>
      <c r="R797" s="22">
        <f>IF(BTC[[#This Row],[SuperTrend]]=BTC[[#This Row],[Upper]],BTC[[#This Row],[Upper]],NA())</f>
        <v>8925.743865906079</v>
      </c>
      <c r="S797" s="22" t="e">
        <f>IF(BTC[[#This Row],[SuperTrend]]=BTC[[#This Row],[Lower]],BTC[[#This Row],[Lower]],NA())</f>
        <v>#N/A</v>
      </c>
      <c r="T797" s="22">
        <f>IF(BTC[[#This Row],[close]]&lt;=BTC[[#This Row],[STpot]],BTC[[#This Row],[Upper]],BTC[[#This Row],[Lower]])</f>
        <v>8925.743865906079</v>
      </c>
    </row>
    <row r="798" spans="1:20" x14ac:dyDescent="0.25">
      <c r="A798" s="5">
        <v>797</v>
      </c>
      <c r="B798" s="2">
        <v>43759</v>
      </c>
      <c r="C798" s="1">
        <v>8197.2800000000007</v>
      </c>
      <c r="D798" s="1">
        <v>8297.99</v>
      </c>
      <c r="E798" s="1">
        <v>8000</v>
      </c>
      <c r="F798" s="1">
        <v>8020</v>
      </c>
      <c r="G798" s="15">
        <f>BTC[[#This Row],[high]]-BTC[[#This Row],[low]]</f>
        <v>297.98999999999978</v>
      </c>
      <c r="H798" s="15">
        <f>ABS(BTC[[#This Row],[high]]-F797)</f>
        <v>100.71999999999935</v>
      </c>
      <c r="I798" s="15">
        <f>ABS(BTC[[#This Row],[low]]-F797)</f>
        <v>197.27000000000044</v>
      </c>
      <c r="J798" s="15">
        <f>MAX(BTC[[#This Row],[H-L]:[|L-pC|]])</f>
        <v>297.98999999999978</v>
      </c>
      <c r="K798" s="8">
        <f>(K797*9+BTC[[#This Row],[TR]])/10</f>
        <v>310.77912941517718</v>
      </c>
      <c r="L798" s="12">
        <f>(BTC[[#This Row],[high]]+BTC[[#This Row],[low]])/2</f>
        <v>8148.9949999999999</v>
      </c>
      <c r="M798" s="15">
        <f>BTC[[#This Row],[MidPrice]]+3*BTC[[#This Row],[ATR]]</f>
        <v>9081.3323882455315</v>
      </c>
      <c r="N798" s="15">
        <f>BTC[[#This Row],[MidPrice]]-3*BTC[[#This Row],[ATR]]</f>
        <v>7216.6576117544682</v>
      </c>
      <c r="O798" s="15">
        <f>IF(OR(BTC[[#This Row],[UpperE]]&lt;O797,F797&gt;O797),BTC[[#This Row],[UpperE]],O797)</f>
        <v>8925.743865906079</v>
      </c>
      <c r="P798" s="15">
        <f>IF(OR(BTC[[#This Row],[LowerE]]&gt;P797,F797&lt;P797),BTC[[#This Row],[LowerE]],P797)</f>
        <v>7362.485019333224</v>
      </c>
      <c r="Q798" s="8">
        <f>IF(T797=O797,BTC[[#This Row],[Upper]],BTC[[#This Row],[Lower]])</f>
        <v>8925.743865906079</v>
      </c>
      <c r="R798" s="22">
        <f>IF(BTC[[#This Row],[SuperTrend]]=BTC[[#This Row],[Upper]],BTC[[#This Row],[Upper]],NA())</f>
        <v>8925.743865906079</v>
      </c>
      <c r="S798" s="22" t="e">
        <f>IF(BTC[[#This Row],[SuperTrend]]=BTC[[#This Row],[Lower]],BTC[[#This Row],[Lower]],NA())</f>
        <v>#N/A</v>
      </c>
      <c r="T798" s="22">
        <f>IF(BTC[[#This Row],[close]]&lt;=BTC[[#This Row],[STpot]],BTC[[#This Row],[Upper]],BTC[[#This Row],[Lower]])</f>
        <v>8925.743865906079</v>
      </c>
    </row>
    <row r="799" spans="1:20" x14ac:dyDescent="0.25">
      <c r="A799" s="5">
        <v>798</v>
      </c>
      <c r="B799" s="2">
        <v>43760</v>
      </c>
      <c r="C799" s="1">
        <v>8020.06</v>
      </c>
      <c r="D799" s="1">
        <v>8047.59</v>
      </c>
      <c r="E799" s="1">
        <v>7300</v>
      </c>
      <c r="F799" s="1">
        <v>7466.62</v>
      </c>
      <c r="G799" s="15">
        <f>BTC[[#This Row],[high]]-BTC[[#This Row],[low]]</f>
        <v>747.59000000000015</v>
      </c>
      <c r="H799" s="15">
        <f>ABS(BTC[[#This Row],[high]]-F798)</f>
        <v>27.590000000000146</v>
      </c>
      <c r="I799" s="15">
        <f>ABS(BTC[[#This Row],[low]]-F798)</f>
        <v>720</v>
      </c>
      <c r="J799" s="15">
        <f>MAX(BTC[[#This Row],[H-L]:[|L-pC|]])</f>
        <v>747.59000000000015</v>
      </c>
      <c r="K799" s="8">
        <f>(K798*9+BTC[[#This Row],[TR]])/10</f>
        <v>354.46021647365944</v>
      </c>
      <c r="L799" s="12">
        <f>(BTC[[#This Row],[high]]+BTC[[#This Row],[low]])/2</f>
        <v>7673.7950000000001</v>
      </c>
      <c r="M799" s="15">
        <f>BTC[[#This Row],[MidPrice]]+3*BTC[[#This Row],[ATR]]</f>
        <v>8737.1756494209785</v>
      </c>
      <c r="N799" s="15">
        <f>BTC[[#This Row],[MidPrice]]-3*BTC[[#This Row],[ATR]]</f>
        <v>6610.4143505790216</v>
      </c>
      <c r="O799" s="15">
        <f>IF(OR(BTC[[#This Row],[UpperE]]&lt;O798,F798&gt;O798),BTC[[#This Row],[UpperE]],O798)</f>
        <v>8737.1756494209785</v>
      </c>
      <c r="P799" s="15">
        <f>IF(OR(BTC[[#This Row],[LowerE]]&gt;P798,F798&lt;P798),BTC[[#This Row],[LowerE]],P798)</f>
        <v>7362.485019333224</v>
      </c>
      <c r="Q799" s="8">
        <f>IF(T798=O798,BTC[[#This Row],[Upper]],BTC[[#This Row],[Lower]])</f>
        <v>8737.1756494209785</v>
      </c>
      <c r="R799" s="22">
        <f>IF(BTC[[#This Row],[SuperTrend]]=BTC[[#This Row],[Upper]],BTC[[#This Row],[Upper]],NA())</f>
        <v>8737.1756494209785</v>
      </c>
      <c r="S799" s="22" t="e">
        <f>IF(BTC[[#This Row],[SuperTrend]]=BTC[[#This Row],[Lower]],BTC[[#This Row],[Lower]],NA())</f>
        <v>#N/A</v>
      </c>
      <c r="T799" s="22">
        <f>IF(BTC[[#This Row],[close]]&lt;=BTC[[#This Row],[STpot]],BTC[[#This Row],[Upper]],BTC[[#This Row],[Lower]])</f>
        <v>8737.1756494209785</v>
      </c>
    </row>
    <row r="800" spans="1:20" x14ac:dyDescent="0.25">
      <c r="A800" s="5">
        <v>799</v>
      </c>
      <c r="B800" s="2">
        <v>43761</v>
      </c>
      <c r="C800" s="1">
        <v>7468.47</v>
      </c>
      <c r="D800" s="1">
        <v>7503.68</v>
      </c>
      <c r="E800" s="1">
        <v>7337.99</v>
      </c>
      <c r="F800" s="1">
        <v>7412.41</v>
      </c>
      <c r="G800" s="15">
        <f>BTC[[#This Row],[high]]-BTC[[#This Row],[low]]</f>
        <v>165.69000000000051</v>
      </c>
      <c r="H800" s="15">
        <f>ABS(BTC[[#This Row],[high]]-F799)</f>
        <v>37.0600000000004</v>
      </c>
      <c r="I800" s="15">
        <f>ABS(BTC[[#This Row],[low]]-F799)</f>
        <v>128.63000000000011</v>
      </c>
      <c r="J800" s="15">
        <f>MAX(BTC[[#This Row],[H-L]:[|L-pC|]])</f>
        <v>165.69000000000051</v>
      </c>
      <c r="K800" s="8">
        <f>(K799*9+BTC[[#This Row],[TR]])/10</f>
        <v>335.58319482629355</v>
      </c>
      <c r="L800" s="12">
        <f>(BTC[[#This Row],[high]]+BTC[[#This Row],[low]])/2</f>
        <v>7420.835</v>
      </c>
      <c r="M800" s="15">
        <f>BTC[[#This Row],[MidPrice]]+3*BTC[[#This Row],[ATR]]</f>
        <v>8427.5845844788801</v>
      </c>
      <c r="N800" s="15">
        <f>BTC[[#This Row],[MidPrice]]-3*BTC[[#This Row],[ATR]]</f>
        <v>6414.0854155211191</v>
      </c>
      <c r="O800" s="15">
        <f>IF(OR(BTC[[#This Row],[UpperE]]&lt;O799,F799&gt;O799),BTC[[#This Row],[UpperE]],O799)</f>
        <v>8427.5845844788801</v>
      </c>
      <c r="P800" s="15">
        <f>IF(OR(BTC[[#This Row],[LowerE]]&gt;P799,F799&lt;P799),BTC[[#This Row],[LowerE]],P799)</f>
        <v>7362.485019333224</v>
      </c>
      <c r="Q800" s="8">
        <f>IF(T799=O799,BTC[[#This Row],[Upper]],BTC[[#This Row],[Lower]])</f>
        <v>8427.5845844788801</v>
      </c>
      <c r="R800" s="22">
        <f>IF(BTC[[#This Row],[SuperTrend]]=BTC[[#This Row],[Upper]],BTC[[#This Row],[Upper]],NA())</f>
        <v>8427.5845844788801</v>
      </c>
      <c r="S800" s="22" t="e">
        <f>IF(BTC[[#This Row],[SuperTrend]]=BTC[[#This Row],[Lower]],BTC[[#This Row],[Lower]],NA())</f>
        <v>#N/A</v>
      </c>
      <c r="T800" s="22">
        <f>IF(BTC[[#This Row],[close]]&lt;=BTC[[#This Row],[STpot]],BTC[[#This Row],[Upper]],BTC[[#This Row],[Lower]])</f>
        <v>8427.5845844788801</v>
      </c>
    </row>
    <row r="801" spans="1:20" x14ac:dyDescent="0.25">
      <c r="A801" s="5">
        <v>800</v>
      </c>
      <c r="B801" s="2">
        <v>43762</v>
      </c>
      <c r="C801" s="1">
        <v>7412.41</v>
      </c>
      <c r="D801" s="1">
        <v>8799</v>
      </c>
      <c r="E801" s="1">
        <v>7361</v>
      </c>
      <c r="F801" s="1">
        <v>8655.02</v>
      </c>
      <c r="G801" s="15">
        <f>BTC[[#This Row],[high]]-BTC[[#This Row],[low]]</f>
        <v>1438</v>
      </c>
      <c r="H801" s="15">
        <f>ABS(BTC[[#This Row],[high]]-F800)</f>
        <v>1386.5900000000001</v>
      </c>
      <c r="I801" s="15">
        <f>ABS(BTC[[#This Row],[low]]-F800)</f>
        <v>51.409999999999854</v>
      </c>
      <c r="J801" s="15">
        <f>MAX(BTC[[#This Row],[H-L]:[|L-pC|]])</f>
        <v>1438</v>
      </c>
      <c r="K801" s="8">
        <f>(K800*9+BTC[[#This Row],[TR]])/10</f>
        <v>445.82487534366419</v>
      </c>
      <c r="L801" s="12">
        <f>(BTC[[#This Row],[high]]+BTC[[#This Row],[low]])/2</f>
        <v>8080</v>
      </c>
      <c r="M801" s="15">
        <f>BTC[[#This Row],[MidPrice]]+3*BTC[[#This Row],[ATR]]</f>
        <v>9417.474626030993</v>
      </c>
      <c r="N801" s="15">
        <f>BTC[[#This Row],[MidPrice]]-3*BTC[[#This Row],[ATR]]</f>
        <v>6742.525373969007</v>
      </c>
      <c r="O801" s="15">
        <f>IF(OR(BTC[[#This Row],[UpperE]]&lt;O800,F800&gt;O800),BTC[[#This Row],[UpperE]],O800)</f>
        <v>8427.5845844788801</v>
      </c>
      <c r="P801" s="15">
        <f>IF(OR(BTC[[#This Row],[LowerE]]&gt;P800,F800&lt;P800),BTC[[#This Row],[LowerE]],P800)</f>
        <v>7362.485019333224</v>
      </c>
      <c r="Q801" s="8">
        <f>IF(T800=O800,BTC[[#This Row],[Upper]],BTC[[#This Row],[Lower]])</f>
        <v>8427.5845844788801</v>
      </c>
      <c r="R801" s="22" t="e">
        <f>IF(BTC[[#This Row],[SuperTrend]]=BTC[[#This Row],[Upper]],BTC[[#This Row],[Upper]],NA())</f>
        <v>#N/A</v>
      </c>
      <c r="S801" s="22">
        <f>IF(BTC[[#This Row],[SuperTrend]]=BTC[[#This Row],[Lower]],BTC[[#This Row],[Lower]],NA())</f>
        <v>7362.485019333224</v>
      </c>
      <c r="T801" s="22">
        <f>IF(BTC[[#This Row],[close]]&lt;=BTC[[#This Row],[STpot]],BTC[[#This Row],[Upper]],BTC[[#This Row],[Lower]])</f>
        <v>7362.485019333224</v>
      </c>
    </row>
    <row r="802" spans="1:20" x14ac:dyDescent="0.25">
      <c r="A802" s="5">
        <v>801</v>
      </c>
      <c r="B802" s="2">
        <v>43763</v>
      </c>
      <c r="C802" s="1">
        <v>8655.8799999999992</v>
      </c>
      <c r="D802" s="1">
        <v>10370</v>
      </c>
      <c r="E802" s="1">
        <v>8470.3799999999992</v>
      </c>
      <c r="F802" s="1">
        <v>9230</v>
      </c>
      <c r="G802" s="15">
        <f>BTC[[#This Row],[high]]-BTC[[#This Row],[low]]</f>
        <v>1899.6200000000008</v>
      </c>
      <c r="H802" s="15">
        <f>ABS(BTC[[#This Row],[high]]-F801)</f>
        <v>1714.9799999999996</v>
      </c>
      <c r="I802" s="15">
        <f>ABS(BTC[[#This Row],[low]]-F801)</f>
        <v>184.64000000000124</v>
      </c>
      <c r="J802" s="15">
        <f>MAX(BTC[[#This Row],[H-L]:[|L-pC|]])</f>
        <v>1899.6200000000008</v>
      </c>
      <c r="K802" s="8">
        <f>(K801*9+BTC[[#This Row],[TR]])/10</f>
        <v>591.20438780929783</v>
      </c>
      <c r="L802" s="12">
        <f>(BTC[[#This Row],[high]]+BTC[[#This Row],[low]])/2</f>
        <v>9420.1899999999987</v>
      </c>
      <c r="M802" s="15">
        <f>BTC[[#This Row],[MidPrice]]+3*BTC[[#This Row],[ATR]]</f>
        <v>11193.803163427892</v>
      </c>
      <c r="N802" s="15">
        <f>BTC[[#This Row],[MidPrice]]-3*BTC[[#This Row],[ATR]]</f>
        <v>7646.5768365721051</v>
      </c>
      <c r="O802" s="15">
        <f>IF(OR(BTC[[#This Row],[UpperE]]&lt;O801,F801&gt;O801),BTC[[#This Row],[UpperE]],O801)</f>
        <v>11193.803163427892</v>
      </c>
      <c r="P802" s="15">
        <f>IF(OR(BTC[[#This Row],[LowerE]]&gt;P801,F801&lt;P801),BTC[[#This Row],[LowerE]],P801)</f>
        <v>7646.5768365721051</v>
      </c>
      <c r="Q802" s="8">
        <f>IF(T801=O801,BTC[[#This Row],[Upper]],BTC[[#This Row],[Lower]])</f>
        <v>7646.5768365721051</v>
      </c>
      <c r="R802" s="22" t="e">
        <f>IF(BTC[[#This Row],[SuperTrend]]=BTC[[#This Row],[Upper]],BTC[[#This Row],[Upper]],NA())</f>
        <v>#N/A</v>
      </c>
      <c r="S802" s="22">
        <f>IF(BTC[[#This Row],[SuperTrend]]=BTC[[#This Row],[Lower]],BTC[[#This Row],[Lower]],NA())</f>
        <v>7646.5768365721051</v>
      </c>
      <c r="T802" s="22">
        <f>IF(BTC[[#This Row],[close]]&lt;=BTC[[#This Row],[STpot]],BTC[[#This Row],[Upper]],BTC[[#This Row],[Lower]])</f>
        <v>7646.5768365721051</v>
      </c>
    </row>
    <row r="803" spans="1:20" x14ac:dyDescent="0.25">
      <c r="A803" s="5">
        <v>802</v>
      </c>
      <c r="B803" s="2">
        <v>43764</v>
      </c>
      <c r="C803" s="1">
        <v>9230</v>
      </c>
      <c r="D803" s="1">
        <v>9794.98</v>
      </c>
      <c r="E803" s="1">
        <v>9074.34</v>
      </c>
      <c r="F803" s="1">
        <v>9529.93</v>
      </c>
      <c r="G803" s="15">
        <f>BTC[[#This Row],[high]]-BTC[[#This Row],[low]]</f>
        <v>720.63999999999942</v>
      </c>
      <c r="H803" s="15">
        <f>ABS(BTC[[#This Row],[high]]-F802)</f>
        <v>564.97999999999956</v>
      </c>
      <c r="I803" s="15">
        <f>ABS(BTC[[#This Row],[low]]-F802)</f>
        <v>155.65999999999985</v>
      </c>
      <c r="J803" s="15">
        <f>MAX(BTC[[#This Row],[H-L]:[|L-pC|]])</f>
        <v>720.63999999999942</v>
      </c>
      <c r="K803" s="8">
        <f>(K802*9+BTC[[#This Row],[TR]])/10</f>
        <v>604.14794902836798</v>
      </c>
      <c r="L803" s="12">
        <f>(BTC[[#This Row],[high]]+BTC[[#This Row],[low]])/2</f>
        <v>9434.66</v>
      </c>
      <c r="M803" s="15">
        <f>BTC[[#This Row],[MidPrice]]+3*BTC[[#This Row],[ATR]]</f>
        <v>11247.103847085104</v>
      </c>
      <c r="N803" s="15">
        <f>BTC[[#This Row],[MidPrice]]-3*BTC[[#This Row],[ATR]]</f>
        <v>7622.2161529148962</v>
      </c>
      <c r="O803" s="15">
        <f>IF(OR(BTC[[#This Row],[UpperE]]&lt;O802,F802&gt;O802),BTC[[#This Row],[UpperE]],O802)</f>
        <v>11193.803163427892</v>
      </c>
      <c r="P803" s="15">
        <f>IF(OR(BTC[[#This Row],[LowerE]]&gt;P802,F802&lt;P802),BTC[[#This Row],[LowerE]],P802)</f>
        <v>7646.5768365721051</v>
      </c>
      <c r="Q803" s="8">
        <f>IF(T802=O802,BTC[[#This Row],[Upper]],BTC[[#This Row],[Lower]])</f>
        <v>7646.5768365721051</v>
      </c>
      <c r="R803" s="22" t="e">
        <f>IF(BTC[[#This Row],[SuperTrend]]=BTC[[#This Row],[Upper]],BTC[[#This Row],[Upper]],NA())</f>
        <v>#N/A</v>
      </c>
      <c r="S803" s="22">
        <f>IF(BTC[[#This Row],[SuperTrend]]=BTC[[#This Row],[Lower]],BTC[[#This Row],[Lower]],NA())</f>
        <v>7646.5768365721051</v>
      </c>
      <c r="T803" s="22">
        <f>IF(BTC[[#This Row],[close]]&lt;=BTC[[#This Row],[STpot]],BTC[[#This Row],[Upper]],BTC[[#This Row],[Lower]])</f>
        <v>7646.5768365721051</v>
      </c>
    </row>
    <row r="804" spans="1:20" x14ac:dyDescent="0.25">
      <c r="A804" s="5">
        <v>803</v>
      </c>
      <c r="B804" s="2">
        <v>43765</v>
      </c>
      <c r="C804" s="1">
        <v>9528.23</v>
      </c>
      <c r="D804" s="1">
        <v>9902.1</v>
      </c>
      <c r="E804" s="1">
        <v>9160</v>
      </c>
      <c r="F804" s="1">
        <v>9205.14</v>
      </c>
      <c r="G804" s="15">
        <f>BTC[[#This Row],[high]]-BTC[[#This Row],[low]]</f>
        <v>742.10000000000036</v>
      </c>
      <c r="H804" s="15">
        <f>ABS(BTC[[#This Row],[high]]-F803)</f>
        <v>372.17000000000007</v>
      </c>
      <c r="I804" s="15">
        <f>ABS(BTC[[#This Row],[low]]-F803)</f>
        <v>369.93000000000029</v>
      </c>
      <c r="J804" s="15">
        <f>MAX(BTC[[#This Row],[H-L]:[|L-pC|]])</f>
        <v>742.10000000000036</v>
      </c>
      <c r="K804" s="8">
        <f>(K803*9+BTC[[#This Row],[TR]])/10</f>
        <v>617.94315412553124</v>
      </c>
      <c r="L804" s="12">
        <f>(BTC[[#This Row],[high]]+BTC[[#This Row],[low]])/2</f>
        <v>9531.0499999999993</v>
      </c>
      <c r="M804" s="15">
        <f>BTC[[#This Row],[MidPrice]]+3*BTC[[#This Row],[ATR]]</f>
        <v>11384.879462376593</v>
      </c>
      <c r="N804" s="15">
        <f>BTC[[#This Row],[MidPrice]]-3*BTC[[#This Row],[ATR]]</f>
        <v>7677.2205376234051</v>
      </c>
      <c r="O804" s="15">
        <f>IF(OR(BTC[[#This Row],[UpperE]]&lt;O803,F803&gt;O803),BTC[[#This Row],[UpperE]],O803)</f>
        <v>11193.803163427892</v>
      </c>
      <c r="P804" s="15">
        <f>IF(OR(BTC[[#This Row],[LowerE]]&gt;P803,F803&lt;P803),BTC[[#This Row],[LowerE]],P803)</f>
        <v>7677.2205376234051</v>
      </c>
      <c r="Q804" s="8">
        <f>IF(T803=O803,BTC[[#This Row],[Upper]],BTC[[#This Row],[Lower]])</f>
        <v>7677.2205376234051</v>
      </c>
      <c r="R804" s="22" t="e">
        <f>IF(BTC[[#This Row],[SuperTrend]]=BTC[[#This Row],[Upper]],BTC[[#This Row],[Upper]],NA())</f>
        <v>#N/A</v>
      </c>
      <c r="S804" s="22">
        <f>IF(BTC[[#This Row],[SuperTrend]]=BTC[[#This Row],[Lower]],BTC[[#This Row],[Lower]],NA())</f>
        <v>7677.2205376234051</v>
      </c>
      <c r="T804" s="22">
        <f>IF(BTC[[#This Row],[close]]&lt;=BTC[[#This Row],[STpot]],BTC[[#This Row],[Upper]],BTC[[#This Row],[Lower]])</f>
        <v>7677.2205376234051</v>
      </c>
    </row>
    <row r="805" spans="1:20" x14ac:dyDescent="0.25">
      <c r="A805" s="5">
        <v>804</v>
      </c>
      <c r="B805" s="2">
        <v>43766</v>
      </c>
      <c r="C805" s="1">
        <v>9204.4500000000007</v>
      </c>
      <c r="D805" s="1">
        <v>9550</v>
      </c>
      <c r="E805" s="1">
        <v>9072</v>
      </c>
      <c r="F805" s="1">
        <v>9407.6200000000008</v>
      </c>
      <c r="G805" s="15">
        <f>BTC[[#This Row],[high]]-BTC[[#This Row],[low]]</f>
        <v>478</v>
      </c>
      <c r="H805" s="15">
        <f>ABS(BTC[[#This Row],[high]]-F804)</f>
        <v>344.86000000000058</v>
      </c>
      <c r="I805" s="15">
        <f>ABS(BTC[[#This Row],[low]]-F804)</f>
        <v>133.13999999999942</v>
      </c>
      <c r="J805" s="15">
        <f>MAX(BTC[[#This Row],[H-L]:[|L-pC|]])</f>
        <v>478</v>
      </c>
      <c r="K805" s="8">
        <f>(K804*9+BTC[[#This Row],[TR]])/10</f>
        <v>603.94883871297804</v>
      </c>
      <c r="L805" s="12">
        <f>(BTC[[#This Row],[high]]+BTC[[#This Row],[low]])/2</f>
        <v>9311</v>
      </c>
      <c r="M805" s="15">
        <f>BTC[[#This Row],[MidPrice]]+3*BTC[[#This Row],[ATR]]</f>
        <v>11122.846516138934</v>
      </c>
      <c r="N805" s="15">
        <f>BTC[[#This Row],[MidPrice]]-3*BTC[[#This Row],[ATR]]</f>
        <v>7499.153483861066</v>
      </c>
      <c r="O805" s="15">
        <f>IF(OR(BTC[[#This Row],[UpperE]]&lt;O804,F804&gt;O804),BTC[[#This Row],[UpperE]],O804)</f>
        <v>11122.846516138934</v>
      </c>
      <c r="P805" s="15">
        <f>IF(OR(BTC[[#This Row],[LowerE]]&gt;P804,F804&lt;P804),BTC[[#This Row],[LowerE]],P804)</f>
        <v>7677.2205376234051</v>
      </c>
      <c r="Q805" s="8">
        <f>IF(T804=O804,BTC[[#This Row],[Upper]],BTC[[#This Row],[Lower]])</f>
        <v>7677.2205376234051</v>
      </c>
      <c r="R805" s="22" t="e">
        <f>IF(BTC[[#This Row],[SuperTrend]]=BTC[[#This Row],[Upper]],BTC[[#This Row],[Upper]],NA())</f>
        <v>#N/A</v>
      </c>
      <c r="S805" s="22">
        <f>IF(BTC[[#This Row],[SuperTrend]]=BTC[[#This Row],[Lower]],BTC[[#This Row],[Lower]],NA())</f>
        <v>7677.2205376234051</v>
      </c>
      <c r="T805" s="22">
        <f>IF(BTC[[#This Row],[close]]&lt;=BTC[[#This Row],[STpot]],BTC[[#This Row],[Upper]],BTC[[#This Row],[Lower]])</f>
        <v>7677.2205376234051</v>
      </c>
    </row>
    <row r="806" spans="1:20" x14ac:dyDescent="0.25">
      <c r="A806" s="5">
        <v>805</v>
      </c>
      <c r="B806" s="2">
        <v>43767</v>
      </c>
      <c r="C806" s="1">
        <v>9407.6200000000008</v>
      </c>
      <c r="D806" s="1">
        <v>9409.84</v>
      </c>
      <c r="E806" s="1">
        <v>9001.01</v>
      </c>
      <c r="F806" s="1">
        <v>9154.7199999999993</v>
      </c>
      <c r="G806" s="15">
        <f>BTC[[#This Row],[high]]-BTC[[#This Row],[low]]</f>
        <v>408.82999999999993</v>
      </c>
      <c r="H806" s="15">
        <f>ABS(BTC[[#This Row],[high]]-F805)</f>
        <v>2.2199999999993452</v>
      </c>
      <c r="I806" s="15">
        <f>ABS(BTC[[#This Row],[low]]-F805)</f>
        <v>406.61000000000058</v>
      </c>
      <c r="J806" s="15">
        <f>MAX(BTC[[#This Row],[H-L]:[|L-pC|]])</f>
        <v>408.82999999999993</v>
      </c>
      <c r="K806" s="8">
        <f>(K805*9+BTC[[#This Row],[TR]])/10</f>
        <v>584.43695484168018</v>
      </c>
      <c r="L806" s="12">
        <f>(BTC[[#This Row],[high]]+BTC[[#This Row],[low]])/2</f>
        <v>9205.4249999999993</v>
      </c>
      <c r="M806" s="15">
        <f>BTC[[#This Row],[MidPrice]]+3*BTC[[#This Row],[ATR]]</f>
        <v>10958.735864525039</v>
      </c>
      <c r="N806" s="15">
        <f>BTC[[#This Row],[MidPrice]]-3*BTC[[#This Row],[ATR]]</f>
        <v>7452.1141354749589</v>
      </c>
      <c r="O806" s="15">
        <f>IF(OR(BTC[[#This Row],[UpperE]]&lt;O805,F805&gt;O805),BTC[[#This Row],[UpperE]],O805)</f>
        <v>10958.735864525039</v>
      </c>
      <c r="P806" s="15">
        <f>IF(OR(BTC[[#This Row],[LowerE]]&gt;P805,F805&lt;P805),BTC[[#This Row],[LowerE]],P805)</f>
        <v>7677.2205376234051</v>
      </c>
      <c r="Q806" s="8">
        <f>IF(T805=O805,BTC[[#This Row],[Upper]],BTC[[#This Row],[Lower]])</f>
        <v>7677.2205376234051</v>
      </c>
      <c r="R806" s="22" t="e">
        <f>IF(BTC[[#This Row],[SuperTrend]]=BTC[[#This Row],[Upper]],BTC[[#This Row],[Upper]],NA())</f>
        <v>#N/A</v>
      </c>
      <c r="S806" s="22">
        <f>IF(BTC[[#This Row],[SuperTrend]]=BTC[[#This Row],[Lower]],BTC[[#This Row],[Lower]],NA())</f>
        <v>7677.2205376234051</v>
      </c>
      <c r="T806" s="22">
        <f>IF(BTC[[#This Row],[close]]&lt;=BTC[[#This Row],[STpot]],BTC[[#This Row],[Upper]],BTC[[#This Row],[Lower]])</f>
        <v>7677.2205376234051</v>
      </c>
    </row>
    <row r="807" spans="1:20" x14ac:dyDescent="0.25">
      <c r="A807" s="5">
        <v>806</v>
      </c>
      <c r="B807" s="2">
        <v>43768</v>
      </c>
      <c r="C807" s="1">
        <v>9154.02</v>
      </c>
      <c r="D807" s="1">
        <v>9405</v>
      </c>
      <c r="E807" s="1">
        <v>8913</v>
      </c>
      <c r="F807" s="1">
        <v>9140.85</v>
      </c>
      <c r="G807" s="15">
        <f>BTC[[#This Row],[high]]-BTC[[#This Row],[low]]</f>
        <v>492</v>
      </c>
      <c r="H807" s="15">
        <f>ABS(BTC[[#This Row],[high]]-F806)</f>
        <v>250.28000000000065</v>
      </c>
      <c r="I807" s="15">
        <f>ABS(BTC[[#This Row],[low]]-F806)</f>
        <v>241.71999999999935</v>
      </c>
      <c r="J807" s="15">
        <f>MAX(BTC[[#This Row],[H-L]:[|L-pC|]])</f>
        <v>492</v>
      </c>
      <c r="K807" s="8">
        <f>(K806*9+BTC[[#This Row],[TR]])/10</f>
        <v>575.19325935751215</v>
      </c>
      <c r="L807" s="12">
        <f>(BTC[[#This Row],[high]]+BTC[[#This Row],[low]])/2</f>
        <v>9159</v>
      </c>
      <c r="M807" s="15">
        <f>BTC[[#This Row],[MidPrice]]+3*BTC[[#This Row],[ATR]]</f>
        <v>10884.579778072537</v>
      </c>
      <c r="N807" s="15">
        <f>BTC[[#This Row],[MidPrice]]-3*BTC[[#This Row],[ATR]]</f>
        <v>7433.420221927463</v>
      </c>
      <c r="O807" s="15">
        <f>IF(OR(BTC[[#This Row],[UpperE]]&lt;O806,F806&gt;O806),BTC[[#This Row],[UpperE]],O806)</f>
        <v>10884.579778072537</v>
      </c>
      <c r="P807" s="15">
        <f>IF(OR(BTC[[#This Row],[LowerE]]&gt;P806,F806&lt;P806),BTC[[#This Row],[LowerE]],P806)</f>
        <v>7677.2205376234051</v>
      </c>
      <c r="Q807" s="8">
        <f>IF(T806=O806,BTC[[#This Row],[Upper]],BTC[[#This Row],[Lower]])</f>
        <v>7677.2205376234051</v>
      </c>
      <c r="R807" s="22" t="e">
        <f>IF(BTC[[#This Row],[SuperTrend]]=BTC[[#This Row],[Upper]],BTC[[#This Row],[Upper]],NA())</f>
        <v>#N/A</v>
      </c>
      <c r="S807" s="22">
        <f>IF(BTC[[#This Row],[SuperTrend]]=BTC[[#This Row],[Lower]],BTC[[#This Row],[Lower]],NA())</f>
        <v>7677.2205376234051</v>
      </c>
      <c r="T807" s="22">
        <f>IF(BTC[[#This Row],[close]]&lt;=BTC[[#This Row],[STpot]],BTC[[#This Row],[Upper]],BTC[[#This Row],[Lower]])</f>
        <v>7677.2205376234051</v>
      </c>
    </row>
    <row r="808" spans="1:20" x14ac:dyDescent="0.25">
      <c r="A808" s="5">
        <v>807</v>
      </c>
      <c r="B808" s="2">
        <v>43769</v>
      </c>
      <c r="C808" s="1">
        <v>9140.86</v>
      </c>
      <c r="D808" s="1">
        <v>9279</v>
      </c>
      <c r="E808" s="1">
        <v>9030</v>
      </c>
      <c r="F808" s="1">
        <v>9231.61</v>
      </c>
      <c r="G808" s="15">
        <f>BTC[[#This Row],[high]]-BTC[[#This Row],[low]]</f>
        <v>249</v>
      </c>
      <c r="H808" s="15">
        <f>ABS(BTC[[#This Row],[high]]-F807)</f>
        <v>138.14999999999964</v>
      </c>
      <c r="I808" s="15">
        <f>ABS(BTC[[#This Row],[low]]-F807)</f>
        <v>110.85000000000036</v>
      </c>
      <c r="J808" s="15">
        <f>MAX(BTC[[#This Row],[H-L]:[|L-pC|]])</f>
        <v>249</v>
      </c>
      <c r="K808" s="8">
        <f>(K807*9+BTC[[#This Row],[TR]])/10</f>
        <v>542.5739334217609</v>
      </c>
      <c r="L808" s="12">
        <f>(BTC[[#This Row],[high]]+BTC[[#This Row],[low]])/2</f>
        <v>9154.5</v>
      </c>
      <c r="M808" s="15">
        <f>BTC[[#This Row],[MidPrice]]+3*BTC[[#This Row],[ATR]]</f>
        <v>10782.221800265283</v>
      </c>
      <c r="N808" s="15">
        <f>BTC[[#This Row],[MidPrice]]-3*BTC[[#This Row],[ATR]]</f>
        <v>7526.7781997347174</v>
      </c>
      <c r="O808" s="15">
        <f>IF(OR(BTC[[#This Row],[UpperE]]&lt;O807,F807&gt;O807),BTC[[#This Row],[UpperE]],O807)</f>
        <v>10782.221800265283</v>
      </c>
      <c r="P808" s="15">
        <f>IF(OR(BTC[[#This Row],[LowerE]]&gt;P807,F807&lt;P807),BTC[[#This Row],[LowerE]],P807)</f>
        <v>7677.2205376234051</v>
      </c>
      <c r="Q808" s="8">
        <f>IF(T807=O807,BTC[[#This Row],[Upper]],BTC[[#This Row],[Lower]])</f>
        <v>7677.2205376234051</v>
      </c>
      <c r="R808" s="22" t="e">
        <f>IF(BTC[[#This Row],[SuperTrend]]=BTC[[#This Row],[Upper]],BTC[[#This Row],[Upper]],NA())</f>
        <v>#N/A</v>
      </c>
      <c r="S808" s="22">
        <f>IF(BTC[[#This Row],[SuperTrend]]=BTC[[#This Row],[Lower]],BTC[[#This Row],[Lower]],NA())</f>
        <v>7677.2205376234051</v>
      </c>
      <c r="T808" s="22">
        <f>IF(BTC[[#This Row],[close]]&lt;=BTC[[#This Row],[STpot]],BTC[[#This Row],[Upper]],BTC[[#This Row],[Lower]])</f>
        <v>7677.2205376234051</v>
      </c>
    </row>
    <row r="809" spans="1:20" x14ac:dyDescent="0.25">
      <c r="A809" s="5">
        <v>808</v>
      </c>
      <c r="B809" s="2">
        <v>43770</v>
      </c>
      <c r="C809" s="1">
        <v>9231.4</v>
      </c>
      <c r="D809" s="1">
        <v>9373.74</v>
      </c>
      <c r="E809" s="1">
        <v>9186.2099999999991</v>
      </c>
      <c r="F809" s="1">
        <v>9289.52</v>
      </c>
      <c r="G809" s="15">
        <f>BTC[[#This Row],[high]]-BTC[[#This Row],[low]]</f>
        <v>187.53000000000065</v>
      </c>
      <c r="H809" s="15">
        <f>ABS(BTC[[#This Row],[high]]-F808)</f>
        <v>142.1299999999992</v>
      </c>
      <c r="I809" s="15">
        <f>ABS(BTC[[#This Row],[low]]-F808)</f>
        <v>45.400000000001455</v>
      </c>
      <c r="J809" s="15">
        <f>MAX(BTC[[#This Row],[H-L]:[|L-pC|]])</f>
        <v>187.53000000000065</v>
      </c>
      <c r="K809" s="8">
        <f>(K808*9+BTC[[#This Row],[TR]])/10</f>
        <v>507.06954007958484</v>
      </c>
      <c r="L809" s="12">
        <f>(BTC[[#This Row],[high]]+BTC[[#This Row],[low]])/2</f>
        <v>9279.9749999999985</v>
      </c>
      <c r="M809" s="15">
        <f>BTC[[#This Row],[MidPrice]]+3*BTC[[#This Row],[ATR]]</f>
        <v>10801.183620238753</v>
      </c>
      <c r="N809" s="15">
        <f>BTC[[#This Row],[MidPrice]]-3*BTC[[#This Row],[ATR]]</f>
        <v>7758.766379761244</v>
      </c>
      <c r="O809" s="15">
        <f>IF(OR(BTC[[#This Row],[UpperE]]&lt;O808,F808&gt;O808),BTC[[#This Row],[UpperE]],O808)</f>
        <v>10782.221800265283</v>
      </c>
      <c r="P809" s="15">
        <f>IF(OR(BTC[[#This Row],[LowerE]]&gt;P808,F808&lt;P808),BTC[[#This Row],[LowerE]],P808)</f>
        <v>7758.766379761244</v>
      </c>
      <c r="Q809" s="8">
        <f>IF(T808=O808,BTC[[#This Row],[Upper]],BTC[[#This Row],[Lower]])</f>
        <v>7758.766379761244</v>
      </c>
      <c r="R809" s="22" t="e">
        <f>IF(BTC[[#This Row],[SuperTrend]]=BTC[[#This Row],[Upper]],BTC[[#This Row],[Upper]],NA())</f>
        <v>#N/A</v>
      </c>
      <c r="S809" s="22">
        <f>IF(BTC[[#This Row],[SuperTrend]]=BTC[[#This Row],[Lower]],BTC[[#This Row],[Lower]],NA())</f>
        <v>7758.766379761244</v>
      </c>
      <c r="T809" s="22">
        <f>IF(BTC[[#This Row],[close]]&lt;=BTC[[#This Row],[STpot]],BTC[[#This Row],[Upper]],BTC[[#This Row],[Lower]])</f>
        <v>7758.766379761244</v>
      </c>
    </row>
    <row r="810" spans="1:20" x14ac:dyDescent="0.25">
      <c r="A810" s="5">
        <v>809</v>
      </c>
      <c r="B810" s="2">
        <v>43771</v>
      </c>
      <c r="C810" s="1">
        <v>9289.85</v>
      </c>
      <c r="D810" s="1">
        <v>9362.57</v>
      </c>
      <c r="E810" s="1">
        <v>9066.14</v>
      </c>
      <c r="F810" s="1">
        <v>9194.7099999999991</v>
      </c>
      <c r="G810" s="15">
        <f>BTC[[#This Row],[high]]-BTC[[#This Row],[low]]</f>
        <v>296.43000000000029</v>
      </c>
      <c r="H810" s="15">
        <f>ABS(BTC[[#This Row],[high]]-F809)</f>
        <v>73.049999999999272</v>
      </c>
      <c r="I810" s="15">
        <f>ABS(BTC[[#This Row],[low]]-F809)</f>
        <v>223.38000000000102</v>
      </c>
      <c r="J810" s="15">
        <f>MAX(BTC[[#This Row],[H-L]:[|L-pC|]])</f>
        <v>296.43000000000029</v>
      </c>
      <c r="K810" s="8">
        <f>(K809*9+BTC[[#This Row],[TR]])/10</f>
        <v>486.0055860716264</v>
      </c>
      <c r="L810" s="12">
        <f>(BTC[[#This Row],[high]]+BTC[[#This Row],[low]])/2</f>
        <v>9214.3549999999996</v>
      </c>
      <c r="M810" s="15">
        <f>BTC[[#This Row],[MidPrice]]+3*BTC[[#This Row],[ATR]]</f>
        <v>10672.371758214878</v>
      </c>
      <c r="N810" s="15">
        <f>BTC[[#This Row],[MidPrice]]-3*BTC[[#This Row],[ATR]]</f>
        <v>7756.3382417851208</v>
      </c>
      <c r="O810" s="15">
        <f>IF(OR(BTC[[#This Row],[UpperE]]&lt;O809,F809&gt;O809),BTC[[#This Row],[UpperE]],O809)</f>
        <v>10672.371758214878</v>
      </c>
      <c r="P810" s="15">
        <f>IF(OR(BTC[[#This Row],[LowerE]]&gt;P809,F809&lt;P809),BTC[[#This Row],[LowerE]],P809)</f>
        <v>7758.766379761244</v>
      </c>
      <c r="Q810" s="8">
        <f>IF(T809=O809,BTC[[#This Row],[Upper]],BTC[[#This Row],[Lower]])</f>
        <v>7758.766379761244</v>
      </c>
      <c r="R810" s="22" t="e">
        <f>IF(BTC[[#This Row],[SuperTrend]]=BTC[[#This Row],[Upper]],BTC[[#This Row],[Upper]],NA())</f>
        <v>#N/A</v>
      </c>
      <c r="S810" s="22">
        <f>IF(BTC[[#This Row],[SuperTrend]]=BTC[[#This Row],[Lower]],BTC[[#This Row],[Lower]],NA())</f>
        <v>7758.766379761244</v>
      </c>
      <c r="T810" s="22">
        <f>IF(BTC[[#This Row],[close]]&lt;=BTC[[#This Row],[STpot]],BTC[[#This Row],[Upper]],BTC[[#This Row],[Lower]])</f>
        <v>7758.766379761244</v>
      </c>
    </row>
    <row r="811" spans="1:20" x14ac:dyDescent="0.25">
      <c r="A811" s="5">
        <v>810</v>
      </c>
      <c r="B811" s="2">
        <v>43772</v>
      </c>
      <c r="C811" s="1">
        <v>9196.4599999999991</v>
      </c>
      <c r="D811" s="1">
        <v>9513.68</v>
      </c>
      <c r="E811" s="1">
        <v>9115.84</v>
      </c>
      <c r="F811" s="1">
        <v>9393.35</v>
      </c>
      <c r="G811" s="15">
        <f>BTC[[#This Row],[high]]-BTC[[#This Row],[low]]</f>
        <v>397.84000000000015</v>
      </c>
      <c r="H811" s="15">
        <f>ABS(BTC[[#This Row],[high]]-F810)</f>
        <v>318.97000000000116</v>
      </c>
      <c r="I811" s="15">
        <f>ABS(BTC[[#This Row],[low]]-F810)</f>
        <v>78.869999999998981</v>
      </c>
      <c r="J811" s="15">
        <f>MAX(BTC[[#This Row],[H-L]:[|L-pC|]])</f>
        <v>397.84000000000015</v>
      </c>
      <c r="K811" s="8">
        <f>(K810*9+BTC[[#This Row],[TR]])/10</f>
        <v>477.18902746446372</v>
      </c>
      <c r="L811" s="12">
        <f>(BTC[[#This Row],[high]]+BTC[[#This Row],[low]])/2</f>
        <v>9314.76</v>
      </c>
      <c r="M811" s="15">
        <f>BTC[[#This Row],[MidPrice]]+3*BTC[[#This Row],[ATR]]</f>
        <v>10746.327082393391</v>
      </c>
      <c r="N811" s="15">
        <f>BTC[[#This Row],[MidPrice]]-3*BTC[[#This Row],[ATR]]</f>
        <v>7883.1929176066096</v>
      </c>
      <c r="O811" s="15">
        <f>IF(OR(BTC[[#This Row],[UpperE]]&lt;O810,F810&gt;O810),BTC[[#This Row],[UpperE]],O810)</f>
        <v>10672.371758214878</v>
      </c>
      <c r="P811" s="15">
        <f>IF(OR(BTC[[#This Row],[LowerE]]&gt;P810,F810&lt;P810),BTC[[#This Row],[LowerE]],P810)</f>
        <v>7883.1929176066096</v>
      </c>
      <c r="Q811" s="8">
        <f>IF(T810=O810,BTC[[#This Row],[Upper]],BTC[[#This Row],[Lower]])</f>
        <v>7883.1929176066096</v>
      </c>
      <c r="R811" s="22" t="e">
        <f>IF(BTC[[#This Row],[SuperTrend]]=BTC[[#This Row],[Upper]],BTC[[#This Row],[Upper]],NA())</f>
        <v>#N/A</v>
      </c>
      <c r="S811" s="22">
        <f>IF(BTC[[#This Row],[SuperTrend]]=BTC[[#This Row],[Lower]],BTC[[#This Row],[Lower]],NA())</f>
        <v>7883.1929176066096</v>
      </c>
      <c r="T811" s="22">
        <f>IF(BTC[[#This Row],[close]]&lt;=BTC[[#This Row],[STpot]],BTC[[#This Row],[Upper]],BTC[[#This Row],[Lower]])</f>
        <v>7883.1929176066096</v>
      </c>
    </row>
    <row r="812" spans="1:20" x14ac:dyDescent="0.25">
      <c r="A812" s="5">
        <v>811</v>
      </c>
      <c r="B812" s="2">
        <v>43773</v>
      </c>
      <c r="C812" s="1">
        <v>9392.4</v>
      </c>
      <c r="D812" s="1">
        <v>9454.9500000000007</v>
      </c>
      <c r="E812" s="1">
        <v>9175.76</v>
      </c>
      <c r="F812" s="1">
        <v>9308.66</v>
      </c>
      <c r="G812" s="15">
        <f>BTC[[#This Row],[high]]-BTC[[#This Row],[low]]</f>
        <v>279.19000000000051</v>
      </c>
      <c r="H812" s="15">
        <f>ABS(BTC[[#This Row],[high]]-F811)</f>
        <v>61.600000000000364</v>
      </c>
      <c r="I812" s="15">
        <f>ABS(BTC[[#This Row],[low]]-F811)</f>
        <v>217.59000000000015</v>
      </c>
      <c r="J812" s="15">
        <f>MAX(BTC[[#This Row],[H-L]:[|L-pC|]])</f>
        <v>279.19000000000051</v>
      </c>
      <c r="K812" s="8">
        <f>(K811*9+BTC[[#This Row],[TR]])/10</f>
        <v>457.3891247180174</v>
      </c>
      <c r="L812" s="12">
        <f>(BTC[[#This Row],[high]]+BTC[[#This Row],[low]])/2</f>
        <v>9315.3549999999996</v>
      </c>
      <c r="M812" s="15">
        <f>BTC[[#This Row],[MidPrice]]+3*BTC[[#This Row],[ATR]]</f>
        <v>10687.522374154052</v>
      </c>
      <c r="N812" s="15">
        <f>BTC[[#This Row],[MidPrice]]-3*BTC[[#This Row],[ATR]]</f>
        <v>7943.187625845947</v>
      </c>
      <c r="O812" s="15">
        <f>IF(OR(BTC[[#This Row],[UpperE]]&lt;O811,F811&gt;O811),BTC[[#This Row],[UpperE]],O811)</f>
        <v>10672.371758214878</v>
      </c>
      <c r="P812" s="15">
        <f>IF(OR(BTC[[#This Row],[LowerE]]&gt;P811,F811&lt;P811),BTC[[#This Row],[LowerE]],P811)</f>
        <v>7943.187625845947</v>
      </c>
      <c r="Q812" s="8">
        <f>IF(T811=O811,BTC[[#This Row],[Upper]],BTC[[#This Row],[Lower]])</f>
        <v>7943.187625845947</v>
      </c>
      <c r="R812" s="22" t="e">
        <f>IF(BTC[[#This Row],[SuperTrend]]=BTC[[#This Row],[Upper]],BTC[[#This Row],[Upper]],NA())</f>
        <v>#N/A</v>
      </c>
      <c r="S812" s="22">
        <f>IF(BTC[[#This Row],[SuperTrend]]=BTC[[#This Row],[Lower]],BTC[[#This Row],[Lower]],NA())</f>
        <v>7943.187625845947</v>
      </c>
      <c r="T812" s="22">
        <f>IF(BTC[[#This Row],[close]]&lt;=BTC[[#This Row],[STpot]],BTC[[#This Row],[Upper]],BTC[[#This Row],[Lower]])</f>
        <v>7943.187625845947</v>
      </c>
    </row>
    <row r="813" spans="1:20" x14ac:dyDescent="0.25">
      <c r="A813" s="5">
        <v>812</v>
      </c>
      <c r="B813" s="2">
        <v>43774</v>
      </c>
      <c r="C813" s="1">
        <v>9307.73</v>
      </c>
      <c r="D813" s="1">
        <v>9440.91</v>
      </c>
      <c r="E813" s="1">
        <v>9250.01</v>
      </c>
      <c r="F813" s="1">
        <v>9339.0499999999993</v>
      </c>
      <c r="G813" s="15">
        <f>BTC[[#This Row],[high]]-BTC[[#This Row],[low]]</f>
        <v>190.89999999999964</v>
      </c>
      <c r="H813" s="15">
        <f>ABS(BTC[[#This Row],[high]]-F812)</f>
        <v>132.25</v>
      </c>
      <c r="I813" s="15">
        <f>ABS(BTC[[#This Row],[low]]-F812)</f>
        <v>58.649999999999636</v>
      </c>
      <c r="J813" s="15">
        <f>MAX(BTC[[#This Row],[H-L]:[|L-pC|]])</f>
        <v>190.89999999999964</v>
      </c>
      <c r="K813" s="8">
        <f>(K812*9+BTC[[#This Row],[TR]])/10</f>
        <v>430.74021224621566</v>
      </c>
      <c r="L813" s="12">
        <f>(BTC[[#This Row],[high]]+BTC[[#This Row],[low]])/2</f>
        <v>9345.4599999999991</v>
      </c>
      <c r="M813" s="15">
        <f>BTC[[#This Row],[MidPrice]]+3*BTC[[#This Row],[ATR]]</f>
        <v>10637.680636738645</v>
      </c>
      <c r="N813" s="15">
        <f>BTC[[#This Row],[MidPrice]]-3*BTC[[#This Row],[ATR]]</f>
        <v>8053.2393632613521</v>
      </c>
      <c r="O813" s="15">
        <f>IF(OR(BTC[[#This Row],[UpperE]]&lt;O812,F812&gt;O812),BTC[[#This Row],[UpperE]],O812)</f>
        <v>10637.680636738645</v>
      </c>
      <c r="P813" s="15">
        <f>IF(OR(BTC[[#This Row],[LowerE]]&gt;P812,F812&lt;P812),BTC[[#This Row],[LowerE]],P812)</f>
        <v>8053.2393632613521</v>
      </c>
      <c r="Q813" s="8">
        <f>IF(T812=O812,BTC[[#This Row],[Upper]],BTC[[#This Row],[Lower]])</f>
        <v>8053.2393632613521</v>
      </c>
      <c r="R813" s="22" t="e">
        <f>IF(BTC[[#This Row],[SuperTrend]]=BTC[[#This Row],[Upper]],BTC[[#This Row],[Upper]],NA())</f>
        <v>#N/A</v>
      </c>
      <c r="S813" s="22">
        <f>IF(BTC[[#This Row],[SuperTrend]]=BTC[[#This Row],[Lower]],BTC[[#This Row],[Lower]],NA())</f>
        <v>8053.2393632613521</v>
      </c>
      <c r="T813" s="22">
        <f>IF(BTC[[#This Row],[close]]&lt;=BTC[[#This Row],[STpot]],BTC[[#This Row],[Upper]],BTC[[#This Row],[Lower]])</f>
        <v>8053.2393632613521</v>
      </c>
    </row>
    <row r="814" spans="1:20" x14ac:dyDescent="0.25">
      <c r="A814" s="5">
        <v>813</v>
      </c>
      <c r="B814" s="2">
        <v>43775</v>
      </c>
      <c r="C814" s="1">
        <v>9339.16</v>
      </c>
      <c r="D814" s="1">
        <v>9375</v>
      </c>
      <c r="E814" s="1">
        <v>9101</v>
      </c>
      <c r="F814" s="1">
        <v>9216.2000000000007</v>
      </c>
      <c r="G814" s="15">
        <f>BTC[[#This Row],[high]]-BTC[[#This Row],[low]]</f>
        <v>274</v>
      </c>
      <c r="H814" s="15">
        <f>ABS(BTC[[#This Row],[high]]-F813)</f>
        <v>35.950000000000728</v>
      </c>
      <c r="I814" s="15">
        <f>ABS(BTC[[#This Row],[low]]-F813)</f>
        <v>238.04999999999927</v>
      </c>
      <c r="J814" s="15">
        <f>MAX(BTC[[#This Row],[H-L]:[|L-pC|]])</f>
        <v>274</v>
      </c>
      <c r="K814" s="8">
        <f>(K813*9+BTC[[#This Row],[TR]])/10</f>
        <v>415.06619102159414</v>
      </c>
      <c r="L814" s="12">
        <f>(BTC[[#This Row],[high]]+BTC[[#This Row],[low]])/2</f>
        <v>9238</v>
      </c>
      <c r="M814" s="15">
        <f>BTC[[#This Row],[MidPrice]]+3*BTC[[#This Row],[ATR]]</f>
        <v>10483.198573064783</v>
      </c>
      <c r="N814" s="15">
        <f>BTC[[#This Row],[MidPrice]]-3*BTC[[#This Row],[ATR]]</f>
        <v>7992.801426935217</v>
      </c>
      <c r="O814" s="15">
        <f>IF(OR(BTC[[#This Row],[UpperE]]&lt;O813,F813&gt;O813),BTC[[#This Row],[UpperE]],O813)</f>
        <v>10483.198573064783</v>
      </c>
      <c r="P814" s="15">
        <f>IF(OR(BTC[[#This Row],[LowerE]]&gt;P813,F813&lt;P813),BTC[[#This Row],[LowerE]],P813)</f>
        <v>8053.2393632613521</v>
      </c>
      <c r="Q814" s="8">
        <f>IF(T813=O813,BTC[[#This Row],[Upper]],BTC[[#This Row],[Lower]])</f>
        <v>8053.2393632613521</v>
      </c>
      <c r="R814" s="22" t="e">
        <f>IF(BTC[[#This Row],[SuperTrend]]=BTC[[#This Row],[Upper]],BTC[[#This Row],[Upper]],NA())</f>
        <v>#N/A</v>
      </c>
      <c r="S814" s="22">
        <f>IF(BTC[[#This Row],[SuperTrend]]=BTC[[#This Row],[Lower]],BTC[[#This Row],[Lower]],NA())</f>
        <v>8053.2393632613521</v>
      </c>
      <c r="T814" s="22">
        <f>IF(BTC[[#This Row],[close]]&lt;=BTC[[#This Row],[STpot]],BTC[[#This Row],[Upper]],BTC[[#This Row],[Lower]])</f>
        <v>8053.2393632613521</v>
      </c>
    </row>
    <row r="815" spans="1:20" x14ac:dyDescent="0.25">
      <c r="A815" s="5">
        <v>814</v>
      </c>
      <c r="B815" s="2">
        <v>43776</v>
      </c>
      <c r="C815" s="1">
        <v>9214</v>
      </c>
      <c r="D815" s="1">
        <v>9261</v>
      </c>
      <c r="E815" s="1">
        <v>8696</v>
      </c>
      <c r="F815" s="1">
        <v>8773.73</v>
      </c>
      <c r="G815" s="15">
        <f>BTC[[#This Row],[high]]-BTC[[#This Row],[low]]</f>
        <v>565</v>
      </c>
      <c r="H815" s="15">
        <f>ABS(BTC[[#This Row],[high]]-F814)</f>
        <v>44.799999999999272</v>
      </c>
      <c r="I815" s="15">
        <f>ABS(BTC[[#This Row],[low]]-F814)</f>
        <v>520.20000000000073</v>
      </c>
      <c r="J815" s="15">
        <f>MAX(BTC[[#This Row],[H-L]:[|L-pC|]])</f>
        <v>565</v>
      </c>
      <c r="K815" s="8">
        <f>(K814*9+BTC[[#This Row],[TR]])/10</f>
        <v>430.05957191943469</v>
      </c>
      <c r="L815" s="12">
        <f>(BTC[[#This Row],[high]]+BTC[[#This Row],[low]])/2</f>
        <v>8978.5</v>
      </c>
      <c r="M815" s="15">
        <f>BTC[[#This Row],[MidPrice]]+3*BTC[[#This Row],[ATR]]</f>
        <v>10268.678715758304</v>
      </c>
      <c r="N815" s="15">
        <f>BTC[[#This Row],[MidPrice]]-3*BTC[[#This Row],[ATR]]</f>
        <v>7688.321284241696</v>
      </c>
      <c r="O815" s="15">
        <f>IF(OR(BTC[[#This Row],[UpperE]]&lt;O814,F814&gt;O814),BTC[[#This Row],[UpperE]],O814)</f>
        <v>10268.678715758304</v>
      </c>
      <c r="P815" s="15">
        <f>IF(OR(BTC[[#This Row],[LowerE]]&gt;P814,F814&lt;P814),BTC[[#This Row],[LowerE]],P814)</f>
        <v>8053.2393632613521</v>
      </c>
      <c r="Q815" s="8">
        <f>IF(T814=O814,BTC[[#This Row],[Upper]],BTC[[#This Row],[Lower]])</f>
        <v>8053.2393632613521</v>
      </c>
      <c r="R815" s="22" t="e">
        <f>IF(BTC[[#This Row],[SuperTrend]]=BTC[[#This Row],[Upper]],BTC[[#This Row],[Upper]],NA())</f>
        <v>#N/A</v>
      </c>
      <c r="S815" s="22">
        <f>IF(BTC[[#This Row],[SuperTrend]]=BTC[[#This Row],[Lower]],BTC[[#This Row],[Lower]],NA())</f>
        <v>8053.2393632613521</v>
      </c>
      <c r="T815" s="22">
        <f>IF(BTC[[#This Row],[close]]&lt;=BTC[[#This Row],[STpot]],BTC[[#This Row],[Upper]],BTC[[#This Row],[Lower]])</f>
        <v>8053.2393632613521</v>
      </c>
    </row>
    <row r="816" spans="1:20" x14ac:dyDescent="0.25">
      <c r="A816" s="5">
        <v>815</v>
      </c>
      <c r="B816" s="2">
        <v>43777</v>
      </c>
      <c r="C816" s="1">
        <v>8773.74</v>
      </c>
      <c r="D816" s="1">
        <v>8880</v>
      </c>
      <c r="E816" s="1">
        <v>8724.8799999999992</v>
      </c>
      <c r="F816" s="1">
        <v>8809.41</v>
      </c>
      <c r="G816" s="15">
        <f>BTC[[#This Row],[high]]-BTC[[#This Row],[low]]</f>
        <v>155.1200000000008</v>
      </c>
      <c r="H816" s="15">
        <f>ABS(BTC[[#This Row],[high]]-F815)</f>
        <v>106.27000000000044</v>
      </c>
      <c r="I816" s="15">
        <f>ABS(BTC[[#This Row],[low]]-F815)</f>
        <v>48.850000000000364</v>
      </c>
      <c r="J816" s="15">
        <f>MAX(BTC[[#This Row],[H-L]:[|L-pC|]])</f>
        <v>155.1200000000008</v>
      </c>
      <c r="K816" s="8">
        <f>(K815*9+BTC[[#This Row],[TR]])/10</f>
        <v>402.56561472749132</v>
      </c>
      <c r="L816" s="12">
        <f>(BTC[[#This Row],[high]]+BTC[[#This Row],[low]])/2</f>
        <v>8802.4399999999987</v>
      </c>
      <c r="M816" s="15">
        <f>BTC[[#This Row],[MidPrice]]+3*BTC[[#This Row],[ATR]]</f>
        <v>10010.136844182472</v>
      </c>
      <c r="N816" s="15">
        <f>BTC[[#This Row],[MidPrice]]-3*BTC[[#This Row],[ATR]]</f>
        <v>7594.7431558175249</v>
      </c>
      <c r="O816" s="15">
        <f>IF(OR(BTC[[#This Row],[UpperE]]&lt;O815,F815&gt;O815),BTC[[#This Row],[UpperE]],O815)</f>
        <v>10010.136844182472</v>
      </c>
      <c r="P816" s="15">
        <f>IF(OR(BTC[[#This Row],[LowerE]]&gt;P815,F815&lt;P815),BTC[[#This Row],[LowerE]],P815)</f>
        <v>8053.2393632613521</v>
      </c>
      <c r="Q816" s="8">
        <f>IF(T815=O815,BTC[[#This Row],[Upper]],BTC[[#This Row],[Lower]])</f>
        <v>8053.2393632613521</v>
      </c>
      <c r="R816" s="22" t="e">
        <f>IF(BTC[[#This Row],[SuperTrend]]=BTC[[#This Row],[Upper]],BTC[[#This Row],[Upper]],NA())</f>
        <v>#N/A</v>
      </c>
      <c r="S816" s="22">
        <f>IF(BTC[[#This Row],[SuperTrend]]=BTC[[#This Row],[Lower]],BTC[[#This Row],[Lower]],NA())</f>
        <v>8053.2393632613521</v>
      </c>
      <c r="T816" s="22">
        <f>IF(BTC[[#This Row],[close]]&lt;=BTC[[#This Row],[STpot]],BTC[[#This Row],[Upper]],BTC[[#This Row],[Lower]])</f>
        <v>8053.2393632613521</v>
      </c>
    </row>
    <row r="817" spans="1:20" x14ac:dyDescent="0.25">
      <c r="A817" s="5">
        <v>816</v>
      </c>
      <c r="B817" s="2">
        <v>43778</v>
      </c>
      <c r="C817" s="1">
        <v>8809.18</v>
      </c>
      <c r="D817" s="1">
        <v>9147.19</v>
      </c>
      <c r="E817" s="1">
        <v>8750</v>
      </c>
      <c r="F817" s="1">
        <v>9039.4699999999993</v>
      </c>
      <c r="G817" s="15">
        <f>BTC[[#This Row],[high]]-BTC[[#This Row],[low]]</f>
        <v>397.19000000000051</v>
      </c>
      <c r="H817" s="15">
        <f>ABS(BTC[[#This Row],[high]]-F816)</f>
        <v>337.78000000000065</v>
      </c>
      <c r="I817" s="15">
        <f>ABS(BTC[[#This Row],[low]]-F816)</f>
        <v>59.409999999999854</v>
      </c>
      <c r="J817" s="15">
        <f>MAX(BTC[[#This Row],[H-L]:[|L-pC|]])</f>
        <v>397.19000000000051</v>
      </c>
      <c r="K817" s="8">
        <f>(K816*9+BTC[[#This Row],[TR]])/10</f>
        <v>402.02805325474225</v>
      </c>
      <c r="L817" s="12">
        <f>(BTC[[#This Row],[high]]+BTC[[#This Row],[low]])/2</f>
        <v>8948.5950000000012</v>
      </c>
      <c r="M817" s="15">
        <f>BTC[[#This Row],[MidPrice]]+3*BTC[[#This Row],[ATR]]</f>
        <v>10154.679159764228</v>
      </c>
      <c r="N817" s="15">
        <f>BTC[[#This Row],[MidPrice]]-3*BTC[[#This Row],[ATR]]</f>
        <v>7742.5108402357746</v>
      </c>
      <c r="O817" s="15">
        <f>IF(OR(BTC[[#This Row],[UpperE]]&lt;O816,F816&gt;O816),BTC[[#This Row],[UpperE]],O816)</f>
        <v>10010.136844182472</v>
      </c>
      <c r="P817" s="15">
        <f>IF(OR(BTC[[#This Row],[LowerE]]&gt;P816,F816&lt;P816),BTC[[#This Row],[LowerE]],P816)</f>
        <v>8053.2393632613521</v>
      </c>
      <c r="Q817" s="8">
        <f>IF(T816=O816,BTC[[#This Row],[Upper]],BTC[[#This Row],[Lower]])</f>
        <v>8053.2393632613521</v>
      </c>
      <c r="R817" s="22" t="e">
        <f>IF(BTC[[#This Row],[SuperTrend]]=BTC[[#This Row],[Upper]],BTC[[#This Row],[Upper]],NA())</f>
        <v>#N/A</v>
      </c>
      <c r="S817" s="22">
        <f>IF(BTC[[#This Row],[SuperTrend]]=BTC[[#This Row],[Lower]],BTC[[#This Row],[Lower]],NA())</f>
        <v>8053.2393632613521</v>
      </c>
      <c r="T817" s="22">
        <f>IF(BTC[[#This Row],[close]]&lt;=BTC[[#This Row],[STpot]],BTC[[#This Row],[Upper]],BTC[[#This Row],[Lower]])</f>
        <v>8053.2393632613521</v>
      </c>
    </row>
    <row r="818" spans="1:20" x14ac:dyDescent="0.25">
      <c r="A818" s="5">
        <v>817</v>
      </c>
      <c r="B818" s="2">
        <v>43779</v>
      </c>
      <c r="C818" s="1">
        <v>9040.16</v>
      </c>
      <c r="D818" s="1">
        <v>9072.32</v>
      </c>
      <c r="E818" s="1">
        <v>8618.68</v>
      </c>
      <c r="F818" s="1">
        <v>8733.27</v>
      </c>
      <c r="G818" s="15">
        <f>BTC[[#This Row],[high]]-BTC[[#This Row],[low]]</f>
        <v>453.63999999999942</v>
      </c>
      <c r="H818" s="15">
        <f>ABS(BTC[[#This Row],[high]]-F817)</f>
        <v>32.850000000000364</v>
      </c>
      <c r="I818" s="15">
        <f>ABS(BTC[[#This Row],[low]]-F817)</f>
        <v>420.78999999999905</v>
      </c>
      <c r="J818" s="15">
        <f>MAX(BTC[[#This Row],[H-L]:[|L-pC|]])</f>
        <v>453.63999999999942</v>
      </c>
      <c r="K818" s="8">
        <f>(K817*9+BTC[[#This Row],[TR]])/10</f>
        <v>407.18924792926794</v>
      </c>
      <c r="L818" s="12">
        <f>(BTC[[#This Row],[high]]+BTC[[#This Row],[low]])/2</f>
        <v>8845.5</v>
      </c>
      <c r="M818" s="15">
        <f>BTC[[#This Row],[MidPrice]]+3*BTC[[#This Row],[ATR]]</f>
        <v>10067.067743787804</v>
      </c>
      <c r="N818" s="15">
        <f>BTC[[#This Row],[MidPrice]]-3*BTC[[#This Row],[ATR]]</f>
        <v>7623.9322562121961</v>
      </c>
      <c r="O818" s="15">
        <f>IF(OR(BTC[[#This Row],[UpperE]]&lt;O817,F817&gt;O817),BTC[[#This Row],[UpperE]],O817)</f>
        <v>10010.136844182472</v>
      </c>
      <c r="P818" s="15">
        <f>IF(OR(BTC[[#This Row],[LowerE]]&gt;P817,F817&lt;P817),BTC[[#This Row],[LowerE]],P817)</f>
        <v>8053.2393632613521</v>
      </c>
      <c r="Q818" s="8">
        <f>IF(T817=O817,BTC[[#This Row],[Upper]],BTC[[#This Row],[Lower]])</f>
        <v>8053.2393632613521</v>
      </c>
      <c r="R818" s="22" t="e">
        <f>IF(BTC[[#This Row],[SuperTrend]]=BTC[[#This Row],[Upper]],BTC[[#This Row],[Upper]],NA())</f>
        <v>#N/A</v>
      </c>
      <c r="S818" s="22">
        <f>IF(BTC[[#This Row],[SuperTrend]]=BTC[[#This Row],[Lower]],BTC[[#This Row],[Lower]],NA())</f>
        <v>8053.2393632613521</v>
      </c>
      <c r="T818" s="22">
        <f>IF(BTC[[#This Row],[close]]&lt;=BTC[[#This Row],[STpot]],BTC[[#This Row],[Upper]],BTC[[#This Row],[Lower]])</f>
        <v>8053.2393632613521</v>
      </c>
    </row>
    <row r="819" spans="1:20" x14ac:dyDescent="0.25">
      <c r="A819" s="5">
        <v>818</v>
      </c>
      <c r="B819" s="2">
        <v>43780</v>
      </c>
      <c r="C819" s="1">
        <v>8733.36</v>
      </c>
      <c r="D819" s="1">
        <v>8888</v>
      </c>
      <c r="E819" s="1">
        <v>8567.6</v>
      </c>
      <c r="F819" s="1">
        <v>8821.94</v>
      </c>
      <c r="G819" s="15">
        <f>BTC[[#This Row],[high]]-BTC[[#This Row],[low]]</f>
        <v>320.39999999999964</v>
      </c>
      <c r="H819" s="15">
        <f>ABS(BTC[[#This Row],[high]]-F818)</f>
        <v>154.72999999999956</v>
      </c>
      <c r="I819" s="15">
        <f>ABS(BTC[[#This Row],[low]]-F818)</f>
        <v>165.67000000000007</v>
      </c>
      <c r="J819" s="15">
        <f>MAX(BTC[[#This Row],[H-L]:[|L-pC|]])</f>
        <v>320.39999999999964</v>
      </c>
      <c r="K819" s="8">
        <f>(K818*9+BTC[[#This Row],[TR]])/10</f>
        <v>398.51032313634107</v>
      </c>
      <c r="L819" s="12">
        <f>(BTC[[#This Row],[high]]+BTC[[#This Row],[low]])/2</f>
        <v>8727.7999999999993</v>
      </c>
      <c r="M819" s="15">
        <f>BTC[[#This Row],[MidPrice]]+3*BTC[[#This Row],[ATR]]</f>
        <v>9923.3309694090221</v>
      </c>
      <c r="N819" s="15">
        <f>BTC[[#This Row],[MidPrice]]-3*BTC[[#This Row],[ATR]]</f>
        <v>7532.2690305909764</v>
      </c>
      <c r="O819" s="15">
        <f>IF(OR(BTC[[#This Row],[UpperE]]&lt;O818,F818&gt;O818),BTC[[#This Row],[UpperE]],O818)</f>
        <v>9923.3309694090221</v>
      </c>
      <c r="P819" s="15">
        <f>IF(OR(BTC[[#This Row],[LowerE]]&gt;P818,F818&lt;P818),BTC[[#This Row],[LowerE]],P818)</f>
        <v>8053.2393632613521</v>
      </c>
      <c r="Q819" s="8">
        <f>IF(T818=O818,BTC[[#This Row],[Upper]],BTC[[#This Row],[Lower]])</f>
        <v>8053.2393632613521</v>
      </c>
      <c r="R819" s="22" t="e">
        <f>IF(BTC[[#This Row],[SuperTrend]]=BTC[[#This Row],[Upper]],BTC[[#This Row],[Upper]],NA())</f>
        <v>#N/A</v>
      </c>
      <c r="S819" s="22">
        <f>IF(BTC[[#This Row],[SuperTrend]]=BTC[[#This Row],[Lower]],BTC[[#This Row],[Lower]],NA())</f>
        <v>8053.2393632613521</v>
      </c>
      <c r="T819" s="22">
        <f>IF(BTC[[#This Row],[close]]&lt;=BTC[[#This Row],[STpot]],BTC[[#This Row],[Upper]],BTC[[#This Row],[Lower]])</f>
        <v>8053.2393632613521</v>
      </c>
    </row>
    <row r="820" spans="1:20" x14ac:dyDescent="0.25">
      <c r="A820" s="5">
        <v>819</v>
      </c>
      <c r="B820" s="2">
        <v>43781</v>
      </c>
      <c r="C820" s="1">
        <v>8821.91</v>
      </c>
      <c r="D820" s="1">
        <v>8844.99</v>
      </c>
      <c r="E820" s="1">
        <v>8702</v>
      </c>
      <c r="F820" s="1">
        <v>8777.1200000000008</v>
      </c>
      <c r="G820" s="15">
        <f>BTC[[#This Row],[high]]-BTC[[#This Row],[low]]</f>
        <v>142.98999999999978</v>
      </c>
      <c r="H820" s="15">
        <f>ABS(BTC[[#This Row],[high]]-F819)</f>
        <v>23.049999999999272</v>
      </c>
      <c r="I820" s="15">
        <f>ABS(BTC[[#This Row],[low]]-F819)</f>
        <v>119.94000000000051</v>
      </c>
      <c r="J820" s="15">
        <f>MAX(BTC[[#This Row],[H-L]:[|L-pC|]])</f>
        <v>142.98999999999978</v>
      </c>
      <c r="K820" s="8">
        <f>(K819*9+BTC[[#This Row],[TR]])/10</f>
        <v>372.95829082270694</v>
      </c>
      <c r="L820" s="12">
        <f>(BTC[[#This Row],[high]]+BTC[[#This Row],[low]])/2</f>
        <v>8773.494999999999</v>
      </c>
      <c r="M820" s="15">
        <f>BTC[[#This Row],[MidPrice]]+3*BTC[[#This Row],[ATR]]</f>
        <v>9892.3698724681199</v>
      </c>
      <c r="N820" s="15">
        <f>BTC[[#This Row],[MidPrice]]-3*BTC[[#This Row],[ATR]]</f>
        <v>7654.6201275318781</v>
      </c>
      <c r="O820" s="15">
        <f>IF(OR(BTC[[#This Row],[UpperE]]&lt;O819,F819&gt;O819),BTC[[#This Row],[UpperE]],O819)</f>
        <v>9892.3698724681199</v>
      </c>
      <c r="P820" s="15">
        <f>IF(OR(BTC[[#This Row],[LowerE]]&gt;P819,F819&lt;P819),BTC[[#This Row],[LowerE]],P819)</f>
        <v>8053.2393632613521</v>
      </c>
      <c r="Q820" s="8">
        <f>IF(T819=O819,BTC[[#This Row],[Upper]],BTC[[#This Row],[Lower]])</f>
        <v>8053.2393632613521</v>
      </c>
      <c r="R820" s="22" t="e">
        <f>IF(BTC[[#This Row],[SuperTrend]]=BTC[[#This Row],[Upper]],BTC[[#This Row],[Upper]],NA())</f>
        <v>#N/A</v>
      </c>
      <c r="S820" s="22">
        <f>IF(BTC[[#This Row],[SuperTrend]]=BTC[[#This Row],[Lower]],BTC[[#This Row],[Lower]],NA())</f>
        <v>8053.2393632613521</v>
      </c>
      <c r="T820" s="22">
        <f>IF(BTC[[#This Row],[close]]&lt;=BTC[[#This Row],[STpot]],BTC[[#This Row],[Upper]],BTC[[#This Row],[Lower]])</f>
        <v>8053.2393632613521</v>
      </c>
    </row>
    <row r="821" spans="1:20" x14ac:dyDescent="0.25">
      <c r="A821" s="5">
        <v>820</v>
      </c>
      <c r="B821" s="2">
        <v>43782</v>
      </c>
      <c r="C821" s="1">
        <v>8777.5400000000009</v>
      </c>
      <c r="D821" s="1">
        <v>8800</v>
      </c>
      <c r="E821" s="1">
        <v>8582.6</v>
      </c>
      <c r="F821" s="1">
        <v>8646.68</v>
      </c>
      <c r="G821" s="15">
        <f>BTC[[#This Row],[high]]-BTC[[#This Row],[low]]</f>
        <v>217.39999999999964</v>
      </c>
      <c r="H821" s="15">
        <f>ABS(BTC[[#This Row],[high]]-F820)</f>
        <v>22.8799999999992</v>
      </c>
      <c r="I821" s="15">
        <f>ABS(BTC[[#This Row],[low]]-F820)</f>
        <v>194.52000000000044</v>
      </c>
      <c r="J821" s="15">
        <f>MAX(BTC[[#This Row],[H-L]:[|L-pC|]])</f>
        <v>217.39999999999964</v>
      </c>
      <c r="K821" s="8">
        <f>(K820*9+BTC[[#This Row],[TR]])/10</f>
        <v>357.40246174043625</v>
      </c>
      <c r="L821" s="12">
        <f>(BTC[[#This Row],[high]]+BTC[[#This Row],[low]])/2</f>
        <v>8691.2999999999993</v>
      </c>
      <c r="M821" s="15">
        <f>BTC[[#This Row],[MidPrice]]+3*BTC[[#This Row],[ATR]]</f>
        <v>9763.5073852213081</v>
      </c>
      <c r="N821" s="15">
        <f>BTC[[#This Row],[MidPrice]]-3*BTC[[#This Row],[ATR]]</f>
        <v>7619.0926147786904</v>
      </c>
      <c r="O821" s="15">
        <f>IF(OR(BTC[[#This Row],[UpperE]]&lt;O820,F820&gt;O820),BTC[[#This Row],[UpperE]],O820)</f>
        <v>9763.5073852213081</v>
      </c>
      <c r="P821" s="15">
        <f>IF(OR(BTC[[#This Row],[LowerE]]&gt;P820,F820&lt;P820),BTC[[#This Row],[LowerE]],P820)</f>
        <v>8053.2393632613521</v>
      </c>
      <c r="Q821" s="8">
        <f>IF(T820=O820,BTC[[#This Row],[Upper]],BTC[[#This Row],[Lower]])</f>
        <v>8053.2393632613521</v>
      </c>
      <c r="R821" s="22" t="e">
        <f>IF(BTC[[#This Row],[SuperTrend]]=BTC[[#This Row],[Upper]],BTC[[#This Row],[Upper]],NA())</f>
        <v>#N/A</v>
      </c>
      <c r="S821" s="22">
        <f>IF(BTC[[#This Row],[SuperTrend]]=BTC[[#This Row],[Lower]],BTC[[#This Row],[Lower]],NA())</f>
        <v>8053.2393632613521</v>
      </c>
      <c r="T821" s="22">
        <f>IF(BTC[[#This Row],[close]]&lt;=BTC[[#This Row],[STpot]],BTC[[#This Row],[Upper]],BTC[[#This Row],[Lower]])</f>
        <v>8053.2393632613521</v>
      </c>
    </row>
    <row r="822" spans="1:20" x14ac:dyDescent="0.25">
      <c r="A822" s="5">
        <v>821</v>
      </c>
      <c r="B822" s="2">
        <v>43783</v>
      </c>
      <c r="C822" s="1">
        <v>8646.3799999999992</v>
      </c>
      <c r="D822" s="1">
        <v>8790</v>
      </c>
      <c r="E822" s="1">
        <v>8400</v>
      </c>
      <c r="F822" s="1">
        <v>8471.73</v>
      </c>
      <c r="G822" s="15">
        <f>BTC[[#This Row],[high]]-BTC[[#This Row],[low]]</f>
        <v>390</v>
      </c>
      <c r="H822" s="15">
        <f>ABS(BTC[[#This Row],[high]]-F821)</f>
        <v>143.31999999999971</v>
      </c>
      <c r="I822" s="15">
        <f>ABS(BTC[[#This Row],[low]]-F821)</f>
        <v>246.68000000000029</v>
      </c>
      <c r="J822" s="15">
        <f>MAX(BTC[[#This Row],[H-L]:[|L-pC|]])</f>
        <v>390</v>
      </c>
      <c r="K822" s="8">
        <f>(K821*9+BTC[[#This Row],[TR]])/10</f>
        <v>360.6622155663926</v>
      </c>
      <c r="L822" s="12">
        <f>(BTC[[#This Row],[high]]+BTC[[#This Row],[low]])/2</f>
        <v>8595</v>
      </c>
      <c r="M822" s="15">
        <f>BTC[[#This Row],[MidPrice]]+3*BTC[[#This Row],[ATR]]</f>
        <v>9676.9866466991771</v>
      </c>
      <c r="N822" s="15">
        <f>BTC[[#This Row],[MidPrice]]-3*BTC[[#This Row],[ATR]]</f>
        <v>7513.013353300822</v>
      </c>
      <c r="O822" s="15">
        <f>IF(OR(BTC[[#This Row],[UpperE]]&lt;O821,F821&gt;O821),BTC[[#This Row],[UpperE]],O821)</f>
        <v>9676.9866466991771</v>
      </c>
      <c r="P822" s="15">
        <f>IF(OR(BTC[[#This Row],[LowerE]]&gt;P821,F821&lt;P821),BTC[[#This Row],[LowerE]],P821)</f>
        <v>8053.2393632613521</v>
      </c>
      <c r="Q822" s="8">
        <f>IF(T821=O821,BTC[[#This Row],[Upper]],BTC[[#This Row],[Lower]])</f>
        <v>8053.2393632613521</v>
      </c>
      <c r="R822" s="22" t="e">
        <f>IF(BTC[[#This Row],[SuperTrend]]=BTC[[#This Row],[Upper]],BTC[[#This Row],[Upper]],NA())</f>
        <v>#N/A</v>
      </c>
      <c r="S822" s="22">
        <f>IF(BTC[[#This Row],[SuperTrend]]=BTC[[#This Row],[Lower]],BTC[[#This Row],[Lower]],NA())</f>
        <v>8053.2393632613521</v>
      </c>
      <c r="T822" s="22">
        <f>IF(BTC[[#This Row],[close]]&lt;=BTC[[#This Row],[STpot]],BTC[[#This Row],[Upper]],BTC[[#This Row],[Lower]])</f>
        <v>8053.2393632613521</v>
      </c>
    </row>
    <row r="823" spans="1:20" x14ac:dyDescent="0.25">
      <c r="A823" s="5">
        <v>822</v>
      </c>
      <c r="B823" s="2">
        <v>43784</v>
      </c>
      <c r="C823" s="1">
        <v>8471.6200000000008</v>
      </c>
      <c r="D823" s="1">
        <v>8543</v>
      </c>
      <c r="E823" s="1">
        <v>8400</v>
      </c>
      <c r="F823" s="1">
        <v>8491.02</v>
      </c>
      <c r="G823" s="15">
        <f>BTC[[#This Row],[high]]-BTC[[#This Row],[low]]</f>
        <v>143</v>
      </c>
      <c r="H823" s="15">
        <f>ABS(BTC[[#This Row],[high]]-F822)</f>
        <v>71.270000000000437</v>
      </c>
      <c r="I823" s="15">
        <f>ABS(BTC[[#This Row],[low]]-F822)</f>
        <v>71.729999999999563</v>
      </c>
      <c r="J823" s="15">
        <f>MAX(BTC[[#This Row],[H-L]:[|L-pC|]])</f>
        <v>143</v>
      </c>
      <c r="K823" s="8">
        <f>(K822*9+BTC[[#This Row],[TR]])/10</f>
        <v>338.89599400975334</v>
      </c>
      <c r="L823" s="12">
        <f>(BTC[[#This Row],[high]]+BTC[[#This Row],[low]])/2</f>
        <v>8471.5</v>
      </c>
      <c r="M823" s="15">
        <f>BTC[[#This Row],[MidPrice]]+3*BTC[[#This Row],[ATR]]</f>
        <v>9488.1879820292597</v>
      </c>
      <c r="N823" s="15">
        <f>BTC[[#This Row],[MidPrice]]-3*BTC[[#This Row],[ATR]]</f>
        <v>7454.8120179707403</v>
      </c>
      <c r="O823" s="15">
        <f>IF(OR(BTC[[#This Row],[UpperE]]&lt;O822,F822&gt;O822),BTC[[#This Row],[UpperE]],O822)</f>
        <v>9488.1879820292597</v>
      </c>
      <c r="P823" s="15">
        <f>IF(OR(BTC[[#This Row],[LowerE]]&gt;P822,F822&lt;P822),BTC[[#This Row],[LowerE]],P822)</f>
        <v>8053.2393632613521</v>
      </c>
      <c r="Q823" s="8">
        <f>IF(T822=O822,BTC[[#This Row],[Upper]],BTC[[#This Row],[Lower]])</f>
        <v>8053.2393632613521</v>
      </c>
      <c r="R823" s="22" t="e">
        <f>IF(BTC[[#This Row],[SuperTrend]]=BTC[[#This Row],[Upper]],BTC[[#This Row],[Upper]],NA())</f>
        <v>#N/A</v>
      </c>
      <c r="S823" s="22">
        <f>IF(BTC[[#This Row],[SuperTrend]]=BTC[[#This Row],[Lower]],BTC[[#This Row],[Lower]],NA())</f>
        <v>8053.2393632613521</v>
      </c>
      <c r="T823" s="22">
        <f>IF(BTC[[#This Row],[close]]&lt;=BTC[[#This Row],[STpot]],BTC[[#This Row],[Upper]],BTC[[#This Row],[Lower]])</f>
        <v>8053.2393632613521</v>
      </c>
    </row>
    <row r="824" spans="1:20" x14ac:dyDescent="0.25">
      <c r="A824" s="5">
        <v>823</v>
      </c>
      <c r="B824" s="2">
        <v>43785</v>
      </c>
      <c r="C824" s="1">
        <v>8490.74</v>
      </c>
      <c r="D824" s="1">
        <v>8635</v>
      </c>
      <c r="E824" s="1">
        <v>8350.68</v>
      </c>
      <c r="F824" s="1">
        <v>8502.4</v>
      </c>
      <c r="G824" s="15">
        <f>BTC[[#This Row],[high]]-BTC[[#This Row],[low]]</f>
        <v>284.31999999999971</v>
      </c>
      <c r="H824" s="15">
        <f>ABS(BTC[[#This Row],[high]]-F823)</f>
        <v>143.97999999999956</v>
      </c>
      <c r="I824" s="15">
        <f>ABS(BTC[[#This Row],[low]]-F823)</f>
        <v>140.34000000000015</v>
      </c>
      <c r="J824" s="15">
        <f>MAX(BTC[[#This Row],[H-L]:[|L-pC|]])</f>
        <v>284.31999999999971</v>
      </c>
      <c r="K824" s="8">
        <f>(K823*9+BTC[[#This Row],[TR]])/10</f>
        <v>333.43839460877797</v>
      </c>
      <c r="L824" s="12">
        <f>(BTC[[#This Row],[high]]+BTC[[#This Row],[low]])/2</f>
        <v>8492.84</v>
      </c>
      <c r="M824" s="15">
        <f>BTC[[#This Row],[MidPrice]]+3*BTC[[#This Row],[ATR]]</f>
        <v>9493.1551838263331</v>
      </c>
      <c r="N824" s="15">
        <f>BTC[[#This Row],[MidPrice]]-3*BTC[[#This Row],[ATR]]</f>
        <v>7492.5248161736663</v>
      </c>
      <c r="O824" s="15">
        <f>IF(OR(BTC[[#This Row],[UpperE]]&lt;O823,F823&gt;O823),BTC[[#This Row],[UpperE]],O823)</f>
        <v>9488.1879820292597</v>
      </c>
      <c r="P824" s="15">
        <f>IF(OR(BTC[[#This Row],[LowerE]]&gt;P823,F823&lt;P823),BTC[[#This Row],[LowerE]],P823)</f>
        <v>8053.2393632613521</v>
      </c>
      <c r="Q824" s="8">
        <f>IF(T823=O823,BTC[[#This Row],[Upper]],BTC[[#This Row],[Lower]])</f>
        <v>8053.2393632613521</v>
      </c>
      <c r="R824" s="22" t="e">
        <f>IF(BTC[[#This Row],[SuperTrend]]=BTC[[#This Row],[Upper]],BTC[[#This Row],[Upper]],NA())</f>
        <v>#N/A</v>
      </c>
      <c r="S824" s="22">
        <f>IF(BTC[[#This Row],[SuperTrend]]=BTC[[#This Row],[Lower]],BTC[[#This Row],[Lower]],NA())</f>
        <v>8053.2393632613521</v>
      </c>
      <c r="T824" s="22">
        <f>IF(BTC[[#This Row],[close]]&lt;=BTC[[#This Row],[STpot]],BTC[[#This Row],[Upper]],BTC[[#This Row],[Lower]])</f>
        <v>8053.2393632613521</v>
      </c>
    </row>
    <row r="825" spans="1:20" x14ac:dyDescent="0.25">
      <c r="A825" s="5">
        <v>824</v>
      </c>
      <c r="B825" s="2">
        <v>43786</v>
      </c>
      <c r="C825" s="1">
        <v>8502.8700000000008</v>
      </c>
      <c r="D825" s="1">
        <v>8503.52</v>
      </c>
      <c r="E825" s="1">
        <v>8060</v>
      </c>
      <c r="F825" s="1">
        <v>8187.17</v>
      </c>
      <c r="G825" s="15">
        <f>BTC[[#This Row],[high]]-BTC[[#This Row],[low]]</f>
        <v>443.52000000000044</v>
      </c>
      <c r="H825" s="15">
        <f>ABS(BTC[[#This Row],[high]]-F824)</f>
        <v>1.1200000000008004</v>
      </c>
      <c r="I825" s="15">
        <f>ABS(BTC[[#This Row],[low]]-F824)</f>
        <v>442.39999999999964</v>
      </c>
      <c r="J825" s="15">
        <f>MAX(BTC[[#This Row],[H-L]:[|L-pC|]])</f>
        <v>443.52000000000044</v>
      </c>
      <c r="K825" s="8">
        <f>(K824*9+BTC[[#This Row],[TR]])/10</f>
        <v>344.4465551479002</v>
      </c>
      <c r="L825" s="12">
        <f>(BTC[[#This Row],[high]]+BTC[[#This Row],[low]])/2</f>
        <v>8281.76</v>
      </c>
      <c r="M825" s="15">
        <f>BTC[[#This Row],[MidPrice]]+3*BTC[[#This Row],[ATR]]</f>
        <v>9315.0996654437004</v>
      </c>
      <c r="N825" s="15">
        <f>BTC[[#This Row],[MidPrice]]-3*BTC[[#This Row],[ATR]]</f>
        <v>7248.4203345563001</v>
      </c>
      <c r="O825" s="15">
        <f>IF(OR(BTC[[#This Row],[UpperE]]&lt;O824,F824&gt;O824),BTC[[#This Row],[UpperE]],O824)</f>
        <v>9315.0996654437004</v>
      </c>
      <c r="P825" s="15">
        <f>IF(OR(BTC[[#This Row],[LowerE]]&gt;P824,F824&lt;P824),BTC[[#This Row],[LowerE]],P824)</f>
        <v>8053.2393632613521</v>
      </c>
      <c r="Q825" s="8">
        <f>IF(T824=O824,BTC[[#This Row],[Upper]],BTC[[#This Row],[Lower]])</f>
        <v>8053.2393632613521</v>
      </c>
      <c r="R825" s="22" t="e">
        <f>IF(BTC[[#This Row],[SuperTrend]]=BTC[[#This Row],[Upper]],BTC[[#This Row],[Upper]],NA())</f>
        <v>#N/A</v>
      </c>
      <c r="S825" s="22">
        <f>IF(BTC[[#This Row],[SuperTrend]]=BTC[[#This Row],[Lower]],BTC[[#This Row],[Lower]],NA())</f>
        <v>8053.2393632613521</v>
      </c>
      <c r="T825" s="22">
        <f>IF(BTC[[#This Row],[close]]&lt;=BTC[[#This Row],[STpot]],BTC[[#This Row],[Upper]],BTC[[#This Row],[Lower]])</f>
        <v>8053.2393632613521</v>
      </c>
    </row>
    <row r="826" spans="1:20" x14ac:dyDescent="0.25">
      <c r="A826" s="5">
        <v>825</v>
      </c>
      <c r="B826" s="2">
        <v>43787</v>
      </c>
      <c r="C826" s="1">
        <v>8186.5</v>
      </c>
      <c r="D826" s="1">
        <v>8218.6299999999992</v>
      </c>
      <c r="E826" s="1">
        <v>8003</v>
      </c>
      <c r="F826" s="1">
        <v>8133.64</v>
      </c>
      <c r="G826" s="15">
        <f>BTC[[#This Row],[high]]-BTC[[#This Row],[low]]</f>
        <v>215.6299999999992</v>
      </c>
      <c r="H826" s="15">
        <f>ABS(BTC[[#This Row],[high]]-F825)</f>
        <v>31.459999999999127</v>
      </c>
      <c r="I826" s="15">
        <f>ABS(BTC[[#This Row],[low]]-F825)</f>
        <v>184.17000000000007</v>
      </c>
      <c r="J826" s="15">
        <f>MAX(BTC[[#This Row],[H-L]:[|L-pC|]])</f>
        <v>215.6299999999992</v>
      </c>
      <c r="K826" s="8">
        <f>(K825*9+BTC[[#This Row],[TR]])/10</f>
        <v>331.56489963311009</v>
      </c>
      <c r="L826" s="12">
        <f>(BTC[[#This Row],[high]]+BTC[[#This Row],[low]])/2</f>
        <v>8110.8149999999996</v>
      </c>
      <c r="M826" s="15">
        <f>BTC[[#This Row],[MidPrice]]+3*BTC[[#This Row],[ATR]]</f>
        <v>9105.50969889933</v>
      </c>
      <c r="N826" s="15">
        <f>BTC[[#This Row],[MidPrice]]-3*BTC[[#This Row],[ATR]]</f>
        <v>7116.1203011006692</v>
      </c>
      <c r="O826" s="15">
        <f>IF(OR(BTC[[#This Row],[UpperE]]&lt;O825,F825&gt;O825),BTC[[#This Row],[UpperE]],O825)</f>
        <v>9105.50969889933</v>
      </c>
      <c r="P826" s="15">
        <f>IF(OR(BTC[[#This Row],[LowerE]]&gt;P825,F825&lt;P825),BTC[[#This Row],[LowerE]],P825)</f>
        <v>8053.2393632613521</v>
      </c>
      <c r="Q826" s="8">
        <f>IF(T825=O825,BTC[[#This Row],[Upper]],BTC[[#This Row],[Lower]])</f>
        <v>8053.2393632613521</v>
      </c>
      <c r="R826" s="22" t="e">
        <f>IF(BTC[[#This Row],[SuperTrend]]=BTC[[#This Row],[Upper]],BTC[[#This Row],[Upper]],NA())</f>
        <v>#N/A</v>
      </c>
      <c r="S826" s="22">
        <f>IF(BTC[[#This Row],[SuperTrend]]=BTC[[#This Row],[Lower]],BTC[[#This Row],[Lower]],NA())</f>
        <v>8053.2393632613521</v>
      </c>
      <c r="T826" s="22">
        <f>IF(BTC[[#This Row],[close]]&lt;=BTC[[#This Row],[STpot]],BTC[[#This Row],[Upper]],BTC[[#This Row],[Lower]])</f>
        <v>8053.2393632613521</v>
      </c>
    </row>
    <row r="827" spans="1:20" x14ac:dyDescent="0.25">
      <c r="A827" s="5">
        <v>826</v>
      </c>
      <c r="B827" s="2">
        <v>43788</v>
      </c>
      <c r="C827" s="1">
        <v>8133.83</v>
      </c>
      <c r="D827" s="1">
        <v>8264.2900000000009</v>
      </c>
      <c r="E827" s="1">
        <v>8038.4</v>
      </c>
      <c r="F827" s="1">
        <v>8098.01</v>
      </c>
      <c r="G827" s="15">
        <f>BTC[[#This Row],[high]]-BTC[[#This Row],[low]]</f>
        <v>225.89000000000124</v>
      </c>
      <c r="H827" s="15">
        <f>ABS(BTC[[#This Row],[high]]-F826)</f>
        <v>130.65000000000055</v>
      </c>
      <c r="I827" s="15">
        <f>ABS(BTC[[#This Row],[low]]-F826)</f>
        <v>95.240000000000691</v>
      </c>
      <c r="J827" s="15">
        <f>MAX(BTC[[#This Row],[H-L]:[|L-pC|]])</f>
        <v>225.89000000000124</v>
      </c>
      <c r="K827" s="8">
        <f>(K826*9+BTC[[#This Row],[TR]])/10</f>
        <v>320.9974096697992</v>
      </c>
      <c r="L827" s="12">
        <f>(BTC[[#This Row],[high]]+BTC[[#This Row],[low]])/2</f>
        <v>8151.3450000000003</v>
      </c>
      <c r="M827" s="15">
        <f>BTC[[#This Row],[MidPrice]]+3*BTC[[#This Row],[ATR]]</f>
        <v>9114.3372290093976</v>
      </c>
      <c r="N827" s="15">
        <f>BTC[[#This Row],[MidPrice]]-3*BTC[[#This Row],[ATR]]</f>
        <v>7188.3527709906029</v>
      </c>
      <c r="O827" s="15">
        <f>IF(OR(BTC[[#This Row],[UpperE]]&lt;O826,F826&gt;O826),BTC[[#This Row],[UpperE]],O826)</f>
        <v>9105.50969889933</v>
      </c>
      <c r="P827" s="15">
        <f>IF(OR(BTC[[#This Row],[LowerE]]&gt;P826,F826&lt;P826),BTC[[#This Row],[LowerE]],P826)</f>
        <v>8053.2393632613521</v>
      </c>
      <c r="Q827" s="8">
        <f>IF(T826=O826,BTC[[#This Row],[Upper]],BTC[[#This Row],[Lower]])</f>
        <v>8053.2393632613521</v>
      </c>
      <c r="R827" s="22" t="e">
        <f>IF(BTC[[#This Row],[SuperTrend]]=BTC[[#This Row],[Upper]],BTC[[#This Row],[Upper]],NA())</f>
        <v>#N/A</v>
      </c>
      <c r="S827" s="22">
        <f>IF(BTC[[#This Row],[SuperTrend]]=BTC[[#This Row],[Lower]],BTC[[#This Row],[Lower]],NA())</f>
        <v>8053.2393632613521</v>
      </c>
      <c r="T827" s="22">
        <f>IF(BTC[[#This Row],[close]]&lt;=BTC[[#This Row],[STpot]],BTC[[#This Row],[Upper]],BTC[[#This Row],[Lower]])</f>
        <v>8053.2393632613521</v>
      </c>
    </row>
    <row r="828" spans="1:20" x14ac:dyDescent="0.25">
      <c r="A828" s="5">
        <v>827</v>
      </c>
      <c r="B828" s="2">
        <v>43789</v>
      </c>
      <c r="C828" s="1">
        <v>8098.56</v>
      </c>
      <c r="D828" s="1">
        <v>8134.73</v>
      </c>
      <c r="E828" s="1">
        <v>7500</v>
      </c>
      <c r="F828" s="1">
        <v>7627.74</v>
      </c>
      <c r="G828" s="15">
        <f>BTC[[#This Row],[high]]-BTC[[#This Row],[low]]</f>
        <v>634.72999999999956</v>
      </c>
      <c r="H828" s="15">
        <f>ABS(BTC[[#This Row],[high]]-F827)</f>
        <v>36.719999999999345</v>
      </c>
      <c r="I828" s="15">
        <f>ABS(BTC[[#This Row],[low]]-F827)</f>
        <v>598.01000000000022</v>
      </c>
      <c r="J828" s="15">
        <f>MAX(BTC[[#This Row],[H-L]:[|L-pC|]])</f>
        <v>634.72999999999956</v>
      </c>
      <c r="K828" s="8">
        <f>(K827*9+BTC[[#This Row],[TR]])/10</f>
        <v>352.37066870281922</v>
      </c>
      <c r="L828" s="12">
        <f>(BTC[[#This Row],[high]]+BTC[[#This Row],[low]])/2</f>
        <v>7817.3649999999998</v>
      </c>
      <c r="M828" s="15">
        <f>BTC[[#This Row],[MidPrice]]+3*BTC[[#This Row],[ATR]]</f>
        <v>8874.4770061084564</v>
      </c>
      <c r="N828" s="15">
        <f>BTC[[#This Row],[MidPrice]]-3*BTC[[#This Row],[ATR]]</f>
        <v>6760.2529938915422</v>
      </c>
      <c r="O828" s="15">
        <f>IF(OR(BTC[[#This Row],[UpperE]]&lt;O827,F827&gt;O827),BTC[[#This Row],[UpperE]],O827)</f>
        <v>8874.4770061084564</v>
      </c>
      <c r="P828" s="15">
        <f>IF(OR(BTC[[#This Row],[LowerE]]&gt;P827,F827&lt;P827),BTC[[#This Row],[LowerE]],P827)</f>
        <v>8053.2393632613521</v>
      </c>
      <c r="Q828" s="8">
        <f>IF(T827=O827,BTC[[#This Row],[Upper]],BTC[[#This Row],[Lower]])</f>
        <v>8053.2393632613521</v>
      </c>
      <c r="R828" s="22">
        <f>IF(BTC[[#This Row],[SuperTrend]]=BTC[[#This Row],[Upper]],BTC[[#This Row],[Upper]],NA())</f>
        <v>8874.4770061084564</v>
      </c>
      <c r="S828" s="22" t="e">
        <f>IF(BTC[[#This Row],[SuperTrend]]=BTC[[#This Row],[Lower]],BTC[[#This Row],[Lower]],NA())</f>
        <v>#N/A</v>
      </c>
      <c r="T828" s="22">
        <f>IF(BTC[[#This Row],[close]]&lt;=BTC[[#This Row],[STpot]],BTC[[#This Row],[Upper]],BTC[[#This Row],[Lower]])</f>
        <v>8874.4770061084564</v>
      </c>
    </row>
    <row r="829" spans="1:20" x14ac:dyDescent="0.25">
      <c r="A829" s="5">
        <v>828</v>
      </c>
      <c r="B829" s="2">
        <v>43790</v>
      </c>
      <c r="C829" s="1">
        <v>7627.79</v>
      </c>
      <c r="D829" s="1">
        <v>7750</v>
      </c>
      <c r="E829" s="1">
        <v>6790</v>
      </c>
      <c r="F829" s="1">
        <v>7268.23</v>
      </c>
      <c r="G829" s="15">
        <f>BTC[[#This Row],[high]]-BTC[[#This Row],[low]]</f>
        <v>960</v>
      </c>
      <c r="H829" s="15">
        <f>ABS(BTC[[#This Row],[high]]-F828)</f>
        <v>122.26000000000022</v>
      </c>
      <c r="I829" s="15">
        <f>ABS(BTC[[#This Row],[low]]-F828)</f>
        <v>837.73999999999978</v>
      </c>
      <c r="J829" s="15">
        <f>MAX(BTC[[#This Row],[H-L]:[|L-pC|]])</f>
        <v>960</v>
      </c>
      <c r="K829" s="8">
        <f>(K828*9+BTC[[#This Row],[TR]])/10</f>
        <v>413.13360183253735</v>
      </c>
      <c r="L829" s="12">
        <f>(BTC[[#This Row],[high]]+BTC[[#This Row],[low]])/2</f>
        <v>7270</v>
      </c>
      <c r="M829" s="15">
        <f>BTC[[#This Row],[MidPrice]]+3*BTC[[#This Row],[ATR]]</f>
        <v>8509.4008054976111</v>
      </c>
      <c r="N829" s="15">
        <f>BTC[[#This Row],[MidPrice]]-3*BTC[[#This Row],[ATR]]</f>
        <v>6030.5991945023879</v>
      </c>
      <c r="O829" s="15">
        <f>IF(OR(BTC[[#This Row],[UpperE]]&lt;O828,F828&gt;O828),BTC[[#This Row],[UpperE]],O828)</f>
        <v>8509.4008054976111</v>
      </c>
      <c r="P829" s="15">
        <f>IF(OR(BTC[[#This Row],[LowerE]]&gt;P828,F828&lt;P828),BTC[[#This Row],[LowerE]],P828)</f>
        <v>6030.5991945023879</v>
      </c>
      <c r="Q829" s="8">
        <f>IF(T828=O828,BTC[[#This Row],[Upper]],BTC[[#This Row],[Lower]])</f>
        <v>8509.4008054976111</v>
      </c>
      <c r="R829" s="22">
        <f>IF(BTC[[#This Row],[SuperTrend]]=BTC[[#This Row],[Upper]],BTC[[#This Row],[Upper]],NA())</f>
        <v>8509.4008054976111</v>
      </c>
      <c r="S829" s="22" t="e">
        <f>IF(BTC[[#This Row],[SuperTrend]]=BTC[[#This Row],[Lower]],BTC[[#This Row],[Lower]],NA())</f>
        <v>#N/A</v>
      </c>
      <c r="T829" s="22">
        <f>IF(BTC[[#This Row],[close]]&lt;=BTC[[#This Row],[STpot]],BTC[[#This Row],[Upper]],BTC[[#This Row],[Lower]])</f>
        <v>8509.4008054976111</v>
      </c>
    </row>
    <row r="830" spans="1:20" x14ac:dyDescent="0.25">
      <c r="A830" s="5">
        <v>829</v>
      </c>
      <c r="B830" s="2">
        <v>43791</v>
      </c>
      <c r="C830" s="1">
        <v>7268.23</v>
      </c>
      <c r="D830" s="1">
        <v>7344.48</v>
      </c>
      <c r="E830" s="1">
        <v>7080.01</v>
      </c>
      <c r="F830" s="1">
        <v>7311.57</v>
      </c>
      <c r="G830" s="15">
        <f>BTC[[#This Row],[high]]-BTC[[#This Row],[low]]</f>
        <v>264.46999999999935</v>
      </c>
      <c r="H830" s="15">
        <f>ABS(BTC[[#This Row],[high]]-F829)</f>
        <v>76.25</v>
      </c>
      <c r="I830" s="15">
        <f>ABS(BTC[[#This Row],[low]]-F829)</f>
        <v>188.21999999999935</v>
      </c>
      <c r="J830" s="15">
        <f>MAX(BTC[[#This Row],[H-L]:[|L-pC|]])</f>
        <v>264.46999999999935</v>
      </c>
      <c r="K830" s="8">
        <f>(K829*9+BTC[[#This Row],[TR]])/10</f>
        <v>398.26724164928356</v>
      </c>
      <c r="L830" s="12">
        <f>(BTC[[#This Row],[high]]+BTC[[#This Row],[low]])/2</f>
        <v>7212.2449999999999</v>
      </c>
      <c r="M830" s="15">
        <f>BTC[[#This Row],[MidPrice]]+3*BTC[[#This Row],[ATR]]</f>
        <v>8407.0467249478497</v>
      </c>
      <c r="N830" s="15">
        <f>BTC[[#This Row],[MidPrice]]-3*BTC[[#This Row],[ATR]]</f>
        <v>6017.4432750521491</v>
      </c>
      <c r="O830" s="15">
        <f>IF(OR(BTC[[#This Row],[UpperE]]&lt;O829,F829&gt;O829),BTC[[#This Row],[UpperE]],O829)</f>
        <v>8407.0467249478497</v>
      </c>
      <c r="P830" s="15">
        <f>IF(OR(BTC[[#This Row],[LowerE]]&gt;P829,F829&lt;P829),BTC[[#This Row],[LowerE]],P829)</f>
        <v>6030.5991945023879</v>
      </c>
      <c r="Q830" s="8">
        <f>IF(T829=O829,BTC[[#This Row],[Upper]],BTC[[#This Row],[Lower]])</f>
        <v>8407.0467249478497</v>
      </c>
      <c r="R830" s="22">
        <f>IF(BTC[[#This Row],[SuperTrend]]=BTC[[#This Row],[Upper]],BTC[[#This Row],[Upper]],NA())</f>
        <v>8407.0467249478497</v>
      </c>
      <c r="S830" s="22" t="e">
        <f>IF(BTC[[#This Row],[SuperTrend]]=BTC[[#This Row],[Lower]],BTC[[#This Row],[Lower]],NA())</f>
        <v>#N/A</v>
      </c>
      <c r="T830" s="22">
        <f>IF(BTC[[#This Row],[close]]&lt;=BTC[[#This Row],[STpot]],BTC[[#This Row],[Upper]],BTC[[#This Row],[Lower]])</f>
        <v>8407.0467249478497</v>
      </c>
    </row>
    <row r="831" spans="1:20" x14ac:dyDescent="0.25">
      <c r="A831" s="5">
        <v>830</v>
      </c>
      <c r="B831" s="2">
        <v>43792</v>
      </c>
      <c r="C831" s="1">
        <v>7311.1</v>
      </c>
      <c r="D831" s="1">
        <v>7330.39</v>
      </c>
      <c r="E831" s="1">
        <v>6861</v>
      </c>
      <c r="F831" s="1">
        <v>6903.28</v>
      </c>
      <c r="G831" s="15">
        <f>BTC[[#This Row],[high]]-BTC[[#This Row],[low]]</f>
        <v>469.39000000000033</v>
      </c>
      <c r="H831" s="15">
        <f>ABS(BTC[[#This Row],[high]]-F830)</f>
        <v>18.820000000000618</v>
      </c>
      <c r="I831" s="15">
        <f>ABS(BTC[[#This Row],[low]]-F830)</f>
        <v>450.56999999999971</v>
      </c>
      <c r="J831" s="15">
        <f>MAX(BTC[[#This Row],[H-L]:[|L-pC|]])</f>
        <v>469.39000000000033</v>
      </c>
      <c r="K831" s="8">
        <f>(K830*9+BTC[[#This Row],[TR]])/10</f>
        <v>405.37951748435523</v>
      </c>
      <c r="L831" s="12">
        <f>(BTC[[#This Row],[high]]+BTC[[#This Row],[low]])/2</f>
        <v>7095.6949999999997</v>
      </c>
      <c r="M831" s="15">
        <f>BTC[[#This Row],[MidPrice]]+3*BTC[[#This Row],[ATR]]</f>
        <v>8311.8335524530648</v>
      </c>
      <c r="N831" s="15">
        <f>BTC[[#This Row],[MidPrice]]-3*BTC[[#This Row],[ATR]]</f>
        <v>5879.5564475469346</v>
      </c>
      <c r="O831" s="15">
        <f>IF(OR(BTC[[#This Row],[UpperE]]&lt;O830,F830&gt;O830),BTC[[#This Row],[UpperE]],O830)</f>
        <v>8311.8335524530648</v>
      </c>
      <c r="P831" s="15">
        <f>IF(OR(BTC[[#This Row],[LowerE]]&gt;P830,F830&lt;P830),BTC[[#This Row],[LowerE]],P830)</f>
        <v>6030.5991945023879</v>
      </c>
      <c r="Q831" s="8">
        <f>IF(T830=O830,BTC[[#This Row],[Upper]],BTC[[#This Row],[Lower]])</f>
        <v>8311.8335524530648</v>
      </c>
      <c r="R831" s="22">
        <f>IF(BTC[[#This Row],[SuperTrend]]=BTC[[#This Row],[Upper]],BTC[[#This Row],[Upper]],NA())</f>
        <v>8311.8335524530648</v>
      </c>
      <c r="S831" s="22" t="e">
        <f>IF(BTC[[#This Row],[SuperTrend]]=BTC[[#This Row],[Lower]],BTC[[#This Row],[Lower]],NA())</f>
        <v>#N/A</v>
      </c>
      <c r="T831" s="22">
        <f>IF(BTC[[#This Row],[close]]&lt;=BTC[[#This Row],[STpot]],BTC[[#This Row],[Upper]],BTC[[#This Row],[Lower]])</f>
        <v>8311.8335524530648</v>
      </c>
    </row>
    <row r="832" spans="1:20" x14ac:dyDescent="0.25">
      <c r="A832" s="5">
        <v>831</v>
      </c>
      <c r="B832" s="2">
        <v>43793</v>
      </c>
      <c r="C832" s="1">
        <v>6900.23</v>
      </c>
      <c r="D832" s="1">
        <v>7377.69</v>
      </c>
      <c r="E832" s="1">
        <v>6515</v>
      </c>
      <c r="F832" s="1">
        <v>7109.57</v>
      </c>
      <c r="G832" s="15">
        <f>BTC[[#This Row],[high]]-BTC[[#This Row],[low]]</f>
        <v>862.6899999999996</v>
      </c>
      <c r="H832" s="15">
        <f>ABS(BTC[[#This Row],[high]]-F831)</f>
        <v>474.40999999999985</v>
      </c>
      <c r="I832" s="15">
        <f>ABS(BTC[[#This Row],[low]]-F831)</f>
        <v>388.27999999999975</v>
      </c>
      <c r="J832" s="15">
        <f>MAX(BTC[[#This Row],[H-L]:[|L-pC|]])</f>
        <v>862.6899999999996</v>
      </c>
      <c r="K832" s="8">
        <f>(K831*9+BTC[[#This Row],[TR]])/10</f>
        <v>451.11056573591969</v>
      </c>
      <c r="L832" s="12">
        <f>(BTC[[#This Row],[high]]+BTC[[#This Row],[low]])/2</f>
        <v>6946.3449999999993</v>
      </c>
      <c r="M832" s="15">
        <f>BTC[[#This Row],[MidPrice]]+3*BTC[[#This Row],[ATR]]</f>
        <v>8299.6766972077585</v>
      </c>
      <c r="N832" s="15">
        <f>BTC[[#This Row],[MidPrice]]-3*BTC[[#This Row],[ATR]]</f>
        <v>5593.0133027922402</v>
      </c>
      <c r="O832" s="15">
        <f>IF(OR(BTC[[#This Row],[UpperE]]&lt;O831,F831&gt;O831),BTC[[#This Row],[UpperE]],O831)</f>
        <v>8299.6766972077585</v>
      </c>
      <c r="P832" s="15">
        <f>IF(OR(BTC[[#This Row],[LowerE]]&gt;P831,F831&lt;P831),BTC[[#This Row],[LowerE]],P831)</f>
        <v>6030.5991945023879</v>
      </c>
      <c r="Q832" s="8">
        <f>IF(T831=O831,BTC[[#This Row],[Upper]],BTC[[#This Row],[Lower]])</f>
        <v>8299.6766972077585</v>
      </c>
      <c r="R832" s="22">
        <f>IF(BTC[[#This Row],[SuperTrend]]=BTC[[#This Row],[Upper]],BTC[[#This Row],[Upper]],NA())</f>
        <v>8299.6766972077585</v>
      </c>
      <c r="S832" s="22" t="e">
        <f>IF(BTC[[#This Row],[SuperTrend]]=BTC[[#This Row],[Lower]],BTC[[#This Row],[Lower]],NA())</f>
        <v>#N/A</v>
      </c>
      <c r="T832" s="22">
        <f>IF(BTC[[#This Row],[close]]&lt;=BTC[[#This Row],[STpot]],BTC[[#This Row],[Upper]],BTC[[#This Row],[Lower]])</f>
        <v>8299.6766972077585</v>
      </c>
    </row>
    <row r="833" spans="1:20" x14ac:dyDescent="0.25">
      <c r="A833" s="5">
        <v>832</v>
      </c>
      <c r="B833" s="2">
        <v>43794</v>
      </c>
      <c r="C833" s="1">
        <v>7109.99</v>
      </c>
      <c r="D833" s="1">
        <v>7340</v>
      </c>
      <c r="E833" s="1">
        <v>7017.48</v>
      </c>
      <c r="F833" s="1">
        <v>7156.14</v>
      </c>
      <c r="G833" s="15">
        <f>BTC[[#This Row],[high]]-BTC[[#This Row],[low]]</f>
        <v>322.52000000000044</v>
      </c>
      <c r="H833" s="15">
        <f>ABS(BTC[[#This Row],[high]]-F832)</f>
        <v>230.43000000000029</v>
      </c>
      <c r="I833" s="15">
        <f>ABS(BTC[[#This Row],[low]]-F832)</f>
        <v>92.090000000000146</v>
      </c>
      <c r="J833" s="15">
        <f>MAX(BTC[[#This Row],[H-L]:[|L-pC|]])</f>
        <v>322.52000000000044</v>
      </c>
      <c r="K833" s="8">
        <f>(K832*9+BTC[[#This Row],[TR]])/10</f>
        <v>438.25150916232781</v>
      </c>
      <c r="L833" s="12">
        <f>(BTC[[#This Row],[high]]+BTC[[#This Row],[low]])/2</f>
        <v>7178.74</v>
      </c>
      <c r="M833" s="15">
        <f>BTC[[#This Row],[MidPrice]]+3*BTC[[#This Row],[ATR]]</f>
        <v>8493.4945274869824</v>
      </c>
      <c r="N833" s="15">
        <f>BTC[[#This Row],[MidPrice]]-3*BTC[[#This Row],[ATR]]</f>
        <v>5863.9854725130162</v>
      </c>
      <c r="O833" s="15">
        <f>IF(OR(BTC[[#This Row],[UpperE]]&lt;O832,F832&gt;O832),BTC[[#This Row],[UpperE]],O832)</f>
        <v>8299.6766972077585</v>
      </c>
      <c r="P833" s="15">
        <f>IF(OR(BTC[[#This Row],[LowerE]]&gt;P832,F832&lt;P832),BTC[[#This Row],[LowerE]],P832)</f>
        <v>6030.5991945023879</v>
      </c>
      <c r="Q833" s="8">
        <f>IF(T832=O832,BTC[[#This Row],[Upper]],BTC[[#This Row],[Lower]])</f>
        <v>8299.6766972077585</v>
      </c>
      <c r="R833" s="22">
        <f>IF(BTC[[#This Row],[SuperTrend]]=BTC[[#This Row],[Upper]],BTC[[#This Row],[Upper]],NA())</f>
        <v>8299.6766972077585</v>
      </c>
      <c r="S833" s="22" t="e">
        <f>IF(BTC[[#This Row],[SuperTrend]]=BTC[[#This Row],[Lower]],BTC[[#This Row],[Lower]],NA())</f>
        <v>#N/A</v>
      </c>
      <c r="T833" s="22">
        <f>IF(BTC[[#This Row],[close]]&lt;=BTC[[#This Row],[STpot]],BTC[[#This Row],[Upper]],BTC[[#This Row],[Lower]])</f>
        <v>8299.6766972077585</v>
      </c>
    </row>
    <row r="834" spans="1:20" x14ac:dyDescent="0.25">
      <c r="A834" s="5">
        <v>833</v>
      </c>
      <c r="B834" s="2">
        <v>43795</v>
      </c>
      <c r="C834" s="1">
        <v>7154.75</v>
      </c>
      <c r="D834" s="1">
        <v>7655</v>
      </c>
      <c r="E834" s="1">
        <v>6840</v>
      </c>
      <c r="F834" s="1">
        <v>7508.52</v>
      </c>
      <c r="G834" s="15">
        <f>BTC[[#This Row],[high]]-BTC[[#This Row],[low]]</f>
        <v>815</v>
      </c>
      <c r="H834" s="15">
        <f>ABS(BTC[[#This Row],[high]]-F833)</f>
        <v>498.85999999999967</v>
      </c>
      <c r="I834" s="15">
        <f>ABS(BTC[[#This Row],[low]]-F833)</f>
        <v>316.14000000000033</v>
      </c>
      <c r="J834" s="15">
        <f>MAX(BTC[[#This Row],[H-L]:[|L-pC|]])</f>
        <v>815</v>
      </c>
      <c r="K834" s="8">
        <f>(K833*9+BTC[[#This Row],[TR]])/10</f>
        <v>475.92635824609499</v>
      </c>
      <c r="L834" s="12">
        <f>(BTC[[#This Row],[high]]+BTC[[#This Row],[low]])/2</f>
        <v>7247.5</v>
      </c>
      <c r="M834" s="15">
        <f>BTC[[#This Row],[MidPrice]]+3*BTC[[#This Row],[ATR]]</f>
        <v>8675.279074738286</v>
      </c>
      <c r="N834" s="15">
        <f>BTC[[#This Row],[MidPrice]]-3*BTC[[#This Row],[ATR]]</f>
        <v>5819.7209252617149</v>
      </c>
      <c r="O834" s="15">
        <f>IF(OR(BTC[[#This Row],[UpperE]]&lt;O833,F833&gt;O833),BTC[[#This Row],[UpperE]],O833)</f>
        <v>8299.6766972077585</v>
      </c>
      <c r="P834" s="15">
        <f>IF(OR(BTC[[#This Row],[LowerE]]&gt;P833,F833&lt;P833),BTC[[#This Row],[LowerE]],P833)</f>
        <v>6030.5991945023879</v>
      </c>
      <c r="Q834" s="8">
        <f>IF(T833=O833,BTC[[#This Row],[Upper]],BTC[[#This Row],[Lower]])</f>
        <v>8299.6766972077585</v>
      </c>
      <c r="R834" s="22">
        <f>IF(BTC[[#This Row],[SuperTrend]]=BTC[[#This Row],[Upper]],BTC[[#This Row],[Upper]],NA())</f>
        <v>8299.6766972077585</v>
      </c>
      <c r="S834" s="22" t="e">
        <f>IF(BTC[[#This Row],[SuperTrend]]=BTC[[#This Row],[Lower]],BTC[[#This Row],[Lower]],NA())</f>
        <v>#N/A</v>
      </c>
      <c r="T834" s="22">
        <f>IF(BTC[[#This Row],[close]]&lt;=BTC[[#This Row],[STpot]],BTC[[#This Row],[Upper]],BTC[[#This Row],[Lower]])</f>
        <v>8299.6766972077585</v>
      </c>
    </row>
    <row r="835" spans="1:20" x14ac:dyDescent="0.25">
      <c r="A835" s="5">
        <v>834</v>
      </c>
      <c r="B835" s="2">
        <v>43796</v>
      </c>
      <c r="C835" s="1">
        <v>7507.9</v>
      </c>
      <c r="D835" s="1">
        <v>7643</v>
      </c>
      <c r="E835" s="1">
        <v>7360</v>
      </c>
      <c r="F835" s="1">
        <v>7419.49</v>
      </c>
      <c r="G835" s="15">
        <f>BTC[[#This Row],[high]]-BTC[[#This Row],[low]]</f>
        <v>283</v>
      </c>
      <c r="H835" s="15">
        <f>ABS(BTC[[#This Row],[high]]-F834)</f>
        <v>134.47999999999956</v>
      </c>
      <c r="I835" s="15">
        <f>ABS(BTC[[#This Row],[low]]-F834)</f>
        <v>148.52000000000044</v>
      </c>
      <c r="J835" s="15">
        <f>MAX(BTC[[#This Row],[H-L]:[|L-pC|]])</f>
        <v>283</v>
      </c>
      <c r="K835" s="8">
        <f>(K834*9+BTC[[#This Row],[TR]])/10</f>
        <v>456.63372242148552</v>
      </c>
      <c r="L835" s="12">
        <f>(BTC[[#This Row],[high]]+BTC[[#This Row],[low]])/2</f>
        <v>7501.5</v>
      </c>
      <c r="M835" s="15">
        <f>BTC[[#This Row],[MidPrice]]+3*BTC[[#This Row],[ATR]]</f>
        <v>8871.4011672644556</v>
      </c>
      <c r="N835" s="15">
        <f>BTC[[#This Row],[MidPrice]]-3*BTC[[#This Row],[ATR]]</f>
        <v>6131.5988327355435</v>
      </c>
      <c r="O835" s="15">
        <f>IF(OR(BTC[[#This Row],[UpperE]]&lt;O834,F834&gt;O834),BTC[[#This Row],[UpperE]],O834)</f>
        <v>8299.6766972077585</v>
      </c>
      <c r="P835" s="15">
        <f>IF(OR(BTC[[#This Row],[LowerE]]&gt;P834,F834&lt;P834),BTC[[#This Row],[LowerE]],P834)</f>
        <v>6131.5988327355435</v>
      </c>
      <c r="Q835" s="8">
        <f>IF(T834=O834,BTC[[#This Row],[Upper]],BTC[[#This Row],[Lower]])</f>
        <v>8299.6766972077585</v>
      </c>
      <c r="R835" s="22">
        <f>IF(BTC[[#This Row],[SuperTrend]]=BTC[[#This Row],[Upper]],BTC[[#This Row],[Upper]],NA())</f>
        <v>8299.6766972077585</v>
      </c>
      <c r="S835" s="22" t="e">
        <f>IF(BTC[[#This Row],[SuperTrend]]=BTC[[#This Row],[Lower]],BTC[[#This Row],[Lower]],NA())</f>
        <v>#N/A</v>
      </c>
      <c r="T835" s="22">
        <f>IF(BTC[[#This Row],[close]]&lt;=BTC[[#This Row],[STpot]],BTC[[#This Row],[Upper]],BTC[[#This Row],[Lower]])</f>
        <v>8299.6766972077585</v>
      </c>
    </row>
    <row r="836" spans="1:20" x14ac:dyDescent="0.25">
      <c r="A836" s="5">
        <v>835</v>
      </c>
      <c r="B836" s="2">
        <v>43797</v>
      </c>
      <c r="C836" s="1">
        <v>7418.52</v>
      </c>
      <c r="D836" s="1">
        <v>7850</v>
      </c>
      <c r="E836" s="1">
        <v>7362.3</v>
      </c>
      <c r="F836" s="1">
        <v>7739.68</v>
      </c>
      <c r="G836" s="15">
        <f>BTC[[#This Row],[high]]-BTC[[#This Row],[low]]</f>
        <v>487.69999999999982</v>
      </c>
      <c r="H836" s="15">
        <f>ABS(BTC[[#This Row],[high]]-F835)</f>
        <v>430.51000000000022</v>
      </c>
      <c r="I836" s="15">
        <f>ABS(BTC[[#This Row],[low]]-F835)</f>
        <v>57.1899999999996</v>
      </c>
      <c r="J836" s="15">
        <f>MAX(BTC[[#This Row],[H-L]:[|L-pC|]])</f>
        <v>487.69999999999982</v>
      </c>
      <c r="K836" s="8">
        <f>(K835*9+BTC[[#This Row],[TR]])/10</f>
        <v>459.74035017933693</v>
      </c>
      <c r="L836" s="12">
        <f>(BTC[[#This Row],[high]]+BTC[[#This Row],[low]])/2</f>
        <v>7606.15</v>
      </c>
      <c r="M836" s="15">
        <f>BTC[[#This Row],[MidPrice]]+3*BTC[[#This Row],[ATR]]</f>
        <v>8985.3710505380113</v>
      </c>
      <c r="N836" s="15">
        <f>BTC[[#This Row],[MidPrice]]-3*BTC[[#This Row],[ATR]]</f>
        <v>6226.9289494619889</v>
      </c>
      <c r="O836" s="15">
        <f>IF(OR(BTC[[#This Row],[UpperE]]&lt;O835,F835&gt;O835),BTC[[#This Row],[UpperE]],O835)</f>
        <v>8299.6766972077585</v>
      </c>
      <c r="P836" s="15">
        <f>IF(OR(BTC[[#This Row],[LowerE]]&gt;P835,F835&lt;P835),BTC[[#This Row],[LowerE]],P835)</f>
        <v>6226.9289494619889</v>
      </c>
      <c r="Q836" s="8">
        <f>IF(T835=O835,BTC[[#This Row],[Upper]],BTC[[#This Row],[Lower]])</f>
        <v>8299.6766972077585</v>
      </c>
      <c r="R836" s="22">
        <f>IF(BTC[[#This Row],[SuperTrend]]=BTC[[#This Row],[Upper]],BTC[[#This Row],[Upper]],NA())</f>
        <v>8299.6766972077585</v>
      </c>
      <c r="S836" s="22" t="e">
        <f>IF(BTC[[#This Row],[SuperTrend]]=BTC[[#This Row],[Lower]],BTC[[#This Row],[Lower]],NA())</f>
        <v>#N/A</v>
      </c>
      <c r="T836" s="22">
        <f>IF(BTC[[#This Row],[close]]&lt;=BTC[[#This Row],[STpot]],BTC[[#This Row],[Upper]],BTC[[#This Row],[Lower]])</f>
        <v>8299.6766972077585</v>
      </c>
    </row>
    <row r="837" spans="1:20" x14ac:dyDescent="0.25">
      <c r="A837" s="5">
        <v>836</v>
      </c>
      <c r="B837" s="2">
        <v>43798</v>
      </c>
      <c r="C837" s="1">
        <v>7740.99</v>
      </c>
      <c r="D837" s="1">
        <v>7810</v>
      </c>
      <c r="E837" s="1">
        <v>7441</v>
      </c>
      <c r="F837" s="1">
        <v>7541.89</v>
      </c>
      <c r="G837" s="15">
        <f>BTC[[#This Row],[high]]-BTC[[#This Row],[low]]</f>
        <v>369</v>
      </c>
      <c r="H837" s="15">
        <f>ABS(BTC[[#This Row],[high]]-F836)</f>
        <v>70.319999999999709</v>
      </c>
      <c r="I837" s="15">
        <f>ABS(BTC[[#This Row],[low]]-F836)</f>
        <v>298.68000000000029</v>
      </c>
      <c r="J837" s="15">
        <f>MAX(BTC[[#This Row],[H-L]:[|L-pC|]])</f>
        <v>369</v>
      </c>
      <c r="K837" s="8">
        <f>(K836*9+BTC[[#This Row],[TR]])/10</f>
        <v>450.66631516140325</v>
      </c>
      <c r="L837" s="12">
        <f>(BTC[[#This Row],[high]]+BTC[[#This Row],[low]])/2</f>
        <v>7625.5</v>
      </c>
      <c r="M837" s="15">
        <f>BTC[[#This Row],[MidPrice]]+3*BTC[[#This Row],[ATR]]</f>
        <v>8977.4989454842107</v>
      </c>
      <c r="N837" s="15">
        <f>BTC[[#This Row],[MidPrice]]-3*BTC[[#This Row],[ATR]]</f>
        <v>6273.5010545157902</v>
      </c>
      <c r="O837" s="15">
        <f>IF(OR(BTC[[#This Row],[UpperE]]&lt;O836,F836&gt;O836),BTC[[#This Row],[UpperE]],O836)</f>
        <v>8299.6766972077585</v>
      </c>
      <c r="P837" s="15">
        <f>IF(OR(BTC[[#This Row],[LowerE]]&gt;P836,F836&lt;P836),BTC[[#This Row],[LowerE]],P836)</f>
        <v>6273.5010545157902</v>
      </c>
      <c r="Q837" s="8">
        <f>IF(T836=O836,BTC[[#This Row],[Upper]],BTC[[#This Row],[Lower]])</f>
        <v>8299.6766972077585</v>
      </c>
      <c r="R837" s="22">
        <f>IF(BTC[[#This Row],[SuperTrend]]=BTC[[#This Row],[Upper]],BTC[[#This Row],[Upper]],NA())</f>
        <v>8299.6766972077585</v>
      </c>
      <c r="S837" s="22" t="e">
        <f>IF(BTC[[#This Row],[SuperTrend]]=BTC[[#This Row],[Lower]],BTC[[#This Row],[Lower]],NA())</f>
        <v>#N/A</v>
      </c>
      <c r="T837" s="22">
        <f>IF(BTC[[#This Row],[close]]&lt;=BTC[[#This Row],[STpot]],BTC[[#This Row],[Upper]],BTC[[#This Row],[Lower]])</f>
        <v>8299.6766972077585</v>
      </c>
    </row>
    <row r="838" spans="1:20" x14ac:dyDescent="0.25">
      <c r="A838" s="5">
        <v>837</v>
      </c>
      <c r="B838" s="2">
        <v>43799</v>
      </c>
      <c r="C838" s="1">
        <v>7540.63</v>
      </c>
      <c r="D838" s="1">
        <v>7541.85</v>
      </c>
      <c r="E838" s="1">
        <v>7210</v>
      </c>
      <c r="F838" s="1">
        <v>7390.89</v>
      </c>
      <c r="G838" s="15">
        <f>BTC[[#This Row],[high]]-BTC[[#This Row],[low]]</f>
        <v>331.85000000000036</v>
      </c>
      <c r="H838" s="15">
        <f>ABS(BTC[[#This Row],[high]]-F837)</f>
        <v>3.999999999996362E-2</v>
      </c>
      <c r="I838" s="15">
        <f>ABS(BTC[[#This Row],[low]]-F837)</f>
        <v>331.89000000000033</v>
      </c>
      <c r="J838" s="15">
        <f>MAX(BTC[[#This Row],[H-L]:[|L-pC|]])</f>
        <v>331.89000000000033</v>
      </c>
      <c r="K838" s="8">
        <f>(K837*9+BTC[[#This Row],[TR]])/10</f>
        <v>438.78868364526295</v>
      </c>
      <c r="L838" s="12">
        <f>(BTC[[#This Row],[high]]+BTC[[#This Row],[low]])/2</f>
        <v>7375.9250000000002</v>
      </c>
      <c r="M838" s="15">
        <f>BTC[[#This Row],[MidPrice]]+3*BTC[[#This Row],[ATR]]</f>
        <v>8692.2910509357898</v>
      </c>
      <c r="N838" s="15">
        <f>BTC[[#This Row],[MidPrice]]-3*BTC[[#This Row],[ATR]]</f>
        <v>6059.5589490642114</v>
      </c>
      <c r="O838" s="15">
        <f>IF(OR(BTC[[#This Row],[UpperE]]&lt;O837,F837&gt;O837),BTC[[#This Row],[UpperE]],O837)</f>
        <v>8299.6766972077585</v>
      </c>
      <c r="P838" s="15">
        <f>IF(OR(BTC[[#This Row],[LowerE]]&gt;P837,F837&lt;P837),BTC[[#This Row],[LowerE]],P837)</f>
        <v>6273.5010545157902</v>
      </c>
      <c r="Q838" s="8">
        <f>IF(T837=O837,BTC[[#This Row],[Upper]],BTC[[#This Row],[Lower]])</f>
        <v>8299.6766972077585</v>
      </c>
      <c r="R838" s="22">
        <f>IF(BTC[[#This Row],[SuperTrend]]=BTC[[#This Row],[Upper]],BTC[[#This Row],[Upper]],NA())</f>
        <v>8299.6766972077585</v>
      </c>
      <c r="S838" s="22" t="e">
        <f>IF(BTC[[#This Row],[SuperTrend]]=BTC[[#This Row],[Lower]],BTC[[#This Row],[Lower]],NA())</f>
        <v>#N/A</v>
      </c>
      <c r="T838" s="22">
        <f>IF(BTC[[#This Row],[close]]&lt;=BTC[[#This Row],[STpot]],BTC[[#This Row],[Upper]],BTC[[#This Row],[Lower]])</f>
        <v>8299.6766972077585</v>
      </c>
    </row>
    <row r="839" spans="1:20" x14ac:dyDescent="0.25">
      <c r="A839" s="5">
        <v>838</v>
      </c>
      <c r="B839" s="2">
        <v>43800</v>
      </c>
      <c r="C839" s="1">
        <v>7391.5</v>
      </c>
      <c r="D839" s="1">
        <v>7420.56</v>
      </c>
      <c r="E839" s="1">
        <v>7151.1</v>
      </c>
      <c r="F839" s="1">
        <v>7294.28</v>
      </c>
      <c r="G839" s="15">
        <f>BTC[[#This Row],[high]]-BTC[[#This Row],[low]]</f>
        <v>269.46000000000004</v>
      </c>
      <c r="H839" s="15">
        <f>ABS(BTC[[#This Row],[high]]-F838)</f>
        <v>29.670000000000073</v>
      </c>
      <c r="I839" s="15">
        <f>ABS(BTC[[#This Row],[low]]-F838)</f>
        <v>239.78999999999996</v>
      </c>
      <c r="J839" s="15">
        <f>MAX(BTC[[#This Row],[H-L]:[|L-pC|]])</f>
        <v>269.46000000000004</v>
      </c>
      <c r="K839" s="8">
        <f>(K838*9+BTC[[#This Row],[TR]])/10</f>
        <v>421.85581528073669</v>
      </c>
      <c r="L839" s="12">
        <f>(BTC[[#This Row],[high]]+BTC[[#This Row],[low]])/2</f>
        <v>7285.83</v>
      </c>
      <c r="M839" s="15">
        <f>BTC[[#This Row],[MidPrice]]+3*BTC[[#This Row],[ATR]]</f>
        <v>8551.397445842209</v>
      </c>
      <c r="N839" s="15">
        <f>BTC[[#This Row],[MidPrice]]-3*BTC[[#This Row],[ATR]]</f>
        <v>6020.26255415779</v>
      </c>
      <c r="O839" s="15">
        <f>IF(OR(BTC[[#This Row],[UpperE]]&lt;O838,F838&gt;O838),BTC[[#This Row],[UpperE]],O838)</f>
        <v>8299.6766972077585</v>
      </c>
      <c r="P839" s="15">
        <f>IF(OR(BTC[[#This Row],[LowerE]]&gt;P838,F838&lt;P838),BTC[[#This Row],[LowerE]],P838)</f>
        <v>6273.5010545157902</v>
      </c>
      <c r="Q839" s="8">
        <f>IF(T838=O838,BTC[[#This Row],[Upper]],BTC[[#This Row],[Lower]])</f>
        <v>8299.6766972077585</v>
      </c>
      <c r="R839" s="22">
        <f>IF(BTC[[#This Row],[SuperTrend]]=BTC[[#This Row],[Upper]],BTC[[#This Row],[Upper]],NA())</f>
        <v>8299.6766972077585</v>
      </c>
      <c r="S839" s="22" t="e">
        <f>IF(BTC[[#This Row],[SuperTrend]]=BTC[[#This Row],[Lower]],BTC[[#This Row],[Lower]],NA())</f>
        <v>#N/A</v>
      </c>
      <c r="T839" s="22">
        <f>IF(BTC[[#This Row],[close]]&lt;=BTC[[#This Row],[STpot]],BTC[[#This Row],[Upper]],BTC[[#This Row],[Lower]])</f>
        <v>8299.6766972077585</v>
      </c>
    </row>
    <row r="840" spans="1:20" x14ac:dyDescent="0.25">
      <c r="A840" s="5">
        <v>839</v>
      </c>
      <c r="B840" s="2">
        <v>43801</v>
      </c>
      <c r="C840" s="1">
        <v>7294.42</v>
      </c>
      <c r="D840" s="1">
        <v>7400</v>
      </c>
      <c r="E840" s="1">
        <v>7241.35</v>
      </c>
      <c r="F840" s="1">
        <v>7292.71</v>
      </c>
      <c r="G840" s="15">
        <f>BTC[[#This Row],[high]]-BTC[[#This Row],[low]]</f>
        <v>158.64999999999964</v>
      </c>
      <c r="H840" s="15">
        <f>ABS(BTC[[#This Row],[high]]-F839)</f>
        <v>105.72000000000025</v>
      </c>
      <c r="I840" s="15">
        <f>ABS(BTC[[#This Row],[low]]-F839)</f>
        <v>52.929999999999382</v>
      </c>
      <c r="J840" s="15">
        <f>MAX(BTC[[#This Row],[H-L]:[|L-pC|]])</f>
        <v>158.64999999999964</v>
      </c>
      <c r="K840" s="8">
        <f>(K839*9+BTC[[#This Row],[TR]])/10</f>
        <v>395.53523375266298</v>
      </c>
      <c r="L840" s="12">
        <f>(BTC[[#This Row],[high]]+BTC[[#This Row],[low]])/2</f>
        <v>7320.6750000000002</v>
      </c>
      <c r="M840" s="15">
        <f>BTC[[#This Row],[MidPrice]]+3*BTC[[#This Row],[ATR]]</f>
        <v>8507.2807012579888</v>
      </c>
      <c r="N840" s="15">
        <f>BTC[[#This Row],[MidPrice]]-3*BTC[[#This Row],[ATR]]</f>
        <v>6134.0692987420116</v>
      </c>
      <c r="O840" s="15">
        <f>IF(OR(BTC[[#This Row],[UpperE]]&lt;O839,F839&gt;O839),BTC[[#This Row],[UpperE]],O839)</f>
        <v>8299.6766972077585</v>
      </c>
      <c r="P840" s="15">
        <f>IF(OR(BTC[[#This Row],[LowerE]]&gt;P839,F839&lt;P839),BTC[[#This Row],[LowerE]],P839)</f>
        <v>6273.5010545157902</v>
      </c>
      <c r="Q840" s="8">
        <f>IF(T839=O839,BTC[[#This Row],[Upper]],BTC[[#This Row],[Lower]])</f>
        <v>8299.6766972077585</v>
      </c>
      <c r="R840" s="22">
        <f>IF(BTC[[#This Row],[SuperTrend]]=BTC[[#This Row],[Upper]],BTC[[#This Row],[Upper]],NA())</f>
        <v>8299.6766972077585</v>
      </c>
      <c r="S840" s="22" t="e">
        <f>IF(BTC[[#This Row],[SuperTrend]]=BTC[[#This Row],[Lower]],BTC[[#This Row],[Lower]],NA())</f>
        <v>#N/A</v>
      </c>
      <c r="T840" s="22">
        <f>IF(BTC[[#This Row],[close]]&lt;=BTC[[#This Row],[STpot]],BTC[[#This Row],[Upper]],BTC[[#This Row],[Lower]])</f>
        <v>8299.6766972077585</v>
      </c>
    </row>
    <row r="841" spans="1:20" x14ac:dyDescent="0.25">
      <c r="A841" s="5">
        <v>840</v>
      </c>
      <c r="B841" s="2">
        <v>43802</v>
      </c>
      <c r="C841" s="1">
        <v>7292.71</v>
      </c>
      <c r="D841" s="1">
        <v>7750</v>
      </c>
      <c r="E841" s="1">
        <v>7067</v>
      </c>
      <c r="F841" s="1">
        <v>7194.32</v>
      </c>
      <c r="G841" s="15">
        <f>BTC[[#This Row],[high]]-BTC[[#This Row],[low]]</f>
        <v>683</v>
      </c>
      <c r="H841" s="15">
        <f>ABS(BTC[[#This Row],[high]]-F840)</f>
        <v>457.28999999999996</v>
      </c>
      <c r="I841" s="15">
        <f>ABS(BTC[[#This Row],[low]]-F840)</f>
        <v>225.71000000000004</v>
      </c>
      <c r="J841" s="15">
        <f>MAX(BTC[[#This Row],[H-L]:[|L-pC|]])</f>
        <v>683</v>
      </c>
      <c r="K841" s="8">
        <f>(K840*9+BTC[[#This Row],[TR]])/10</f>
        <v>424.28171037739668</v>
      </c>
      <c r="L841" s="12">
        <f>(BTC[[#This Row],[high]]+BTC[[#This Row],[low]])/2</f>
        <v>7408.5</v>
      </c>
      <c r="M841" s="15">
        <f>BTC[[#This Row],[MidPrice]]+3*BTC[[#This Row],[ATR]]</f>
        <v>8681.3451311321896</v>
      </c>
      <c r="N841" s="15">
        <f>BTC[[#This Row],[MidPrice]]-3*BTC[[#This Row],[ATR]]</f>
        <v>6135.6548688678104</v>
      </c>
      <c r="O841" s="15">
        <f>IF(OR(BTC[[#This Row],[UpperE]]&lt;O840,F840&gt;O840),BTC[[#This Row],[UpperE]],O840)</f>
        <v>8299.6766972077585</v>
      </c>
      <c r="P841" s="15">
        <f>IF(OR(BTC[[#This Row],[LowerE]]&gt;P840,F840&lt;P840),BTC[[#This Row],[LowerE]],P840)</f>
        <v>6273.5010545157902</v>
      </c>
      <c r="Q841" s="8">
        <f>IF(T840=O840,BTC[[#This Row],[Upper]],BTC[[#This Row],[Lower]])</f>
        <v>8299.6766972077585</v>
      </c>
      <c r="R841" s="22">
        <f>IF(BTC[[#This Row],[SuperTrend]]=BTC[[#This Row],[Upper]],BTC[[#This Row],[Upper]],NA())</f>
        <v>8299.6766972077585</v>
      </c>
      <c r="S841" s="22" t="e">
        <f>IF(BTC[[#This Row],[SuperTrend]]=BTC[[#This Row],[Lower]],BTC[[#This Row],[Lower]],NA())</f>
        <v>#N/A</v>
      </c>
      <c r="T841" s="22">
        <f>IF(BTC[[#This Row],[close]]&lt;=BTC[[#This Row],[STpot]],BTC[[#This Row],[Upper]],BTC[[#This Row],[Lower]])</f>
        <v>8299.6766972077585</v>
      </c>
    </row>
    <row r="842" spans="1:20" x14ac:dyDescent="0.25">
      <c r="A842" s="5">
        <v>841</v>
      </c>
      <c r="B842" s="2">
        <v>43803</v>
      </c>
      <c r="C842" s="1">
        <v>7194.59</v>
      </c>
      <c r="D842" s="1">
        <v>7485</v>
      </c>
      <c r="E842" s="1">
        <v>7150</v>
      </c>
      <c r="F842" s="1">
        <v>7389</v>
      </c>
      <c r="G842" s="15">
        <f>BTC[[#This Row],[high]]-BTC[[#This Row],[low]]</f>
        <v>335</v>
      </c>
      <c r="H842" s="15">
        <f>ABS(BTC[[#This Row],[high]]-F841)</f>
        <v>290.68000000000029</v>
      </c>
      <c r="I842" s="15">
        <f>ABS(BTC[[#This Row],[low]]-F841)</f>
        <v>44.319999999999709</v>
      </c>
      <c r="J842" s="15">
        <f>MAX(BTC[[#This Row],[H-L]:[|L-pC|]])</f>
        <v>335</v>
      </c>
      <c r="K842" s="8">
        <f>(K841*9+BTC[[#This Row],[TR]])/10</f>
        <v>415.35353933965706</v>
      </c>
      <c r="L842" s="12">
        <f>(BTC[[#This Row],[high]]+BTC[[#This Row],[low]])/2</f>
        <v>7317.5</v>
      </c>
      <c r="M842" s="15">
        <f>BTC[[#This Row],[MidPrice]]+3*BTC[[#This Row],[ATR]]</f>
        <v>8563.5606180189716</v>
      </c>
      <c r="N842" s="15">
        <f>BTC[[#This Row],[MidPrice]]-3*BTC[[#This Row],[ATR]]</f>
        <v>6071.4393819810284</v>
      </c>
      <c r="O842" s="15">
        <f>IF(OR(BTC[[#This Row],[UpperE]]&lt;O841,F841&gt;O841),BTC[[#This Row],[UpperE]],O841)</f>
        <v>8299.6766972077585</v>
      </c>
      <c r="P842" s="15">
        <f>IF(OR(BTC[[#This Row],[LowerE]]&gt;P841,F841&lt;P841),BTC[[#This Row],[LowerE]],P841)</f>
        <v>6273.5010545157902</v>
      </c>
      <c r="Q842" s="8">
        <f>IF(T841=O841,BTC[[#This Row],[Upper]],BTC[[#This Row],[Lower]])</f>
        <v>8299.6766972077585</v>
      </c>
      <c r="R842" s="22">
        <f>IF(BTC[[#This Row],[SuperTrend]]=BTC[[#This Row],[Upper]],BTC[[#This Row],[Upper]],NA())</f>
        <v>8299.6766972077585</v>
      </c>
      <c r="S842" s="22" t="e">
        <f>IF(BTC[[#This Row],[SuperTrend]]=BTC[[#This Row],[Lower]],BTC[[#This Row],[Lower]],NA())</f>
        <v>#N/A</v>
      </c>
      <c r="T842" s="22">
        <f>IF(BTC[[#This Row],[close]]&lt;=BTC[[#This Row],[STpot]],BTC[[#This Row],[Upper]],BTC[[#This Row],[Lower]])</f>
        <v>8299.6766972077585</v>
      </c>
    </row>
    <row r="843" spans="1:20" x14ac:dyDescent="0.25">
      <c r="A843" s="5">
        <v>842</v>
      </c>
      <c r="B843" s="2">
        <v>43804</v>
      </c>
      <c r="C843" s="1">
        <v>7389</v>
      </c>
      <c r="D843" s="1">
        <v>7590.03</v>
      </c>
      <c r="E843" s="1">
        <v>7305</v>
      </c>
      <c r="F843" s="1">
        <v>7527.47</v>
      </c>
      <c r="G843" s="15">
        <f>BTC[[#This Row],[high]]-BTC[[#This Row],[low]]</f>
        <v>285.02999999999975</v>
      </c>
      <c r="H843" s="15">
        <f>ABS(BTC[[#This Row],[high]]-F842)</f>
        <v>201.02999999999975</v>
      </c>
      <c r="I843" s="15">
        <f>ABS(BTC[[#This Row],[low]]-F842)</f>
        <v>84</v>
      </c>
      <c r="J843" s="15">
        <f>MAX(BTC[[#This Row],[H-L]:[|L-pC|]])</f>
        <v>285.02999999999975</v>
      </c>
      <c r="K843" s="8">
        <f>(K842*9+BTC[[#This Row],[TR]])/10</f>
        <v>402.32118540569132</v>
      </c>
      <c r="L843" s="12">
        <f>(BTC[[#This Row],[high]]+BTC[[#This Row],[low]])/2</f>
        <v>7447.5149999999994</v>
      </c>
      <c r="M843" s="15">
        <f>BTC[[#This Row],[MidPrice]]+3*BTC[[#This Row],[ATR]]</f>
        <v>8654.4785562170728</v>
      </c>
      <c r="N843" s="15">
        <f>BTC[[#This Row],[MidPrice]]-3*BTC[[#This Row],[ATR]]</f>
        <v>6240.5514437829252</v>
      </c>
      <c r="O843" s="15">
        <f>IF(OR(BTC[[#This Row],[UpperE]]&lt;O842,F842&gt;O842),BTC[[#This Row],[UpperE]],O842)</f>
        <v>8299.6766972077585</v>
      </c>
      <c r="P843" s="15">
        <f>IF(OR(BTC[[#This Row],[LowerE]]&gt;P842,F842&lt;P842),BTC[[#This Row],[LowerE]],P842)</f>
        <v>6273.5010545157902</v>
      </c>
      <c r="Q843" s="8">
        <f>IF(T842=O842,BTC[[#This Row],[Upper]],BTC[[#This Row],[Lower]])</f>
        <v>8299.6766972077585</v>
      </c>
      <c r="R843" s="22">
        <f>IF(BTC[[#This Row],[SuperTrend]]=BTC[[#This Row],[Upper]],BTC[[#This Row],[Upper]],NA())</f>
        <v>8299.6766972077585</v>
      </c>
      <c r="S843" s="22" t="e">
        <f>IF(BTC[[#This Row],[SuperTrend]]=BTC[[#This Row],[Lower]],BTC[[#This Row],[Lower]],NA())</f>
        <v>#N/A</v>
      </c>
      <c r="T843" s="22">
        <f>IF(BTC[[#This Row],[close]]&lt;=BTC[[#This Row],[STpot]],BTC[[#This Row],[Upper]],BTC[[#This Row],[Lower]])</f>
        <v>8299.6766972077585</v>
      </c>
    </row>
    <row r="844" spans="1:20" x14ac:dyDescent="0.25">
      <c r="A844" s="5">
        <v>843</v>
      </c>
      <c r="B844" s="2">
        <v>43805</v>
      </c>
      <c r="C844" s="1">
        <v>7527.8</v>
      </c>
      <c r="D844" s="1">
        <v>7619.62</v>
      </c>
      <c r="E844" s="1">
        <v>7470.16</v>
      </c>
      <c r="F844" s="1">
        <v>7488.21</v>
      </c>
      <c r="G844" s="15">
        <f>BTC[[#This Row],[high]]-BTC[[#This Row],[low]]</f>
        <v>149.46000000000004</v>
      </c>
      <c r="H844" s="15">
        <f>ABS(BTC[[#This Row],[high]]-F843)</f>
        <v>92.149999999999636</v>
      </c>
      <c r="I844" s="15">
        <f>ABS(BTC[[#This Row],[low]]-F843)</f>
        <v>57.3100000000004</v>
      </c>
      <c r="J844" s="15">
        <f>MAX(BTC[[#This Row],[H-L]:[|L-pC|]])</f>
        <v>149.46000000000004</v>
      </c>
      <c r="K844" s="8">
        <f>(K843*9+BTC[[#This Row],[TR]])/10</f>
        <v>377.03506686512219</v>
      </c>
      <c r="L844" s="12">
        <f>(BTC[[#This Row],[high]]+BTC[[#This Row],[low]])/2</f>
        <v>7544.8899999999994</v>
      </c>
      <c r="M844" s="15">
        <f>BTC[[#This Row],[MidPrice]]+3*BTC[[#This Row],[ATR]]</f>
        <v>8675.9952005953655</v>
      </c>
      <c r="N844" s="15">
        <f>BTC[[#This Row],[MidPrice]]-3*BTC[[#This Row],[ATR]]</f>
        <v>6413.7847994046333</v>
      </c>
      <c r="O844" s="15">
        <f>IF(OR(BTC[[#This Row],[UpperE]]&lt;O843,F843&gt;O843),BTC[[#This Row],[UpperE]],O843)</f>
        <v>8299.6766972077585</v>
      </c>
      <c r="P844" s="15">
        <f>IF(OR(BTC[[#This Row],[LowerE]]&gt;P843,F843&lt;P843),BTC[[#This Row],[LowerE]],P843)</f>
        <v>6413.7847994046333</v>
      </c>
      <c r="Q844" s="8">
        <f>IF(T843=O843,BTC[[#This Row],[Upper]],BTC[[#This Row],[Lower]])</f>
        <v>8299.6766972077585</v>
      </c>
      <c r="R844" s="22">
        <f>IF(BTC[[#This Row],[SuperTrend]]=BTC[[#This Row],[Upper]],BTC[[#This Row],[Upper]],NA())</f>
        <v>8299.6766972077585</v>
      </c>
      <c r="S844" s="22" t="e">
        <f>IF(BTC[[#This Row],[SuperTrend]]=BTC[[#This Row],[Lower]],BTC[[#This Row],[Lower]],NA())</f>
        <v>#N/A</v>
      </c>
      <c r="T844" s="22">
        <f>IF(BTC[[#This Row],[close]]&lt;=BTC[[#This Row],[STpot]],BTC[[#This Row],[Upper]],BTC[[#This Row],[Lower]])</f>
        <v>8299.6766972077585</v>
      </c>
    </row>
    <row r="845" spans="1:20" x14ac:dyDescent="0.25">
      <c r="A845" s="5">
        <v>844</v>
      </c>
      <c r="B845" s="2">
        <v>43806</v>
      </c>
      <c r="C845" s="1">
        <v>7487.31</v>
      </c>
      <c r="D845" s="1">
        <v>7564</v>
      </c>
      <c r="E845" s="1">
        <v>7374.86</v>
      </c>
      <c r="F845" s="1">
        <v>7510.11</v>
      </c>
      <c r="G845" s="15">
        <f>BTC[[#This Row],[high]]-BTC[[#This Row],[low]]</f>
        <v>189.14000000000033</v>
      </c>
      <c r="H845" s="15">
        <f>ABS(BTC[[#This Row],[high]]-F844)</f>
        <v>75.789999999999964</v>
      </c>
      <c r="I845" s="15">
        <f>ABS(BTC[[#This Row],[low]]-F844)</f>
        <v>113.35000000000036</v>
      </c>
      <c r="J845" s="15">
        <f>MAX(BTC[[#This Row],[H-L]:[|L-pC|]])</f>
        <v>189.14000000000033</v>
      </c>
      <c r="K845" s="8">
        <f>(K844*9+BTC[[#This Row],[TR]])/10</f>
        <v>358.24556017860999</v>
      </c>
      <c r="L845" s="12">
        <f>(BTC[[#This Row],[high]]+BTC[[#This Row],[low]])/2</f>
        <v>7469.43</v>
      </c>
      <c r="M845" s="15">
        <f>BTC[[#This Row],[MidPrice]]+3*BTC[[#This Row],[ATR]]</f>
        <v>8544.1666805358309</v>
      </c>
      <c r="N845" s="15">
        <f>BTC[[#This Row],[MidPrice]]-3*BTC[[#This Row],[ATR]]</f>
        <v>6394.6933194641706</v>
      </c>
      <c r="O845" s="15">
        <f>IF(OR(BTC[[#This Row],[UpperE]]&lt;O844,F844&gt;O844),BTC[[#This Row],[UpperE]],O844)</f>
        <v>8299.6766972077585</v>
      </c>
      <c r="P845" s="15">
        <f>IF(OR(BTC[[#This Row],[LowerE]]&gt;P844,F844&lt;P844),BTC[[#This Row],[LowerE]],P844)</f>
        <v>6413.7847994046333</v>
      </c>
      <c r="Q845" s="8">
        <f>IF(T844=O844,BTC[[#This Row],[Upper]],BTC[[#This Row],[Lower]])</f>
        <v>8299.6766972077585</v>
      </c>
      <c r="R845" s="22">
        <f>IF(BTC[[#This Row],[SuperTrend]]=BTC[[#This Row],[Upper]],BTC[[#This Row],[Upper]],NA())</f>
        <v>8299.6766972077585</v>
      </c>
      <c r="S845" s="22" t="e">
        <f>IF(BTC[[#This Row],[SuperTrend]]=BTC[[#This Row],[Lower]],BTC[[#This Row],[Lower]],NA())</f>
        <v>#N/A</v>
      </c>
      <c r="T845" s="22">
        <f>IF(BTC[[#This Row],[close]]&lt;=BTC[[#This Row],[STpot]],BTC[[#This Row],[Upper]],BTC[[#This Row],[Lower]])</f>
        <v>8299.6766972077585</v>
      </c>
    </row>
    <row r="846" spans="1:20" x14ac:dyDescent="0.25">
      <c r="A846" s="5">
        <v>845</v>
      </c>
      <c r="B846" s="2">
        <v>43807</v>
      </c>
      <c r="C846" s="1">
        <v>7510.11</v>
      </c>
      <c r="D846" s="1">
        <v>7650</v>
      </c>
      <c r="E846" s="1">
        <v>7273</v>
      </c>
      <c r="F846" s="1">
        <v>7338.64</v>
      </c>
      <c r="G846" s="15">
        <f>BTC[[#This Row],[high]]-BTC[[#This Row],[low]]</f>
        <v>377</v>
      </c>
      <c r="H846" s="15">
        <f>ABS(BTC[[#This Row],[high]]-F845)</f>
        <v>139.89000000000033</v>
      </c>
      <c r="I846" s="15">
        <f>ABS(BTC[[#This Row],[low]]-F845)</f>
        <v>237.10999999999967</v>
      </c>
      <c r="J846" s="15">
        <f>MAX(BTC[[#This Row],[H-L]:[|L-pC|]])</f>
        <v>377</v>
      </c>
      <c r="K846" s="8">
        <f>(K845*9+BTC[[#This Row],[TR]])/10</f>
        <v>360.12100416074901</v>
      </c>
      <c r="L846" s="12">
        <f>(BTC[[#This Row],[high]]+BTC[[#This Row],[low]])/2</f>
        <v>7461.5</v>
      </c>
      <c r="M846" s="15">
        <f>BTC[[#This Row],[MidPrice]]+3*BTC[[#This Row],[ATR]]</f>
        <v>8541.8630124822466</v>
      </c>
      <c r="N846" s="15">
        <f>BTC[[#This Row],[MidPrice]]-3*BTC[[#This Row],[ATR]]</f>
        <v>6381.1369875177534</v>
      </c>
      <c r="O846" s="15">
        <f>IF(OR(BTC[[#This Row],[UpperE]]&lt;O845,F845&gt;O845),BTC[[#This Row],[UpperE]],O845)</f>
        <v>8299.6766972077585</v>
      </c>
      <c r="P846" s="15">
        <f>IF(OR(BTC[[#This Row],[LowerE]]&gt;P845,F845&lt;P845),BTC[[#This Row],[LowerE]],P845)</f>
        <v>6413.7847994046333</v>
      </c>
      <c r="Q846" s="8">
        <f>IF(T845=O845,BTC[[#This Row],[Upper]],BTC[[#This Row],[Lower]])</f>
        <v>8299.6766972077585</v>
      </c>
      <c r="R846" s="22">
        <f>IF(BTC[[#This Row],[SuperTrend]]=BTC[[#This Row],[Upper]],BTC[[#This Row],[Upper]],NA())</f>
        <v>8299.6766972077585</v>
      </c>
      <c r="S846" s="22" t="e">
        <f>IF(BTC[[#This Row],[SuperTrend]]=BTC[[#This Row],[Lower]],BTC[[#This Row],[Lower]],NA())</f>
        <v>#N/A</v>
      </c>
      <c r="T846" s="22">
        <f>IF(BTC[[#This Row],[close]]&lt;=BTC[[#This Row],[STpot]],BTC[[#This Row],[Upper]],BTC[[#This Row],[Lower]])</f>
        <v>8299.6766972077585</v>
      </c>
    </row>
    <row r="847" spans="1:20" x14ac:dyDescent="0.25">
      <c r="A847" s="5">
        <v>846</v>
      </c>
      <c r="B847" s="2">
        <v>43808</v>
      </c>
      <c r="C847" s="1">
        <v>7338.64</v>
      </c>
      <c r="D847" s="1">
        <v>7407.6</v>
      </c>
      <c r="E847" s="1">
        <v>7157.1</v>
      </c>
      <c r="F847" s="1">
        <v>7224.13</v>
      </c>
      <c r="G847" s="15">
        <f>BTC[[#This Row],[high]]-BTC[[#This Row],[low]]</f>
        <v>250.5</v>
      </c>
      <c r="H847" s="15">
        <f>ABS(BTC[[#This Row],[high]]-F846)</f>
        <v>68.960000000000036</v>
      </c>
      <c r="I847" s="15">
        <f>ABS(BTC[[#This Row],[low]]-F846)</f>
        <v>181.53999999999996</v>
      </c>
      <c r="J847" s="15">
        <f>MAX(BTC[[#This Row],[H-L]:[|L-pC|]])</f>
        <v>250.5</v>
      </c>
      <c r="K847" s="8">
        <f>(K846*9+BTC[[#This Row],[TR]])/10</f>
        <v>349.15890374467415</v>
      </c>
      <c r="L847" s="12">
        <f>(BTC[[#This Row],[high]]+BTC[[#This Row],[low]])/2</f>
        <v>7282.35</v>
      </c>
      <c r="M847" s="15">
        <f>BTC[[#This Row],[MidPrice]]+3*BTC[[#This Row],[ATR]]</f>
        <v>8329.8267112340218</v>
      </c>
      <c r="N847" s="15">
        <f>BTC[[#This Row],[MidPrice]]-3*BTC[[#This Row],[ATR]]</f>
        <v>6234.873288765978</v>
      </c>
      <c r="O847" s="15">
        <f>IF(OR(BTC[[#This Row],[UpperE]]&lt;O846,F846&gt;O846),BTC[[#This Row],[UpperE]],O846)</f>
        <v>8299.6766972077585</v>
      </c>
      <c r="P847" s="15">
        <f>IF(OR(BTC[[#This Row],[LowerE]]&gt;P846,F846&lt;P846),BTC[[#This Row],[LowerE]],P846)</f>
        <v>6413.7847994046333</v>
      </c>
      <c r="Q847" s="8">
        <f>IF(T846=O846,BTC[[#This Row],[Upper]],BTC[[#This Row],[Lower]])</f>
        <v>8299.6766972077585</v>
      </c>
      <c r="R847" s="22">
        <f>IF(BTC[[#This Row],[SuperTrend]]=BTC[[#This Row],[Upper]],BTC[[#This Row],[Upper]],NA())</f>
        <v>8299.6766972077585</v>
      </c>
      <c r="S847" s="22" t="e">
        <f>IF(BTC[[#This Row],[SuperTrend]]=BTC[[#This Row],[Lower]],BTC[[#This Row],[Lower]],NA())</f>
        <v>#N/A</v>
      </c>
      <c r="T847" s="22">
        <f>IF(BTC[[#This Row],[close]]&lt;=BTC[[#This Row],[STpot]],BTC[[#This Row],[Upper]],BTC[[#This Row],[Lower]])</f>
        <v>8299.6766972077585</v>
      </c>
    </row>
    <row r="848" spans="1:20" x14ac:dyDescent="0.25">
      <c r="A848" s="5">
        <v>847</v>
      </c>
      <c r="B848" s="2">
        <v>43809</v>
      </c>
      <c r="C848" s="1">
        <v>7224.15</v>
      </c>
      <c r="D848" s="1">
        <v>7275.5</v>
      </c>
      <c r="E848" s="1">
        <v>7125.66</v>
      </c>
      <c r="F848" s="1">
        <v>7210</v>
      </c>
      <c r="G848" s="15">
        <f>BTC[[#This Row],[high]]-BTC[[#This Row],[low]]</f>
        <v>149.84000000000015</v>
      </c>
      <c r="H848" s="15">
        <f>ABS(BTC[[#This Row],[high]]-F847)</f>
        <v>51.369999999999891</v>
      </c>
      <c r="I848" s="15">
        <f>ABS(BTC[[#This Row],[low]]-F847)</f>
        <v>98.470000000000255</v>
      </c>
      <c r="J848" s="15">
        <f>MAX(BTC[[#This Row],[H-L]:[|L-pC|]])</f>
        <v>149.84000000000015</v>
      </c>
      <c r="K848" s="8">
        <f>(K847*9+BTC[[#This Row],[TR]])/10</f>
        <v>329.22701337020675</v>
      </c>
      <c r="L848" s="12">
        <f>(BTC[[#This Row],[high]]+BTC[[#This Row],[low]])/2</f>
        <v>7200.58</v>
      </c>
      <c r="M848" s="15">
        <f>BTC[[#This Row],[MidPrice]]+3*BTC[[#This Row],[ATR]]</f>
        <v>8188.2610401106203</v>
      </c>
      <c r="N848" s="15">
        <f>BTC[[#This Row],[MidPrice]]-3*BTC[[#This Row],[ATR]]</f>
        <v>6212.8989598893795</v>
      </c>
      <c r="O848" s="15">
        <f>IF(OR(BTC[[#This Row],[UpperE]]&lt;O847,F847&gt;O847),BTC[[#This Row],[UpperE]],O847)</f>
        <v>8188.2610401106203</v>
      </c>
      <c r="P848" s="15">
        <f>IF(OR(BTC[[#This Row],[LowerE]]&gt;P847,F847&lt;P847),BTC[[#This Row],[LowerE]],P847)</f>
        <v>6413.7847994046333</v>
      </c>
      <c r="Q848" s="8">
        <f>IF(T847=O847,BTC[[#This Row],[Upper]],BTC[[#This Row],[Lower]])</f>
        <v>8188.2610401106203</v>
      </c>
      <c r="R848" s="22">
        <f>IF(BTC[[#This Row],[SuperTrend]]=BTC[[#This Row],[Upper]],BTC[[#This Row],[Upper]],NA())</f>
        <v>8188.2610401106203</v>
      </c>
      <c r="S848" s="22" t="e">
        <f>IF(BTC[[#This Row],[SuperTrend]]=BTC[[#This Row],[Lower]],BTC[[#This Row],[Lower]],NA())</f>
        <v>#N/A</v>
      </c>
      <c r="T848" s="22">
        <f>IF(BTC[[#This Row],[close]]&lt;=BTC[[#This Row],[STpot]],BTC[[#This Row],[Upper]],BTC[[#This Row],[Lower]])</f>
        <v>8188.2610401106203</v>
      </c>
    </row>
    <row r="849" spans="1:20" x14ac:dyDescent="0.25">
      <c r="A849" s="5">
        <v>848</v>
      </c>
      <c r="B849" s="2">
        <v>43810</v>
      </c>
      <c r="C849" s="1">
        <v>7210</v>
      </c>
      <c r="D849" s="1">
        <v>7295</v>
      </c>
      <c r="E849" s="1">
        <v>7080.3</v>
      </c>
      <c r="F849" s="1">
        <v>7198.08</v>
      </c>
      <c r="G849" s="15">
        <f>BTC[[#This Row],[high]]-BTC[[#This Row],[low]]</f>
        <v>214.69999999999982</v>
      </c>
      <c r="H849" s="15">
        <f>ABS(BTC[[#This Row],[high]]-F848)</f>
        <v>85</v>
      </c>
      <c r="I849" s="15">
        <f>ABS(BTC[[#This Row],[low]]-F848)</f>
        <v>129.69999999999982</v>
      </c>
      <c r="J849" s="15">
        <f>MAX(BTC[[#This Row],[H-L]:[|L-pC|]])</f>
        <v>214.69999999999982</v>
      </c>
      <c r="K849" s="8">
        <f>(K848*9+BTC[[#This Row],[TR]])/10</f>
        <v>317.77431203318605</v>
      </c>
      <c r="L849" s="12">
        <f>(BTC[[#This Row],[high]]+BTC[[#This Row],[low]])/2</f>
        <v>7187.65</v>
      </c>
      <c r="M849" s="15">
        <f>BTC[[#This Row],[MidPrice]]+3*BTC[[#This Row],[ATR]]</f>
        <v>8140.972936099558</v>
      </c>
      <c r="N849" s="15">
        <f>BTC[[#This Row],[MidPrice]]-3*BTC[[#This Row],[ATR]]</f>
        <v>6234.3270639004413</v>
      </c>
      <c r="O849" s="15">
        <f>IF(OR(BTC[[#This Row],[UpperE]]&lt;O848,F848&gt;O848),BTC[[#This Row],[UpperE]],O848)</f>
        <v>8140.972936099558</v>
      </c>
      <c r="P849" s="15">
        <f>IF(OR(BTC[[#This Row],[LowerE]]&gt;P848,F848&lt;P848),BTC[[#This Row],[LowerE]],P848)</f>
        <v>6413.7847994046333</v>
      </c>
      <c r="Q849" s="8">
        <f>IF(T848=O848,BTC[[#This Row],[Upper]],BTC[[#This Row],[Lower]])</f>
        <v>8140.972936099558</v>
      </c>
      <c r="R849" s="22">
        <f>IF(BTC[[#This Row],[SuperTrend]]=BTC[[#This Row],[Upper]],BTC[[#This Row],[Upper]],NA())</f>
        <v>8140.972936099558</v>
      </c>
      <c r="S849" s="22" t="e">
        <f>IF(BTC[[#This Row],[SuperTrend]]=BTC[[#This Row],[Lower]],BTC[[#This Row],[Lower]],NA())</f>
        <v>#N/A</v>
      </c>
      <c r="T849" s="22">
        <f>IF(BTC[[#This Row],[close]]&lt;=BTC[[#This Row],[STpot]],BTC[[#This Row],[Upper]],BTC[[#This Row],[Lower]])</f>
        <v>8140.972936099558</v>
      </c>
    </row>
    <row r="850" spans="1:20" x14ac:dyDescent="0.25">
      <c r="A850" s="5">
        <v>849</v>
      </c>
      <c r="B850" s="2">
        <v>43811</v>
      </c>
      <c r="C850" s="1">
        <v>7197.76</v>
      </c>
      <c r="D850" s="1">
        <v>7309.05</v>
      </c>
      <c r="E850" s="1">
        <v>7190.76</v>
      </c>
      <c r="F850" s="1">
        <v>7258.48</v>
      </c>
      <c r="G850" s="15">
        <f>BTC[[#This Row],[high]]-BTC[[#This Row],[low]]</f>
        <v>118.28999999999996</v>
      </c>
      <c r="H850" s="15">
        <f>ABS(BTC[[#This Row],[high]]-F849)</f>
        <v>110.97000000000025</v>
      </c>
      <c r="I850" s="15">
        <f>ABS(BTC[[#This Row],[low]]-F849)</f>
        <v>7.319999999999709</v>
      </c>
      <c r="J850" s="15">
        <f>MAX(BTC[[#This Row],[H-L]:[|L-pC|]])</f>
        <v>118.28999999999996</v>
      </c>
      <c r="K850" s="8">
        <f>(K849*9+BTC[[#This Row],[TR]])/10</f>
        <v>297.82588082986746</v>
      </c>
      <c r="L850" s="12">
        <f>(BTC[[#This Row],[high]]+BTC[[#This Row],[low]])/2</f>
        <v>7249.9050000000007</v>
      </c>
      <c r="M850" s="15">
        <f>BTC[[#This Row],[MidPrice]]+3*BTC[[#This Row],[ATR]]</f>
        <v>8143.3826424896033</v>
      </c>
      <c r="N850" s="15">
        <f>BTC[[#This Row],[MidPrice]]-3*BTC[[#This Row],[ATR]]</f>
        <v>6356.427357510398</v>
      </c>
      <c r="O850" s="15">
        <f>IF(OR(BTC[[#This Row],[UpperE]]&lt;O849,F849&gt;O849),BTC[[#This Row],[UpperE]],O849)</f>
        <v>8140.972936099558</v>
      </c>
      <c r="P850" s="15">
        <f>IF(OR(BTC[[#This Row],[LowerE]]&gt;P849,F849&lt;P849),BTC[[#This Row],[LowerE]],P849)</f>
        <v>6413.7847994046333</v>
      </c>
      <c r="Q850" s="8">
        <f>IF(T849=O849,BTC[[#This Row],[Upper]],BTC[[#This Row],[Lower]])</f>
        <v>8140.972936099558</v>
      </c>
      <c r="R850" s="22">
        <f>IF(BTC[[#This Row],[SuperTrend]]=BTC[[#This Row],[Upper]],BTC[[#This Row],[Upper]],NA())</f>
        <v>8140.972936099558</v>
      </c>
      <c r="S850" s="22" t="e">
        <f>IF(BTC[[#This Row],[SuperTrend]]=BTC[[#This Row],[Lower]],BTC[[#This Row],[Lower]],NA())</f>
        <v>#N/A</v>
      </c>
      <c r="T850" s="22">
        <f>IF(BTC[[#This Row],[close]]&lt;=BTC[[#This Row],[STpot]],BTC[[#This Row],[Upper]],BTC[[#This Row],[Lower]])</f>
        <v>8140.972936099558</v>
      </c>
    </row>
    <row r="851" spans="1:20" x14ac:dyDescent="0.25">
      <c r="A851" s="5">
        <v>850</v>
      </c>
      <c r="B851" s="2">
        <v>43812</v>
      </c>
      <c r="C851" s="1">
        <v>7257.37</v>
      </c>
      <c r="D851" s="1">
        <v>7271.77</v>
      </c>
      <c r="E851" s="1">
        <v>7012</v>
      </c>
      <c r="F851" s="1">
        <v>7064.05</v>
      </c>
      <c r="G851" s="15">
        <f>BTC[[#This Row],[high]]-BTC[[#This Row],[low]]</f>
        <v>259.77000000000044</v>
      </c>
      <c r="H851" s="15">
        <f>ABS(BTC[[#This Row],[high]]-F850)</f>
        <v>13.290000000000873</v>
      </c>
      <c r="I851" s="15">
        <f>ABS(BTC[[#This Row],[low]]-F850)</f>
        <v>246.47999999999956</v>
      </c>
      <c r="J851" s="15">
        <f>MAX(BTC[[#This Row],[H-L]:[|L-pC|]])</f>
        <v>259.77000000000044</v>
      </c>
      <c r="K851" s="8">
        <f>(K850*9+BTC[[#This Row],[TR]])/10</f>
        <v>294.02029274688073</v>
      </c>
      <c r="L851" s="12">
        <f>(BTC[[#This Row],[high]]+BTC[[#This Row],[low]])/2</f>
        <v>7141.8850000000002</v>
      </c>
      <c r="M851" s="15">
        <f>BTC[[#This Row],[MidPrice]]+3*BTC[[#This Row],[ATR]]</f>
        <v>8023.9458782406427</v>
      </c>
      <c r="N851" s="15">
        <f>BTC[[#This Row],[MidPrice]]-3*BTC[[#This Row],[ATR]]</f>
        <v>6259.8241217593577</v>
      </c>
      <c r="O851" s="15">
        <f>IF(OR(BTC[[#This Row],[UpperE]]&lt;O850,F850&gt;O850),BTC[[#This Row],[UpperE]],O850)</f>
        <v>8023.9458782406427</v>
      </c>
      <c r="P851" s="15">
        <f>IF(OR(BTC[[#This Row],[LowerE]]&gt;P850,F850&lt;P850),BTC[[#This Row],[LowerE]],P850)</f>
        <v>6413.7847994046333</v>
      </c>
      <c r="Q851" s="8">
        <f>IF(T850=O850,BTC[[#This Row],[Upper]],BTC[[#This Row],[Lower]])</f>
        <v>8023.9458782406427</v>
      </c>
      <c r="R851" s="22">
        <f>IF(BTC[[#This Row],[SuperTrend]]=BTC[[#This Row],[Upper]],BTC[[#This Row],[Upper]],NA())</f>
        <v>8023.9458782406427</v>
      </c>
      <c r="S851" s="22" t="e">
        <f>IF(BTC[[#This Row],[SuperTrend]]=BTC[[#This Row],[Lower]],BTC[[#This Row],[Lower]],NA())</f>
        <v>#N/A</v>
      </c>
      <c r="T851" s="22">
        <f>IF(BTC[[#This Row],[close]]&lt;=BTC[[#This Row],[STpot]],BTC[[#This Row],[Upper]],BTC[[#This Row],[Lower]])</f>
        <v>8023.9458782406427</v>
      </c>
    </row>
    <row r="852" spans="1:20" x14ac:dyDescent="0.25">
      <c r="A852" s="5">
        <v>851</v>
      </c>
      <c r="B852" s="2">
        <v>43813</v>
      </c>
      <c r="C852" s="1">
        <v>7064.14</v>
      </c>
      <c r="D852" s="1">
        <v>7200.3</v>
      </c>
      <c r="E852" s="1">
        <v>7008.35</v>
      </c>
      <c r="F852" s="1">
        <v>7118.59</v>
      </c>
      <c r="G852" s="15">
        <f>BTC[[#This Row],[high]]-BTC[[#This Row],[low]]</f>
        <v>191.94999999999982</v>
      </c>
      <c r="H852" s="15">
        <f>ABS(BTC[[#This Row],[high]]-F851)</f>
        <v>136.25</v>
      </c>
      <c r="I852" s="15">
        <f>ABS(BTC[[#This Row],[low]]-F851)</f>
        <v>55.699999999999818</v>
      </c>
      <c r="J852" s="15">
        <f>MAX(BTC[[#This Row],[H-L]:[|L-pC|]])</f>
        <v>191.94999999999982</v>
      </c>
      <c r="K852" s="8">
        <f>(K851*9+BTC[[#This Row],[TR]])/10</f>
        <v>283.81326347219266</v>
      </c>
      <c r="L852" s="12">
        <f>(BTC[[#This Row],[high]]+BTC[[#This Row],[low]])/2</f>
        <v>7104.3250000000007</v>
      </c>
      <c r="M852" s="15">
        <f>BTC[[#This Row],[MidPrice]]+3*BTC[[#This Row],[ATR]]</f>
        <v>7955.7647904165788</v>
      </c>
      <c r="N852" s="15">
        <f>BTC[[#This Row],[MidPrice]]-3*BTC[[#This Row],[ATR]]</f>
        <v>6252.8852095834227</v>
      </c>
      <c r="O852" s="15">
        <f>IF(OR(BTC[[#This Row],[UpperE]]&lt;O851,F851&gt;O851),BTC[[#This Row],[UpperE]],O851)</f>
        <v>7955.7647904165788</v>
      </c>
      <c r="P852" s="15">
        <f>IF(OR(BTC[[#This Row],[LowerE]]&gt;P851,F851&lt;P851),BTC[[#This Row],[LowerE]],P851)</f>
        <v>6413.7847994046333</v>
      </c>
      <c r="Q852" s="8">
        <f>IF(T851=O851,BTC[[#This Row],[Upper]],BTC[[#This Row],[Lower]])</f>
        <v>7955.7647904165788</v>
      </c>
      <c r="R852" s="22">
        <f>IF(BTC[[#This Row],[SuperTrend]]=BTC[[#This Row],[Upper]],BTC[[#This Row],[Upper]],NA())</f>
        <v>7955.7647904165788</v>
      </c>
      <c r="S852" s="22" t="e">
        <f>IF(BTC[[#This Row],[SuperTrend]]=BTC[[#This Row],[Lower]],BTC[[#This Row],[Lower]],NA())</f>
        <v>#N/A</v>
      </c>
      <c r="T852" s="22">
        <f>IF(BTC[[#This Row],[close]]&lt;=BTC[[#This Row],[STpot]],BTC[[#This Row],[Upper]],BTC[[#This Row],[Lower]])</f>
        <v>7955.7647904165788</v>
      </c>
    </row>
    <row r="853" spans="1:20" x14ac:dyDescent="0.25">
      <c r="A853" s="5">
        <v>852</v>
      </c>
      <c r="B853" s="2">
        <v>43814</v>
      </c>
      <c r="C853" s="1">
        <v>7119.6</v>
      </c>
      <c r="D853" s="1">
        <v>7150</v>
      </c>
      <c r="E853" s="1">
        <v>6836</v>
      </c>
      <c r="F853" s="1">
        <v>6891.72</v>
      </c>
      <c r="G853" s="15">
        <f>BTC[[#This Row],[high]]-BTC[[#This Row],[low]]</f>
        <v>314</v>
      </c>
      <c r="H853" s="15">
        <f>ABS(BTC[[#This Row],[high]]-F852)</f>
        <v>31.409999999999854</v>
      </c>
      <c r="I853" s="15">
        <f>ABS(BTC[[#This Row],[low]]-F852)</f>
        <v>282.59000000000015</v>
      </c>
      <c r="J853" s="15">
        <f>MAX(BTC[[#This Row],[H-L]:[|L-pC|]])</f>
        <v>314</v>
      </c>
      <c r="K853" s="8">
        <f>(K852*9+BTC[[#This Row],[TR]])/10</f>
        <v>286.83193712497342</v>
      </c>
      <c r="L853" s="12">
        <f>(BTC[[#This Row],[high]]+BTC[[#This Row],[low]])/2</f>
        <v>6993</v>
      </c>
      <c r="M853" s="15">
        <f>BTC[[#This Row],[MidPrice]]+3*BTC[[#This Row],[ATR]]</f>
        <v>7853.4958113749199</v>
      </c>
      <c r="N853" s="15">
        <f>BTC[[#This Row],[MidPrice]]-3*BTC[[#This Row],[ATR]]</f>
        <v>6132.5041886250801</v>
      </c>
      <c r="O853" s="15">
        <f>IF(OR(BTC[[#This Row],[UpperE]]&lt;O852,F852&gt;O852),BTC[[#This Row],[UpperE]],O852)</f>
        <v>7853.4958113749199</v>
      </c>
      <c r="P853" s="15">
        <f>IF(OR(BTC[[#This Row],[LowerE]]&gt;P852,F852&lt;P852),BTC[[#This Row],[LowerE]],P852)</f>
        <v>6413.7847994046333</v>
      </c>
      <c r="Q853" s="8">
        <f>IF(T852=O852,BTC[[#This Row],[Upper]],BTC[[#This Row],[Lower]])</f>
        <v>7853.4958113749199</v>
      </c>
      <c r="R853" s="22">
        <f>IF(BTC[[#This Row],[SuperTrend]]=BTC[[#This Row],[Upper]],BTC[[#This Row],[Upper]],NA())</f>
        <v>7853.4958113749199</v>
      </c>
      <c r="S853" s="22" t="e">
        <f>IF(BTC[[#This Row],[SuperTrend]]=BTC[[#This Row],[Lower]],BTC[[#This Row],[Lower]],NA())</f>
        <v>#N/A</v>
      </c>
      <c r="T853" s="22">
        <f>IF(BTC[[#This Row],[close]]&lt;=BTC[[#This Row],[STpot]],BTC[[#This Row],[Upper]],BTC[[#This Row],[Lower]])</f>
        <v>7853.4958113749199</v>
      </c>
    </row>
    <row r="854" spans="1:20" x14ac:dyDescent="0.25">
      <c r="A854" s="5">
        <v>853</v>
      </c>
      <c r="B854" s="2">
        <v>43815</v>
      </c>
      <c r="C854" s="1">
        <v>6891.44</v>
      </c>
      <c r="D854" s="1">
        <v>6942.21</v>
      </c>
      <c r="E854" s="1">
        <v>6560</v>
      </c>
      <c r="F854" s="1">
        <v>6623.82</v>
      </c>
      <c r="G854" s="15">
        <f>BTC[[#This Row],[high]]-BTC[[#This Row],[low]]</f>
        <v>382.21000000000004</v>
      </c>
      <c r="H854" s="15">
        <f>ABS(BTC[[#This Row],[high]]-F853)</f>
        <v>50.489999999999782</v>
      </c>
      <c r="I854" s="15">
        <f>ABS(BTC[[#This Row],[low]]-F853)</f>
        <v>331.72000000000025</v>
      </c>
      <c r="J854" s="15">
        <f>MAX(BTC[[#This Row],[H-L]:[|L-pC|]])</f>
        <v>382.21000000000004</v>
      </c>
      <c r="K854" s="8">
        <f>(K853*9+BTC[[#This Row],[TR]])/10</f>
        <v>296.36974341247611</v>
      </c>
      <c r="L854" s="12">
        <f>(BTC[[#This Row],[high]]+BTC[[#This Row],[low]])/2</f>
        <v>6751.1049999999996</v>
      </c>
      <c r="M854" s="15">
        <f>BTC[[#This Row],[MidPrice]]+3*BTC[[#This Row],[ATR]]</f>
        <v>7640.2142302374277</v>
      </c>
      <c r="N854" s="15">
        <f>BTC[[#This Row],[MidPrice]]-3*BTC[[#This Row],[ATR]]</f>
        <v>5861.9957697625714</v>
      </c>
      <c r="O854" s="15">
        <f>IF(OR(BTC[[#This Row],[UpperE]]&lt;O853,F853&gt;O853),BTC[[#This Row],[UpperE]],O853)</f>
        <v>7640.2142302374277</v>
      </c>
      <c r="P854" s="15">
        <f>IF(OR(BTC[[#This Row],[LowerE]]&gt;P853,F853&lt;P853),BTC[[#This Row],[LowerE]],P853)</f>
        <v>6413.7847994046333</v>
      </c>
      <c r="Q854" s="8">
        <f>IF(T853=O853,BTC[[#This Row],[Upper]],BTC[[#This Row],[Lower]])</f>
        <v>7640.2142302374277</v>
      </c>
      <c r="R854" s="22">
        <f>IF(BTC[[#This Row],[SuperTrend]]=BTC[[#This Row],[Upper]],BTC[[#This Row],[Upper]],NA())</f>
        <v>7640.2142302374277</v>
      </c>
      <c r="S854" s="22" t="e">
        <f>IF(BTC[[#This Row],[SuperTrend]]=BTC[[#This Row],[Lower]],BTC[[#This Row],[Lower]],NA())</f>
        <v>#N/A</v>
      </c>
      <c r="T854" s="22">
        <f>IF(BTC[[#This Row],[close]]&lt;=BTC[[#This Row],[STpot]],BTC[[#This Row],[Upper]],BTC[[#This Row],[Lower]])</f>
        <v>7640.2142302374277</v>
      </c>
    </row>
    <row r="855" spans="1:20" x14ac:dyDescent="0.25">
      <c r="A855" s="5">
        <v>854</v>
      </c>
      <c r="B855" s="2">
        <v>43816</v>
      </c>
      <c r="C855" s="1">
        <v>6623.84</v>
      </c>
      <c r="D855" s="1">
        <v>7440</v>
      </c>
      <c r="E855" s="1">
        <v>6435</v>
      </c>
      <c r="F855" s="1">
        <v>7277.83</v>
      </c>
      <c r="G855" s="15">
        <f>BTC[[#This Row],[high]]-BTC[[#This Row],[low]]</f>
        <v>1005</v>
      </c>
      <c r="H855" s="15">
        <f>ABS(BTC[[#This Row],[high]]-F854)</f>
        <v>816.18000000000029</v>
      </c>
      <c r="I855" s="15">
        <f>ABS(BTC[[#This Row],[low]]-F854)</f>
        <v>188.81999999999971</v>
      </c>
      <c r="J855" s="15">
        <f>MAX(BTC[[#This Row],[H-L]:[|L-pC|]])</f>
        <v>1005</v>
      </c>
      <c r="K855" s="8">
        <f>(K854*9+BTC[[#This Row],[TR]])/10</f>
        <v>367.23276907122852</v>
      </c>
      <c r="L855" s="12">
        <f>(BTC[[#This Row],[high]]+BTC[[#This Row],[low]])/2</f>
        <v>6937.5</v>
      </c>
      <c r="M855" s="15">
        <f>BTC[[#This Row],[MidPrice]]+3*BTC[[#This Row],[ATR]]</f>
        <v>8039.1983072136854</v>
      </c>
      <c r="N855" s="15">
        <f>BTC[[#This Row],[MidPrice]]-3*BTC[[#This Row],[ATR]]</f>
        <v>5835.8016927863146</v>
      </c>
      <c r="O855" s="15">
        <f>IF(OR(BTC[[#This Row],[UpperE]]&lt;O854,F854&gt;O854),BTC[[#This Row],[UpperE]],O854)</f>
        <v>7640.2142302374277</v>
      </c>
      <c r="P855" s="15">
        <f>IF(OR(BTC[[#This Row],[LowerE]]&gt;P854,F854&lt;P854),BTC[[#This Row],[LowerE]],P854)</f>
        <v>6413.7847994046333</v>
      </c>
      <c r="Q855" s="8">
        <f>IF(T854=O854,BTC[[#This Row],[Upper]],BTC[[#This Row],[Lower]])</f>
        <v>7640.2142302374277</v>
      </c>
      <c r="R855" s="22">
        <f>IF(BTC[[#This Row],[SuperTrend]]=BTC[[#This Row],[Upper]],BTC[[#This Row],[Upper]],NA())</f>
        <v>7640.2142302374277</v>
      </c>
      <c r="S855" s="22" t="e">
        <f>IF(BTC[[#This Row],[SuperTrend]]=BTC[[#This Row],[Lower]],BTC[[#This Row],[Lower]],NA())</f>
        <v>#N/A</v>
      </c>
      <c r="T855" s="22">
        <f>IF(BTC[[#This Row],[close]]&lt;=BTC[[#This Row],[STpot]],BTC[[#This Row],[Upper]],BTC[[#This Row],[Lower]])</f>
        <v>7640.2142302374277</v>
      </c>
    </row>
    <row r="856" spans="1:20" x14ac:dyDescent="0.25">
      <c r="A856" s="5">
        <v>855</v>
      </c>
      <c r="B856" s="2">
        <v>43817</v>
      </c>
      <c r="C856" s="1">
        <v>7277.83</v>
      </c>
      <c r="D856" s="1">
        <v>7380</v>
      </c>
      <c r="E856" s="1">
        <v>7038.31</v>
      </c>
      <c r="F856" s="1">
        <v>7150.3</v>
      </c>
      <c r="G856" s="15">
        <f>BTC[[#This Row],[high]]-BTC[[#This Row],[low]]</f>
        <v>341.6899999999996</v>
      </c>
      <c r="H856" s="15">
        <f>ABS(BTC[[#This Row],[high]]-F855)</f>
        <v>102.17000000000007</v>
      </c>
      <c r="I856" s="15">
        <f>ABS(BTC[[#This Row],[low]]-F855)</f>
        <v>239.51999999999953</v>
      </c>
      <c r="J856" s="15">
        <f>MAX(BTC[[#This Row],[H-L]:[|L-pC|]])</f>
        <v>341.6899999999996</v>
      </c>
      <c r="K856" s="8">
        <f>(K855*9+BTC[[#This Row],[TR]])/10</f>
        <v>364.67849216410565</v>
      </c>
      <c r="L856" s="12">
        <f>(BTC[[#This Row],[high]]+BTC[[#This Row],[low]])/2</f>
        <v>7209.1550000000007</v>
      </c>
      <c r="M856" s="15">
        <f>BTC[[#This Row],[MidPrice]]+3*BTC[[#This Row],[ATR]]</f>
        <v>8303.1904764923183</v>
      </c>
      <c r="N856" s="15">
        <f>BTC[[#This Row],[MidPrice]]-3*BTC[[#This Row],[ATR]]</f>
        <v>6115.1195235076839</v>
      </c>
      <c r="O856" s="15">
        <f>IF(OR(BTC[[#This Row],[UpperE]]&lt;O855,F855&gt;O855),BTC[[#This Row],[UpperE]],O855)</f>
        <v>7640.2142302374277</v>
      </c>
      <c r="P856" s="15">
        <f>IF(OR(BTC[[#This Row],[LowerE]]&gt;P855,F855&lt;P855),BTC[[#This Row],[LowerE]],P855)</f>
        <v>6413.7847994046333</v>
      </c>
      <c r="Q856" s="8">
        <f>IF(T855=O855,BTC[[#This Row],[Upper]],BTC[[#This Row],[Lower]])</f>
        <v>7640.2142302374277</v>
      </c>
      <c r="R856" s="22">
        <f>IF(BTC[[#This Row],[SuperTrend]]=BTC[[#This Row],[Upper]],BTC[[#This Row],[Upper]],NA())</f>
        <v>7640.2142302374277</v>
      </c>
      <c r="S856" s="22" t="e">
        <f>IF(BTC[[#This Row],[SuperTrend]]=BTC[[#This Row],[Lower]],BTC[[#This Row],[Lower]],NA())</f>
        <v>#N/A</v>
      </c>
      <c r="T856" s="22">
        <f>IF(BTC[[#This Row],[close]]&lt;=BTC[[#This Row],[STpot]],BTC[[#This Row],[Upper]],BTC[[#This Row],[Lower]])</f>
        <v>7640.2142302374277</v>
      </c>
    </row>
    <row r="857" spans="1:20" x14ac:dyDescent="0.25">
      <c r="A857" s="5">
        <v>856</v>
      </c>
      <c r="B857" s="2">
        <v>43818</v>
      </c>
      <c r="C857" s="1">
        <v>7151.31</v>
      </c>
      <c r="D857" s="1">
        <v>7220</v>
      </c>
      <c r="E857" s="1">
        <v>7079.5</v>
      </c>
      <c r="F857" s="1">
        <v>7187.83</v>
      </c>
      <c r="G857" s="15">
        <f>BTC[[#This Row],[high]]-BTC[[#This Row],[low]]</f>
        <v>140.5</v>
      </c>
      <c r="H857" s="15">
        <f>ABS(BTC[[#This Row],[high]]-F856)</f>
        <v>69.699999999999818</v>
      </c>
      <c r="I857" s="15">
        <f>ABS(BTC[[#This Row],[low]]-F856)</f>
        <v>70.800000000000182</v>
      </c>
      <c r="J857" s="15">
        <f>MAX(BTC[[#This Row],[H-L]:[|L-pC|]])</f>
        <v>140.5</v>
      </c>
      <c r="K857" s="8">
        <f>(K856*9+BTC[[#This Row],[TR]])/10</f>
        <v>342.26064294769509</v>
      </c>
      <c r="L857" s="12">
        <f>(BTC[[#This Row],[high]]+BTC[[#This Row],[low]])/2</f>
        <v>7149.75</v>
      </c>
      <c r="M857" s="15">
        <f>BTC[[#This Row],[MidPrice]]+3*BTC[[#This Row],[ATR]]</f>
        <v>8176.5319288430856</v>
      </c>
      <c r="N857" s="15">
        <f>BTC[[#This Row],[MidPrice]]-3*BTC[[#This Row],[ATR]]</f>
        <v>6122.9680711569144</v>
      </c>
      <c r="O857" s="15">
        <f>IF(OR(BTC[[#This Row],[UpperE]]&lt;O856,F856&gt;O856),BTC[[#This Row],[UpperE]],O856)</f>
        <v>7640.2142302374277</v>
      </c>
      <c r="P857" s="15">
        <f>IF(OR(BTC[[#This Row],[LowerE]]&gt;P856,F856&lt;P856),BTC[[#This Row],[LowerE]],P856)</f>
        <v>6413.7847994046333</v>
      </c>
      <c r="Q857" s="8">
        <f>IF(T856=O856,BTC[[#This Row],[Upper]],BTC[[#This Row],[Lower]])</f>
        <v>7640.2142302374277</v>
      </c>
      <c r="R857" s="22">
        <f>IF(BTC[[#This Row],[SuperTrend]]=BTC[[#This Row],[Upper]],BTC[[#This Row],[Upper]],NA())</f>
        <v>7640.2142302374277</v>
      </c>
      <c r="S857" s="22" t="e">
        <f>IF(BTC[[#This Row],[SuperTrend]]=BTC[[#This Row],[Lower]],BTC[[#This Row],[Lower]],NA())</f>
        <v>#N/A</v>
      </c>
      <c r="T857" s="22">
        <f>IF(BTC[[#This Row],[close]]&lt;=BTC[[#This Row],[STpot]],BTC[[#This Row],[Upper]],BTC[[#This Row],[Lower]])</f>
        <v>7640.2142302374277</v>
      </c>
    </row>
    <row r="858" spans="1:20" x14ac:dyDescent="0.25">
      <c r="A858" s="5">
        <v>857</v>
      </c>
      <c r="B858" s="2">
        <v>43819</v>
      </c>
      <c r="C858" s="1">
        <v>7188.01</v>
      </c>
      <c r="D858" s="1">
        <v>7190.58</v>
      </c>
      <c r="E858" s="1">
        <v>7105</v>
      </c>
      <c r="F858" s="1">
        <v>7132.75</v>
      </c>
      <c r="G858" s="15">
        <f>BTC[[#This Row],[high]]-BTC[[#This Row],[low]]</f>
        <v>85.579999999999927</v>
      </c>
      <c r="H858" s="15">
        <f>ABS(BTC[[#This Row],[high]]-F857)</f>
        <v>2.75</v>
      </c>
      <c r="I858" s="15">
        <f>ABS(BTC[[#This Row],[low]]-F857)</f>
        <v>82.829999999999927</v>
      </c>
      <c r="J858" s="15">
        <f>MAX(BTC[[#This Row],[H-L]:[|L-pC|]])</f>
        <v>85.579999999999927</v>
      </c>
      <c r="K858" s="8">
        <f>(K857*9+BTC[[#This Row],[TR]])/10</f>
        <v>316.59257865292557</v>
      </c>
      <c r="L858" s="12">
        <f>(BTC[[#This Row],[high]]+BTC[[#This Row],[low]])/2</f>
        <v>7147.79</v>
      </c>
      <c r="M858" s="15">
        <f>BTC[[#This Row],[MidPrice]]+3*BTC[[#This Row],[ATR]]</f>
        <v>8097.5677359587771</v>
      </c>
      <c r="N858" s="15">
        <f>BTC[[#This Row],[MidPrice]]-3*BTC[[#This Row],[ATR]]</f>
        <v>6198.0122640412228</v>
      </c>
      <c r="O858" s="15">
        <f>IF(OR(BTC[[#This Row],[UpperE]]&lt;O857,F857&gt;O857),BTC[[#This Row],[UpperE]],O857)</f>
        <v>7640.2142302374277</v>
      </c>
      <c r="P858" s="15">
        <f>IF(OR(BTC[[#This Row],[LowerE]]&gt;P857,F857&lt;P857),BTC[[#This Row],[LowerE]],P857)</f>
        <v>6413.7847994046333</v>
      </c>
      <c r="Q858" s="8">
        <f>IF(T857=O857,BTC[[#This Row],[Upper]],BTC[[#This Row],[Lower]])</f>
        <v>7640.2142302374277</v>
      </c>
      <c r="R858" s="22">
        <f>IF(BTC[[#This Row],[SuperTrend]]=BTC[[#This Row],[Upper]],BTC[[#This Row],[Upper]],NA())</f>
        <v>7640.2142302374277</v>
      </c>
      <c r="S858" s="22" t="e">
        <f>IF(BTC[[#This Row],[SuperTrend]]=BTC[[#This Row],[Lower]],BTC[[#This Row],[Lower]],NA())</f>
        <v>#N/A</v>
      </c>
      <c r="T858" s="22">
        <f>IF(BTC[[#This Row],[close]]&lt;=BTC[[#This Row],[STpot]],BTC[[#This Row],[Upper]],BTC[[#This Row],[Lower]])</f>
        <v>7640.2142302374277</v>
      </c>
    </row>
    <row r="859" spans="1:20" x14ac:dyDescent="0.25">
      <c r="A859" s="5">
        <v>858</v>
      </c>
      <c r="B859" s="2">
        <v>43820</v>
      </c>
      <c r="C859" s="1">
        <v>7131.59</v>
      </c>
      <c r="D859" s="1">
        <v>7518.54</v>
      </c>
      <c r="E859" s="1">
        <v>7122.47</v>
      </c>
      <c r="F859" s="1">
        <v>7501.44</v>
      </c>
      <c r="G859" s="15">
        <f>BTC[[#This Row],[high]]-BTC[[#This Row],[low]]</f>
        <v>396.06999999999971</v>
      </c>
      <c r="H859" s="15">
        <f>ABS(BTC[[#This Row],[high]]-F858)</f>
        <v>385.78999999999996</v>
      </c>
      <c r="I859" s="15">
        <f>ABS(BTC[[#This Row],[low]]-F858)</f>
        <v>10.279999999999745</v>
      </c>
      <c r="J859" s="15">
        <f>MAX(BTC[[#This Row],[H-L]:[|L-pC|]])</f>
        <v>396.06999999999971</v>
      </c>
      <c r="K859" s="8">
        <f>(K858*9+BTC[[#This Row],[TR]])/10</f>
        <v>324.54032078763299</v>
      </c>
      <c r="L859" s="12">
        <f>(BTC[[#This Row],[high]]+BTC[[#This Row],[low]])/2</f>
        <v>7320.5050000000001</v>
      </c>
      <c r="M859" s="15">
        <f>BTC[[#This Row],[MidPrice]]+3*BTC[[#This Row],[ATR]]</f>
        <v>8294.1259623628994</v>
      </c>
      <c r="N859" s="15">
        <f>BTC[[#This Row],[MidPrice]]-3*BTC[[#This Row],[ATR]]</f>
        <v>6346.8840376371008</v>
      </c>
      <c r="O859" s="15">
        <f>IF(OR(BTC[[#This Row],[UpperE]]&lt;O858,F858&gt;O858),BTC[[#This Row],[UpperE]],O858)</f>
        <v>7640.2142302374277</v>
      </c>
      <c r="P859" s="15">
        <f>IF(OR(BTC[[#This Row],[LowerE]]&gt;P858,F858&lt;P858),BTC[[#This Row],[LowerE]],P858)</f>
        <v>6413.7847994046333</v>
      </c>
      <c r="Q859" s="8">
        <f>IF(T858=O858,BTC[[#This Row],[Upper]],BTC[[#This Row],[Lower]])</f>
        <v>7640.2142302374277</v>
      </c>
      <c r="R859" s="22">
        <f>IF(BTC[[#This Row],[SuperTrend]]=BTC[[#This Row],[Upper]],BTC[[#This Row],[Upper]],NA())</f>
        <v>7640.2142302374277</v>
      </c>
      <c r="S859" s="22" t="e">
        <f>IF(BTC[[#This Row],[SuperTrend]]=BTC[[#This Row],[Lower]],BTC[[#This Row],[Lower]],NA())</f>
        <v>#N/A</v>
      </c>
      <c r="T859" s="22">
        <f>IF(BTC[[#This Row],[close]]&lt;=BTC[[#This Row],[STpot]],BTC[[#This Row],[Upper]],BTC[[#This Row],[Lower]])</f>
        <v>7640.2142302374277</v>
      </c>
    </row>
    <row r="860" spans="1:20" x14ac:dyDescent="0.25">
      <c r="A860" s="5">
        <v>859</v>
      </c>
      <c r="B860" s="2">
        <v>43821</v>
      </c>
      <c r="C860" s="1">
        <v>7500.71</v>
      </c>
      <c r="D860" s="1">
        <v>7695.38</v>
      </c>
      <c r="E860" s="1">
        <v>7265.84</v>
      </c>
      <c r="F860" s="1">
        <v>7317.09</v>
      </c>
      <c r="G860" s="15">
        <f>BTC[[#This Row],[high]]-BTC[[#This Row],[low]]</f>
        <v>429.53999999999996</v>
      </c>
      <c r="H860" s="15">
        <f>ABS(BTC[[#This Row],[high]]-F859)</f>
        <v>193.94000000000051</v>
      </c>
      <c r="I860" s="15">
        <f>ABS(BTC[[#This Row],[low]]-F859)</f>
        <v>235.59999999999945</v>
      </c>
      <c r="J860" s="15">
        <f>MAX(BTC[[#This Row],[H-L]:[|L-pC|]])</f>
        <v>429.53999999999996</v>
      </c>
      <c r="K860" s="8">
        <f>(K859*9+BTC[[#This Row],[TR]])/10</f>
        <v>335.0402887088697</v>
      </c>
      <c r="L860" s="12">
        <f>(BTC[[#This Row],[high]]+BTC[[#This Row],[low]])/2</f>
        <v>7480.6100000000006</v>
      </c>
      <c r="M860" s="15">
        <f>BTC[[#This Row],[MidPrice]]+3*BTC[[#This Row],[ATR]]</f>
        <v>8485.7308661266106</v>
      </c>
      <c r="N860" s="15">
        <f>BTC[[#This Row],[MidPrice]]-3*BTC[[#This Row],[ATR]]</f>
        <v>6475.4891338733914</v>
      </c>
      <c r="O860" s="15">
        <f>IF(OR(BTC[[#This Row],[UpperE]]&lt;O859,F859&gt;O859),BTC[[#This Row],[UpperE]],O859)</f>
        <v>7640.2142302374277</v>
      </c>
      <c r="P860" s="15">
        <f>IF(OR(BTC[[#This Row],[LowerE]]&gt;P859,F859&lt;P859),BTC[[#This Row],[LowerE]],P859)</f>
        <v>6475.4891338733914</v>
      </c>
      <c r="Q860" s="8">
        <f>IF(T859=O859,BTC[[#This Row],[Upper]],BTC[[#This Row],[Lower]])</f>
        <v>7640.2142302374277</v>
      </c>
      <c r="R860" s="22">
        <f>IF(BTC[[#This Row],[SuperTrend]]=BTC[[#This Row],[Upper]],BTC[[#This Row],[Upper]],NA())</f>
        <v>7640.2142302374277</v>
      </c>
      <c r="S860" s="22" t="e">
        <f>IF(BTC[[#This Row],[SuperTrend]]=BTC[[#This Row],[Lower]],BTC[[#This Row],[Lower]],NA())</f>
        <v>#N/A</v>
      </c>
      <c r="T860" s="22">
        <f>IF(BTC[[#This Row],[close]]&lt;=BTC[[#This Row],[STpot]],BTC[[#This Row],[Upper]],BTC[[#This Row],[Lower]])</f>
        <v>7640.2142302374277</v>
      </c>
    </row>
    <row r="861" spans="1:20" x14ac:dyDescent="0.25">
      <c r="A861" s="5">
        <v>860</v>
      </c>
      <c r="B861" s="2">
        <v>43822</v>
      </c>
      <c r="C861" s="1">
        <v>7317.3</v>
      </c>
      <c r="D861" s="1">
        <v>7436.68</v>
      </c>
      <c r="E861" s="1">
        <v>7157.04</v>
      </c>
      <c r="F861" s="1">
        <v>7255.77</v>
      </c>
      <c r="G861" s="15">
        <f>BTC[[#This Row],[high]]-BTC[[#This Row],[low]]</f>
        <v>279.64000000000033</v>
      </c>
      <c r="H861" s="15">
        <f>ABS(BTC[[#This Row],[high]]-F860)</f>
        <v>119.59000000000015</v>
      </c>
      <c r="I861" s="15">
        <f>ABS(BTC[[#This Row],[low]]-F860)</f>
        <v>160.05000000000018</v>
      </c>
      <c r="J861" s="15">
        <f>MAX(BTC[[#This Row],[H-L]:[|L-pC|]])</f>
        <v>279.64000000000033</v>
      </c>
      <c r="K861" s="8">
        <f>(K860*9+BTC[[#This Row],[TR]])/10</f>
        <v>329.50025983798275</v>
      </c>
      <c r="L861" s="12">
        <f>(BTC[[#This Row],[high]]+BTC[[#This Row],[low]])/2</f>
        <v>7296.8600000000006</v>
      </c>
      <c r="M861" s="15">
        <f>BTC[[#This Row],[MidPrice]]+3*BTC[[#This Row],[ATR]]</f>
        <v>8285.3607795139487</v>
      </c>
      <c r="N861" s="15">
        <f>BTC[[#This Row],[MidPrice]]-3*BTC[[#This Row],[ATR]]</f>
        <v>6308.3592204860524</v>
      </c>
      <c r="O861" s="15">
        <f>IF(OR(BTC[[#This Row],[UpperE]]&lt;O860,F860&gt;O860),BTC[[#This Row],[UpperE]],O860)</f>
        <v>7640.2142302374277</v>
      </c>
      <c r="P861" s="15">
        <f>IF(OR(BTC[[#This Row],[LowerE]]&gt;P860,F860&lt;P860),BTC[[#This Row],[LowerE]],P860)</f>
        <v>6475.4891338733914</v>
      </c>
      <c r="Q861" s="8">
        <f>IF(T860=O860,BTC[[#This Row],[Upper]],BTC[[#This Row],[Lower]])</f>
        <v>7640.2142302374277</v>
      </c>
      <c r="R861" s="22">
        <f>IF(BTC[[#This Row],[SuperTrend]]=BTC[[#This Row],[Upper]],BTC[[#This Row],[Upper]],NA())</f>
        <v>7640.2142302374277</v>
      </c>
      <c r="S861" s="22" t="e">
        <f>IF(BTC[[#This Row],[SuperTrend]]=BTC[[#This Row],[Lower]],BTC[[#This Row],[Lower]],NA())</f>
        <v>#N/A</v>
      </c>
      <c r="T861" s="22">
        <f>IF(BTC[[#This Row],[close]]&lt;=BTC[[#This Row],[STpot]],BTC[[#This Row],[Upper]],BTC[[#This Row],[Lower]])</f>
        <v>7640.2142302374277</v>
      </c>
    </row>
    <row r="862" spans="1:20" x14ac:dyDescent="0.25">
      <c r="A862" s="5">
        <v>861</v>
      </c>
      <c r="B862" s="2">
        <v>43823</v>
      </c>
      <c r="C862" s="1">
        <v>7255.77</v>
      </c>
      <c r="D862" s="1">
        <v>7271.77</v>
      </c>
      <c r="E862" s="1">
        <v>7128.86</v>
      </c>
      <c r="F862" s="1">
        <v>7204.63</v>
      </c>
      <c r="G862" s="15">
        <f>BTC[[#This Row],[high]]-BTC[[#This Row],[low]]</f>
        <v>142.91000000000076</v>
      </c>
      <c r="H862" s="15">
        <f>ABS(BTC[[#This Row],[high]]-F861)</f>
        <v>16</v>
      </c>
      <c r="I862" s="15">
        <f>ABS(BTC[[#This Row],[low]]-F861)</f>
        <v>126.91000000000076</v>
      </c>
      <c r="J862" s="15">
        <f>MAX(BTC[[#This Row],[H-L]:[|L-pC|]])</f>
        <v>142.91000000000076</v>
      </c>
      <c r="K862" s="8">
        <f>(K861*9+BTC[[#This Row],[TR]])/10</f>
        <v>310.84123385418457</v>
      </c>
      <c r="L862" s="12">
        <f>(BTC[[#This Row],[high]]+BTC[[#This Row],[low]])/2</f>
        <v>7200.3150000000005</v>
      </c>
      <c r="M862" s="15">
        <f>BTC[[#This Row],[MidPrice]]+3*BTC[[#This Row],[ATR]]</f>
        <v>8132.838701562554</v>
      </c>
      <c r="N862" s="15">
        <f>BTC[[#This Row],[MidPrice]]-3*BTC[[#This Row],[ATR]]</f>
        <v>6267.791298437447</v>
      </c>
      <c r="O862" s="15">
        <f>IF(OR(BTC[[#This Row],[UpperE]]&lt;O861,F861&gt;O861),BTC[[#This Row],[UpperE]],O861)</f>
        <v>7640.2142302374277</v>
      </c>
      <c r="P862" s="15">
        <f>IF(OR(BTC[[#This Row],[LowerE]]&gt;P861,F861&lt;P861),BTC[[#This Row],[LowerE]],P861)</f>
        <v>6475.4891338733914</v>
      </c>
      <c r="Q862" s="8">
        <f>IF(T861=O861,BTC[[#This Row],[Upper]],BTC[[#This Row],[Lower]])</f>
        <v>7640.2142302374277</v>
      </c>
      <c r="R862" s="22">
        <f>IF(BTC[[#This Row],[SuperTrend]]=BTC[[#This Row],[Upper]],BTC[[#This Row],[Upper]],NA())</f>
        <v>7640.2142302374277</v>
      </c>
      <c r="S862" s="22" t="e">
        <f>IF(BTC[[#This Row],[SuperTrend]]=BTC[[#This Row],[Lower]],BTC[[#This Row],[Lower]],NA())</f>
        <v>#N/A</v>
      </c>
      <c r="T862" s="22">
        <f>IF(BTC[[#This Row],[close]]&lt;=BTC[[#This Row],[STpot]],BTC[[#This Row],[Upper]],BTC[[#This Row],[Lower]])</f>
        <v>7640.2142302374277</v>
      </c>
    </row>
    <row r="863" spans="1:20" x14ac:dyDescent="0.25">
      <c r="A863" s="5">
        <v>862</v>
      </c>
      <c r="B863" s="2">
        <v>43824</v>
      </c>
      <c r="C863" s="1">
        <v>7205.01</v>
      </c>
      <c r="D863" s="1">
        <v>7435</v>
      </c>
      <c r="E863" s="1">
        <v>7157.12</v>
      </c>
      <c r="F863" s="1">
        <v>7202</v>
      </c>
      <c r="G863" s="15">
        <f>BTC[[#This Row],[high]]-BTC[[#This Row],[low]]</f>
        <v>277.88000000000011</v>
      </c>
      <c r="H863" s="15">
        <f>ABS(BTC[[#This Row],[high]]-F862)</f>
        <v>230.36999999999989</v>
      </c>
      <c r="I863" s="15">
        <f>ABS(BTC[[#This Row],[low]]-F862)</f>
        <v>47.510000000000218</v>
      </c>
      <c r="J863" s="15">
        <f>MAX(BTC[[#This Row],[H-L]:[|L-pC|]])</f>
        <v>277.88000000000011</v>
      </c>
      <c r="K863" s="8">
        <f>(K862*9+BTC[[#This Row],[TR]])/10</f>
        <v>307.54511046876615</v>
      </c>
      <c r="L863" s="12">
        <f>(BTC[[#This Row],[high]]+BTC[[#This Row],[low]])/2</f>
        <v>7296.0599999999995</v>
      </c>
      <c r="M863" s="15">
        <f>BTC[[#This Row],[MidPrice]]+3*BTC[[#This Row],[ATR]]</f>
        <v>8218.6953314062976</v>
      </c>
      <c r="N863" s="15">
        <f>BTC[[#This Row],[MidPrice]]-3*BTC[[#This Row],[ATR]]</f>
        <v>6373.4246685937014</v>
      </c>
      <c r="O863" s="15">
        <f>IF(OR(BTC[[#This Row],[UpperE]]&lt;O862,F862&gt;O862),BTC[[#This Row],[UpperE]],O862)</f>
        <v>7640.2142302374277</v>
      </c>
      <c r="P863" s="15">
        <f>IF(OR(BTC[[#This Row],[LowerE]]&gt;P862,F862&lt;P862),BTC[[#This Row],[LowerE]],P862)</f>
        <v>6475.4891338733914</v>
      </c>
      <c r="Q863" s="8">
        <f>IF(T862=O862,BTC[[#This Row],[Upper]],BTC[[#This Row],[Lower]])</f>
        <v>7640.2142302374277</v>
      </c>
      <c r="R863" s="22">
        <f>IF(BTC[[#This Row],[SuperTrend]]=BTC[[#This Row],[Upper]],BTC[[#This Row],[Upper]],NA())</f>
        <v>7640.2142302374277</v>
      </c>
      <c r="S863" s="22" t="e">
        <f>IF(BTC[[#This Row],[SuperTrend]]=BTC[[#This Row],[Lower]],BTC[[#This Row],[Lower]],NA())</f>
        <v>#N/A</v>
      </c>
      <c r="T863" s="22">
        <f>IF(BTC[[#This Row],[close]]&lt;=BTC[[#This Row],[STpot]],BTC[[#This Row],[Upper]],BTC[[#This Row],[Lower]])</f>
        <v>7640.2142302374277</v>
      </c>
    </row>
    <row r="864" spans="1:20" x14ac:dyDescent="0.25">
      <c r="A864" s="5">
        <v>863</v>
      </c>
      <c r="B864" s="2">
        <v>43825</v>
      </c>
      <c r="C864" s="1">
        <v>7202</v>
      </c>
      <c r="D864" s="1">
        <v>7275.86</v>
      </c>
      <c r="E864" s="1">
        <v>7076.42</v>
      </c>
      <c r="F864" s="1">
        <v>7254.74</v>
      </c>
      <c r="G864" s="15">
        <f>BTC[[#This Row],[high]]-BTC[[#This Row],[low]]</f>
        <v>199.4399999999996</v>
      </c>
      <c r="H864" s="15">
        <f>ABS(BTC[[#This Row],[high]]-F863)</f>
        <v>73.859999999999673</v>
      </c>
      <c r="I864" s="15">
        <f>ABS(BTC[[#This Row],[low]]-F863)</f>
        <v>125.57999999999993</v>
      </c>
      <c r="J864" s="15">
        <f>MAX(BTC[[#This Row],[H-L]:[|L-pC|]])</f>
        <v>199.4399999999996</v>
      </c>
      <c r="K864" s="8">
        <f>(K863*9+BTC[[#This Row],[TR]])/10</f>
        <v>296.73459942188953</v>
      </c>
      <c r="L864" s="12">
        <f>(BTC[[#This Row],[high]]+BTC[[#This Row],[low]])/2</f>
        <v>7176.1399999999994</v>
      </c>
      <c r="M864" s="15">
        <f>BTC[[#This Row],[MidPrice]]+3*BTC[[#This Row],[ATR]]</f>
        <v>8066.3437982656678</v>
      </c>
      <c r="N864" s="15">
        <f>BTC[[#This Row],[MidPrice]]-3*BTC[[#This Row],[ATR]]</f>
        <v>6285.936201734331</v>
      </c>
      <c r="O864" s="15">
        <f>IF(OR(BTC[[#This Row],[UpperE]]&lt;O863,F863&gt;O863),BTC[[#This Row],[UpperE]],O863)</f>
        <v>7640.2142302374277</v>
      </c>
      <c r="P864" s="15">
        <f>IF(OR(BTC[[#This Row],[LowerE]]&gt;P863,F863&lt;P863),BTC[[#This Row],[LowerE]],P863)</f>
        <v>6475.4891338733914</v>
      </c>
      <c r="Q864" s="8">
        <f>IF(T863=O863,BTC[[#This Row],[Upper]],BTC[[#This Row],[Lower]])</f>
        <v>7640.2142302374277</v>
      </c>
      <c r="R864" s="22">
        <f>IF(BTC[[#This Row],[SuperTrend]]=BTC[[#This Row],[Upper]],BTC[[#This Row],[Upper]],NA())</f>
        <v>7640.2142302374277</v>
      </c>
      <c r="S864" s="22" t="e">
        <f>IF(BTC[[#This Row],[SuperTrend]]=BTC[[#This Row],[Lower]],BTC[[#This Row],[Lower]],NA())</f>
        <v>#N/A</v>
      </c>
      <c r="T864" s="22">
        <f>IF(BTC[[#This Row],[close]]&lt;=BTC[[#This Row],[STpot]],BTC[[#This Row],[Upper]],BTC[[#This Row],[Lower]])</f>
        <v>7640.2142302374277</v>
      </c>
    </row>
    <row r="865" spans="1:20" x14ac:dyDescent="0.25">
      <c r="A865" s="5">
        <v>864</v>
      </c>
      <c r="B865" s="2">
        <v>43826</v>
      </c>
      <c r="C865" s="1">
        <v>7254.77</v>
      </c>
      <c r="D865" s="1">
        <v>7365.01</v>
      </c>
      <c r="E865" s="1">
        <v>7238.67</v>
      </c>
      <c r="F865" s="1">
        <v>7316.14</v>
      </c>
      <c r="G865" s="15">
        <f>BTC[[#This Row],[high]]-BTC[[#This Row],[low]]</f>
        <v>126.34000000000015</v>
      </c>
      <c r="H865" s="15">
        <f>ABS(BTC[[#This Row],[high]]-F864)</f>
        <v>110.27000000000044</v>
      </c>
      <c r="I865" s="15">
        <f>ABS(BTC[[#This Row],[low]]-F864)</f>
        <v>16.069999999999709</v>
      </c>
      <c r="J865" s="15">
        <f>MAX(BTC[[#This Row],[H-L]:[|L-pC|]])</f>
        <v>126.34000000000015</v>
      </c>
      <c r="K865" s="8">
        <f>(K864*9+BTC[[#This Row],[TR]])/10</f>
        <v>279.69513947970057</v>
      </c>
      <c r="L865" s="12">
        <f>(BTC[[#This Row],[high]]+BTC[[#This Row],[low]])/2</f>
        <v>7301.84</v>
      </c>
      <c r="M865" s="15">
        <f>BTC[[#This Row],[MidPrice]]+3*BTC[[#This Row],[ATR]]</f>
        <v>8140.925418439102</v>
      </c>
      <c r="N865" s="15">
        <f>BTC[[#This Row],[MidPrice]]-3*BTC[[#This Row],[ATR]]</f>
        <v>6462.7545815608983</v>
      </c>
      <c r="O865" s="15">
        <f>IF(OR(BTC[[#This Row],[UpperE]]&lt;O864,F864&gt;O864),BTC[[#This Row],[UpperE]],O864)</f>
        <v>7640.2142302374277</v>
      </c>
      <c r="P865" s="15">
        <f>IF(OR(BTC[[#This Row],[LowerE]]&gt;P864,F864&lt;P864),BTC[[#This Row],[LowerE]],P864)</f>
        <v>6475.4891338733914</v>
      </c>
      <c r="Q865" s="8">
        <f>IF(T864=O864,BTC[[#This Row],[Upper]],BTC[[#This Row],[Lower]])</f>
        <v>7640.2142302374277</v>
      </c>
      <c r="R865" s="22">
        <f>IF(BTC[[#This Row],[SuperTrend]]=BTC[[#This Row],[Upper]],BTC[[#This Row],[Upper]],NA())</f>
        <v>7640.2142302374277</v>
      </c>
      <c r="S865" s="22" t="e">
        <f>IF(BTC[[#This Row],[SuperTrend]]=BTC[[#This Row],[Lower]],BTC[[#This Row],[Lower]],NA())</f>
        <v>#N/A</v>
      </c>
      <c r="T865" s="22">
        <f>IF(BTC[[#This Row],[close]]&lt;=BTC[[#This Row],[STpot]],BTC[[#This Row],[Upper]],BTC[[#This Row],[Lower]])</f>
        <v>7640.2142302374277</v>
      </c>
    </row>
    <row r="866" spans="1:20" x14ac:dyDescent="0.25">
      <c r="A866" s="5">
        <v>865</v>
      </c>
      <c r="B866" s="2">
        <v>43827</v>
      </c>
      <c r="C866" s="1">
        <v>7315.36</v>
      </c>
      <c r="D866" s="1">
        <v>7528.45</v>
      </c>
      <c r="E866" s="1">
        <v>7288</v>
      </c>
      <c r="F866" s="1">
        <v>7388.24</v>
      </c>
      <c r="G866" s="15">
        <f>BTC[[#This Row],[high]]-BTC[[#This Row],[low]]</f>
        <v>240.44999999999982</v>
      </c>
      <c r="H866" s="15">
        <f>ABS(BTC[[#This Row],[high]]-F865)</f>
        <v>212.30999999999949</v>
      </c>
      <c r="I866" s="15">
        <f>ABS(BTC[[#This Row],[low]]-F865)</f>
        <v>28.140000000000327</v>
      </c>
      <c r="J866" s="15">
        <f>MAX(BTC[[#This Row],[H-L]:[|L-pC|]])</f>
        <v>240.44999999999982</v>
      </c>
      <c r="K866" s="8">
        <f>(K865*9+BTC[[#This Row],[TR]])/10</f>
        <v>275.7706255317305</v>
      </c>
      <c r="L866" s="12">
        <f>(BTC[[#This Row],[high]]+BTC[[#This Row],[low]])/2</f>
        <v>7408.2250000000004</v>
      </c>
      <c r="M866" s="15">
        <f>BTC[[#This Row],[MidPrice]]+3*BTC[[#This Row],[ATR]]</f>
        <v>8235.5368765951916</v>
      </c>
      <c r="N866" s="15">
        <f>BTC[[#This Row],[MidPrice]]-3*BTC[[#This Row],[ATR]]</f>
        <v>6580.9131234048091</v>
      </c>
      <c r="O866" s="15">
        <f>IF(OR(BTC[[#This Row],[UpperE]]&lt;O865,F865&gt;O865),BTC[[#This Row],[UpperE]],O865)</f>
        <v>7640.2142302374277</v>
      </c>
      <c r="P866" s="15">
        <f>IF(OR(BTC[[#This Row],[LowerE]]&gt;P865,F865&lt;P865),BTC[[#This Row],[LowerE]],P865)</f>
        <v>6580.9131234048091</v>
      </c>
      <c r="Q866" s="8">
        <f>IF(T865=O865,BTC[[#This Row],[Upper]],BTC[[#This Row],[Lower]])</f>
        <v>7640.2142302374277</v>
      </c>
      <c r="R866" s="22">
        <f>IF(BTC[[#This Row],[SuperTrend]]=BTC[[#This Row],[Upper]],BTC[[#This Row],[Upper]],NA())</f>
        <v>7640.2142302374277</v>
      </c>
      <c r="S866" s="22" t="e">
        <f>IF(BTC[[#This Row],[SuperTrend]]=BTC[[#This Row],[Lower]],BTC[[#This Row],[Lower]],NA())</f>
        <v>#N/A</v>
      </c>
      <c r="T866" s="22">
        <f>IF(BTC[[#This Row],[close]]&lt;=BTC[[#This Row],[STpot]],BTC[[#This Row],[Upper]],BTC[[#This Row],[Lower]])</f>
        <v>7640.2142302374277</v>
      </c>
    </row>
    <row r="867" spans="1:20" x14ac:dyDescent="0.25">
      <c r="A867" s="5">
        <v>866</v>
      </c>
      <c r="B867" s="2">
        <v>43828</v>
      </c>
      <c r="C867" s="1">
        <v>7388.43</v>
      </c>
      <c r="D867" s="1">
        <v>7408.24</v>
      </c>
      <c r="E867" s="1">
        <v>7220</v>
      </c>
      <c r="F867" s="1">
        <v>7246</v>
      </c>
      <c r="G867" s="15">
        <f>BTC[[#This Row],[high]]-BTC[[#This Row],[low]]</f>
        <v>188.23999999999978</v>
      </c>
      <c r="H867" s="15">
        <f>ABS(BTC[[#This Row],[high]]-F866)</f>
        <v>20</v>
      </c>
      <c r="I867" s="15">
        <f>ABS(BTC[[#This Row],[low]]-F866)</f>
        <v>168.23999999999978</v>
      </c>
      <c r="J867" s="15">
        <f>MAX(BTC[[#This Row],[H-L]:[|L-pC|]])</f>
        <v>188.23999999999978</v>
      </c>
      <c r="K867" s="8">
        <f>(K866*9+BTC[[#This Row],[TR]])/10</f>
        <v>267.01756297855746</v>
      </c>
      <c r="L867" s="12">
        <f>(BTC[[#This Row],[high]]+BTC[[#This Row],[low]])/2</f>
        <v>7314.12</v>
      </c>
      <c r="M867" s="15">
        <f>BTC[[#This Row],[MidPrice]]+3*BTC[[#This Row],[ATR]]</f>
        <v>8115.1726889356723</v>
      </c>
      <c r="N867" s="15">
        <f>BTC[[#This Row],[MidPrice]]-3*BTC[[#This Row],[ATR]]</f>
        <v>6513.0673110643274</v>
      </c>
      <c r="O867" s="15">
        <f>IF(OR(BTC[[#This Row],[UpperE]]&lt;O866,F866&gt;O866),BTC[[#This Row],[UpperE]],O866)</f>
        <v>7640.2142302374277</v>
      </c>
      <c r="P867" s="15">
        <f>IF(OR(BTC[[#This Row],[LowerE]]&gt;P866,F866&lt;P866),BTC[[#This Row],[LowerE]],P866)</f>
        <v>6580.9131234048091</v>
      </c>
      <c r="Q867" s="8">
        <f>IF(T866=O866,BTC[[#This Row],[Upper]],BTC[[#This Row],[Lower]])</f>
        <v>7640.2142302374277</v>
      </c>
      <c r="R867" s="22">
        <f>IF(BTC[[#This Row],[SuperTrend]]=BTC[[#This Row],[Upper]],BTC[[#This Row],[Upper]],NA())</f>
        <v>7640.2142302374277</v>
      </c>
      <c r="S867" s="22" t="e">
        <f>IF(BTC[[#This Row],[SuperTrend]]=BTC[[#This Row],[Lower]],BTC[[#This Row],[Lower]],NA())</f>
        <v>#N/A</v>
      </c>
      <c r="T867" s="22">
        <f>IF(BTC[[#This Row],[close]]&lt;=BTC[[#This Row],[STpot]],BTC[[#This Row],[Upper]],BTC[[#This Row],[Lower]])</f>
        <v>7640.2142302374277</v>
      </c>
    </row>
    <row r="868" spans="1:20" x14ac:dyDescent="0.25">
      <c r="A868" s="5">
        <v>867</v>
      </c>
      <c r="B868" s="2">
        <v>43829</v>
      </c>
      <c r="C868" s="1">
        <v>7246</v>
      </c>
      <c r="D868" s="1">
        <v>7320</v>
      </c>
      <c r="E868" s="1">
        <v>7145.01</v>
      </c>
      <c r="F868" s="1">
        <v>7195.23</v>
      </c>
      <c r="G868" s="15">
        <f>BTC[[#This Row],[high]]-BTC[[#This Row],[low]]</f>
        <v>174.98999999999978</v>
      </c>
      <c r="H868" s="15">
        <f>ABS(BTC[[#This Row],[high]]-F867)</f>
        <v>74</v>
      </c>
      <c r="I868" s="15">
        <f>ABS(BTC[[#This Row],[low]]-F867)</f>
        <v>100.98999999999978</v>
      </c>
      <c r="J868" s="15">
        <f>MAX(BTC[[#This Row],[H-L]:[|L-pC|]])</f>
        <v>174.98999999999978</v>
      </c>
      <c r="K868" s="8">
        <f>(K867*9+BTC[[#This Row],[TR]])/10</f>
        <v>257.81480668070174</v>
      </c>
      <c r="L868" s="12">
        <f>(BTC[[#This Row],[high]]+BTC[[#This Row],[low]])/2</f>
        <v>7232.5050000000001</v>
      </c>
      <c r="M868" s="15">
        <f>BTC[[#This Row],[MidPrice]]+3*BTC[[#This Row],[ATR]]</f>
        <v>8005.949420042105</v>
      </c>
      <c r="N868" s="15">
        <f>BTC[[#This Row],[MidPrice]]-3*BTC[[#This Row],[ATR]]</f>
        <v>6459.0605799578952</v>
      </c>
      <c r="O868" s="15">
        <f>IF(OR(BTC[[#This Row],[UpperE]]&lt;O867,F867&gt;O867),BTC[[#This Row],[UpperE]],O867)</f>
        <v>7640.2142302374277</v>
      </c>
      <c r="P868" s="15">
        <f>IF(OR(BTC[[#This Row],[LowerE]]&gt;P867,F867&lt;P867),BTC[[#This Row],[LowerE]],P867)</f>
        <v>6580.9131234048091</v>
      </c>
      <c r="Q868" s="8">
        <f>IF(T867=O867,BTC[[#This Row],[Upper]],BTC[[#This Row],[Lower]])</f>
        <v>7640.2142302374277</v>
      </c>
      <c r="R868" s="22">
        <f>IF(BTC[[#This Row],[SuperTrend]]=BTC[[#This Row],[Upper]],BTC[[#This Row],[Upper]],NA())</f>
        <v>7640.2142302374277</v>
      </c>
      <c r="S868" s="22" t="e">
        <f>IF(BTC[[#This Row],[SuperTrend]]=BTC[[#This Row],[Lower]],BTC[[#This Row],[Lower]],NA())</f>
        <v>#N/A</v>
      </c>
      <c r="T868" s="22">
        <f>IF(BTC[[#This Row],[close]]&lt;=BTC[[#This Row],[STpot]],BTC[[#This Row],[Upper]],BTC[[#This Row],[Lower]])</f>
        <v>7640.2142302374277</v>
      </c>
    </row>
    <row r="869" spans="1:20" x14ac:dyDescent="0.25">
      <c r="A869" s="5">
        <v>868</v>
      </c>
      <c r="B869" s="2">
        <v>43830</v>
      </c>
      <c r="C869" s="1">
        <v>7195.24</v>
      </c>
      <c r="D869" s="1">
        <v>7255</v>
      </c>
      <c r="E869" s="1">
        <v>7175.15</v>
      </c>
      <c r="F869" s="1">
        <v>7200.85</v>
      </c>
      <c r="G869" s="15">
        <f>BTC[[#This Row],[high]]-BTC[[#This Row],[low]]</f>
        <v>79.850000000000364</v>
      </c>
      <c r="H869" s="15">
        <f>ABS(BTC[[#This Row],[high]]-F868)</f>
        <v>59.770000000000437</v>
      </c>
      <c r="I869" s="15">
        <f>ABS(BTC[[#This Row],[low]]-F868)</f>
        <v>20.079999999999927</v>
      </c>
      <c r="J869" s="15">
        <f>MAX(BTC[[#This Row],[H-L]:[|L-pC|]])</f>
        <v>79.850000000000364</v>
      </c>
      <c r="K869" s="8">
        <f>(K868*9+BTC[[#This Row],[TR]])/10</f>
        <v>240.01832601263158</v>
      </c>
      <c r="L869" s="12">
        <f>(BTC[[#This Row],[high]]+BTC[[#This Row],[low]])/2</f>
        <v>7215.0749999999998</v>
      </c>
      <c r="M869" s="15">
        <f>BTC[[#This Row],[MidPrice]]+3*BTC[[#This Row],[ATR]]</f>
        <v>7935.129978037894</v>
      </c>
      <c r="N869" s="15">
        <f>BTC[[#This Row],[MidPrice]]-3*BTC[[#This Row],[ATR]]</f>
        <v>6495.0200219621056</v>
      </c>
      <c r="O869" s="15">
        <f>IF(OR(BTC[[#This Row],[UpperE]]&lt;O868,F868&gt;O868),BTC[[#This Row],[UpperE]],O868)</f>
        <v>7640.2142302374277</v>
      </c>
      <c r="P869" s="15">
        <f>IF(OR(BTC[[#This Row],[LowerE]]&gt;P868,F868&lt;P868),BTC[[#This Row],[LowerE]],P868)</f>
        <v>6580.9131234048091</v>
      </c>
      <c r="Q869" s="8">
        <f>IF(T868=O868,BTC[[#This Row],[Upper]],BTC[[#This Row],[Lower]])</f>
        <v>7640.2142302374277</v>
      </c>
      <c r="R869" s="22">
        <f>IF(BTC[[#This Row],[SuperTrend]]=BTC[[#This Row],[Upper]],BTC[[#This Row],[Upper]],NA())</f>
        <v>7640.2142302374277</v>
      </c>
      <c r="S869" s="22" t="e">
        <f>IF(BTC[[#This Row],[SuperTrend]]=BTC[[#This Row],[Lower]],BTC[[#This Row],[Lower]],NA())</f>
        <v>#N/A</v>
      </c>
      <c r="T869" s="22">
        <f>IF(BTC[[#This Row],[close]]&lt;=BTC[[#This Row],[STpot]],BTC[[#This Row],[Upper]],BTC[[#This Row],[Lower]])</f>
        <v>7640.2142302374277</v>
      </c>
    </row>
    <row r="870" spans="1:20" x14ac:dyDescent="0.25">
      <c r="A870" s="5">
        <v>869</v>
      </c>
      <c r="B870" s="2">
        <v>43831</v>
      </c>
      <c r="C870" s="1">
        <v>7200.77</v>
      </c>
      <c r="D870" s="1">
        <v>7212.5</v>
      </c>
      <c r="E870" s="1">
        <v>6924.74</v>
      </c>
      <c r="F870" s="1">
        <v>6965.71</v>
      </c>
      <c r="G870" s="15">
        <f>BTC[[#This Row],[high]]-BTC[[#This Row],[low]]</f>
        <v>287.76000000000022</v>
      </c>
      <c r="H870" s="15">
        <f>ABS(BTC[[#This Row],[high]]-F869)</f>
        <v>11.649999999999636</v>
      </c>
      <c r="I870" s="15">
        <f>ABS(BTC[[#This Row],[low]]-F869)</f>
        <v>276.11000000000058</v>
      </c>
      <c r="J870" s="15">
        <f>MAX(BTC[[#This Row],[H-L]:[|L-pC|]])</f>
        <v>287.76000000000022</v>
      </c>
      <c r="K870" s="8">
        <f>(K869*9+BTC[[#This Row],[TR]])/10</f>
        <v>244.79249341136841</v>
      </c>
      <c r="L870" s="12">
        <f>(BTC[[#This Row],[high]]+BTC[[#This Row],[low]])/2</f>
        <v>7068.62</v>
      </c>
      <c r="M870" s="15">
        <f>BTC[[#This Row],[MidPrice]]+3*BTC[[#This Row],[ATR]]</f>
        <v>7802.9974802341048</v>
      </c>
      <c r="N870" s="15">
        <f>BTC[[#This Row],[MidPrice]]-3*BTC[[#This Row],[ATR]]</f>
        <v>6334.2425197658949</v>
      </c>
      <c r="O870" s="15">
        <f>IF(OR(BTC[[#This Row],[UpperE]]&lt;O869,F869&gt;O869),BTC[[#This Row],[UpperE]],O869)</f>
        <v>7640.2142302374277</v>
      </c>
      <c r="P870" s="15">
        <f>IF(OR(BTC[[#This Row],[LowerE]]&gt;P869,F869&lt;P869),BTC[[#This Row],[LowerE]],P869)</f>
        <v>6580.9131234048091</v>
      </c>
      <c r="Q870" s="8">
        <f>IF(T869=O869,BTC[[#This Row],[Upper]],BTC[[#This Row],[Lower]])</f>
        <v>7640.2142302374277</v>
      </c>
      <c r="R870" s="22">
        <f>IF(BTC[[#This Row],[SuperTrend]]=BTC[[#This Row],[Upper]],BTC[[#This Row],[Upper]],NA())</f>
        <v>7640.2142302374277</v>
      </c>
      <c r="S870" s="22" t="e">
        <f>IF(BTC[[#This Row],[SuperTrend]]=BTC[[#This Row],[Lower]],BTC[[#This Row],[Lower]],NA())</f>
        <v>#N/A</v>
      </c>
      <c r="T870" s="22">
        <f>IF(BTC[[#This Row],[close]]&lt;=BTC[[#This Row],[STpot]],BTC[[#This Row],[Upper]],BTC[[#This Row],[Lower]])</f>
        <v>7640.2142302374277</v>
      </c>
    </row>
    <row r="871" spans="1:20" x14ac:dyDescent="0.25">
      <c r="A871" s="5">
        <v>870</v>
      </c>
      <c r="B871" s="2">
        <v>43832</v>
      </c>
      <c r="C871" s="1">
        <v>6965.49</v>
      </c>
      <c r="D871" s="1">
        <v>7405</v>
      </c>
      <c r="E871" s="1">
        <v>6871.04</v>
      </c>
      <c r="F871" s="1">
        <v>7344.96</v>
      </c>
      <c r="G871" s="15">
        <f>BTC[[#This Row],[high]]-BTC[[#This Row],[low]]</f>
        <v>533.96</v>
      </c>
      <c r="H871" s="15">
        <f>ABS(BTC[[#This Row],[high]]-F870)</f>
        <v>439.28999999999996</v>
      </c>
      <c r="I871" s="15">
        <f>ABS(BTC[[#This Row],[low]]-F870)</f>
        <v>94.670000000000073</v>
      </c>
      <c r="J871" s="15">
        <f>MAX(BTC[[#This Row],[H-L]:[|L-pC|]])</f>
        <v>533.96</v>
      </c>
      <c r="K871" s="8">
        <f>(K870*9+BTC[[#This Row],[TR]])/10</f>
        <v>273.70924407023159</v>
      </c>
      <c r="L871" s="12">
        <f>(BTC[[#This Row],[high]]+BTC[[#This Row],[low]])/2</f>
        <v>7138.02</v>
      </c>
      <c r="M871" s="15">
        <f>BTC[[#This Row],[MidPrice]]+3*BTC[[#This Row],[ATR]]</f>
        <v>7959.1477322106948</v>
      </c>
      <c r="N871" s="15">
        <f>BTC[[#This Row],[MidPrice]]-3*BTC[[#This Row],[ATR]]</f>
        <v>6316.8922677893061</v>
      </c>
      <c r="O871" s="15">
        <f>IF(OR(BTC[[#This Row],[UpperE]]&lt;O870,F870&gt;O870),BTC[[#This Row],[UpperE]],O870)</f>
        <v>7640.2142302374277</v>
      </c>
      <c r="P871" s="15">
        <f>IF(OR(BTC[[#This Row],[LowerE]]&gt;P870,F870&lt;P870),BTC[[#This Row],[LowerE]],P870)</f>
        <v>6580.9131234048091</v>
      </c>
      <c r="Q871" s="8">
        <f>IF(T870=O870,BTC[[#This Row],[Upper]],BTC[[#This Row],[Lower]])</f>
        <v>7640.2142302374277</v>
      </c>
      <c r="R871" s="22">
        <f>IF(BTC[[#This Row],[SuperTrend]]=BTC[[#This Row],[Upper]],BTC[[#This Row],[Upper]],NA())</f>
        <v>7640.2142302374277</v>
      </c>
      <c r="S871" s="22" t="e">
        <f>IF(BTC[[#This Row],[SuperTrend]]=BTC[[#This Row],[Lower]],BTC[[#This Row],[Lower]],NA())</f>
        <v>#N/A</v>
      </c>
      <c r="T871" s="22">
        <f>IF(BTC[[#This Row],[close]]&lt;=BTC[[#This Row],[STpot]],BTC[[#This Row],[Upper]],BTC[[#This Row],[Lower]])</f>
        <v>7640.2142302374277</v>
      </c>
    </row>
    <row r="872" spans="1:20" x14ac:dyDescent="0.25">
      <c r="A872" s="5">
        <v>871</v>
      </c>
      <c r="B872" s="2">
        <v>43833</v>
      </c>
      <c r="C872" s="1">
        <v>7345</v>
      </c>
      <c r="D872" s="1">
        <v>7404</v>
      </c>
      <c r="E872" s="1">
        <v>7272.21</v>
      </c>
      <c r="F872" s="1">
        <v>7354.11</v>
      </c>
      <c r="G872" s="15">
        <f>BTC[[#This Row],[high]]-BTC[[#This Row],[low]]</f>
        <v>131.78999999999996</v>
      </c>
      <c r="H872" s="15">
        <f>ABS(BTC[[#This Row],[high]]-F871)</f>
        <v>59.039999999999964</v>
      </c>
      <c r="I872" s="15">
        <f>ABS(BTC[[#This Row],[low]]-F871)</f>
        <v>72.75</v>
      </c>
      <c r="J872" s="15">
        <f>MAX(BTC[[#This Row],[H-L]:[|L-pC|]])</f>
        <v>131.78999999999996</v>
      </c>
      <c r="K872" s="8">
        <f>(K871*9+BTC[[#This Row],[TR]])/10</f>
        <v>259.51731966320847</v>
      </c>
      <c r="L872" s="12">
        <f>(BTC[[#This Row],[high]]+BTC[[#This Row],[low]])/2</f>
        <v>7338.1049999999996</v>
      </c>
      <c r="M872" s="15">
        <f>BTC[[#This Row],[MidPrice]]+3*BTC[[#This Row],[ATR]]</f>
        <v>8116.6569589896253</v>
      </c>
      <c r="N872" s="15">
        <f>BTC[[#This Row],[MidPrice]]-3*BTC[[#This Row],[ATR]]</f>
        <v>6559.5530410103738</v>
      </c>
      <c r="O872" s="15">
        <f>IF(OR(BTC[[#This Row],[UpperE]]&lt;O871,F871&gt;O871),BTC[[#This Row],[UpperE]],O871)</f>
        <v>7640.2142302374277</v>
      </c>
      <c r="P872" s="15">
        <f>IF(OR(BTC[[#This Row],[LowerE]]&gt;P871,F871&lt;P871),BTC[[#This Row],[LowerE]],P871)</f>
        <v>6580.9131234048091</v>
      </c>
      <c r="Q872" s="8">
        <f>IF(T871=O871,BTC[[#This Row],[Upper]],BTC[[#This Row],[Lower]])</f>
        <v>7640.2142302374277</v>
      </c>
      <c r="R872" s="22">
        <f>IF(BTC[[#This Row],[SuperTrend]]=BTC[[#This Row],[Upper]],BTC[[#This Row],[Upper]],NA())</f>
        <v>7640.2142302374277</v>
      </c>
      <c r="S872" s="22" t="e">
        <f>IF(BTC[[#This Row],[SuperTrend]]=BTC[[#This Row],[Lower]],BTC[[#This Row],[Lower]],NA())</f>
        <v>#N/A</v>
      </c>
      <c r="T872" s="22">
        <f>IF(BTC[[#This Row],[close]]&lt;=BTC[[#This Row],[STpot]],BTC[[#This Row],[Upper]],BTC[[#This Row],[Lower]])</f>
        <v>7640.2142302374277</v>
      </c>
    </row>
    <row r="873" spans="1:20" x14ac:dyDescent="0.25">
      <c r="A873" s="5">
        <v>872</v>
      </c>
      <c r="B873" s="2">
        <v>43834</v>
      </c>
      <c r="C873" s="1">
        <v>7354.19</v>
      </c>
      <c r="D873" s="1">
        <v>7495</v>
      </c>
      <c r="E873" s="1">
        <v>7318</v>
      </c>
      <c r="F873" s="1">
        <v>7358.75</v>
      </c>
      <c r="G873" s="15">
        <f>BTC[[#This Row],[high]]-BTC[[#This Row],[low]]</f>
        <v>177</v>
      </c>
      <c r="H873" s="15">
        <f>ABS(BTC[[#This Row],[high]]-F872)</f>
        <v>140.89000000000033</v>
      </c>
      <c r="I873" s="15">
        <f>ABS(BTC[[#This Row],[low]]-F872)</f>
        <v>36.109999999999673</v>
      </c>
      <c r="J873" s="15">
        <f>MAX(BTC[[#This Row],[H-L]:[|L-pC|]])</f>
        <v>177</v>
      </c>
      <c r="K873" s="8">
        <f>(K872*9+BTC[[#This Row],[TR]])/10</f>
        <v>251.26558769688762</v>
      </c>
      <c r="L873" s="12">
        <f>(BTC[[#This Row],[high]]+BTC[[#This Row],[low]])/2</f>
        <v>7406.5</v>
      </c>
      <c r="M873" s="15">
        <f>BTC[[#This Row],[MidPrice]]+3*BTC[[#This Row],[ATR]]</f>
        <v>8160.2967630906624</v>
      </c>
      <c r="N873" s="15">
        <f>BTC[[#This Row],[MidPrice]]-3*BTC[[#This Row],[ATR]]</f>
        <v>6652.7032369093376</v>
      </c>
      <c r="O873" s="15">
        <f>IF(OR(BTC[[#This Row],[UpperE]]&lt;O872,F872&gt;O872),BTC[[#This Row],[UpperE]],O872)</f>
        <v>7640.2142302374277</v>
      </c>
      <c r="P873" s="15">
        <f>IF(OR(BTC[[#This Row],[LowerE]]&gt;P872,F872&lt;P872),BTC[[#This Row],[LowerE]],P872)</f>
        <v>6652.7032369093376</v>
      </c>
      <c r="Q873" s="8">
        <f>IF(T872=O872,BTC[[#This Row],[Upper]],BTC[[#This Row],[Lower]])</f>
        <v>7640.2142302374277</v>
      </c>
      <c r="R873" s="22">
        <f>IF(BTC[[#This Row],[SuperTrend]]=BTC[[#This Row],[Upper]],BTC[[#This Row],[Upper]],NA())</f>
        <v>7640.2142302374277</v>
      </c>
      <c r="S873" s="22" t="e">
        <f>IF(BTC[[#This Row],[SuperTrend]]=BTC[[#This Row],[Lower]],BTC[[#This Row],[Lower]],NA())</f>
        <v>#N/A</v>
      </c>
      <c r="T873" s="22">
        <f>IF(BTC[[#This Row],[close]]&lt;=BTC[[#This Row],[STpot]],BTC[[#This Row],[Upper]],BTC[[#This Row],[Lower]])</f>
        <v>7640.2142302374277</v>
      </c>
    </row>
    <row r="874" spans="1:20" x14ac:dyDescent="0.25">
      <c r="A874" s="5">
        <v>873</v>
      </c>
      <c r="B874" s="2">
        <v>43835</v>
      </c>
      <c r="C874" s="1">
        <v>7357.64</v>
      </c>
      <c r="D874" s="1">
        <v>7795.34</v>
      </c>
      <c r="E874" s="1">
        <v>7346.76</v>
      </c>
      <c r="F874" s="1">
        <v>7758</v>
      </c>
      <c r="G874" s="15">
        <f>BTC[[#This Row],[high]]-BTC[[#This Row],[low]]</f>
        <v>448.57999999999993</v>
      </c>
      <c r="H874" s="15">
        <f>ABS(BTC[[#This Row],[high]]-F873)</f>
        <v>436.59000000000015</v>
      </c>
      <c r="I874" s="15">
        <f>ABS(BTC[[#This Row],[low]]-F873)</f>
        <v>11.989999999999782</v>
      </c>
      <c r="J874" s="15">
        <f>MAX(BTC[[#This Row],[H-L]:[|L-pC|]])</f>
        <v>448.57999999999993</v>
      </c>
      <c r="K874" s="8">
        <f>(K873*9+BTC[[#This Row],[TR]])/10</f>
        <v>270.99702892719881</v>
      </c>
      <c r="L874" s="12">
        <f>(BTC[[#This Row],[high]]+BTC[[#This Row],[low]])/2</f>
        <v>7571.05</v>
      </c>
      <c r="M874" s="15">
        <f>BTC[[#This Row],[MidPrice]]+3*BTC[[#This Row],[ATR]]</f>
        <v>8384.0410867815972</v>
      </c>
      <c r="N874" s="15">
        <f>BTC[[#This Row],[MidPrice]]-3*BTC[[#This Row],[ATR]]</f>
        <v>6758.0589132184041</v>
      </c>
      <c r="O874" s="15">
        <f>IF(OR(BTC[[#This Row],[UpperE]]&lt;O873,F873&gt;O873),BTC[[#This Row],[UpperE]],O873)</f>
        <v>7640.2142302374277</v>
      </c>
      <c r="P874" s="15">
        <f>IF(OR(BTC[[#This Row],[LowerE]]&gt;P873,F873&lt;P873),BTC[[#This Row],[LowerE]],P873)</f>
        <v>6758.0589132184041</v>
      </c>
      <c r="Q874" s="8">
        <f>IF(T873=O873,BTC[[#This Row],[Upper]],BTC[[#This Row],[Lower]])</f>
        <v>7640.2142302374277</v>
      </c>
      <c r="R874" s="22" t="e">
        <f>IF(BTC[[#This Row],[SuperTrend]]=BTC[[#This Row],[Upper]],BTC[[#This Row],[Upper]],NA())</f>
        <v>#N/A</v>
      </c>
      <c r="S874" s="22">
        <f>IF(BTC[[#This Row],[SuperTrend]]=BTC[[#This Row],[Lower]],BTC[[#This Row],[Lower]],NA())</f>
        <v>6758.0589132184041</v>
      </c>
      <c r="T874" s="22">
        <f>IF(BTC[[#This Row],[close]]&lt;=BTC[[#This Row],[STpot]],BTC[[#This Row],[Upper]],BTC[[#This Row],[Lower]])</f>
        <v>6758.0589132184041</v>
      </c>
    </row>
    <row r="875" spans="1:20" x14ac:dyDescent="0.25">
      <c r="A875" s="5">
        <v>874</v>
      </c>
      <c r="B875" s="2">
        <v>43836</v>
      </c>
      <c r="C875" s="1">
        <v>7758.9</v>
      </c>
      <c r="D875" s="1">
        <v>8207.68</v>
      </c>
      <c r="E875" s="1">
        <v>7723.71</v>
      </c>
      <c r="F875" s="1">
        <v>8145.28</v>
      </c>
      <c r="G875" s="15">
        <f>BTC[[#This Row],[high]]-BTC[[#This Row],[low]]</f>
        <v>483.97000000000025</v>
      </c>
      <c r="H875" s="15">
        <f>ABS(BTC[[#This Row],[high]]-F874)</f>
        <v>449.68000000000029</v>
      </c>
      <c r="I875" s="15">
        <f>ABS(BTC[[#This Row],[low]]-F874)</f>
        <v>34.289999999999964</v>
      </c>
      <c r="J875" s="15">
        <f>MAX(BTC[[#This Row],[H-L]:[|L-pC|]])</f>
        <v>483.97000000000025</v>
      </c>
      <c r="K875" s="8">
        <f>(K874*9+BTC[[#This Row],[TR]])/10</f>
        <v>292.29432603447896</v>
      </c>
      <c r="L875" s="12">
        <f>(BTC[[#This Row],[high]]+BTC[[#This Row],[low]])/2</f>
        <v>7965.6949999999997</v>
      </c>
      <c r="M875" s="15">
        <f>BTC[[#This Row],[MidPrice]]+3*BTC[[#This Row],[ATR]]</f>
        <v>8842.5779781034362</v>
      </c>
      <c r="N875" s="15">
        <f>BTC[[#This Row],[MidPrice]]-3*BTC[[#This Row],[ATR]]</f>
        <v>7088.8120218965632</v>
      </c>
      <c r="O875" s="15">
        <f>IF(OR(BTC[[#This Row],[UpperE]]&lt;O874,F874&gt;O874),BTC[[#This Row],[UpperE]],O874)</f>
        <v>8842.5779781034362</v>
      </c>
      <c r="P875" s="15">
        <f>IF(OR(BTC[[#This Row],[LowerE]]&gt;P874,F874&lt;P874),BTC[[#This Row],[LowerE]],P874)</f>
        <v>7088.8120218965632</v>
      </c>
      <c r="Q875" s="8">
        <f>IF(T874=O874,BTC[[#This Row],[Upper]],BTC[[#This Row],[Lower]])</f>
        <v>7088.8120218965632</v>
      </c>
      <c r="R875" s="22" t="e">
        <f>IF(BTC[[#This Row],[SuperTrend]]=BTC[[#This Row],[Upper]],BTC[[#This Row],[Upper]],NA())</f>
        <v>#N/A</v>
      </c>
      <c r="S875" s="22">
        <f>IF(BTC[[#This Row],[SuperTrend]]=BTC[[#This Row],[Lower]],BTC[[#This Row],[Lower]],NA())</f>
        <v>7088.8120218965632</v>
      </c>
      <c r="T875" s="22">
        <f>IF(BTC[[#This Row],[close]]&lt;=BTC[[#This Row],[STpot]],BTC[[#This Row],[Upper]],BTC[[#This Row],[Lower]])</f>
        <v>7088.8120218965632</v>
      </c>
    </row>
    <row r="876" spans="1:20" x14ac:dyDescent="0.25">
      <c r="A876" s="5">
        <v>875</v>
      </c>
      <c r="B876" s="2">
        <v>43837</v>
      </c>
      <c r="C876" s="1">
        <v>8145.92</v>
      </c>
      <c r="D876" s="1">
        <v>8455</v>
      </c>
      <c r="E876" s="1">
        <v>7870</v>
      </c>
      <c r="F876" s="1">
        <v>8055.98</v>
      </c>
      <c r="G876" s="15">
        <f>BTC[[#This Row],[high]]-BTC[[#This Row],[low]]</f>
        <v>585</v>
      </c>
      <c r="H876" s="15">
        <f>ABS(BTC[[#This Row],[high]]-F875)</f>
        <v>309.72000000000025</v>
      </c>
      <c r="I876" s="15">
        <f>ABS(BTC[[#This Row],[low]]-F875)</f>
        <v>275.27999999999975</v>
      </c>
      <c r="J876" s="15">
        <f>MAX(BTC[[#This Row],[H-L]:[|L-pC|]])</f>
        <v>585</v>
      </c>
      <c r="K876" s="8">
        <f>(K875*9+BTC[[#This Row],[TR]])/10</f>
        <v>321.56489343103107</v>
      </c>
      <c r="L876" s="12">
        <f>(BTC[[#This Row],[high]]+BTC[[#This Row],[low]])/2</f>
        <v>8162.5</v>
      </c>
      <c r="M876" s="15">
        <f>BTC[[#This Row],[MidPrice]]+3*BTC[[#This Row],[ATR]]</f>
        <v>9127.1946802930925</v>
      </c>
      <c r="N876" s="15">
        <f>BTC[[#This Row],[MidPrice]]-3*BTC[[#This Row],[ATR]]</f>
        <v>7197.8053197069066</v>
      </c>
      <c r="O876" s="15">
        <f>IF(OR(BTC[[#This Row],[UpperE]]&lt;O875,F875&gt;O875),BTC[[#This Row],[UpperE]],O875)</f>
        <v>8842.5779781034362</v>
      </c>
      <c r="P876" s="15">
        <f>IF(OR(BTC[[#This Row],[LowerE]]&gt;P875,F875&lt;P875),BTC[[#This Row],[LowerE]],P875)</f>
        <v>7197.8053197069066</v>
      </c>
      <c r="Q876" s="8">
        <f>IF(T875=O875,BTC[[#This Row],[Upper]],BTC[[#This Row],[Lower]])</f>
        <v>7197.8053197069066</v>
      </c>
      <c r="R876" s="22" t="e">
        <f>IF(BTC[[#This Row],[SuperTrend]]=BTC[[#This Row],[Upper]],BTC[[#This Row],[Upper]],NA())</f>
        <v>#N/A</v>
      </c>
      <c r="S876" s="22">
        <f>IF(BTC[[#This Row],[SuperTrend]]=BTC[[#This Row],[Lower]],BTC[[#This Row],[Lower]],NA())</f>
        <v>7197.8053197069066</v>
      </c>
      <c r="T876" s="22">
        <f>IF(BTC[[#This Row],[close]]&lt;=BTC[[#This Row],[STpot]],BTC[[#This Row],[Upper]],BTC[[#This Row],[Lower]])</f>
        <v>7197.8053197069066</v>
      </c>
    </row>
    <row r="877" spans="1:20" x14ac:dyDescent="0.25">
      <c r="A877" s="5">
        <v>876</v>
      </c>
      <c r="B877" s="2">
        <v>43838</v>
      </c>
      <c r="C877" s="1">
        <v>8054.72</v>
      </c>
      <c r="D877" s="1">
        <v>8055.96</v>
      </c>
      <c r="E877" s="1">
        <v>7750</v>
      </c>
      <c r="F877" s="1">
        <v>7817.76</v>
      </c>
      <c r="G877" s="15">
        <f>BTC[[#This Row],[high]]-BTC[[#This Row],[low]]</f>
        <v>305.96000000000004</v>
      </c>
      <c r="H877" s="15">
        <f>ABS(BTC[[#This Row],[high]]-F876)</f>
        <v>1.9999999999527063E-2</v>
      </c>
      <c r="I877" s="15">
        <f>ABS(BTC[[#This Row],[low]]-F876)</f>
        <v>305.97999999999956</v>
      </c>
      <c r="J877" s="15">
        <f>MAX(BTC[[#This Row],[H-L]:[|L-pC|]])</f>
        <v>305.97999999999956</v>
      </c>
      <c r="K877" s="8">
        <f>(K876*9+BTC[[#This Row],[TR]])/10</f>
        <v>320.00640408792793</v>
      </c>
      <c r="L877" s="12">
        <f>(BTC[[#This Row],[high]]+BTC[[#This Row],[low]])/2</f>
        <v>7902.98</v>
      </c>
      <c r="M877" s="15">
        <f>BTC[[#This Row],[MidPrice]]+3*BTC[[#This Row],[ATR]]</f>
        <v>8862.9992122637832</v>
      </c>
      <c r="N877" s="15">
        <f>BTC[[#This Row],[MidPrice]]-3*BTC[[#This Row],[ATR]]</f>
        <v>6942.9607877362159</v>
      </c>
      <c r="O877" s="15">
        <f>IF(OR(BTC[[#This Row],[UpperE]]&lt;O876,F876&gt;O876),BTC[[#This Row],[UpperE]],O876)</f>
        <v>8842.5779781034362</v>
      </c>
      <c r="P877" s="15">
        <f>IF(OR(BTC[[#This Row],[LowerE]]&gt;P876,F876&lt;P876),BTC[[#This Row],[LowerE]],P876)</f>
        <v>7197.8053197069066</v>
      </c>
      <c r="Q877" s="8">
        <f>IF(T876=O876,BTC[[#This Row],[Upper]],BTC[[#This Row],[Lower]])</f>
        <v>7197.8053197069066</v>
      </c>
      <c r="R877" s="22" t="e">
        <f>IF(BTC[[#This Row],[SuperTrend]]=BTC[[#This Row],[Upper]],BTC[[#This Row],[Upper]],NA())</f>
        <v>#N/A</v>
      </c>
      <c r="S877" s="22">
        <f>IF(BTC[[#This Row],[SuperTrend]]=BTC[[#This Row],[Lower]],BTC[[#This Row],[Lower]],NA())</f>
        <v>7197.8053197069066</v>
      </c>
      <c r="T877" s="22">
        <f>IF(BTC[[#This Row],[close]]&lt;=BTC[[#This Row],[STpot]],BTC[[#This Row],[Upper]],BTC[[#This Row],[Lower]])</f>
        <v>7197.8053197069066</v>
      </c>
    </row>
    <row r="878" spans="1:20" x14ac:dyDescent="0.25">
      <c r="A878" s="5">
        <v>877</v>
      </c>
      <c r="B878" s="2">
        <v>43839</v>
      </c>
      <c r="C878" s="1">
        <v>7817.74</v>
      </c>
      <c r="D878" s="1">
        <v>8199</v>
      </c>
      <c r="E878" s="1">
        <v>7672</v>
      </c>
      <c r="F878" s="1">
        <v>8197.02</v>
      </c>
      <c r="G878" s="15">
        <f>BTC[[#This Row],[high]]-BTC[[#This Row],[low]]</f>
        <v>527</v>
      </c>
      <c r="H878" s="15">
        <f>ABS(BTC[[#This Row],[high]]-F877)</f>
        <v>381.23999999999978</v>
      </c>
      <c r="I878" s="15">
        <f>ABS(BTC[[#This Row],[low]]-F877)</f>
        <v>145.76000000000022</v>
      </c>
      <c r="J878" s="15">
        <f>MAX(BTC[[#This Row],[H-L]:[|L-pC|]])</f>
        <v>527</v>
      </c>
      <c r="K878" s="8">
        <f>(K877*9+BTC[[#This Row],[TR]])/10</f>
        <v>340.70576367913515</v>
      </c>
      <c r="L878" s="12">
        <f>(BTC[[#This Row],[high]]+BTC[[#This Row],[low]])/2</f>
        <v>7935.5</v>
      </c>
      <c r="M878" s="15">
        <f>BTC[[#This Row],[MidPrice]]+3*BTC[[#This Row],[ATR]]</f>
        <v>8957.6172910374062</v>
      </c>
      <c r="N878" s="15">
        <f>BTC[[#This Row],[MidPrice]]-3*BTC[[#This Row],[ATR]]</f>
        <v>6913.3827089625947</v>
      </c>
      <c r="O878" s="15">
        <f>IF(OR(BTC[[#This Row],[UpperE]]&lt;O877,F877&gt;O877),BTC[[#This Row],[UpperE]],O877)</f>
        <v>8842.5779781034362</v>
      </c>
      <c r="P878" s="15">
        <f>IF(OR(BTC[[#This Row],[LowerE]]&gt;P877,F877&lt;P877),BTC[[#This Row],[LowerE]],P877)</f>
        <v>7197.8053197069066</v>
      </c>
      <c r="Q878" s="8">
        <f>IF(T877=O877,BTC[[#This Row],[Upper]],BTC[[#This Row],[Lower]])</f>
        <v>7197.8053197069066</v>
      </c>
      <c r="R878" s="22" t="e">
        <f>IF(BTC[[#This Row],[SuperTrend]]=BTC[[#This Row],[Upper]],BTC[[#This Row],[Upper]],NA())</f>
        <v>#N/A</v>
      </c>
      <c r="S878" s="22">
        <f>IF(BTC[[#This Row],[SuperTrend]]=BTC[[#This Row],[Lower]],BTC[[#This Row],[Lower]],NA())</f>
        <v>7197.8053197069066</v>
      </c>
      <c r="T878" s="22">
        <f>IF(BTC[[#This Row],[close]]&lt;=BTC[[#This Row],[STpot]],BTC[[#This Row],[Upper]],BTC[[#This Row],[Lower]])</f>
        <v>7197.8053197069066</v>
      </c>
    </row>
    <row r="879" spans="1:20" x14ac:dyDescent="0.25">
      <c r="A879" s="5">
        <v>878</v>
      </c>
      <c r="B879" s="2">
        <v>43840</v>
      </c>
      <c r="C879" s="1">
        <v>8198.86</v>
      </c>
      <c r="D879" s="1">
        <v>8286.34</v>
      </c>
      <c r="E879" s="1">
        <v>8003.16</v>
      </c>
      <c r="F879" s="1">
        <v>8020.01</v>
      </c>
      <c r="G879" s="15">
        <f>BTC[[#This Row],[high]]-BTC[[#This Row],[low]]</f>
        <v>283.18000000000029</v>
      </c>
      <c r="H879" s="15">
        <f>ABS(BTC[[#This Row],[high]]-F878)</f>
        <v>89.319999999999709</v>
      </c>
      <c r="I879" s="15">
        <f>ABS(BTC[[#This Row],[low]]-F878)</f>
        <v>193.86000000000058</v>
      </c>
      <c r="J879" s="15">
        <f>MAX(BTC[[#This Row],[H-L]:[|L-pC|]])</f>
        <v>283.18000000000029</v>
      </c>
      <c r="K879" s="8">
        <f>(K878*9+BTC[[#This Row],[TR]])/10</f>
        <v>334.95318731122165</v>
      </c>
      <c r="L879" s="12">
        <f>(BTC[[#This Row],[high]]+BTC[[#This Row],[low]])/2</f>
        <v>8144.75</v>
      </c>
      <c r="M879" s="15">
        <f>BTC[[#This Row],[MidPrice]]+3*BTC[[#This Row],[ATR]]</f>
        <v>9149.6095619336647</v>
      </c>
      <c r="N879" s="15">
        <f>BTC[[#This Row],[MidPrice]]-3*BTC[[#This Row],[ATR]]</f>
        <v>7139.8904380663353</v>
      </c>
      <c r="O879" s="15">
        <f>IF(OR(BTC[[#This Row],[UpperE]]&lt;O878,F878&gt;O878),BTC[[#This Row],[UpperE]],O878)</f>
        <v>8842.5779781034362</v>
      </c>
      <c r="P879" s="15">
        <f>IF(OR(BTC[[#This Row],[LowerE]]&gt;P878,F878&lt;P878),BTC[[#This Row],[LowerE]],P878)</f>
        <v>7197.8053197069066</v>
      </c>
      <c r="Q879" s="8">
        <f>IF(T878=O878,BTC[[#This Row],[Upper]],BTC[[#This Row],[Lower]])</f>
        <v>7197.8053197069066</v>
      </c>
      <c r="R879" s="22" t="e">
        <f>IF(BTC[[#This Row],[SuperTrend]]=BTC[[#This Row],[Upper]],BTC[[#This Row],[Upper]],NA())</f>
        <v>#N/A</v>
      </c>
      <c r="S879" s="22">
        <f>IF(BTC[[#This Row],[SuperTrend]]=BTC[[#This Row],[Lower]],BTC[[#This Row],[Lower]],NA())</f>
        <v>7197.8053197069066</v>
      </c>
      <c r="T879" s="22">
        <f>IF(BTC[[#This Row],[close]]&lt;=BTC[[#This Row],[STpot]],BTC[[#This Row],[Upper]],BTC[[#This Row],[Lower]])</f>
        <v>7197.8053197069066</v>
      </c>
    </row>
    <row r="880" spans="1:20" x14ac:dyDescent="0.25">
      <c r="A880" s="5">
        <v>879</v>
      </c>
      <c r="B880" s="2">
        <v>43841</v>
      </c>
      <c r="C880" s="1">
        <v>8020.01</v>
      </c>
      <c r="D880" s="1">
        <v>8197</v>
      </c>
      <c r="E880" s="1">
        <v>7960</v>
      </c>
      <c r="F880" s="1">
        <v>8184.98</v>
      </c>
      <c r="G880" s="15">
        <f>BTC[[#This Row],[high]]-BTC[[#This Row],[low]]</f>
        <v>237</v>
      </c>
      <c r="H880" s="15">
        <f>ABS(BTC[[#This Row],[high]]-F879)</f>
        <v>176.98999999999978</v>
      </c>
      <c r="I880" s="15">
        <f>ABS(BTC[[#This Row],[low]]-F879)</f>
        <v>60.010000000000218</v>
      </c>
      <c r="J880" s="15">
        <f>MAX(BTC[[#This Row],[H-L]:[|L-pC|]])</f>
        <v>237</v>
      </c>
      <c r="K880" s="8">
        <f>(K879*9+BTC[[#This Row],[TR]])/10</f>
        <v>325.15786858009949</v>
      </c>
      <c r="L880" s="12">
        <f>(BTC[[#This Row],[high]]+BTC[[#This Row],[low]])/2</f>
        <v>8078.5</v>
      </c>
      <c r="M880" s="15">
        <f>BTC[[#This Row],[MidPrice]]+3*BTC[[#This Row],[ATR]]</f>
        <v>9053.9736057402988</v>
      </c>
      <c r="N880" s="15">
        <f>BTC[[#This Row],[MidPrice]]-3*BTC[[#This Row],[ATR]]</f>
        <v>7103.0263942597012</v>
      </c>
      <c r="O880" s="15">
        <f>IF(OR(BTC[[#This Row],[UpperE]]&lt;O879,F879&gt;O879),BTC[[#This Row],[UpperE]],O879)</f>
        <v>8842.5779781034362</v>
      </c>
      <c r="P880" s="15">
        <f>IF(OR(BTC[[#This Row],[LowerE]]&gt;P879,F879&lt;P879),BTC[[#This Row],[LowerE]],P879)</f>
        <v>7197.8053197069066</v>
      </c>
      <c r="Q880" s="8">
        <f>IF(T879=O879,BTC[[#This Row],[Upper]],BTC[[#This Row],[Lower]])</f>
        <v>7197.8053197069066</v>
      </c>
      <c r="R880" s="22" t="e">
        <f>IF(BTC[[#This Row],[SuperTrend]]=BTC[[#This Row],[Upper]],BTC[[#This Row],[Upper]],NA())</f>
        <v>#N/A</v>
      </c>
      <c r="S880" s="22">
        <f>IF(BTC[[#This Row],[SuperTrend]]=BTC[[#This Row],[Lower]],BTC[[#This Row],[Lower]],NA())</f>
        <v>7197.8053197069066</v>
      </c>
      <c r="T880" s="22">
        <f>IF(BTC[[#This Row],[close]]&lt;=BTC[[#This Row],[STpot]],BTC[[#This Row],[Upper]],BTC[[#This Row],[Lower]])</f>
        <v>7197.8053197069066</v>
      </c>
    </row>
    <row r="881" spans="1:20" x14ac:dyDescent="0.25">
      <c r="A881" s="5">
        <v>880</v>
      </c>
      <c r="B881" s="2">
        <v>43842</v>
      </c>
      <c r="C881" s="1">
        <v>8184.97</v>
      </c>
      <c r="D881" s="1">
        <v>8196</v>
      </c>
      <c r="E881" s="1">
        <v>8055.89</v>
      </c>
      <c r="F881" s="1">
        <v>8110.34</v>
      </c>
      <c r="G881" s="15">
        <f>BTC[[#This Row],[high]]-BTC[[#This Row],[low]]</f>
        <v>140.10999999999967</v>
      </c>
      <c r="H881" s="15">
        <f>ABS(BTC[[#This Row],[high]]-F880)</f>
        <v>11.020000000000437</v>
      </c>
      <c r="I881" s="15">
        <f>ABS(BTC[[#This Row],[low]]-F880)</f>
        <v>129.08999999999924</v>
      </c>
      <c r="J881" s="15">
        <f>MAX(BTC[[#This Row],[H-L]:[|L-pC|]])</f>
        <v>140.10999999999967</v>
      </c>
      <c r="K881" s="8">
        <f>(K880*9+BTC[[#This Row],[TR]])/10</f>
        <v>306.6530817220895</v>
      </c>
      <c r="L881" s="12">
        <f>(BTC[[#This Row],[high]]+BTC[[#This Row],[low]])/2</f>
        <v>8125.9449999999997</v>
      </c>
      <c r="M881" s="15">
        <f>BTC[[#This Row],[MidPrice]]+3*BTC[[#This Row],[ATR]]</f>
        <v>9045.9042451662681</v>
      </c>
      <c r="N881" s="15">
        <f>BTC[[#This Row],[MidPrice]]-3*BTC[[#This Row],[ATR]]</f>
        <v>7205.9857548337313</v>
      </c>
      <c r="O881" s="15">
        <f>IF(OR(BTC[[#This Row],[UpperE]]&lt;O880,F880&gt;O880),BTC[[#This Row],[UpperE]],O880)</f>
        <v>8842.5779781034362</v>
      </c>
      <c r="P881" s="15">
        <f>IF(OR(BTC[[#This Row],[LowerE]]&gt;P880,F880&lt;P880),BTC[[#This Row],[LowerE]],P880)</f>
        <v>7205.9857548337313</v>
      </c>
      <c r="Q881" s="8">
        <f>IF(T880=O880,BTC[[#This Row],[Upper]],BTC[[#This Row],[Lower]])</f>
        <v>7205.9857548337313</v>
      </c>
      <c r="R881" s="22" t="e">
        <f>IF(BTC[[#This Row],[SuperTrend]]=BTC[[#This Row],[Upper]],BTC[[#This Row],[Upper]],NA())</f>
        <v>#N/A</v>
      </c>
      <c r="S881" s="22">
        <f>IF(BTC[[#This Row],[SuperTrend]]=BTC[[#This Row],[Lower]],BTC[[#This Row],[Lower]],NA())</f>
        <v>7205.9857548337313</v>
      </c>
      <c r="T881" s="22">
        <f>IF(BTC[[#This Row],[close]]&lt;=BTC[[#This Row],[STpot]],BTC[[#This Row],[Upper]],BTC[[#This Row],[Lower]])</f>
        <v>7205.9857548337313</v>
      </c>
    </row>
    <row r="882" spans="1:20" x14ac:dyDescent="0.25">
      <c r="A882" s="5">
        <v>881</v>
      </c>
      <c r="B882" s="2">
        <v>43843</v>
      </c>
      <c r="C882" s="1">
        <v>8110.34</v>
      </c>
      <c r="D882" s="1">
        <v>8880</v>
      </c>
      <c r="E882" s="1">
        <v>8105.54</v>
      </c>
      <c r="F882" s="1">
        <v>8810.01</v>
      </c>
      <c r="G882" s="15">
        <f>BTC[[#This Row],[high]]-BTC[[#This Row],[low]]</f>
        <v>774.46</v>
      </c>
      <c r="H882" s="15">
        <f>ABS(BTC[[#This Row],[high]]-F881)</f>
        <v>769.65999999999985</v>
      </c>
      <c r="I882" s="15">
        <f>ABS(BTC[[#This Row],[low]]-F881)</f>
        <v>4.8000000000001819</v>
      </c>
      <c r="J882" s="15">
        <f>MAX(BTC[[#This Row],[H-L]:[|L-pC|]])</f>
        <v>774.46</v>
      </c>
      <c r="K882" s="8">
        <f>(K881*9+BTC[[#This Row],[TR]])/10</f>
        <v>353.43377354988058</v>
      </c>
      <c r="L882" s="12">
        <f>(BTC[[#This Row],[high]]+BTC[[#This Row],[low]])/2</f>
        <v>8492.77</v>
      </c>
      <c r="M882" s="15">
        <f>BTC[[#This Row],[MidPrice]]+3*BTC[[#This Row],[ATR]]</f>
        <v>9553.0713206496421</v>
      </c>
      <c r="N882" s="15">
        <f>BTC[[#This Row],[MidPrice]]-3*BTC[[#This Row],[ATR]]</f>
        <v>7432.4686793503588</v>
      </c>
      <c r="O882" s="15">
        <f>IF(OR(BTC[[#This Row],[UpperE]]&lt;O881,F881&gt;O881),BTC[[#This Row],[UpperE]],O881)</f>
        <v>8842.5779781034362</v>
      </c>
      <c r="P882" s="15">
        <f>IF(OR(BTC[[#This Row],[LowerE]]&gt;P881,F881&lt;P881),BTC[[#This Row],[LowerE]],P881)</f>
        <v>7432.4686793503588</v>
      </c>
      <c r="Q882" s="8">
        <f>IF(T881=O881,BTC[[#This Row],[Upper]],BTC[[#This Row],[Lower]])</f>
        <v>7432.4686793503588</v>
      </c>
      <c r="R882" s="22" t="e">
        <f>IF(BTC[[#This Row],[SuperTrend]]=BTC[[#This Row],[Upper]],BTC[[#This Row],[Upper]],NA())</f>
        <v>#N/A</v>
      </c>
      <c r="S882" s="22">
        <f>IF(BTC[[#This Row],[SuperTrend]]=BTC[[#This Row],[Lower]],BTC[[#This Row],[Lower]],NA())</f>
        <v>7432.4686793503588</v>
      </c>
      <c r="T882" s="22">
        <f>IF(BTC[[#This Row],[close]]&lt;=BTC[[#This Row],[STpot]],BTC[[#This Row],[Upper]],BTC[[#This Row],[Lower]])</f>
        <v>7432.4686793503588</v>
      </c>
    </row>
    <row r="883" spans="1:20" x14ac:dyDescent="0.25">
      <c r="A883" s="5">
        <v>882</v>
      </c>
      <c r="B883" s="2">
        <v>43844</v>
      </c>
      <c r="C883" s="1">
        <v>8814.64</v>
      </c>
      <c r="D883" s="1">
        <v>8916.48</v>
      </c>
      <c r="E883" s="1">
        <v>8564</v>
      </c>
      <c r="F883" s="1">
        <v>8821.41</v>
      </c>
      <c r="G883" s="15">
        <f>BTC[[#This Row],[high]]-BTC[[#This Row],[low]]</f>
        <v>352.47999999999956</v>
      </c>
      <c r="H883" s="15">
        <f>ABS(BTC[[#This Row],[high]]-F882)</f>
        <v>106.46999999999935</v>
      </c>
      <c r="I883" s="15">
        <f>ABS(BTC[[#This Row],[low]]-F882)</f>
        <v>246.01000000000022</v>
      </c>
      <c r="J883" s="15">
        <f>MAX(BTC[[#This Row],[H-L]:[|L-pC|]])</f>
        <v>352.47999999999956</v>
      </c>
      <c r="K883" s="8">
        <f>(K882*9+BTC[[#This Row],[TR]])/10</f>
        <v>353.33839619489248</v>
      </c>
      <c r="L883" s="12">
        <f>(BTC[[#This Row],[high]]+BTC[[#This Row],[low]])/2</f>
        <v>8740.24</v>
      </c>
      <c r="M883" s="15">
        <f>BTC[[#This Row],[MidPrice]]+3*BTC[[#This Row],[ATR]]</f>
        <v>9800.2551885846769</v>
      </c>
      <c r="N883" s="15">
        <f>BTC[[#This Row],[MidPrice]]-3*BTC[[#This Row],[ATR]]</f>
        <v>7680.2248114153226</v>
      </c>
      <c r="O883" s="15">
        <f>IF(OR(BTC[[#This Row],[UpperE]]&lt;O882,F882&gt;O882),BTC[[#This Row],[UpperE]],O882)</f>
        <v>8842.5779781034362</v>
      </c>
      <c r="P883" s="15">
        <f>IF(OR(BTC[[#This Row],[LowerE]]&gt;P882,F882&lt;P882),BTC[[#This Row],[LowerE]],P882)</f>
        <v>7680.2248114153226</v>
      </c>
      <c r="Q883" s="8">
        <f>IF(T882=O882,BTC[[#This Row],[Upper]],BTC[[#This Row],[Lower]])</f>
        <v>7680.2248114153226</v>
      </c>
      <c r="R883" s="22" t="e">
        <f>IF(BTC[[#This Row],[SuperTrend]]=BTC[[#This Row],[Upper]],BTC[[#This Row],[Upper]],NA())</f>
        <v>#N/A</v>
      </c>
      <c r="S883" s="22">
        <f>IF(BTC[[#This Row],[SuperTrend]]=BTC[[#This Row],[Lower]],BTC[[#This Row],[Lower]],NA())</f>
        <v>7680.2248114153226</v>
      </c>
      <c r="T883" s="22">
        <f>IF(BTC[[#This Row],[close]]&lt;=BTC[[#This Row],[STpot]],BTC[[#This Row],[Upper]],BTC[[#This Row],[Lower]])</f>
        <v>7680.2248114153226</v>
      </c>
    </row>
    <row r="884" spans="1:20" x14ac:dyDescent="0.25">
      <c r="A884" s="5">
        <v>883</v>
      </c>
      <c r="B884" s="2">
        <v>43845</v>
      </c>
      <c r="C884" s="1">
        <v>8820.01</v>
      </c>
      <c r="D884" s="1">
        <v>8859.81</v>
      </c>
      <c r="E884" s="1">
        <v>8586</v>
      </c>
      <c r="F884" s="1">
        <v>8720.01</v>
      </c>
      <c r="G884" s="15">
        <f>BTC[[#This Row],[high]]-BTC[[#This Row],[low]]</f>
        <v>273.80999999999949</v>
      </c>
      <c r="H884" s="15">
        <f>ABS(BTC[[#This Row],[high]]-F883)</f>
        <v>38.399999999999636</v>
      </c>
      <c r="I884" s="15">
        <f>ABS(BTC[[#This Row],[low]]-F883)</f>
        <v>235.40999999999985</v>
      </c>
      <c r="J884" s="15">
        <f>MAX(BTC[[#This Row],[H-L]:[|L-pC|]])</f>
        <v>273.80999999999949</v>
      </c>
      <c r="K884" s="8">
        <f>(K883*9+BTC[[#This Row],[TR]])/10</f>
        <v>345.3855565754032</v>
      </c>
      <c r="L884" s="12">
        <f>(BTC[[#This Row],[high]]+BTC[[#This Row],[low]])/2</f>
        <v>8722.9049999999988</v>
      </c>
      <c r="M884" s="15">
        <f>BTC[[#This Row],[MidPrice]]+3*BTC[[#This Row],[ATR]]</f>
        <v>9759.0616697262085</v>
      </c>
      <c r="N884" s="15">
        <f>BTC[[#This Row],[MidPrice]]-3*BTC[[#This Row],[ATR]]</f>
        <v>7686.7483302737892</v>
      </c>
      <c r="O884" s="15">
        <f>IF(OR(BTC[[#This Row],[UpperE]]&lt;O883,F883&gt;O883),BTC[[#This Row],[UpperE]],O883)</f>
        <v>8842.5779781034362</v>
      </c>
      <c r="P884" s="15">
        <f>IF(OR(BTC[[#This Row],[LowerE]]&gt;P883,F883&lt;P883),BTC[[#This Row],[LowerE]],P883)</f>
        <v>7686.7483302737892</v>
      </c>
      <c r="Q884" s="8">
        <f>IF(T883=O883,BTC[[#This Row],[Upper]],BTC[[#This Row],[Lower]])</f>
        <v>7686.7483302737892</v>
      </c>
      <c r="R884" s="22" t="e">
        <f>IF(BTC[[#This Row],[SuperTrend]]=BTC[[#This Row],[Upper]],BTC[[#This Row],[Upper]],NA())</f>
        <v>#N/A</v>
      </c>
      <c r="S884" s="22">
        <f>IF(BTC[[#This Row],[SuperTrend]]=BTC[[#This Row],[Lower]],BTC[[#This Row],[Lower]],NA())</f>
        <v>7686.7483302737892</v>
      </c>
      <c r="T884" s="22">
        <f>IF(BTC[[#This Row],[close]]&lt;=BTC[[#This Row],[STpot]],BTC[[#This Row],[Upper]],BTC[[#This Row],[Lower]])</f>
        <v>7686.7483302737892</v>
      </c>
    </row>
    <row r="885" spans="1:20" x14ac:dyDescent="0.25">
      <c r="A885" s="5">
        <v>884</v>
      </c>
      <c r="B885" s="2">
        <v>43846</v>
      </c>
      <c r="C885" s="1">
        <v>8720.15</v>
      </c>
      <c r="D885" s="1">
        <v>9041.65</v>
      </c>
      <c r="E885" s="1">
        <v>8672.44</v>
      </c>
      <c r="F885" s="1">
        <v>8913.2800000000007</v>
      </c>
      <c r="G885" s="15">
        <f>BTC[[#This Row],[high]]-BTC[[#This Row],[low]]</f>
        <v>369.20999999999913</v>
      </c>
      <c r="H885" s="15">
        <f>ABS(BTC[[#This Row],[high]]-F884)</f>
        <v>321.63999999999942</v>
      </c>
      <c r="I885" s="15">
        <f>ABS(BTC[[#This Row],[low]]-F884)</f>
        <v>47.569999999999709</v>
      </c>
      <c r="J885" s="15">
        <f>MAX(BTC[[#This Row],[H-L]:[|L-pC|]])</f>
        <v>369.20999999999913</v>
      </c>
      <c r="K885" s="8">
        <f>(K884*9+BTC[[#This Row],[TR]])/10</f>
        <v>347.76800091786282</v>
      </c>
      <c r="L885" s="12">
        <f>(BTC[[#This Row],[high]]+BTC[[#This Row],[low]])/2</f>
        <v>8857.0450000000001</v>
      </c>
      <c r="M885" s="15">
        <f>BTC[[#This Row],[MidPrice]]+3*BTC[[#This Row],[ATR]]</f>
        <v>9900.3490027535881</v>
      </c>
      <c r="N885" s="15">
        <f>BTC[[#This Row],[MidPrice]]-3*BTC[[#This Row],[ATR]]</f>
        <v>7813.740997246412</v>
      </c>
      <c r="O885" s="15">
        <f>IF(OR(BTC[[#This Row],[UpperE]]&lt;O884,F884&gt;O884),BTC[[#This Row],[UpperE]],O884)</f>
        <v>8842.5779781034362</v>
      </c>
      <c r="P885" s="15">
        <f>IF(OR(BTC[[#This Row],[LowerE]]&gt;P884,F884&lt;P884),BTC[[#This Row],[LowerE]],P884)</f>
        <v>7813.740997246412</v>
      </c>
      <c r="Q885" s="8">
        <f>IF(T884=O884,BTC[[#This Row],[Upper]],BTC[[#This Row],[Lower]])</f>
        <v>7813.740997246412</v>
      </c>
      <c r="R885" s="22" t="e">
        <f>IF(BTC[[#This Row],[SuperTrend]]=BTC[[#This Row],[Upper]],BTC[[#This Row],[Upper]],NA())</f>
        <v>#N/A</v>
      </c>
      <c r="S885" s="22">
        <f>IF(BTC[[#This Row],[SuperTrend]]=BTC[[#This Row],[Lower]],BTC[[#This Row],[Lower]],NA())</f>
        <v>7813.740997246412</v>
      </c>
      <c r="T885" s="22">
        <f>IF(BTC[[#This Row],[close]]&lt;=BTC[[#This Row],[STpot]],BTC[[#This Row],[Upper]],BTC[[#This Row],[Lower]])</f>
        <v>7813.740997246412</v>
      </c>
    </row>
    <row r="886" spans="1:20" x14ac:dyDescent="0.25">
      <c r="A886" s="5">
        <v>885</v>
      </c>
      <c r="B886" s="2">
        <v>43847</v>
      </c>
      <c r="C886" s="1">
        <v>8913.27</v>
      </c>
      <c r="D886" s="1">
        <v>8988.8799999999992</v>
      </c>
      <c r="E886" s="1">
        <v>8806.3799999999992</v>
      </c>
      <c r="F886" s="1">
        <v>8915.9599999999991</v>
      </c>
      <c r="G886" s="15">
        <f>BTC[[#This Row],[high]]-BTC[[#This Row],[low]]</f>
        <v>182.5</v>
      </c>
      <c r="H886" s="15">
        <f>ABS(BTC[[#This Row],[high]]-F885)</f>
        <v>75.599999999998545</v>
      </c>
      <c r="I886" s="15">
        <f>ABS(BTC[[#This Row],[low]]-F885)</f>
        <v>106.90000000000146</v>
      </c>
      <c r="J886" s="15">
        <f>MAX(BTC[[#This Row],[H-L]:[|L-pC|]])</f>
        <v>182.5</v>
      </c>
      <c r="K886" s="8">
        <f>(K885*9+BTC[[#This Row],[TR]])/10</f>
        <v>331.24120082607658</v>
      </c>
      <c r="L886" s="12">
        <f>(BTC[[#This Row],[high]]+BTC[[#This Row],[low]])/2</f>
        <v>8897.6299999999992</v>
      </c>
      <c r="M886" s="15">
        <f>BTC[[#This Row],[MidPrice]]+3*BTC[[#This Row],[ATR]]</f>
        <v>9891.3536024782297</v>
      </c>
      <c r="N886" s="15">
        <f>BTC[[#This Row],[MidPrice]]-3*BTC[[#This Row],[ATR]]</f>
        <v>7903.9063975217696</v>
      </c>
      <c r="O886" s="15">
        <f>IF(OR(BTC[[#This Row],[UpperE]]&lt;O885,F885&gt;O885),BTC[[#This Row],[UpperE]],O885)</f>
        <v>9891.3536024782297</v>
      </c>
      <c r="P886" s="15">
        <f>IF(OR(BTC[[#This Row],[LowerE]]&gt;P885,F885&lt;P885),BTC[[#This Row],[LowerE]],P885)</f>
        <v>7903.9063975217696</v>
      </c>
      <c r="Q886" s="8">
        <f>IF(T885=O885,BTC[[#This Row],[Upper]],BTC[[#This Row],[Lower]])</f>
        <v>7903.9063975217696</v>
      </c>
      <c r="R886" s="22" t="e">
        <f>IF(BTC[[#This Row],[SuperTrend]]=BTC[[#This Row],[Upper]],BTC[[#This Row],[Upper]],NA())</f>
        <v>#N/A</v>
      </c>
      <c r="S886" s="22">
        <f>IF(BTC[[#This Row],[SuperTrend]]=BTC[[#This Row],[Lower]],BTC[[#This Row],[Lower]],NA())</f>
        <v>7903.9063975217696</v>
      </c>
      <c r="T886" s="22">
        <f>IF(BTC[[#This Row],[close]]&lt;=BTC[[#This Row],[STpot]],BTC[[#This Row],[Upper]],BTC[[#This Row],[Lower]])</f>
        <v>7903.9063975217696</v>
      </c>
    </row>
    <row r="887" spans="1:20" x14ac:dyDescent="0.25">
      <c r="A887" s="5">
        <v>886</v>
      </c>
      <c r="B887" s="2">
        <v>43848</v>
      </c>
      <c r="C887" s="1">
        <v>8915.09</v>
      </c>
      <c r="D887" s="1">
        <v>9198.98</v>
      </c>
      <c r="E887" s="1">
        <v>8466</v>
      </c>
      <c r="F887" s="1">
        <v>8701.7000000000007</v>
      </c>
      <c r="G887" s="15">
        <f>BTC[[#This Row],[high]]-BTC[[#This Row],[low]]</f>
        <v>732.97999999999956</v>
      </c>
      <c r="H887" s="15">
        <f>ABS(BTC[[#This Row],[high]]-F886)</f>
        <v>283.02000000000044</v>
      </c>
      <c r="I887" s="15">
        <f>ABS(BTC[[#This Row],[low]]-F886)</f>
        <v>449.95999999999913</v>
      </c>
      <c r="J887" s="15">
        <f>MAX(BTC[[#This Row],[H-L]:[|L-pC|]])</f>
        <v>732.97999999999956</v>
      </c>
      <c r="K887" s="8">
        <f>(K886*9+BTC[[#This Row],[TR]])/10</f>
        <v>371.41508074346888</v>
      </c>
      <c r="L887" s="12">
        <f>(BTC[[#This Row],[high]]+BTC[[#This Row],[low]])/2</f>
        <v>8832.49</v>
      </c>
      <c r="M887" s="15">
        <f>BTC[[#This Row],[MidPrice]]+3*BTC[[#This Row],[ATR]]</f>
        <v>9946.7352422304066</v>
      </c>
      <c r="N887" s="15">
        <f>BTC[[#This Row],[MidPrice]]-3*BTC[[#This Row],[ATR]]</f>
        <v>7718.244757769593</v>
      </c>
      <c r="O887" s="15">
        <f>IF(OR(BTC[[#This Row],[UpperE]]&lt;O886,F886&gt;O886),BTC[[#This Row],[UpperE]],O886)</f>
        <v>9891.3536024782297</v>
      </c>
      <c r="P887" s="15">
        <f>IF(OR(BTC[[#This Row],[LowerE]]&gt;P886,F886&lt;P886),BTC[[#This Row],[LowerE]],P886)</f>
        <v>7903.9063975217696</v>
      </c>
      <c r="Q887" s="8">
        <f>IF(T886=O886,BTC[[#This Row],[Upper]],BTC[[#This Row],[Lower]])</f>
        <v>7903.9063975217696</v>
      </c>
      <c r="R887" s="22" t="e">
        <f>IF(BTC[[#This Row],[SuperTrend]]=BTC[[#This Row],[Upper]],BTC[[#This Row],[Upper]],NA())</f>
        <v>#N/A</v>
      </c>
      <c r="S887" s="22">
        <f>IF(BTC[[#This Row],[SuperTrend]]=BTC[[#This Row],[Lower]],BTC[[#This Row],[Lower]],NA())</f>
        <v>7903.9063975217696</v>
      </c>
      <c r="T887" s="22">
        <f>IF(BTC[[#This Row],[close]]&lt;=BTC[[#This Row],[STpot]],BTC[[#This Row],[Upper]],BTC[[#This Row],[Lower]])</f>
        <v>7903.9063975217696</v>
      </c>
    </row>
    <row r="888" spans="1:20" x14ac:dyDescent="0.25">
      <c r="A888" s="5">
        <v>887</v>
      </c>
      <c r="B888" s="2">
        <v>43849</v>
      </c>
      <c r="C888" s="1">
        <v>8701.7199999999993</v>
      </c>
      <c r="D888" s="1">
        <v>8746.99</v>
      </c>
      <c r="E888" s="1">
        <v>8521.2800000000007</v>
      </c>
      <c r="F888" s="1">
        <v>8642.35</v>
      </c>
      <c r="G888" s="15">
        <f>BTC[[#This Row],[high]]-BTC[[#This Row],[low]]</f>
        <v>225.70999999999913</v>
      </c>
      <c r="H888" s="15">
        <f>ABS(BTC[[#This Row],[high]]-F887)</f>
        <v>45.289999999999054</v>
      </c>
      <c r="I888" s="15">
        <f>ABS(BTC[[#This Row],[low]]-F887)</f>
        <v>180.42000000000007</v>
      </c>
      <c r="J888" s="15">
        <f>MAX(BTC[[#This Row],[H-L]:[|L-pC|]])</f>
        <v>225.70999999999913</v>
      </c>
      <c r="K888" s="8">
        <f>(K887*9+BTC[[#This Row],[TR]])/10</f>
        <v>356.84457266912193</v>
      </c>
      <c r="L888" s="12">
        <f>(BTC[[#This Row],[high]]+BTC[[#This Row],[low]])/2</f>
        <v>8634.1350000000002</v>
      </c>
      <c r="M888" s="15">
        <f>BTC[[#This Row],[MidPrice]]+3*BTC[[#This Row],[ATR]]</f>
        <v>9704.6687180073659</v>
      </c>
      <c r="N888" s="15">
        <f>BTC[[#This Row],[MidPrice]]-3*BTC[[#This Row],[ATR]]</f>
        <v>7563.6012819926345</v>
      </c>
      <c r="O888" s="15">
        <f>IF(OR(BTC[[#This Row],[UpperE]]&lt;O887,F887&gt;O887),BTC[[#This Row],[UpperE]],O887)</f>
        <v>9704.6687180073659</v>
      </c>
      <c r="P888" s="15">
        <f>IF(OR(BTC[[#This Row],[LowerE]]&gt;P887,F887&lt;P887),BTC[[#This Row],[LowerE]],P887)</f>
        <v>7903.9063975217696</v>
      </c>
      <c r="Q888" s="8">
        <f>IF(T887=O887,BTC[[#This Row],[Upper]],BTC[[#This Row],[Lower]])</f>
        <v>7903.9063975217696</v>
      </c>
      <c r="R888" s="22" t="e">
        <f>IF(BTC[[#This Row],[SuperTrend]]=BTC[[#This Row],[Upper]],BTC[[#This Row],[Upper]],NA())</f>
        <v>#N/A</v>
      </c>
      <c r="S888" s="22">
        <f>IF(BTC[[#This Row],[SuperTrend]]=BTC[[#This Row],[Lower]],BTC[[#This Row],[Lower]],NA())</f>
        <v>7903.9063975217696</v>
      </c>
      <c r="T888" s="22">
        <f>IF(BTC[[#This Row],[close]]&lt;=BTC[[#This Row],[STpot]],BTC[[#This Row],[Upper]],BTC[[#This Row],[Lower]])</f>
        <v>7903.9063975217696</v>
      </c>
    </row>
    <row r="889" spans="1:20" x14ac:dyDescent="0.25">
      <c r="A889" s="5">
        <v>888</v>
      </c>
      <c r="B889" s="2">
        <v>43850</v>
      </c>
      <c r="C889" s="1">
        <v>8642.35</v>
      </c>
      <c r="D889" s="1">
        <v>8789</v>
      </c>
      <c r="E889" s="1">
        <v>8488</v>
      </c>
      <c r="F889" s="1">
        <v>8736.0300000000007</v>
      </c>
      <c r="G889" s="15">
        <f>BTC[[#This Row],[high]]-BTC[[#This Row],[low]]</f>
        <v>301</v>
      </c>
      <c r="H889" s="15">
        <f>ABS(BTC[[#This Row],[high]]-F888)</f>
        <v>146.64999999999964</v>
      </c>
      <c r="I889" s="15">
        <f>ABS(BTC[[#This Row],[low]]-F888)</f>
        <v>154.35000000000036</v>
      </c>
      <c r="J889" s="15">
        <f>MAX(BTC[[#This Row],[H-L]:[|L-pC|]])</f>
        <v>301</v>
      </c>
      <c r="K889" s="8">
        <f>(K888*9+BTC[[#This Row],[TR]])/10</f>
        <v>351.26011540220975</v>
      </c>
      <c r="L889" s="12">
        <f>(BTC[[#This Row],[high]]+BTC[[#This Row],[low]])/2</f>
        <v>8638.5</v>
      </c>
      <c r="M889" s="15">
        <f>BTC[[#This Row],[MidPrice]]+3*BTC[[#This Row],[ATR]]</f>
        <v>9692.2803462066295</v>
      </c>
      <c r="N889" s="15">
        <f>BTC[[#This Row],[MidPrice]]-3*BTC[[#This Row],[ATR]]</f>
        <v>7584.7196537933705</v>
      </c>
      <c r="O889" s="15">
        <f>IF(OR(BTC[[#This Row],[UpperE]]&lt;O888,F888&gt;O888),BTC[[#This Row],[UpperE]],O888)</f>
        <v>9692.2803462066295</v>
      </c>
      <c r="P889" s="15">
        <f>IF(OR(BTC[[#This Row],[LowerE]]&gt;P888,F888&lt;P888),BTC[[#This Row],[LowerE]],P888)</f>
        <v>7903.9063975217696</v>
      </c>
      <c r="Q889" s="8">
        <f>IF(T888=O888,BTC[[#This Row],[Upper]],BTC[[#This Row],[Lower]])</f>
        <v>7903.9063975217696</v>
      </c>
      <c r="R889" s="22" t="e">
        <f>IF(BTC[[#This Row],[SuperTrend]]=BTC[[#This Row],[Upper]],BTC[[#This Row],[Upper]],NA())</f>
        <v>#N/A</v>
      </c>
      <c r="S889" s="22">
        <f>IF(BTC[[#This Row],[SuperTrend]]=BTC[[#This Row],[Lower]],BTC[[#This Row],[Lower]],NA())</f>
        <v>7903.9063975217696</v>
      </c>
      <c r="T889" s="22">
        <f>IF(BTC[[#This Row],[close]]&lt;=BTC[[#This Row],[STpot]],BTC[[#This Row],[Upper]],BTC[[#This Row],[Lower]])</f>
        <v>7903.9063975217696</v>
      </c>
    </row>
    <row r="890" spans="1:20" x14ac:dyDescent="0.25">
      <c r="A890" s="5">
        <v>889</v>
      </c>
      <c r="B890" s="2">
        <v>43851</v>
      </c>
      <c r="C890" s="1">
        <v>8736.0400000000009</v>
      </c>
      <c r="D890" s="1">
        <v>8818</v>
      </c>
      <c r="E890" s="1">
        <v>8590</v>
      </c>
      <c r="F890" s="1">
        <v>8682.36</v>
      </c>
      <c r="G890" s="15">
        <f>BTC[[#This Row],[high]]-BTC[[#This Row],[low]]</f>
        <v>228</v>
      </c>
      <c r="H890" s="15">
        <f>ABS(BTC[[#This Row],[high]]-F889)</f>
        <v>81.969999999999345</v>
      </c>
      <c r="I890" s="15">
        <f>ABS(BTC[[#This Row],[low]]-F889)</f>
        <v>146.03000000000065</v>
      </c>
      <c r="J890" s="15">
        <f>MAX(BTC[[#This Row],[H-L]:[|L-pC|]])</f>
        <v>228</v>
      </c>
      <c r="K890" s="8">
        <f>(K889*9+BTC[[#This Row],[TR]])/10</f>
        <v>338.93410386198877</v>
      </c>
      <c r="L890" s="12">
        <f>(BTC[[#This Row],[high]]+BTC[[#This Row],[low]])/2</f>
        <v>8704</v>
      </c>
      <c r="M890" s="15">
        <f>BTC[[#This Row],[MidPrice]]+3*BTC[[#This Row],[ATR]]</f>
        <v>9720.8023115859669</v>
      </c>
      <c r="N890" s="15">
        <f>BTC[[#This Row],[MidPrice]]-3*BTC[[#This Row],[ATR]]</f>
        <v>7687.197688414034</v>
      </c>
      <c r="O890" s="15">
        <f>IF(OR(BTC[[#This Row],[UpperE]]&lt;O889,F889&gt;O889),BTC[[#This Row],[UpperE]],O889)</f>
        <v>9692.2803462066295</v>
      </c>
      <c r="P890" s="15">
        <f>IF(OR(BTC[[#This Row],[LowerE]]&gt;P889,F889&lt;P889),BTC[[#This Row],[LowerE]],P889)</f>
        <v>7903.9063975217696</v>
      </c>
      <c r="Q890" s="8">
        <f>IF(T889=O889,BTC[[#This Row],[Upper]],BTC[[#This Row],[Lower]])</f>
        <v>7903.9063975217696</v>
      </c>
      <c r="R890" s="22" t="e">
        <f>IF(BTC[[#This Row],[SuperTrend]]=BTC[[#This Row],[Upper]],BTC[[#This Row],[Upper]],NA())</f>
        <v>#N/A</v>
      </c>
      <c r="S890" s="22">
        <f>IF(BTC[[#This Row],[SuperTrend]]=BTC[[#This Row],[Lower]],BTC[[#This Row],[Lower]],NA())</f>
        <v>7903.9063975217696</v>
      </c>
      <c r="T890" s="22">
        <f>IF(BTC[[#This Row],[close]]&lt;=BTC[[#This Row],[STpot]],BTC[[#This Row],[Upper]],BTC[[#This Row],[Lower]])</f>
        <v>7903.9063975217696</v>
      </c>
    </row>
    <row r="891" spans="1:20" x14ac:dyDescent="0.25">
      <c r="A891" s="5">
        <v>890</v>
      </c>
      <c r="B891" s="2">
        <v>43852</v>
      </c>
      <c r="C891" s="1">
        <v>8682.77</v>
      </c>
      <c r="D891" s="1">
        <v>8691.81</v>
      </c>
      <c r="E891" s="1">
        <v>8306.39</v>
      </c>
      <c r="F891" s="1">
        <v>8404.52</v>
      </c>
      <c r="G891" s="15">
        <f>BTC[[#This Row],[high]]-BTC[[#This Row],[low]]</f>
        <v>385.42000000000007</v>
      </c>
      <c r="H891" s="15">
        <f>ABS(BTC[[#This Row],[high]]-F890)</f>
        <v>9.4499999999989086</v>
      </c>
      <c r="I891" s="15">
        <f>ABS(BTC[[#This Row],[low]]-F890)</f>
        <v>375.97000000000116</v>
      </c>
      <c r="J891" s="15">
        <f>MAX(BTC[[#This Row],[H-L]:[|L-pC|]])</f>
        <v>385.42000000000007</v>
      </c>
      <c r="K891" s="8">
        <f>(K890*9+BTC[[#This Row],[TR]])/10</f>
        <v>343.58269347578988</v>
      </c>
      <c r="L891" s="12">
        <f>(BTC[[#This Row],[high]]+BTC[[#This Row],[low]])/2</f>
        <v>8499.0999999999985</v>
      </c>
      <c r="M891" s="15">
        <f>BTC[[#This Row],[MidPrice]]+3*BTC[[#This Row],[ATR]]</f>
        <v>9529.8480804273677</v>
      </c>
      <c r="N891" s="15">
        <f>BTC[[#This Row],[MidPrice]]-3*BTC[[#This Row],[ATR]]</f>
        <v>7468.3519195726294</v>
      </c>
      <c r="O891" s="15">
        <f>IF(OR(BTC[[#This Row],[UpperE]]&lt;O890,F890&gt;O890),BTC[[#This Row],[UpperE]],O890)</f>
        <v>9529.8480804273677</v>
      </c>
      <c r="P891" s="15">
        <f>IF(OR(BTC[[#This Row],[LowerE]]&gt;P890,F890&lt;P890),BTC[[#This Row],[LowerE]],P890)</f>
        <v>7903.9063975217696</v>
      </c>
      <c r="Q891" s="8">
        <f>IF(T890=O890,BTC[[#This Row],[Upper]],BTC[[#This Row],[Lower]])</f>
        <v>7903.9063975217696</v>
      </c>
      <c r="R891" s="22" t="e">
        <f>IF(BTC[[#This Row],[SuperTrend]]=BTC[[#This Row],[Upper]],BTC[[#This Row],[Upper]],NA())</f>
        <v>#N/A</v>
      </c>
      <c r="S891" s="22">
        <f>IF(BTC[[#This Row],[SuperTrend]]=BTC[[#This Row],[Lower]],BTC[[#This Row],[Lower]],NA())</f>
        <v>7903.9063975217696</v>
      </c>
      <c r="T891" s="22">
        <f>IF(BTC[[#This Row],[close]]&lt;=BTC[[#This Row],[STpot]],BTC[[#This Row],[Upper]],BTC[[#This Row],[Lower]])</f>
        <v>7903.9063975217696</v>
      </c>
    </row>
    <row r="892" spans="1:20" x14ac:dyDescent="0.25">
      <c r="A892" s="5">
        <v>891</v>
      </c>
      <c r="B892" s="2">
        <v>43853</v>
      </c>
      <c r="C892" s="1">
        <v>8404.52</v>
      </c>
      <c r="D892" s="1">
        <v>8528.02</v>
      </c>
      <c r="E892" s="1">
        <v>8238</v>
      </c>
      <c r="F892" s="1">
        <v>8439</v>
      </c>
      <c r="G892" s="15">
        <f>BTC[[#This Row],[high]]-BTC[[#This Row],[low]]</f>
        <v>290.02000000000044</v>
      </c>
      <c r="H892" s="15">
        <f>ABS(BTC[[#This Row],[high]]-F891)</f>
        <v>123.5</v>
      </c>
      <c r="I892" s="15">
        <f>ABS(BTC[[#This Row],[low]]-F891)</f>
        <v>166.52000000000044</v>
      </c>
      <c r="J892" s="15">
        <f>MAX(BTC[[#This Row],[H-L]:[|L-pC|]])</f>
        <v>290.02000000000044</v>
      </c>
      <c r="K892" s="8">
        <f>(K891*9+BTC[[#This Row],[TR]])/10</f>
        <v>338.22642412821091</v>
      </c>
      <c r="L892" s="12">
        <f>(BTC[[#This Row],[high]]+BTC[[#This Row],[low]])/2</f>
        <v>8383.01</v>
      </c>
      <c r="M892" s="15">
        <f>BTC[[#This Row],[MidPrice]]+3*BTC[[#This Row],[ATR]]</f>
        <v>9397.6892723846322</v>
      </c>
      <c r="N892" s="15">
        <f>BTC[[#This Row],[MidPrice]]-3*BTC[[#This Row],[ATR]]</f>
        <v>7368.3307276153673</v>
      </c>
      <c r="O892" s="15">
        <f>IF(OR(BTC[[#This Row],[UpperE]]&lt;O891,F891&gt;O891),BTC[[#This Row],[UpperE]],O891)</f>
        <v>9397.6892723846322</v>
      </c>
      <c r="P892" s="15">
        <f>IF(OR(BTC[[#This Row],[LowerE]]&gt;P891,F891&lt;P891),BTC[[#This Row],[LowerE]],P891)</f>
        <v>7903.9063975217696</v>
      </c>
      <c r="Q892" s="8">
        <f>IF(T891=O891,BTC[[#This Row],[Upper]],BTC[[#This Row],[Lower]])</f>
        <v>7903.9063975217696</v>
      </c>
      <c r="R892" s="22" t="e">
        <f>IF(BTC[[#This Row],[SuperTrend]]=BTC[[#This Row],[Upper]],BTC[[#This Row],[Upper]],NA())</f>
        <v>#N/A</v>
      </c>
      <c r="S892" s="22">
        <f>IF(BTC[[#This Row],[SuperTrend]]=BTC[[#This Row],[Lower]],BTC[[#This Row],[Lower]],NA())</f>
        <v>7903.9063975217696</v>
      </c>
      <c r="T892" s="22">
        <f>IF(BTC[[#This Row],[close]]&lt;=BTC[[#This Row],[STpot]],BTC[[#This Row],[Upper]],BTC[[#This Row],[Lower]])</f>
        <v>7903.9063975217696</v>
      </c>
    </row>
    <row r="893" spans="1:20" x14ac:dyDescent="0.25">
      <c r="A893" s="5">
        <v>892</v>
      </c>
      <c r="B893" s="2">
        <v>43854</v>
      </c>
      <c r="C893" s="1">
        <v>8438.99</v>
      </c>
      <c r="D893" s="1">
        <v>8451.26</v>
      </c>
      <c r="E893" s="1">
        <v>8254.9</v>
      </c>
      <c r="F893" s="1">
        <v>8340.58</v>
      </c>
      <c r="G893" s="15">
        <f>BTC[[#This Row],[high]]-BTC[[#This Row],[low]]</f>
        <v>196.36000000000058</v>
      </c>
      <c r="H893" s="15">
        <f>ABS(BTC[[#This Row],[high]]-F892)</f>
        <v>12.260000000000218</v>
      </c>
      <c r="I893" s="15">
        <f>ABS(BTC[[#This Row],[low]]-F892)</f>
        <v>184.10000000000036</v>
      </c>
      <c r="J893" s="15">
        <f>MAX(BTC[[#This Row],[H-L]:[|L-pC|]])</f>
        <v>196.36000000000058</v>
      </c>
      <c r="K893" s="8">
        <f>(K892*9+BTC[[#This Row],[TR]])/10</f>
        <v>324.03978171538989</v>
      </c>
      <c r="L893" s="12">
        <f>(BTC[[#This Row],[high]]+BTC[[#This Row],[low]])/2</f>
        <v>8353.08</v>
      </c>
      <c r="M893" s="15">
        <f>BTC[[#This Row],[MidPrice]]+3*BTC[[#This Row],[ATR]]</f>
        <v>9325.1993451461694</v>
      </c>
      <c r="N893" s="15">
        <f>BTC[[#This Row],[MidPrice]]-3*BTC[[#This Row],[ATR]]</f>
        <v>7380.9606548538304</v>
      </c>
      <c r="O893" s="15">
        <f>IF(OR(BTC[[#This Row],[UpperE]]&lt;O892,F892&gt;O892),BTC[[#This Row],[UpperE]],O892)</f>
        <v>9325.1993451461694</v>
      </c>
      <c r="P893" s="15">
        <f>IF(OR(BTC[[#This Row],[LowerE]]&gt;P892,F892&lt;P892),BTC[[#This Row],[LowerE]],P892)</f>
        <v>7903.9063975217696</v>
      </c>
      <c r="Q893" s="8">
        <f>IF(T892=O892,BTC[[#This Row],[Upper]],BTC[[#This Row],[Lower]])</f>
        <v>7903.9063975217696</v>
      </c>
      <c r="R893" s="22" t="e">
        <f>IF(BTC[[#This Row],[SuperTrend]]=BTC[[#This Row],[Upper]],BTC[[#This Row],[Upper]],NA())</f>
        <v>#N/A</v>
      </c>
      <c r="S893" s="22">
        <f>IF(BTC[[#This Row],[SuperTrend]]=BTC[[#This Row],[Lower]],BTC[[#This Row],[Lower]],NA())</f>
        <v>7903.9063975217696</v>
      </c>
      <c r="T893" s="22">
        <f>IF(BTC[[#This Row],[close]]&lt;=BTC[[#This Row],[STpot]],BTC[[#This Row],[Upper]],BTC[[#This Row],[Lower]])</f>
        <v>7903.9063975217696</v>
      </c>
    </row>
    <row r="894" spans="1:20" x14ac:dyDescent="0.25">
      <c r="A894" s="5">
        <v>893</v>
      </c>
      <c r="B894" s="2">
        <v>43855</v>
      </c>
      <c r="C894" s="1">
        <v>8340.01</v>
      </c>
      <c r="D894" s="1">
        <v>8618.1299999999992</v>
      </c>
      <c r="E894" s="1">
        <v>8293.66</v>
      </c>
      <c r="F894" s="1">
        <v>8615</v>
      </c>
      <c r="G894" s="15">
        <f>BTC[[#This Row],[high]]-BTC[[#This Row],[low]]</f>
        <v>324.46999999999935</v>
      </c>
      <c r="H894" s="15">
        <f>ABS(BTC[[#This Row],[high]]-F893)</f>
        <v>277.54999999999927</v>
      </c>
      <c r="I894" s="15">
        <f>ABS(BTC[[#This Row],[low]]-F893)</f>
        <v>46.920000000000073</v>
      </c>
      <c r="J894" s="15">
        <f>MAX(BTC[[#This Row],[H-L]:[|L-pC|]])</f>
        <v>324.46999999999935</v>
      </c>
      <c r="K894" s="8">
        <f>(K893*9+BTC[[#This Row],[TR]])/10</f>
        <v>324.08280354385084</v>
      </c>
      <c r="L894" s="12">
        <f>(BTC[[#This Row],[high]]+BTC[[#This Row],[low]])/2</f>
        <v>8455.8950000000004</v>
      </c>
      <c r="M894" s="15">
        <f>BTC[[#This Row],[MidPrice]]+3*BTC[[#This Row],[ATR]]</f>
        <v>9428.1434106315537</v>
      </c>
      <c r="N894" s="15">
        <f>BTC[[#This Row],[MidPrice]]-3*BTC[[#This Row],[ATR]]</f>
        <v>7483.6465893684481</v>
      </c>
      <c r="O894" s="15">
        <f>IF(OR(BTC[[#This Row],[UpperE]]&lt;O893,F893&gt;O893),BTC[[#This Row],[UpperE]],O893)</f>
        <v>9325.1993451461694</v>
      </c>
      <c r="P894" s="15">
        <f>IF(OR(BTC[[#This Row],[LowerE]]&gt;P893,F893&lt;P893),BTC[[#This Row],[LowerE]],P893)</f>
        <v>7903.9063975217696</v>
      </c>
      <c r="Q894" s="8">
        <f>IF(T893=O893,BTC[[#This Row],[Upper]],BTC[[#This Row],[Lower]])</f>
        <v>7903.9063975217696</v>
      </c>
      <c r="R894" s="22" t="e">
        <f>IF(BTC[[#This Row],[SuperTrend]]=BTC[[#This Row],[Upper]],BTC[[#This Row],[Upper]],NA())</f>
        <v>#N/A</v>
      </c>
      <c r="S894" s="22">
        <f>IF(BTC[[#This Row],[SuperTrend]]=BTC[[#This Row],[Lower]],BTC[[#This Row],[Lower]],NA())</f>
        <v>7903.9063975217696</v>
      </c>
      <c r="T894" s="22">
        <f>IF(BTC[[#This Row],[close]]&lt;=BTC[[#This Row],[STpot]],BTC[[#This Row],[Upper]],BTC[[#This Row],[Lower]])</f>
        <v>7903.9063975217696</v>
      </c>
    </row>
    <row r="895" spans="1:20" x14ac:dyDescent="0.25">
      <c r="A895" s="5">
        <v>894</v>
      </c>
      <c r="B895" s="2">
        <v>43856</v>
      </c>
      <c r="C895" s="1">
        <v>8614.39</v>
      </c>
      <c r="D895" s="1">
        <v>9000</v>
      </c>
      <c r="E895" s="1">
        <v>8535</v>
      </c>
      <c r="F895" s="1">
        <v>8907.57</v>
      </c>
      <c r="G895" s="15">
        <f>BTC[[#This Row],[high]]-BTC[[#This Row],[low]]</f>
        <v>465</v>
      </c>
      <c r="H895" s="15">
        <f>ABS(BTC[[#This Row],[high]]-F894)</f>
        <v>385</v>
      </c>
      <c r="I895" s="15">
        <f>ABS(BTC[[#This Row],[low]]-F894)</f>
        <v>80</v>
      </c>
      <c r="J895" s="15">
        <f>MAX(BTC[[#This Row],[H-L]:[|L-pC|]])</f>
        <v>465</v>
      </c>
      <c r="K895" s="8">
        <f>(K894*9+BTC[[#This Row],[TR]])/10</f>
        <v>338.17452318946573</v>
      </c>
      <c r="L895" s="12">
        <f>(BTC[[#This Row],[high]]+BTC[[#This Row],[low]])/2</f>
        <v>8767.5</v>
      </c>
      <c r="M895" s="15">
        <f>BTC[[#This Row],[MidPrice]]+3*BTC[[#This Row],[ATR]]</f>
        <v>9782.0235695683969</v>
      </c>
      <c r="N895" s="15">
        <f>BTC[[#This Row],[MidPrice]]-3*BTC[[#This Row],[ATR]]</f>
        <v>7752.9764304316031</v>
      </c>
      <c r="O895" s="15">
        <f>IF(OR(BTC[[#This Row],[UpperE]]&lt;O894,F894&gt;O894),BTC[[#This Row],[UpperE]],O894)</f>
        <v>9325.1993451461694</v>
      </c>
      <c r="P895" s="15">
        <f>IF(OR(BTC[[#This Row],[LowerE]]&gt;P894,F894&lt;P894),BTC[[#This Row],[LowerE]],P894)</f>
        <v>7903.9063975217696</v>
      </c>
      <c r="Q895" s="8">
        <f>IF(T894=O894,BTC[[#This Row],[Upper]],BTC[[#This Row],[Lower]])</f>
        <v>7903.9063975217696</v>
      </c>
      <c r="R895" s="22" t="e">
        <f>IF(BTC[[#This Row],[SuperTrend]]=BTC[[#This Row],[Upper]],BTC[[#This Row],[Upper]],NA())</f>
        <v>#N/A</v>
      </c>
      <c r="S895" s="22">
        <f>IF(BTC[[#This Row],[SuperTrend]]=BTC[[#This Row],[Lower]],BTC[[#This Row],[Lower]],NA())</f>
        <v>7903.9063975217696</v>
      </c>
      <c r="T895" s="22">
        <f>IF(BTC[[#This Row],[close]]&lt;=BTC[[#This Row],[STpot]],BTC[[#This Row],[Upper]],BTC[[#This Row],[Lower]])</f>
        <v>7903.9063975217696</v>
      </c>
    </row>
    <row r="896" spans="1:20" x14ac:dyDescent="0.25">
      <c r="A896" s="5">
        <v>895</v>
      </c>
      <c r="B896" s="2">
        <v>43857</v>
      </c>
      <c r="C896" s="1">
        <v>8907.57</v>
      </c>
      <c r="D896" s="1">
        <v>9400</v>
      </c>
      <c r="E896" s="1">
        <v>8862.4</v>
      </c>
      <c r="F896" s="1">
        <v>9374.2099999999991</v>
      </c>
      <c r="G896" s="15">
        <f>BTC[[#This Row],[high]]-BTC[[#This Row],[low]]</f>
        <v>537.60000000000036</v>
      </c>
      <c r="H896" s="15">
        <f>ABS(BTC[[#This Row],[high]]-F895)</f>
        <v>492.43000000000029</v>
      </c>
      <c r="I896" s="15">
        <f>ABS(BTC[[#This Row],[low]]-F895)</f>
        <v>45.170000000000073</v>
      </c>
      <c r="J896" s="15">
        <f>MAX(BTC[[#This Row],[H-L]:[|L-pC|]])</f>
        <v>537.60000000000036</v>
      </c>
      <c r="K896" s="8">
        <f>(K895*9+BTC[[#This Row],[TR]])/10</f>
        <v>358.11707087051917</v>
      </c>
      <c r="L896" s="12">
        <f>(BTC[[#This Row],[high]]+BTC[[#This Row],[low]])/2</f>
        <v>9131.2000000000007</v>
      </c>
      <c r="M896" s="15">
        <f>BTC[[#This Row],[MidPrice]]+3*BTC[[#This Row],[ATR]]</f>
        <v>10205.551212611557</v>
      </c>
      <c r="N896" s="15">
        <f>BTC[[#This Row],[MidPrice]]-3*BTC[[#This Row],[ATR]]</f>
        <v>8056.8487873884433</v>
      </c>
      <c r="O896" s="15">
        <f>IF(OR(BTC[[#This Row],[UpperE]]&lt;O895,F895&gt;O895),BTC[[#This Row],[UpperE]],O895)</f>
        <v>9325.1993451461694</v>
      </c>
      <c r="P896" s="15">
        <f>IF(OR(BTC[[#This Row],[LowerE]]&gt;P895,F895&lt;P895),BTC[[#This Row],[LowerE]],P895)</f>
        <v>8056.8487873884433</v>
      </c>
      <c r="Q896" s="8">
        <f>IF(T895=O895,BTC[[#This Row],[Upper]],BTC[[#This Row],[Lower]])</f>
        <v>8056.8487873884433</v>
      </c>
      <c r="R896" s="22" t="e">
        <f>IF(BTC[[#This Row],[SuperTrend]]=BTC[[#This Row],[Upper]],BTC[[#This Row],[Upper]],NA())</f>
        <v>#N/A</v>
      </c>
      <c r="S896" s="22">
        <f>IF(BTC[[#This Row],[SuperTrend]]=BTC[[#This Row],[Lower]],BTC[[#This Row],[Lower]],NA())</f>
        <v>8056.8487873884433</v>
      </c>
      <c r="T896" s="22">
        <f>IF(BTC[[#This Row],[close]]&lt;=BTC[[#This Row],[STpot]],BTC[[#This Row],[Upper]],BTC[[#This Row],[Lower]])</f>
        <v>8056.8487873884433</v>
      </c>
    </row>
    <row r="897" spans="1:20" x14ac:dyDescent="0.25">
      <c r="A897" s="5">
        <v>896</v>
      </c>
      <c r="B897" s="2">
        <v>43858</v>
      </c>
      <c r="C897" s="1">
        <v>9375.34</v>
      </c>
      <c r="D897" s="1">
        <v>9449.24</v>
      </c>
      <c r="E897" s="1">
        <v>9216</v>
      </c>
      <c r="F897" s="1">
        <v>9301.5300000000007</v>
      </c>
      <c r="G897" s="15">
        <f>BTC[[#This Row],[high]]-BTC[[#This Row],[low]]</f>
        <v>233.23999999999978</v>
      </c>
      <c r="H897" s="15">
        <f>ABS(BTC[[#This Row],[high]]-F896)</f>
        <v>75.030000000000655</v>
      </c>
      <c r="I897" s="15">
        <f>ABS(BTC[[#This Row],[low]]-F896)</f>
        <v>158.20999999999913</v>
      </c>
      <c r="J897" s="15">
        <f>MAX(BTC[[#This Row],[H-L]:[|L-pC|]])</f>
        <v>233.23999999999978</v>
      </c>
      <c r="K897" s="8">
        <f>(K896*9+BTC[[#This Row],[TR]])/10</f>
        <v>345.62936378346723</v>
      </c>
      <c r="L897" s="12">
        <f>(BTC[[#This Row],[high]]+BTC[[#This Row],[low]])/2</f>
        <v>9332.619999999999</v>
      </c>
      <c r="M897" s="15">
        <f>BTC[[#This Row],[MidPrice]]+3*BTC[[#This Row],[ATR]]</f>
        <v>10369.508091350401</v>
      </c>
      <c r="N897" s="15">
        <f>BTC[[#This Row],[MidPrice]]-3*BTC[[#This Row],[ATR]]</f>
        <v>8295.7319086495972</v>
      </c>
      <c r="O897" s="15">
        <f>IF(OR(BTC[[#This Row],[UpperE]]&lt;O896,F896&gt;O896),BTC[[#This Row],[UpperE]],O896)</f>
        <v>10369.508091350401</v>
      </c>
      <c r="P897" s="15">
        <f>IF(OR(BTC[[#This Row],[LowerE]]&gt;P896,F896&lt;P896),BTC[[#This Row],[LowerE]],P896)</f>
        <v>8295.7319086495972</v>
      </c>
      <c r="Q897" s="8">
        <f>IF(T896=O896,BTC[[#This Row],[Upper]],BTC[[#This Row],[Lower]])</f>
        <v>8295.7319086495972</v>
      </c>
      <c r="R897" s="22" t="e">
        <f>IF(BTC[[#This Row],[SuperTrend]]=BTC[[#This Row],[Upper]],BTC[[#This Row],[Upper]],NA())</f>
        <v>#N/A</v>
      </c>
      <c r="S897" s="22">
        <f>IF(BTC[[#This Row],[SuperTrend]]=BTC[[#This Row],[Lower]],BTC[[#This Row],[Lower]],NA())</f>
        <v>8295.7319086495972</v>
      </c>
      <c r="T897" s="22">
        <f>IF(BTC[[#This Row],[close]]&lt;=BTC[[#This Row],[STpot]],BTC[[#This Row],[Upper]],BTC[[#This Row],[Lower]])</f>
        <v>8295.7319086495972</v>
      </c>
    </row>
    <row r="898" spans="1:20" x14ac:dyDescent="0.25">
      <c r="A898" s="5">
        <v>897</v>
      </c>
      <c r="B898" s="2">
        <v>43859</v>
      </c>
      <c r="C898" s="1">
        <v>9301.57</v>
      </c>
      <c r="D898" s="1">
        <v>9578</v>
      </c>
      <c r="E898" s="1">
        <v>9204.44</v>
      </c>
      <c r="F898" s="1">
        <v>9513.2099999999991</v>
      </c>
      <c r="G898" s="15">
        <f>BTC[[#This Row],[high]]-BTC[[#This Row],[low]]</f>
        <v>373.55999999999949</v>
      </c>
      <c r="H898" s="15">
        <f>ABS(BTC[[#This Row],[high]]-F897)</f>
        <v>276.46999999999935</v>
      </c>
      <c r="I898" s="15">
        <f>ABS(BTC[[#This Row],[low]]-F897)</f>
        <v>97.090000000000146</v>
      </c>
      <c r="J898" s="15">
        <f>MAX(BTC[[#This Row],[H-L]:[|L-pC|]])</f>
        <v>373.55999999999949</v>
      </c>
      <c r="K898" s="8">
        <f>(K897*9+BTC[[#This Row],[TR]])/10</f>
        <v>348.42242740512046</v>
      </c>
      <c r="L898" s="12">
        <f>(BTC[[#This Row],[high]]+BTC[[#This Row],[low]])/2</f>
        <v>9391.2200000000012</v>
      </c>
      <c r="M898" s="15">
        <f>BTC[[#This Row],[MidPrice]]+3*BTC[[#This Row],[ATR]]</f>
        <v>10436.487282215363</v>
      </c>
      <c r="N898" s="15">
        <f>BTC[[#This Row],[MidPrice]]-3*BTC[[#This Row],[ATR]]</f>
        <v>8345.9527177846394</v>
      </c>
      <c r="O898" s="15">
        <f>IF(OR(BTC[[#This Row],[UpperE]]&lt;O897,F897&gt;O897),BTC[[#This Row],[UpperE]],O897)</f>
        <v>10369.508091350401</v>
      </c>
      <c r="P898" s="15">
        <f>IF(OR(BTC[[#This Row],[LowerE]]&gt;P897,F897&lt;P897),BTC[[#This Row],[LowerE]],P897)</f>
        <v>8345.9527177846394</v>
      </c>
      <c r="Q898" s="8">
        <f>IF(T897=O897,BTC[[#This Row],[Upper]],BTC[[#This Row],[Lower]])</f>
        <v>8345.9527177846394</v>
      </c>
      <c r="R898" s="22" t="e">
        <f>IF(BTC[[#This Row],[SuperTrend]]=BTC[[#This Row],[Upper]],BTC[[#This Row],[Upper]],NA())</f>
        <v>#N/A</v>
      </c>
      <c r="S898" s="22">
        <f>IF(BTC[[#This Row],[SuperTrend]]=BTC[[#This Row],[Lower]],BTC[[#This Row],[Lower]],NA())</f>
        <v>8345.9527177846394</v>
      </c>
      <c r="T898" s="22">
        <f>IF(BTC[[#This Row],[close]]&lt;=BTC[[#This Row],[STpot]],BTC[[#This Row],[Upper]],BTC[[#This Row],[Lower]])</f>
        <v>8345.9527177846394</v>
      </c>
    </row>
    <row r="899" spans="1:20" x14ac:dyDescent="0.25">
      <c r="A899" s="5">
        <v>898</v>
      </c>
      <c r="B899" s="2">
        <v>43860</v>
      </c>
      <c r="C899" s="1">
        <v>9511.52</v>
      </c>
      <c r="D899" s="1">
        <v>9530.2199999999993</v>
      </c>
      <c r="E899" s="1">
        <v>9210.01</v>
      </c>
      <c r="F899" s="1">
        <v>9352.89</v>
      </c>
      <c r="G899" s="15">
        <f>BTC[[#This Row],[high]]-BTC[[#This Row],[low]]</f>
        <v>320.20999999999913</v>
      </c>
      <c r="H899" s="15">
        <f>ABS(BTC[[#This Row],[high]]-F898)</f>
        <v>17.010000000000218</v>
      </c>
      <c r="I899" s="15">
        <f>ABS(BTC[[#This Row],[low]]-F898)</f>
        <v>303.19999999999891</v>
      </c>
      <c r="J899" s="15">
        <f>MAX(BTC[[#This Row],[H-L]:[|L-pC|]])</f>
        <v>320.20999999999913</v>
      </c>
      <c r="K899" s="8">
        <f>(K898*9+BTC[[#This Row],[TR]])/10</f>
        <v>345.6011846646083</v>
      </c>
      <c r="L899" s="12">
        <f>(BTC[[#This Row],[high]]+BTC[[#This Row],[low]])/2</f>
        <v>9370.1149999999998</v>
      </c>
      <c r="M899" s="15">
        <f>BTC[[#This Row],[MidPrice]]+3*BTC[[#This Row],[ATR]]</f>
        <v>10406.918553993824</v>
      </c>
      <c r="N899" s="15">
        <f>BTC[[#This Row],[MidPrice]]-3*BTC[[#This Row],[ATR]]</f>
        <v>8333.3114460061752</v>
      </c>
      <c r="O899" s="15">
        <f>IF(OR(BTC[[#This Row],[UpperE]]&lt;O898,F898&gt;O898),BTC[[#This Row],[UpperE]],O898)</f>
        <v>10369.508091350401</v>
      </c>
      <c r="P899" s="15">
        <f>IF(OR(BTC[[#This Row],[LowerE]]&gt;P898,F898&lt;P898),BTC[[#This Row],[LowerE]],P898)</f>
        <v>8345.9527177846394</v>
      </c>
      <c r="Q899" s="8">
        <f>IF(T898=O898,BTC[[#This Row],[Upper]],BTC[[#This Row],[Lower]])</f>
        <v>8345.9527177846394</v>
      </c>
      <c r="R899" s="22" t="e">
        <f>IF(BTC[[#This Row],[SuperTrend]]=BTC[[#This Row],[Upper]],BTC[[#This Row],[Upper]],NA())</f>
        <v>#N/A</v>
      </c>
      <c r="S899" s="22">
        <f>IF(BTC[[#This Row],[SuperTrend]]=BTC[[#This Row],[Lower]],BTC[[#This Row],[Lower]],NA())</f>
        <v>8345.9527177846394</v>
      </c>
      <c r="T899" s="22">
        <f>IF(BTC[[#This Row],[close]]&lt;=BTC[[#This Row],[STpot]],BTC[[#This Row],[Upper]],BTC[[#This Row],[Lower]])</f>
        <v>8345.9527177846394</v>
      </c>
    </row>
    <row r="900" spans="1:20" x14ac:dyDescent="0.25">
      <c r="A900" s="5">
        <v>899</v>
      </c>
      <c r="B900" s="2">
        <v>43861</v>
      </c>
      <c r="C900" s="1">
        <v>9351.7099999999991</v>
      </c>
      <c r="D900" s="1">
        <v>9464.5300000000007</v>
      </c>
      <c r="E900" s="1">
        <v>9281</v>
      </c>
      <c r="F900" s="1">
        <v>9384.61</v>
      </c>
      <c r="G900" s="15">
        <f>BTC[[#This Row],[high]]-BTC[[#This Row],[low]]</f>
        <v>183.53000000000065</v>
      </c>
      <c r="H900" s="15">
        <f>ABS(BTC[[#This Row],[high]]-F899)</f>
        <v>111.64000000000124</v>
      </c>
      <c r="I900" s="15">
        <f>ABS(BTC[[#This Row],[low]]-F899)</f>
        <v>71.889999999999418</v>
      </c>
      <c r="J900" s="15">
        <f>MAX(BTC[[#This Row],[H-L]:[|L-pC|]])</f>
        <v>183.53000000000065</v>
      </c>
      <c r="K900" s="8">
        <f>(K899*9+BTC[[#This Row],[TR]])/10</f>
        <v>329.39406619814753</v>
      </c>
      <c r="L900" s="12">
        <f>(BTC[[#This Row],[high]]+BTC[[#This Row],[low]])/2</f>
        <v>9372.7649999999994</v>
      </c>
      <c r="M900" s="15">
        <f>BTC[[#This Row],[MidPrice]]+3*BTC[[#This Row],[ATR]]</f>
        <v>10360.947198594442</v>
      </c>
      <c r="N900" s="15">
        <f>BTC[[#This Row],[MidPrice]]-3*BTC[[#This Row],[ATR]]</f>
        <v>8384.5828014055569</v>
      </c>
      <c r="O900" s="15">
        <f>IF(OR(BTC[[#This Row],[UpperE]]&lt;O899,F899&gt;O899),BTC[[#This Row],[UpperE]],O899)</f>
        <v>10360.947198594442</v>
      </c>
      <c r="P900" s="15">
        <f>IF(OR(BTC[[#This Row],[LowerE]]&gt;P899,F899&lt;P899),BTC[[#This Row],[LowerE]],P899)</f>
        <v>8384.5828014055569</v>
      </c>
      <c r="Q900" s="8">
        <f>IF(T899=O899,BTC[[#This Row],[Upper]],BTC[[#This Row],[Lower]])</f>
        <v>8384.5828014055569</v>
      </c>
      <c r="R900" s="22" t="e">
        <f>IF(BTC[[#This Row],[SuperTrend]]=BTC[[#This Row],[Upper]],BTC[[#This Row],[Upper]],NA())</f>
        <v>#N/A</v>
      </c>
      <c r="S900" s="22">
        <f>IF(BTC[[#This Row],[SuperTrend]]=BTC[[#This Row],[Lower]],BTC[[#This Row],[Lower]],NA())</f>
        <v>8384.5828014055569</v>
      </c>
      <c r="T900" s="22">
        <f>IF(BTC[[#This Row],[close]]&lt;=BTC[[#This Row],[STpot]],BTC[[#This Row],[Upper]],BTC[[#This Row],[Lower]])</f>
        <v>8384.5828014055569</v>
      </c>
    </row>
    <row r="901" spans="1:20" x14ac:dyDescent="0.25">
      <c r="A901" s="5">
        <v>900</v>
      </c>
      <c r="B901" s="2">
        <v>43862</v>
      </c>
      <c r="C901" s="1">
        <v>9384.41</v>
      </c>
      <c r="D901" s="1">
        <v>9477.0300000000007</v>
      </c>
      <c r="E901" s="1">
        <v>9120</v>
      </c>
      <c r="F901" s="1">
        <v>9331.51</v>
      </c>
      <c r="G901" s="15">
        <f>BTC[[#This Row],[high]]-BTC[[#This Row],[low]]</f>
        <v>357.03000000000065</v>
      </c>
      <c r="H901" s="15">
        <f>ABS(BTC[[#This Row],[high]]-F900)</f>
        <v>92.420000000000073</v>
      </c>
      <c r="I901" s="15">
        <f>ABS(BTC[[#This Row],[low]]-F900)</f>
        <v>264.61000000000058</v>
      </c>
      <c r="J901" s="15">
        <f>MAX(BTC[[#This Row],[H-L]:[|L-pC|]])</f>
        <v>357.03000000000065</v>
      </c>
      <c r="K901" s="8">
        <f>(K900*9+BTC[[#This Row],[TR]])/10</f>
        <v>332.15765957833281</v>
      </c>
      <c r="L901" s="12">
        <f>(BTC[[#This Row],[high]]+BTC[[#This Row],[low]])/2</f>
        <v>9298.5149999999994</v>
      </c>
      <c r="M901" s="15">
        <f>BTC[[#This Row],[MidPrice]]+3*BTC[[#This Row],[ATR]]</f>
        <v>10294.987978734998</v>
      </c>
      <c r="N901" s="15">
        <f>BTC[[#This Row],[MidPrice]]-3*BTC[[#This Row],[ATR]]</f>
        <v>8302.0420212650006</v>
      </c>
      <c r="O901" s="15">
        <f>IF(OR(BTC[[#This Row],[UpperE]]&lt;O900,F900&gt;O900),BTC[[#This Row],[UpperE]],O900)</f>
        <v>10294.987978734998</v>
      </c>
      <c r="P901" s="15">
        <f>IF(OR(BTC[[#This Row],[LowerE]]&gt;P900,F900&lt;P900),BTC[[#This Row],[LowerE]],P900)</f>
        <v>8384.5828014055569</v>
      </c>
      <c r="Q901" s="8">
        <f>IF(T900=O900,BTC[[#This Row],[Upper]],BTC[[#This Row],[Lower]])</f>
        <v>8384.5828014055569</v>
      </c>
      <c r="R901" s="22" t="e">
        <f>IF(BTC[[#This Row],[SuperTrend]]=BTC[[#This Row],[Upper]],BTC[[#This Row],[Upper]],NA())</f>
        <v>#N/A</v>
      </c>
      <c r="S901" s="22">
        <f>IF(BTC[[#This Row],[SuperTrend]]=BTC[[#This Row],[Lower]],BTC[[#This Row],[Lower]],NA())</f>
        <v>8384.5828014055569</v>
      </c>
      <c r="T901" s="22">
        <f>IF(BTC[[#This Row],[close]]&lt;=BTC[[#This Row],[STpot]],BTC[[#This Row],[Upper]],BTC[[#This Row],[Lower]])</f>
        <v>8384.5828014055569</v>
      </c>
    </row>
    <row r="902" spans="1:20" x14ac:dyDescent="0.25">
      <c r="A902" s="5">
        <v>901</v>
      </c>
      <c r="B902" s="2">
        <v>43863</v>
      </c>
      <c r="C902" s="1">
        <v>9331.59</v>
      </c>
      <c r="D902" s="1">
        <v>9618.7900000000009</v>
      </c>
      <c r="E902" s="1">
        <v>9234</v>
      </c>
      <c r="F902" s="1">
        <v>9292.24</v>
      </c>
      <c r="G902" s="15">
        <f>BTC[[#This Row],[high]]-BTC[[#This Row],[low]]</f>
        <v>384.79000000000087</v>
      </c>
      <c r="H902" s="15">
        <f>ABS(BTC[[#This Row],[high]]-F901)</f>
        <v>287.28000000000065</v>
      </c>
      <c r="I902" s="15">
        <f>ABS(BTC[[#This Row],[low]]-F901)</f>
        <v>97.510000000000218</v>
      </c>
      <c r="J902" s="15">
        <f>MAX(BTC[[#This Row],[H-L]:[|L-pC|]])</f>
        <v>384.79000000000087</v>
      </c>
      <c r="K902" s="8">
        <f>(K901*9+BTC[[#This Row],[TR]])/10</f>
        <v>337.42089362049961</v>
      </c>
      <c r="L902" s="12">
        <f>(BTC[[#This Row],[high]]+BTC[[#This Row],[low]])/2</f>
        <v>9426.3950000000004</v>
      </c>
      <c r="M902" s="15">
        <f>BTC[[#This Row],[MidPrice]]+3*BTC[[#This Row],[ATR]]</f>
        <v>10438.657680861499</v>
      </c>
      <c r="N902" s="15">
        <f>BTC[[#This Row],[MidPrice]]-3*BTC[[#This Row],[ATR]]</f>
        <v>8414.1323191385018</v>
      </c>
      <c r="O902" s="15">
        <f>IF(OR(BTC[[#This Row],[UpperE]]&lt;O901,F901&gt;O901),BTC[[#This Row],[UpperE]],O901)</f>
        <v>10294.987978734998</v>
      </c>
      <c r="P902" s="15">
        <f>IF(OR(BTC[[#This Row],[LowerE]]&gt;P901,F901&lt;P901),BTC[[#This Row],[LowerE]],P901)</f>
        <v>8414.1323191385018</v>
      </c>
      <c r="Q902" s="8">
        <f>IF(T901=O901,BTC[[#This Row],[Upper]],BTC[[#This Row],[Lower]])</f>
        <v>8414.1323191385018</v>
      </c>
      <c r="R902" s="22" t="e">
        <f>IF(BTC[[#This Row],[SuperTrend]]=BTC[[#This Row],[Upper]],BTC[[#This Row],[Upper]],NA())</f>
        <v>#N/A</v>
      </c>
      <c r="S902" s="22">
        <f>IF(BTC[[#This Row],[SuperTrend]]=BTC[[#This Row],[Lower]],BTC[[#This Row],[Lower]],NA())</f>
        <v>8414.1323191385018</v>
      </c>
      <c r="T902" s="22">
        <f>IF(BTC[[#This Row],[close]]&lt;=BTC[[#This Row],[STpot]],BTC[[#This Row],[Upper]],BTC[[#This Row],[Lower]])</f>
        <v>8414.1323191385018</v>
      </c>
    </row>
    <row r="903" spans="1:20" x14ac:dyDescent="0.25">
      <c r="A903" s="5">
        <v>902</v>
      </c>
      <c r="B903" s="2">
        <v>43864</v>
      </c>
      <c r="C903" s="1">
        <v>9291.35</v>
      </c>
      <c r="D903" s="1">
        <v>9350</v>
      </c>
      <c r="E903" s="1">
        <v>9093.01</v>
      </c>
      <c r="F903" s="1">
        <v>9197.02</v>
      </c>
      <c r="G903" s="15">
        <f>BTC[[#This Row],[high]]-BTC[[#This Row],[low]]</f>
        <v>256.98999999999978</v>
      </c>
      <c r="H903" s="15">
        <f>ABS(BTC[[#This Row],[high]]-F902)</f>
        <v>57.760000000000218</v>
      </c>
      <c r="I903" s="15">
        <f>ABS(BTC[[#This Row],[low]]-F902)</f>
        <v>199.22999999999956</v>
      </c>
      <c r="J903" s="15">
        <f>MAX(BTC[[#This Row],[H-L]:[|L-pC|]])</f>
        <v>256.98999999999978</v>
      </c>
      <c r="K903" s="8">
        <f>(K902*9+BTC[[#This Row],[TR]])/10</f>
        <v>329.3778042584496</v>
      </c>
      <c r="L903" s="12">
        <f>(BTC[[#This Row],[high]]+BTC[[#This Row],[low]])/2</f>
        <v>9221.505000000001</v>
      </c>
      <c r="M903" s="15">
        <f>BTC[[#This Row],[MidPrice]]+3*BTC[[#This Row],[ATR]]</f>
        <v>10209.63841277535</v>
      </c>
      <c r="N903" s="15">
        <f>BTC[[#This Row],[MidPrice]]-3*BTC[[#This Row],[ATR]]</f>
        <v>8233.3715872246521</v>
      </c>
      <c r="O903" s="15">
        <f>IF(OR(BTC[[#This Row],[UpperE]]&lt;O902,F902&gt;O902),BTC[[#This Row],[UpperE]],O902)</f>
        <v>10209.63841277535</v>
      </c>
      <c r="P903" s="15">
        <f>IF(OR(BTC[[#This Row],[LowerE]]&gt;P902,F902&lt;P902),BTC[[#This Row],[LowerE]],P902)</f>
        <v>8414.1323191385018</v>
      </c>
      <c r="Q903" s="8">
        <f>IF(T902=O902,BTC[[#This Row],[Upper]],BTC[[#This Row],[Lower]])</f>
        <v>8414.1323191385018</v>
      </c>
      <c r="R903" s="22" t="e">
        <f>IF(BTC[[#This Row],[SuperTrend]]=BTC[[#This Row],[Upper]],BTC[[#This Row],[Upper]],NA())</f>
        <v>#N/A</v>
      </c>
      <c r="S903" s="22">
        <f>IF(BTC[[#This Row],[SuperTrend]]=BTC[[#This Row],[Lower]],BTC[[#This Row],[Lower]],NA())</f>
        <v>8414.1323191385018</v>
      </c>
      <c r="T903" s="22">
        <f>IF(BTC[[#This Row],[close]]&lt;=BTC[[#This Row],[STpot]],BTC[[#This Row],[Upper]],BTC[[#This Row],[Lower]])</f>
        <v>8414.1323191385018</v>
      </c>
    </row>
    <row r="904" spans="1:20" x14ac:dyDescent="0.25">
      <c r="A904" s="5">
        <v>903</v>
      </c>
      <c r="B904" s="2">
        <v>43865</v>
      </c>
      <c r="C904" s="1">
        <v>9197.02</v>
      </c>
      <c r="D904" s="1">
        <v>9744.4500000000007</v>
      </c>
      <c r="E904" s="1">
        <v>9177.2199999999993</v>
      </c>
      <c r="F904" s="1">
        <v>9612.0400000000009</v>
      </c>
      <c r="G904" s="15">
        <f>BTC[[#This Row],[high]]-BTC[[#This Row],[low]]</f>
        <v>567.23000000000138</v>
      </c>
      <c r="H904" s="15">
        <f>ABS(BTC[[#This Row],[high]]-F903)</f>
        <v>547.43000000000029</v>
      </c>
      <c r="I904" s="15">
        <f>ABS(BTC[[#This Row],[low]]-F903)</f>
        <v>19.800000000001091</v>
      </c>
      <c r="J904" s="15">
        <f>MAX(BTC[[#This Row],[H-L]:[|L-pC|]])</f>
        <v>567.23000000000138</v>
      </c>
      <c r="K904" s="8">
        <f>(K903*9+BTC[[#This Row],[TR]])/10</f>
        <v>353.16302383260478</v>
      </c>
      <c r="L904" s="12">
        <f>(BTC[[#This Row],[high]]+BTC[[#This Row],[low]])/2</f>
        <v>9460.8349999999991</v>
      </c>
      <c r="M904" s="15">
        <f>BTC[[#This Row],[MidPrice]]+3*BTC[[#This Row],[ATR]]</f>
        <v>10520.324071497813</v>
      </c>
      <c r="N904" s="15">
        <f>BTC[[#This Row],[MidPrice]]-3*BTC[[#This Row],[ATR]]</f>
        <v>8401.3459285021854</v>
      </c>
      <c r="O904" s="15">
        <f>IF(OR(BTC[[#This Row],[UpperE]]&lt;O903,F903&gt;O903),BTC[[#This Row],[UpperE]],O903)</f>
        <v>10209.63841277535</v>
      </c>
      <c r="P904" s="15">
        <f>IF(OR(BTC[[#This Row],[LowerE]]&gt;P903,F903&lt;P903),BTC[[#This Row],[LowerE]],P903)</f>
        <v>8414.1323191385018</v>
      </c>
      <c r="Q904" s="8">
        <f>IF(T903=O903,BTC[[#This Row],[Upper]],BTC[[#This Row],[Lower]])</f>
        <v>8414.1323191385018</v>
      </c>
      <c r="R904" s="22" t="e">
        <f>IF(BTC[[#This Row],[SuperTrend]]=BTC[[#This Row],[Upper]],BTC[[#This Row],[Upper]],NA())</f>
        <v>#N/A</v>
      </c>
      <c r="S904" s="22">
        <f>IF(BTC[[#This Row],[SuperTrend]]=BTC[[#This Row],[Lower]],BTC[[#This Row],[Lower]],NA())</f>
        <v>8414.1323191385018</v>
      </c>
      <c r="T904" s="22">
        <f>IF(BTC[[#This Row],[close]]&lt;=BTC[[#This Row],[STpot]],BTC[[#This Row],[Upper]],BTC[[#This Row],[Lower]])</f>
        <v>8414.1323191385018</v>
      </c>
    </row>
    <row r="905" spans="1:20" x14ac:dyDescent="0.25">
      <c r="A905" s="5">
        <v>904</v>
      </c>
      <c r="B905" s="2">
        <v>43866</v>
      </c>
      <c r="C905" s="1">
        <v>9612.0300000000007</v>
      </c>
      <c r="D905" s="1">
        <v>9862.57</v>
      </c>
      <c r="E905" s="1">
        <v>9526.35</v>
      </c>
      <c r="F905" s="1">
        <v>9772</v>
      </c>
      <c r="G905" s="15">
        <f>BTC[[#This Row],[high]]-BTC[[#This Row],[low]]</f>
        <v>336.21999999999935</v>
      </c>
      <c r="H905" s="15">
        <f>ABS(BTC[[#This Row],[high]]-F904)</f>
        <v>250.52999999999884</v>
      </c>
      <c r="I905" s="15">
        <f>ABS(BTC[[#This Row],[low]]-F904)</f>
        <v>85.690000000000509</v>
      </c>
      <c r="J905" s="15">
        <f>MAX(BTC[[#This Row],[H-L]:[|L-pC|]])</f>
        <v>336.21999999999935</v>
      </c>
      <c r="K905" s="8">
        <f>(K904*9+BTC[[#This Row],[TR]])/10</f>
        <v>351.46872144934423</v>
      </c>
      <c r="L905" s="12">
        <f>(BTC[[#This Row],[high]]+BTC[[#This Row],[low]])/2</f>
        <v>9694.4599999999991</v>
      </c>
      <c r="M905" s="15">
        <f>BTC[[#This Row],[MidPrice]]+3*BTC[[#This Row],[ATR]]</f>
        <v>10748.866164348032</v>
      </c>
      <c r="N905" s="15">
        <f>BTC[[#This Row],[MidPrice]]-3*BTC[[#This Row],[ATR]]</f>
        <v>8640.0538356519664</v>
      </c>
      <c r="O905" s="15">
        <f>IF(OR(BTC[[#This Row],[UpperE]]&lt;O904,F904&gt;O904),BTC[[#This Row],[UpperE]],O904)</f>
        <v>10209.63841277535</v>
      </c>
      <c r="P905" s="15">
        <f>IF(OR(BTC[[#This Row],[LowerE]]&gt;P904,F904&lt;P904),BTC[[#This Row],[LowerE]],P904)</f>
        <v>8640.0538356519664</v>
      </c>
      <c r="Q905" s="8">
        <f>IF(T904=O904,BTC[[#This Row],[Upper]],BTC[[#This Row],[Lower]])</f>
        <v>8640.0538356519664</v>
      </c>
      <c r="R905" s="22" t="e">
        <f>IF(BTC[[#This Row],[SuperTrend]]=BTC[[#This Row],[Upper]],BTC[[#This Row],[Upper]],NA())</f>
        <v>#N/A</v>
      </c>
      <c r="S905" s="22">
        <f>IF(BTC[[#This Row],[SuperTrend]]=BTC[[#This Row],[Lower]],BTC[[#This Row],[Lower]],NA())</f>
        <v>8640.0538356519664</v>
      </c>
      <c r="T905" s="22">
        <f>IF(BTC[[#This Row],[close]]&lt;=BTC[[#This Row],[STpot]],BTC[[#This Row],[Upper]],BTC[[#This Row],[Lower]])</f>
        <v>8640.0538356519664</v>
      </c>
    </row>
    <row r="906" spans="1:20" x14ac:dyDescent="0.25">
      <c r="A906" s="5">
        <v>905</v>
      </c>
      <c r="B906" s="2">
        <v>43867</v>
      </c>
      <c r="C906" s="1">
        <v>9772</v>
      </c>
      <c r="D906" s="1">
        <v>9885</v>
      </c>
      <c r="E906" s="1">
        <v>9730</v>
      </c>
      <c r="F906" s="1">
        <v>9813.73</v>
      </c>
      <c r="G906" s="15">
        <f>BTC[[#This Row],[high]]-BTC[[#This Row],[low]]</f>
        <v>155</v>
      </c>
      <c r="H906" s="15">
        <f>ABS(BTC[[#This Row],[high]]-F905)</f>
        <v>113</v>
      </c>
      <c r="I906" s="15">
        <f>ABS(BTC[[#This Row],[low]]-F905)</f>
        <v>42</v>
      </c>
      <c r="J906" s="15">
        <f>MAX(BTC[[#This Row],[H-L]:[|L-pC|]])</f>
        <v>155</v>
      </c>
      <c r="K906" s="8">
        <f>(K905*9+BTC[[#This Row],[TR]])/10</f>
        <v>331.8218493044098</v>
      </c>
      <c r="L906" s="12">
        <f>(BTC[[#This Row],[high]]+BTC[[#This Row],[low]])/2</f>
        <v>9807.5</v>
      </c>
      <c r="M906" s="15">
        <f>BTC[[#This Row],[MidPrice]]+3*BTC[[#This Row],[ATR]]</f>
        <v>10802.965547913229</v>
      </c>
      <c r="N906" s="15">
        <f>BTC[[#This Row],[MidPrice]]-3*BTC[[#This Row],[ATR]]</f>
        <v>8812.0344520867711</v>
      </c>
      <c r="O906" s="15">
        <f>IF(OR(BTC[[#This Row],[UpperE]]&lt;O905,F905&gt;O905),BTC[[#This Row],[UpperE]],O905)</f>
        <v>10209.63841277535</v>
      </c>
      <c r="P906" s="15">
        <f>IF(OR(BTC[[#This Row],[LowerE]]&gt;P905,F905&lt;P905),BTC[[#This Row],[LowerE]],P905)</f>
        <v>8812.0344520867711</v>
      </c>
      <c r="Q906" s="8">
        <f>IF(T905=O905,BTC[[#This Row],[Upper]],BTC[[#This Row],[Lower]])</f>
        <v>8812.0344520867711</v>
      </c>
      <c r="R906" s="22" t="e">
        <f>IF(BTC[[#This Row],[SuperTrend]]=BTC[[#This Row],[Upper]],BTC[[#This Row],[Upper]],NA())</f>
        <v>#N/A</v>
      </c>
      <c r="S906" s="22">
        <f>IF(BTC[[#This Row],[SuperTrend]]=BTC[[#This Row],[Lower]],BTC[[#This Row],[Lower]],NA())</f>
        <v>8812.0344520867711</v>
      </c>
      <c r="T906" s="22">
        <f>IF(BTC[[#This Row],[close]]&lt;=BTC[[#This Row],[STpot]],BTC[[#This Row],[Upper]],BTC[[#This Row],[Lower]])</f>
        <v>8812.0344520867711</v>
      </c>
    </row>
    <row r="907" spans="1:20" x14ac:dyDescent="0.25">
      <c r="A907" s="5">
        <v>906</v>
      </c>
      <c r="B907" s="2">
        <v>43868</v>
      </c>
      <c r="C907" s="1">
        <v>9813.8700000000008</v>
      </c>
      <c r="D907" s="1">
        <v>9940</v>
      </c>
      <c r="E907" s="1">
        <v>9667.11</v>
      </c>
      <c r="F907" s="1">
        <v>9895.0499999999993</v>
      </c>
      <c r="G907" s="15">
        <f>BTC[[#This Row],[high]]-BTC[[#This Row],[low]]</f>
        <v>272.88999999999942</v>
      </c>
      <c r="H907" s="15">
        <f>ABS(BTC[[#This Row],[high]]-F906)</f>
        <v>126.27000000000044</v>
      </c>
      <c r="I907" s="15">
        <f>ABS(BTC[[#This Row],[low]]-F906)</f>
        <v>146.61999999999898</v>
      </c>
      <c r="J907" s="15">
        <f>MAX(BTC[[#This Row],[H-L]:[|L-pC|]])</f>
        <v>272.88999999999942</v>
      </c>
      <c r="K907" s="8">
        <f>(K906*9+BTC[[#This Row],[TR]])/10</f>
        <v>325.92866437396873</v>
      </c>
      <c r="L907" s="12">
        <f>(BTC[[#This Row],[high]]+BTC[[#This Row],[low]])/2</f>
        <v>9803.5550000000003</v>
      </c>
      <c r="M907" s="15">
        <f>BTC[[#This Row],[MidPrice]]+3*BTC[[#This Row],[ATR]]</f>
        <v>10781.340993121907</v>
      </c>
      <c r="N907" s="15">
        <f>BTC[[#This Row],[MidPrice]]-3*BTC[[#This Row],[ATR]]</f>
        <v>8825.7690068780939</v>
      </c>
      <c r="O907" s="15">
        <f>IF(OR(BTC[[#This Row],[UpperE]]&lt;O906,F906&gt;O906),BTC[[#This Row],[UpperE]],O906)</f>
        <v>10209.63841277535</v>
      </c>
      <c r="P907" s="15">
        <f>IF(OR(BTC[[#This Row],[LowerE]]&gt;P906,F906&lt;P906),BTC[[#This Row],[LowerE]],P906)</f>
        <v>8825.7690068780939</v>
      </c>
      <c r="Q907" s="8">
        <f>IF(T906=O906,BTC[[#This Row],[Upper]],BTC[[#This Row],[Lower]])</f>
        <v>8825.7690068780939</v>
      </c>
      <c r="R907" s="22" t="e">
        <f>IF(BTC[[#This Row],[SuperTrend]]=BTC[[#This Row],[Upper]],BTC[[#This Row],[Upper]],NA())</f>
        <v>#N/A</v>
      </c>
      <c r="S907" s="22">
        <f>IF(BTC[[#This Row],[SuperTrend]]=BTC[[#This Row],[Lower]],BTC[[#This Row],[Lower]],NA())</f>
        <v>8825.7690068780939</v>
      </c>
      <c r="T907" s="22">
        <f>IF(BTC[[#This Row],[close]]&lt;=BTC[[#This Row],[STpot]],BTC[[#This Row],[Upper]],BTC[[#This Row],[Lower]])</f>
        <v>8825.7690068780939</v>
      </c>
    </row>
    <row r="908" spans="1:20" x14ac:dyDescent="0.25">
      <c r="A908" s="5">
        <v>907</v>
      </c>
      <c r="B908" s="2">
        <v>43869</v>
      </c>
      <c r="C908" s="1">
        <v>9895.0400000000009</v>
      </c>
      <c r="D908" s="1">
        <v>10166</v>
      </c>
      <c r="E908" s="1">
        <v>9880.75</v>
      </c>
      <c r="F908" s="1">
        <v>10151.75</v>
      </c>
      <c r="G908" s="15">
        <f>BTC[[#This Row],[high]]-BTC[[#This Row],[low]]</f>
        <v>285.25</v>
      </c>
      <c r="H908" s="15">
        <f>ABS(BTC[[#This Row],[high]]-F907)</f>
        <v>270.95000000000073</v>
      </c>
      <c r="I908" s="15">
        <f>ABS(BTC[[#This Row],[low]]-F907)</f>
        <v>14.299999999999272</v>
      </c>
      <c r="J908" s="15">
        <f>MAX(BTC[[#This Row],[H-L]:[|L-pC|]])</f>
        <v>285.25</v>
      </c>
      <c r="K908" s="8">
        <f>(K907*9+BTC[[#This Row],[TR]])/10</f>
        <v>321.86079793657188</v>
      </c>
      <c r="L908" s="12">
        <f>(BTC[[#This Row],[high]]+BTC[[#This Row],[low]])/2</f>
        <v>10023.375</v>
      </c>
      <c r="M908" s="15">
        <f>BTC[[#This Row],[MidPrice]]+3*BTC[[#This Row],[ATR]]</f>
        <v>10988.957393809716</v>
      </c>
      <c r="N908" s="15">
        <f>BTC[[#This Row],[MidPrice]]-3*BTC[[#This Row],[ATR]]</f>
        <v>9057.7926061902835</v>
      </c>
      <c r="O908" s="15">
        <f>IF(OR(BTC[[#This Row],[UpperE]]&lt;O907,F907&gt;O907),BTC[[#This Row],[UpperE]],O907)</f>
        <v>10209.63841277535</v>
      </c>
      <c r="P908" s="15">
        <f>IF(OR(BTC[[#This Row],[LowerE]]&gt;P907,F907&lt;P907),BTC[[#This Row],[LowerE]],P907)</f>
        <v>9057.7926061902835</v>
      </c>
      <c r="Q908" s="8">
        <f>IF(T907=O907,BTC[[#This Row],[Upper]],BTC[[#This Row],[Lower]])</f>
        <v>9057.7926061902835</v>
      </c>
      <c r="R908" s="22" t="e">
        <f>IF(BTC[[#This Row],[SuperTrend]]=BTC[[#This Row],[Upper]],BTC[[#This Row],[Upper]],NA())</f>
        <v>#N/A</v>
      </c>
      <c r="S908" s="22">
        <f>IF(BTC[[#This Row],[SuperTrend]]=BTC[[#This Row],[Lower]],BTC[[#This Row],[Lower]],NA())</f>
        <v>9057.7926061902835</v>
      </c>
      <c r="T908" s="22">
        <f>IF(BTC[[#This Row],[close]]&lt;=BTC[[#This Row],[STpot]],BTC[[#This Row],[Upper]],BTC[[#This Row],[Lower]])</f>
        <v>9057.7926061902835</v>
      </c>
    </row>
    <row r="909" spans="1:20" x14ac:dyDescent="0.25">
      <c r="A909" s="5">
        <v>908</v>
      </c>
      <c r="B909" s="2">
        <v>43870</v>
      </c>
      <c r="C909" s="1">
        <v>10151.719999999999</v>
      </c>
      <c r="D909" s="1">
        <v>10188</v>
      </c>
      <c r="E909" s="1">
        <v>9756</v>
      </c>
      <c r="F909" s="1">
        <v>9851.83</v>
      </c>
      <c r="G909" s="15">
        <f>BTC[[#This Row],[high]]-BTC[[#This Row],[low]]</f>
        <v>432</v>
      </c>
      <c r="H909" s="15">
        <f>ABS(BTC[[#This Row],[high]]-F908)</f>
        <v>36.25</v>
      </c>
      <c r="I909" s="15">
        <f>ABS(BTC[[#This Row],[low]]-F908)</f>
        <v>395.75</v>
      </c>
      <c r="J909" s="15">
        <f>MAX(BTC[[#This Row],[H-L]:[|L-pC|]])</f>
        <v>432</v>
      </c>
      <c r="K909" s="8">
        <f>(K908*9+BTC[[#This Row],[TR]])/10</f>
        <v>332.87471814291473</v>
      </c>
      <c r="L909" s="12">
        <f>(BTC[[#This Row],[high]]+BTC[[#This Row],[low]])/2</f>
        <v>9972</v>
      </c>
      <c r="M909" s="15">
        <f>BTC[[#This Row],[MidPrice]]+3*BTC[[#This Row],[ATR]]</f>
        <v>10970.624154428744</v>
      </c>
      <c r="N909" s="15">
        <f>BTC[[#This Row],[MidPrice]]-3*BTC[[#This Row],[ATR]]</f>
        <v>8973.3758455712559</v>
      </c>
      <c r="O909" s="15">
        <f>IF(OR(BTC[[#This Row],[UpperE]]&lt;O908,F908&gt;O908),BTC[[#This Row],[UpperE]],O908)</f>
        <v>10209.63841277535</v>
      </c>
      <c r="P909" s="15">
        <f>IF(OR(BTC[[#This Row],[LowerE]]&gt;P908,F908&lt;P908),BTC[[#This Row],[LowerE]],P908)</f>
        <v>9057.7926061902835</v>
      </c>
      <c r="Q909" s="8">
        <f>IF(T908=O908,BTC[[#This Row],[Upper]],BTC[[#This Row],[Lower]])</f>
        <v>9057.7926061902835</v>
      </c>
      <c r="R909" s="22" t="e">
        <f>IF(BTC[[#This Row],[SuperTrend]]=BTC[[#This Row],[Upper]],BTC[[#This Row],[Upper]],NA())</f>
        <v>#N/A</v>
      </c>
      <c r="S909" s="22">
        <f>IF(BTC[[#This Row],[SuperTrend]]=BTC[[#This Row],[Lower]],BTC[[#This Row],[Lower]],NA())</f>
        <v>9057.7926061902835</v>
      </c>
      <c r="T909" s="22">
        <f>IF(BTC[[#This Row],[close]]&lt;=BTC[[#This Row],[STpot]],BTC[[#This Row],[Upper]],BTC[[#This Row],[Lower]])</f>
        <v>9057.7926061902835</v>
      </c>
    </row>
    <row r="910" spans="1:20" x14ac:dyDescent="0.25">
      <c r="A910" s="5">
        <v>909</v>
      </c>
      <c r="B910" s="2">
        <v>43871</v>
      </c>
      <c r="C910" s="1">
        <v>9851.74</v>
      </c>
      <c r="D910" s="1">
        <v>10323.59</v>
      </c>
      <c r="E910" s="1">
        <v>9700</v>
      </c>
      <c r="F910" s="1">
        <v>10223.08</v>
      </c>
      <c r="G910" s="15">
        <f>BTC[[#This Row],[high]]-BTC[[#This Row],[low]]</f>
        <v>623.59000000000015</v>
      </c>
      <c r="H910" s="15">
        <f>ABS(BTC[[#This Row],[high]]-F909)</f>
        <v>471.76000000000022</v>
      </c>
      <c r="I910" s="15">
        <f>ABS(BTC[[#This Row],[low]]-F909)</f>
        <v>151.82999999999993</v>
      </c>
      <c r="J910" s="15">
        <f>MAX(BTC[[#This Row],[H-L]:[|L-pC|]])</f>
        <v>623.59000000000015</v>
      </c>
      <c r="K910" s="8">
        <f>(K909*9+BTC[[#This Row],[TR]])/10</f>
        <v>361.94624632862326</v>
      </c>
      <c r="L910" s="12">
        <f>(BTC[[#This Row],[high]]+BTC[[#This Row],[low]])/2</f>
        <v>10011.795</v>
      </c>
      <c r="M910" s="15">
        <f>BTC[[#This Row],[MidPrice]]+3*BTC[[#This Row],[ATR]]</f>
        <v>11097.633738985871</v>
      </c>
      <c r="N910" s="15">
        <f>BTC[[#This Row],[MidPrice]]-3*BTC[[#This Row],[ATR]]</f>
        <v>8925.9562610141293</v>
      </c>
      <c r="O910" s="15">
        <f>IF(OR(BTC[[#This Row],[UpperE]]&lt;O909,F909&gt;O909),BTC[[#This Row],[UpperE]],O909)</f>
        <v>10209.63841277535</v>
      </c>
      <c r="P910" s="15">
        <f>IF(OR(BTC[[#This Row],[LowerE]]&gt;P909,F909&lt;P909),BTC[[#This Row],[LowerE]],P909)</f>
        <v>9057.7926061902835</v>
      </c>
      <c r="Q910" s="8">
        <f>IF(T909=O909,BTC[[#This Row],[Upper]],BTC[[#This Row],[Lower]])</f>
        <v>9057.7926061902835</v>
      </c>
      <c r="R910" s="22" t="e">
        <f>IF(BTC[[#This Row],[SuperTrend]]=BTC[[#This Row],[Upper]],BTC[[#This Row],[Upper]],NA())</f>
        <v>#N/A</v>
      </c>
      <c r="S910" s="22">
        <f>IF(BTC[[#This Row],[SuperTrend]]=BTC[[#This Row],[Lower]],BTC[[#This Row],[Lower]],NA())</f>
        <v>9057.7926061902835</v>
      </c>
      <c r="T910" s="22">
        <f>IF(BTC[[#This Row],[close]]&lt;=BTC[[#This Row],[STpot]],BTC[[#This Row],[Upper]],BTC[[#This Row],[Lower]])</f>
        <v>9057.7926061902835</v>
      </c>
    </row>
    <row r="911" spans="1:20" x14ac:dyDescent="0.25">
      <c r="A911" s="5">
        <v>910</v>
      </c>
      <c r="B911" s="2">
        <v>43872</v>
      </c>
      <c r="C911" s="1">
        <v>10223.08</v>
      </c>
      <c r="D911" s="1">
        <v>10450</v>
      </c>
      <c r="E911" s="1">
        <v>10223.08</v>
      </c>
      <c r="F911" s="1">
        <v>10326.459999999999</v>
      </c>
      <c r="G911" s="15">
        <f>BTC[[#This Row],[high]]-BTC[[#This Row],[low]]</f>
        <v>226.92000000000007</v>
      </c>
      <c r="H911" s="15">
        <f>ABS(BTC[[#This Row],[high]]-F910)</f>
        <v>226.92000000000007</v>
      </c>
      <c r="I911" s="15">
        <f>ABS(BTC[[#This Row],[low]]-F910)</f>
        <v>0</v>
      </c>
      <c r="J911" s="15">
        <f>MAX(BTC[[#This Row],[H-L]:[|L-pC|]])</f>
        <v>226.92000000000007</v>
      </c>
      <c r="K911" s="8">
        <f>(K910*9+BTC[[#This Row],[TR]])/10</f>
        <v>348.44362169576095</v>
      </c>
      <c r="L911" s="12">
        <f>(BTC[[#This Row],[high]]+BTC[[#This Row],[low]])/2</f>
        <v>10336.540000000001</v>
      </c>
      <c r="M911" s="15">
        <f>BTC[[#This Row],[MidPrice]]+3*BTC[[#This Row],[ATR]]</f>
        <v>11381.870865087283</v>
      </c>
      <c r="N911" s="15">
        <f>BTC[[#This Row],[MidPrice]]-3*BTC[[#This Row],[ATR]]</f>
        <v>9291.2091349127186</v>
      </c>
      <c r="O911" s="15">
        <f>IF(OR(BTC[[#This Row],[UpperE]]&lt;O910,F910&gt;O910),BTC[[#This Row],[UpperE]],O910)</f>
        <v>11381.870865087283</v>
      </c>
      <c r="P911" s="15">
        <f>IF(OR(BTC[[#This Row],[LowerE]]&gt;P910,F910&lt;P910),BTC[[#This Row],[LowerE]],P910)</f>
        <v>9291.2091349127186</v>
      </c>
      <c r="Q911" s="8">
        <f>IF(T910=O910,BTC[[#This Row],[Upper]],BTC[[#This Row],[Lower]])</f>
        <v>9291.2091349127186</v>
      </c>
      <c r="R911" s="22" t="e">
        <f>IF(BTC[[#This Row],[SuperTrend]]=BTC[[#This Row],[Upper]],BTC[[#This Row],[Upper]],NA())</f>
        <v>#N/A</v>
      </c>
      <c r="S911" s="22">
        <f>IF(BTC[[#This Row],[SuperTrend]]=BTC[[#This Row],[Lower]],BTC[[#This Row],[Lower]],NA())</f>
        <v>9291.2091349127186</v>
      </c>
      <c r="T911" s="22">
        <f>IF(BTC[[#This Row],[close]]&lt;=BTC[[#This Row],[STpot]],BTC[[#This Row],[Upper]],BTC[[#This Row],[Lower]])</f>
        <v>9291.2091349127186</v>
      </c>
    </row>
    <row r="912" spans="1:20" x14ac:dyDescent="0.25">
      <c r="A912" s="5">
        <v>911</v>
      </c>
      <c r="B912" s="2">
        <v>43873</v>
      </c>
      <c r="C912" s="1">
        <v>10325.33</v>
      </c>
      <c r="D912" s="1">
        <v>10500</v>
      </c>
      <c r="E912" s="1">
        <v>10080</v>
      </c>
      <c r="F912" s="1">
        <v>10229.629999999999</v>
      </c>
      <c r="G912" s="15">
        <f>BTC[[#This Row],[high]]-BTC[[#This Row],[low]]</f>
        <v>420</v>
      </c>
      <c r="H912" s="15">
        <f>ABS(BTC[[#This Row],[high]]-F911)</f>
        <v>173.54000000000087</v>
      </c>
      <c r="I912" s="15">
        <f>ABS(BTC[[#This Row],[low]]-F911)</f>
        <v>246.45999999999913</v>
      </c>
      <c r="J912" s="15">
        <f>MAX(BTC[[#This Row],[H-L]:[|L-pC|]])</f>
        <v>420</v>
      </c>
      <c r="K912" s="8">
        <f>(K911*9+BTC[[#This Row],[TR]])/10</f>
        <v>355.59925952618488</v>
      </c>
      <c r="L912" s="12">
        <f>(BTC[[#This Row],[high]]+BTC[[#This Row],[low]])/2</f>
        <v>10290</v>
      </c>
      <c r="M912" s="15">
        <f>BTC[[#This Row],[MidPrice]]+3*BTC[[#This Row],[ATR]]</f>
        <v>11356.797778578555</v>
      </c>
      <c r="N912" s="15">
        <f>BTC[[#This Row],[MidPrice]]-3*BTC[[#This Row],[ATR]]</f>
        <v>9223.2022214214448</v>
      </c>
      <c r="O912" s="15">
        <f>IF(OR(BTC[[#This Row],[UpperE]]&lt;O911,F911&gt;O911),BTC[[#This Row],[UpperE]],O911)</f>
        <v>11356.797778578555</v>
      </c>
      <c r="P912" s="15">
        <f>IF(OR(BTC[[#This Row],[LowerE]]&gt;P911,F911&lt;P911),BTC[[#This Row],[LowerE]],P911)</f>
        <v>9291.2091349127186</v>
      </c>
      <c r="Q912" s="8">
        <f>IF(T911=O911,BTC[[#This Row],[Upper]],BTC[[#This Row],[Lower]])</f>
        <v>9291.2091349127186</v>
      </c>
      <c r="R912" s="22" t="e">
        <f>IF(BTC[[#This Row],[SuperTrend]]=BTC[[#This Row],[Upper]],BTC[[#This Row],[Upper]],NA())</f>
        <v>#N/A</v>
      </c>
      <c r="S912" s="22">
        <f>IF(BTC[[#This Row],[SuperTrend]]=BTC[[#This Row],[Lower]],BTC[[#This Row],[Lower]],NA())</f>
        <v>9291.2091349127186</v>
      </c>
      <c r="T912" s="22">
        <f>IF(BTC[[#This Row],[close]]&lt;=BTC[[#This Row],[STpot]],BTC[[#This Row],[Upper]],BTC[[#This Row],[Lower]])</f>
        <v>9291.2091349127186</v>
      </c>
    </row>
    <row r="913" spans="1:20" x14ac:dyDescent="0.25">
      <c r="A913" s="5">
        <v>912</v>
      </c>
      <c r="B913" s="2">
        <v>43874</v>
      </c>
      <c r="C913" s="1">
        <v>10227.780000000001</v>
      </c>
      <c r="D913" s="1">
        <v>10381.56</v>
      </c>
      <c r="E913" s="1">
        <v>10111.370000000001</v>
      </c>
      <c r="F913" s="1">
        <v>10344.36</v>
      </c>
      <c r="G913" s="15">
        <f>BTC[[#This Row],[high]]-BTC[[#This Row],[low]]</f>
        <v>270.18999999999869</v>
      </c>
      <c r="H913" s="15">
        <f>ABS(BTC[[#This Row],[high]]-F912)</f>
        <v>151.93000000000029</v>
      </c>
      <c r="I913" s="15">
        <f>ABS(BTC[[#This Row],[low]]-F912)</f>
        <v>118.2599999999984</v>
      </c>
      <c r="J913" s="15">
        <f>MAX(BTC[[#This Row],[H-L]:[|L-pC|]])</f>
        <v>270.18999999999869</v>
      </c>
      <c r="K913" s="8">
        <f>(K912*9+BTC[[#This Row],[TR]])/10</f>
        <v>347.0583335735663</v>
      </c>
      <c r="L913" s="12">
        <f>(BTC[[#This Row],[high]]+BTC[[#This Row],[low]])/2</f>
        <v>10246.465</v>
      </c>
      <c r="M913" s="15">
        <f>BTC[[#This Row],[MidPrice]]+3*BTC[[#This Row],[ATR]]</f>
        <v>11287.640000720699</v>
      </c>
      <c r="N913" s="15">
        <f>BTC[[#This Row],[MidPrice]]-3*BTC[[#This Row],[ATR]]</f>
        <v>9205.2899992793009</v>
      </c>
      <c r="O913" s="15">
        <f>IF(OR(BTC[[#This Row],[UpperE]]&lt;O912,F912&gt;O912),BTC[[#This Row],[UpperE]],O912)</f>
        <v>11287.640000720699</v>
      </c>
      <c r="P913" s="15">
        <f>IF(OR(BTC[[#This Row],[LowerE]]&gt;P912,F912&lt;P912),BTC[[#This Row],[LowerE]],P912)</f>
        <v>9291.2091349127186</v>
      </c>
      <c r="Q913" s="8">
        <f>IF(T912=O912,BTC[[#This Row],[Upper]],BTC[[#This Row],[Lower]])</f>
        <v>9291.2091349127186</v>
      </c>
      <c r="R913" s="22" t="e">
        <f>IF(BTC[[#This Row],[SuperTrend]]=BTC[[#This Row],[Upper]],BTC[[#This Row],[Upper]],NA())</f>
        <v>#N/A</v>
      </c>
      <c r="S913" s="22">
        <f>IF(BTC[[#This Row],[SuperTrend]]=BTC[[#This Row],[Lower]],BTC[[#This Row],[Lower]],NA())</f>
        <v>9291.2091349127186</v>
      </c>
      <c r="T913" s="22">
        <f>IF(BTC[[#This Row],[close]]&lt;=BTC[[#This Row],[STpot]],BTC[[#This Row],[Upper]],BTC[[#This Row],[Lower]])</f>
        <v>9291.2091349127186</v>
      </c>
    </row>
    <row r="914" spans="1:20" x14ac:dyDescent="0.25">
      <c r="A914" s="5">
        <v>913</v>
      </c>
      <c r="B914" s="2">
        <v>43875</v>
      </c>
      <c r="C914" s="1">
        <v>10344.36</v>
      </c>
      <c r="D914" s="1">
        <v>10375</v>
      </c>
      <c r="E914" s="1">
        <v>9801</v>
      </c>
      <c r="F914" s="1">
        <v>9904.7199999999993</v>
      </c>
      <c r="G914" s="15">
        <f>BTC[[#This Row],[high]]-BTC[[#This Row],[low]]</f>
        <v>574</v>
      </c>
      <c r="H914" s="15">
        <f>ABS(BTC[[#This Row],[high]]-F913)</f>
        <v>30.639999999999418</v>
      </c>
      <c r="I914" s="15">
        <f>ABS(BTC[[#This Row],[low]]-F913)</f>
        <v>543.36000000000058</v>
      </c>
      <c r="J914" s="15">
        <f>MAX(BTC[[#This Row],[H-L]:[|L-pC|]])</f>
        <v>574</v>
      </c>
      <c r="K914" s="8">
        <f>(K913*9+BTC[[#This Row],[TR]])/10</f>
        <v>369.75250021620968</v>
      </c>
      <c r="L914" s="12">
        <f>(BTC[[#This Row],[high]]+BTC[[#This Row],[low]])/2</f>
        <v>10088</v>
      </c>
      <c r="M914" s="15">
        <f>BTC[[#This Row],[MidPrice]]+3*BTC[[#This Row],[ATR]]</f>
        <v>11197.25750064863</v>
      </c>
      <c r="N914" s="15">
        <f>BTC[[#This Row],[MidPrice]]-3*BTC[[#This Row],[ATR]]</f>
        <v>8978.7424993513705</v>
      </c>
      <c r="O914" s="15">
        <f>IF(OR(BTC[[#This Row],[UpperE]]&lt;O913,F913&gt;O913),BTC[[#This Row],[UpperE]],O913)</f>
        <v>11197.25750064863</v>
      </c>
      <c r="P914" s="15">
        <f>IF(OR(BTC[[#This Row],[LowerE]]&gt;P913,F913&lt;P913),BTC[[#This Row],[LowerE]],P913)</f>
        <v>9291.2091349127186</v>
      </c>
      <c r="Q914" s="8">
        <f>IF(T913=O913,BTC[[#This Row],[Upper]],BTC[[#This Row],[Lower]])</f>
        <v>9291.2091349127186</v>
      </c>
      <c r="R914" s="22" t="e">
        <f>IF(BTC[[#This Row],[SuperTrend]]=BTC[[#This Row],[Upper]],BTC[[#This Row],[Upper]],NA())</f>
        <v>#N/A</v>
      </c>
      <c r="S914" s="22">
        <f>IF(BTC[[#This Row],[SuperTrend]]=BTC[[#This Row],[Lower]],BTC[[#This Row],[Lower]],NA())</f>
        <v>9291.2091349127186</v>
      </c>
      <c r="T914" s="22">
        <f>IF(BTC[[#This Row],[close]]&lt;=BTC[[#This Row],[STpot]],BTC[[#This Row],[Upper]],BTC[[#This Row],[Lower]])</f>
        <v>9291.2091349127186</v>
      </c>
    </row>
    <row r="915" spans="1:20" x14ac:dyDescent="0.25">
      <c r="A915" s="5">
        <v>914</v>
      </c>
      <c r="B915" s="2">
        <v>43876</v>
      </c>
      <c r="C915" s="1">
        <v>9904.4599999999991</v>
      </c>
      <c r="D915" s="1">
        <v>10050</v>
      </c>
      <c r="E915" s="1">
        <v>9638.1200000000008</v>
      </c>
      <c r="F915" s="1">
        <v>9917.27</v>
      </c>
      <c r="G915" s="15">
        <f>BTC[[#This Row],[high]]-BTC[[#This Row],[low]]</f>
        <v>411.8799999999992</v>
      </c>
      <c r="H915" s="15">
        <f>ABS(BTC[[#This Row],[high]]-F914)</f>
        <v>145.28000000000065</v>
      </c>
      <c r="I915" s="15">
        <f>ABS(BTC[[#This Row],[low]]-F914)</f>
        <v>266.59999999999854</v>
      </c>
      <c r="J915" s="15">
        <f>MAX(BTC[[#This Row],[H-L]:[|L-pC|]])</f>
        <v>411.8799999999992</v>
      </c>
      <c r="K915" s="8">
        <f>(K914*9+BTC[[#This Row],[TR]])/10</f>
        <v>373.96525019458863</v>
      </c>
      <c r="L915" s="12">
        <f>(BTC[[#This Row],[high]]+BTC[[#This Row],[low]])/2</f>
        <v>9844.0600000000013</v>
      </c>
      <c r="M915" s="15">
        <f>BTC[[#This Row],[MidPrice]]+3*BTC[[#This Row],[ATR]]</f>
        <v>10965.955750583767</v>
      </c>
      <c r="N915" s="15">
        <f>BTC[[#This Row],[MidPrice]]-3*BTC[[#This Row],[ATR]]</f>
        <v>8722.1642494162352</v>
      </c>
      <c r="O915" s="15">
        <f>IF(OR(BTC[[#This Row],[UpperE]]&lt;O914,F914&gt;O914),BTC[[#This Row],[UpperE]],O914)</f>
        <v>10965.955750583767</v>
      </c>
      <c r="P915" s="15">
        <f>IF(OR(BTC[[#This Row],[LowerE]]&gt;P914,F914&lt;P914),BTC[[#This Row],[LowerE]],P914)</f>
        <v>9291.2091349127186</v>
      </c>
      <c r="Q915" s="8">
        <f>IF(T914=O914,BTC[[#This Row],[Upper]],BTC[[#This Row],[Lower]])</f>
        <v>9291.2091349127186</v>
      </c>
      <c r="R915" s="22" t="e">
        <f>IF(BTC[[#This Row],[SuperTrend]]=BTC[[#This Row],[Upper]],BTC[[#This Row],[Upper]],NA())</f>
        <v>#N/A</v>
      </c>
      <c r="S915" s="22">
        <f>IF(BTC[[#This Row],[SuperTrend]]=BTC[[#This Row],[Lower]],BTC[[#This Row],[Lower]],NA())</f>
        <v>9291.2091349127186</v>
      </c>
      <c r="T915" s="22">
        <f>IF(BTC[[#This Row],[close]]&lt;=BTC[[#This Row],[STpot]],BTC[[#This Row],[Upper]],BTC[[#This Row],[Lower]])</f>
        <v>9291.2091349127186</v>
      </c>
    </row>
    <row r="916" spans="1:20" x14ac:dyDescent="0.25">
      <c r="A916" s="5">
        <v>915</v>
      </c>
      <c r="B916" s="2">
        <v>43877</v>
      </c>
      <c r="C916" s="1">
        <v>9910.7000000000007</v>
      </c>
      <c r="D916" s="1">
        <v>9964.16</v>
      </c>
      <c r="E916" s="1">
        <v>9452.67</v>
      </c>
      <c r="F916" s="1">
        <v>9706</v>
      </c>
      <c r="G916" s="15">
        <f>BTC[[#This Row],[high]]-BTC[[#This Row],[low]]</f>
        <v>511.48999999999978</v>
      </c>
      <c r="H916" s="15">
        <f>ABS(BTC[[#This Row],[high]]-F915)</f>
        <v>46.889999999999418</v>
      </c>
      <c r="I916" s="15">
        <f>ABS(BTC[[#This Row],[low]]-F915)</f>
        <v>464.60000000000036</v>
      </c>
      <c r="J916" s="15">
        <f>MAX(BTC[[#This Row],[H-L]:[|L-pC|]])</f>
        <v>511.48999999999978</v>
      </c>
      <c r="K916" s="8">
        <f>(K915*9+BTC[[#This Row],[TR]])/10</f>
        <v>387.71772517512971</v>
      </c>
      <c r="L916" s="12">
        <f>(BTC[[#This Row],[high]]+BTC[[#This Row],[low]])/2</f>
        <v>9708.4150000000009</v>
      </c>
      <c r="M916" s="15">
        <f>BTC[[#This Row],[MidPrice]]+3*BTC[[#This Row],[ATR]]</f>
        <v>10871.56817552539</v>
      </c>
      <c r="N916" s="15">
        <f>BTC[[#This Row],[MidPrice]]-3*BTC[[#This Row],[ATR]]</f>
        <v>8545.2618244746118</v>
      </c>
      <c r="O916" s="15">
        <f>IF(OR(BTC[[#This Row],[UpperE]]&lt;O915,F915&gt;O915),BTC[[#This Row],[UpperE]],O915)</f>
        <v>10871.56817552539</v>
      </c>
      <c r="P916" s="15">
        <f>IF(OR(BTC[[#This Row],[LowerE]]&gt;P915,F915&lt;P915),BTC[[#This Row],[LowerE]],P915)</f>
        <v>9291.2091349127186</v>
      </c>
      <c r="Q916" s="8">
        <f>IF(T915=O915,BTC[[#This Row],[Upper]],BTC[[#This Row],[Lower]])</f>
        <v>9291.2091349127186</v>
      </c>
      <c r="R916" s="22" t="e">
        <f>IF(BTC[[#This Row],[SuperTrend]]=BTC[[#This Row],[Upper]],BTC[[#This Row],[Upper]],NA())</f>
        <v>#N/A</v>
      </c>
      <c r="S916" s="22">
        <f>IF(BTC[[#This Row],[SuperTrend]]=BTC[[#This Row],[Lower]],BTC[[#This Row],[Lower]],NA())</f>
        <v>9291.2091349127186</v>
      </c>
      <c r="T916" s="22">
        <f>IF(BTC[[#This Row],[close]]&lt;=BTC[[#This Row],[STpot]],BTC[[#This Row],[Upper]],BTC[[#This Row],[Lower]])</f>
        <v>9291.2091349127186</v>
      </c>
    </row>
    <row r="917" spans="1:20" x14ac:dyDescent="0.25">
      <c r="A917" s="5">
        <v>916</v>
      </c>
      <c r="B917" s="2">
        <v>43878</v>
      </c>
      <c r="C917" s="1">
        <v>9706</v>
      </c>
      <c r="D917" s="1">
        <v>10250</v>
      </c>
      <c r="E917" s="1">
        <v>9576.01</v>
      </c>
      <c r="F917" s="1">
        <v>10164.709999999999</v>
      </c>
      <c r="G917" s="15">
        <f>BTC[[#This Row],[high]]-BTC[[#This Row],[low]]</f>
        <v>673.98999999999978</v>
      </c>
      <c r="H917" s="15">
        <f>ABS(BTC[[#This Row],[high]]-F916)</f>
        <v>544</v>
      </c>
      <c r="I917" s="15">
        <f>ABS(BTC[[#This Row],[low]]-F916)</f>
        <v>129.98999999999978</v>
      </c>
      <c r="J917" s="15">
        <f>MAX(BTC[[#This Row],[H-L]:[|L-pC|]])</f>
        <v>673.98999999999978</v>
      </c>
      <c r="K917" s="8">
        <f>(K916*9+BTC[[#This Row],[TR]])/10</f>
        <v>416.34495265761672</v>
      </c>
      <c r="L917" s="12">
        <f>(BTC[[#This Row],[high]]+BTC[[#This Row],[low]])/2</f>
        <v>9913.005000000001</v>
      </c>
      <c r="M917" s="15">
        <f>BTC[[#This Row],[MidPrice]]+3*BTC[[#This Row],[ATR]]</f>
        <v>11162.039857972852</v>
      </c>
      <c r="N917" s="15">
        <f>BTC[[#This Row],[MidPrice]]-3*BTC[[#This Row],[ATR]]</f>
        <v>8663.9701420271504</v>
      </c>
      <c r="O917" s="15">
        <f>IF(OR(BTC[[#This Row],[UpperE]]&lt;O916,F916&gt;O916),BTC[[#This Row],[UpperE]],O916)</f>
        <v>10871.56817552539</v>
      </c>
      <c r="P917" s="15">
        <f>IF(OR(BTC[[#This Row],[LowerE]]&gt;P916,F916&lt;P916),BTC[[#This Row],[LowerE]],P916)</f>
        <v>9291.2091349127186</v>
      </c>
      <c r="Q917" s="8">
        <f>IF(T916=O916,BTC[[#This Row],[Upper]],BTC[[#This Row],[Lower]])</f>
        <v>9291.2091349127186</v>
      </c>
      <c r="R917" s="22" t="e">
        <f>IF(BTC[[#This Row],[SuperTrend]]=BTC[[#This Row],[Upper]],BTC[[#This Row],[Upper]],NA())</f>
        <v>#N/A</v>
      </c>
      <c r="S917" s="22">
        <f>IF(BTC[[#This Row],[SuperTrend]]=BTC[[#This Row],[Lower]],BTC[[#This Row],[Lower]],NA())</f>
        <v>9291.2091349127186</v>
      </c>
      <c r="T917" s="22">
        <f>IF(BTC[[#This Row],[close]]&lt;=BTC[[#This Row],[STpot]],BTC[[#This Row],[Upper]],BTC[[#This Row],[Lower]])</f>
        <v>9291.2091349127186</v>
      </c>
    </row>
    <row r="918" spans="1:20" x14ac:dyDescent="0.25">
      <c r="A918" s="5">
        <v>917</v>
      </c>
      <c r="B918" s="2">
        <v>43879</v>
      </c>
      <c r="C918" s="1">
        <v>10164.780000000001</v>
      </c>
      <c r="D918" s="1">
        <v>10250</v>
      </c>
      <c r="E918" s="1">
        <v>9350</v>
      </c>
      <c r="F918" s="1">
        <v>9593.7900000000009</v>
      </c>
      <c r="G918" s="15">
        <f>BTC[[#This Row],[high]]-BTC[[#This Row],[low]]</f>
        <v>900</v>
      </c>
      <c r="H918" s="15">
        <f>ABS(BTC[[#This Row],[high]]-F917)</f>
        <v>85.290000000000873</v>
      </c>
      <c r="I918" s="15">
        <f>ABS(BTC[[#This Row],[low]]-F917)</f>
        <v>814.70999999999913</v>
      </c>
      <c r="J918" s="15">
        <f>MAX(BTC[[#This Row],[H-L]:[|L-pC|]])</f>
        <v>900</v>
      </c>
      <c r="K918" s="8">
        <f>(K917*9+BTC[[#This Row],[TR]])/10</f>
        <v>464.71045739185502</v>
      </c>
      <c r="L918" s="12">
        <f>(BTC[[#This Row],[high]]+BTC[[#This Row],[low]])/2</f>
        <v>9800</v>
      </c>
      <c r="M918" s="15">
        <f>BTC[[#This Row],[MidPrice]]+3*BTC[[#This Row],[ATR]]</f>
        <v>11194.131372175565</v>
      </c>
      <c r="N918" s="15">
        <f>BTC[[#This Row],[MidPrice]]-3*BTC[[#This Row],[ATR]]</f>
        <v>8405.868627824435</v>
      </c>
      <c r="O918" s="15">
        <f>IF(OR(BTC[[#This Row],[UpperE]]&lt;O917,F917&gt;O917),BTC[[#This Row],[UpperE]],O917)</f>
        <v>10871.56817552539</v>
      </c>
      <c r="P918" s="15">
        <f>IF(OR(BTC[[#This Row],[LowerE]]&gt;P917,F917&lt;P917),BTC[[#This Row],[LowerE]],P917)</f>
        <v>9291.2091349127186</v>
      </c>
      <c r="Q918" s="8">
        <f>IF(T917=O917,BTC[[#This Row],[Upper]],BTC[[#This Row],[Lower]])</f>
        <v>9291.2091349127186</v>
      </c>
      <c r="R918" s="22" t="e">
        <f>IF(BTC[[#This Row],[SuperTrend]]=BTC[[#This Row],[Upper]],BTC[[#This Row],[Upper]],NA())</f>
        <v>#N/A</v>
      </c>
      <c r="S918" s="22">
        <f>IF(BTC[[#This Row],[SuperTrend]]=BTC[[#This Row],[Lower]],BTC[[#This Row],[Lower]],NA())</f>
        <v>9291.2091349127186</v>
      </c>
      <c r="T918" s="22">
        <f>IF(BTC[[#This Row],[close]]&lt;=BTC[[#This Row],[STpot]],BTC[[#This Row],[Upper]],BTC[[#This Row],[Lower]])</f>
        <v>9291.2091349127186</v>
      </c>
    </row>
    <row r="919" spans="1:20" x14ac:dyDescent="0.25">
      <c r="A919" s="5">
        <v>918</v>
      </c>
      <c r="B919" s="2">
        <v>43880</v>
      </c>
      <c r="C919" s="1">
        <v>9594.65</v>
      </c>
      <c r="D919" s="1">
        <v>9699</v>
      </c>
      <c r="E919" s="1">
        <v>9400</v>
      </c>
      <c r="F919" s="1">
        <v>9596.42</v>
      </c>
      <c r="G919" s="15">
        <f>BTC[[#This Row],[high]]-BTC[[#This Row],[low]]</f>
        <v>299</v>
      </c>
      <c r="H919" s="15">
        <f>ABS(BTC[[#This Row],[high]]-F918)</f>
        <v>105.20999999999913</v>
      </c>
      <c r="I919" s="15">
        <f>ABS(BTC[[#This Row],[low]]-F918)</f>
        <v>193.79000000000087</v>
      </c>
      <c r="J919" s="15">
        <f>MAX(BTC[[#This Row],[H-L]:[|L-pC|]])</f>
        <v>299</v>
      </c>
      <c r="K919" s="8">
        <f>(K918*9+BTC[[#This Row],[TR]])/10</f>
        <v>448.13941165266954</v>
      </c>
      <c r="L919" s="12">
        <f>(BTC[[#This Row],[high]]+BTC[[#This Row],[low]])/2</f>
        <v>9549.5</v>
      </c>
      <c r="M919" s="15">
        <f>BTC[[#This Row],[MidPrice]]+3*BTC[[#This Row],[ATR]]</f>
        <v>10893.918234958008</v>
      </c>
      <c r="N919" s="15">
        <f>BTC[[#This Row],[MidPrice]]-3*BTC[[#This Row],[ATR]]</f>
        <v>8205.0817650419922</v>
      </c>
      <c r="O919" s="15">
        <f>IF(OR(BTC[[#This Row],[UpperE]]&lt;O918,F918&gt;O918),BTC[[#This Row],[UpperE]],O918)</f>
        <v>10871.56817552539</v>
      </c>
      <c r="P919" s="15">
        <f>IF(OR(BTC[[#This Row],[LowerE]]&gt;P918,F918&lt;P918),BTC[[#This Row],[LowerE]],P918)</f>
        <v>9291.2091349127186</v>
      </c>
      <c r="Q919" s="8">
        <f>IF(T918=O918,BTC[[#This Row],[Upper]],BTC[[#This Row],[Lower]])</f>
        <v>9291.2091349127186</v>
      </c>
      <c r="R919" s="22" t="e">
        <f>IF(BTC[[#This Row],[SuperTrend]]=BTC[[#This Row],[Upper]],BTC[[#This Row],[Upper]],NA())</f>
        <v>#N/A</v>
      </c>
      <c r="S919" s="22">
        <f>IF(BTC[[#This Row],[SuperTrend]]=BTC[[#This Row],[Lower]],BTC[[#This Row],[Lower]],NA())</f>
        <v>9291.2091349127186</v>
      </c>
      <c r="T919" s="22">
        <f>IF(BTC[[#This Row],[close]]&lt;=BTC[[#This Row],[STpot]],BTC[[#This Row],[Upper]],BTC[[#This Row],[Lower]])</f>
        <v>9291.2091349127186</v>
      </c>
    </row>
    <row r="920" spans="1:20" x14ac:dyDescent="0.25">
      <c r="A920" s="5">
        <v>919</v>
      </c>
      <c r="B920" s="2">
        <v>43881</v>
      </c>
      <c r="C920" s="1">
        <v>9597.2099999999991</v>
      </c>
      <c r="D920" s="1">
        <v>9755.51</v>
      </c>
      <c r="E920" s="1">
        <v>9550.2099999999991</v>
      </c>
      <c r="F920" s="1">
        <v>9677.0499999999993</v>
      </c>
      <c r="G920" s="15">
        <f>BTC[[#This Row],[high]]-BTC[[#This Row],[low]]</f>
        <v>205.30000000000109</v>
      </c>
      <c r="H920" s="15">
        <f>ABS(BTC[[#This Row],[high]]-F919)</f>
        <v>159.09000000000015</v>
      </c>
      <c r="I920" s="15">
        <f>ABS(BTC[[#This Row],[low]]-F919)</f>
        <v>46.210000000000946</v>
      </c>
      <c r="J920" s="15">
        <f>MAX(BTC[[#This Row],[H-L]:[|L-pC|]])</f>
        <v>205.30000000000109</v>
      </c>
      <c r="K920" s="8">
        <f>(K919*9+BTC[[#This Row],[TR]])/10</f>
        <v>423.85547048740261</v>
      </c>
      <c r="L920" s="12">
        <f>(BTC[[#This Row],[high]]+BTC[[#This Row],[low]])/2</f>
        <v>9652.86</v>
      </c>
      <c r="M920" s="15">
        <f>BTC[[#This Row],[MidPrice]]+3*BTC[[#This Row],[ATR]]</f>
        <v>10924.426411462209</v>
      </c>
      <c r="N920" s="15">
        <f>BTC[[#This Row],[MidPrice]]-3*BTC[[#This Row],[ATR]]</f>
        <v>8381.2935885377919</v>
      </c>
      <c r="O920" s="15">
        <f>IF(OR(BTC[[#This Row],[UpperE]]&lt;O919,F919&gt;O919),BTC[[#This Row],[UpperE]],O919)</f>
        <v>10871.56817552539</v>
      </c>
      <c r="P920" s="15">
        <f>IF(OR(BTC[[#This Row],[LowerE]]&gt;P919,F919&lt;P919),BTC[[#This Row],[LowerE]],P919)</f>
        <v>9291.2091349127186</v>
      </c>
      <c r="Q920" s="8">
        <f>IF(T919=O919,BTC[[#This Row],[Upper]],BTC[[#This Row],[Lower]])</f>
        <v>9291.2091349127186</v>
      </c>
      <c r="R920" s="22" t="e">
        <f>IF(BTC[[#This Row],[SuperTrend]]=BTC[[#This Row],[Upper]],BTC[[#This Row],[Upper]],NA())</f>
        <v>#N/A</v>
      </c>
      <c r="S920" s="22">
        <f>IF(BTC[[#This Row],[SuperTrend]]=BTC[[#This Row],[Lower]],BTC[[#This Row],[Lower]],NA())</f>
        <v>9291.2091349127186</v>
      </c>
      <c r="T920" s="22">
        <f>IF(BTC[[#This Row],[close]]&lt;=BTC[[#This Row],[STpot]],BTC[[#This Row],[Upper]],BTC[[#This Row],[Lower]])</f>
        <v>9291.2091349127186</v>
      </c>
    </row>
    <row r="921" spans="1:20" x14ac:dyDescent="0.25">
      <c r="A921" s="5">
        <v>920</v>
      </c>
      <c r="B921" s="2">
        <v>43882</v>
      </c>
      <c r="C921" s="1">
        <v>9677.0499999999993</v>
      </c>
      <c r="D921" s="1">
        <v>9709.17</v>
      </c>
      <c r="E921" s="1">
        <v>9560.02</v>
      </c>
      <c r="F921" s="1">
        <v>9650.86</v>
      </c>
      <c r="G921" s="15">
        <f>BTC[[#This Row],[high]]-BTC[[#This Row],[low]]</f>
        <v>149.14999999999964</v>
      </c>
      <c r="H921" s="15">
        <f>ABS(BTC[[#This Row],[high]]-F920)</f>
        <v>32.1200000000008</v>
      </c>
      <c r="I921" s="15">
        <f>ABS(BTC[[#This Row],[low]]-F920)</f>
        <v>117.02999999999884</v>
      </c>
      <c r="J921" s="15">
        <f>MAX(BTC[[#This Row],[H-L]:[|L-pC|]])</f>
        <v>149.14999999999964</v>
      </c>
      <c r="K921" s="8">
        <f>(K920*9+BTC[[#This Row],[TR]])/10</f>
        <v>396.38492343866233</v>
      </c>
      <c r="L921" s="12">
        <f>(BTC[[#This Row],[high]]+BTC[[#This Row],[low]])/2</f>
        <v>9634.5950000000012</v>
      </c>
      <c r="M921" s="15">
        <f>BTC[[#This Row],[MidPrice]]+3*BTC[[#This Row],[ATR]]</f>
        <v>10823.749770315988</v>
      </c>
      <c r="N921" s="15">
        <f>BTC[[#This Row],[MidPrice]]-3*BTC[[#This Row],[ATR]]</f>
        <v>8445.4402296840144</v>
      </c>
      <c r="O921" s="15">
        <f>IF(OR(BTC[[#This Row],[UpperE]]&lt;O920,F920&gt;O920),BTC[[#This Row],[UpperE]],O920)</f>
        <v>10823.749770315988</v>
      </c>
      <c r="P921" s="15">
        <f>IF(OR(BTC[[#This Row],[LowerE]]&gt;P920,F920&lt;P920),BTC[[#This Row],[LowerE]],P920)</f>
        <v>9291.2091349127186</v>
      </c>
      <c r="Q921" s="8">
        <f>IF(T920=O920,BTC[[#This Row],[Upper]],BTC[[#This Row],[Lower]])</f>
        <v>9291.2091349127186</v>
      </c>
      <c r="R921" s="22" t="e">
        <f>IF(BTC[[#This Row],[SuperTrend]]=BTC[[#This Row],[Upper]],BTC[[#This Row],[Upper]],NA())</f>
        <v>#N/A</v>
      </c>
      <c r="S921" s="22">
        <f>IF(BTC[[#This Row],[SuperTrend]]=BTC[[#This Row],[Lower]],BTC[[#This Row],[Lower]],NA())</f>
        <v>9291.2091349127186</v>
      </c>
      <c r="T921" s="22">
        <f>IF(BTC[[#This Row],[close]]&lt;=BTC[[#This Row],[STpot]],BTC[[#This Row],[Upper]],BTC[[#This Row],[Lower]])</f>
        <v>9291.2091349127186</v>
      </c>
    </row>
    <row r="922" spans="1:20" x14ac:dyDescent="0.25">
      <c r="A922" s="5">
        <v>921</v>
      </c>
      <c r="B922" s="2">
        <v>43883</v>
      </c>
      <c r="C922" s="1">
        <v>9650.85</v>
      </c>
      <c r="D922" s="1">
        <v>9990</v>
      </c>
      <c r="E922" s="1">
        <v>9645</v>
      </c>
      <c r="F922" s="1">
        <v>9936.4</v>
      </c>
      <c r="G922" s="15">
        <f>BTC[[#This Row],[high]]-BTC[[#This Row],[low]]</f>
        <v>345</v>
      </c>
      <c r="H922" s="15">
        <f>ABS(BTC[[#This Row],[high]]-F921)</f>
        <v>339.13999999999942</v>
      </c>
      <c r="I922" s="15">
        <f>ABS(BTC[[#This Row],[low]]-F921)</f>
        <v>5.8600000000005821</v>
      </c>
      <c r="J922" s="15">
        <f>MAX(BTC[[#This Row],[H-L]:[|L-pC|]])</f>
        <v>345</v>
      </c>
      <c r="K922" s="8">
        <f>(K921*9+BTC[[#This Row],[TR]])/10</f>
        <v>391.24643109479609</v>
      </c>
      <c r="L922" s="12">
        <f>(BTC[[#This Row],[high]]+BTC[[#This Row],[low]])/2</f>
        <v>9817.5</v>
      </c>
      <c r="M922" s="15">
        <f>BTC[[#This Row],[MidPrice]]+3*BTC[[#This Row],[ATR]]</f>
        <v>10991.239293284389</v>
      </c>
      <c r="N922" s="15">
        <f>BTC[[#This Row],[MidPrice]]-3*BTC[[#This Row],[ATR]]</f>
        <v>8643.7607067156114</v>
      </c>
      <c r="O922" s="15">
        <f>IF(OR(BTC[[#This Row],[UpperE]]&lt;O921,F921&gt;O921),BTC[[#This Row],[UpperE]],O921)</f>
        <v>10823.749770315988</v>
      </c>
      <c r="P922" s="15">
        <f>IF(OR(BTC[[#This Row],[LowerE]]&gt;P921,F921&lt;P921),BTC[[#This Row],[LowerE]],P921)</f>
        <v>9291.2091349127186</v>
      </c>
      <c r="Q922" s="8">
        <f>IF(T921=O921,BTC[[#This Row],[Upper]],BTC[[#This Row],[Lower]])</f>
        <v>9291.2091349127186</v>
      </c>
      <c r="R922" s="22" t="e">
        <f>IF(BTC[[#This Row],[SuperTrend]]=BTC[[#This Row],[Upper]],BTC[[#This Row],[Upper]],NA())</f>
        <v>#N/A</v>
      </c>
      <c r="S922" s="22">
        <f>IF(BTC[[#This Row],[SuperTrend]]=BTC[[#This Row],[Lower]],BTC[[#This Row],[Lower]],NA())</f>
        <v>9291.2091349127186</v>
      </c>
      <c r="T922" s="22">
        <f>IF(BTC[[#This Row],[close]]&lt;=BTC[[#This Row],[STpot]],BTC[[#This Row],[Upper]],BTC[[#This Row],[Lower]])</f>
        <v>9291.2091349127186</v>
      </c>
    </row>
    <row r="923" spans="1:20" x14ac:dyDescent="0.25">
      <c r="A923" s="5">
        <v>922</v>
      </c>
      <c r="B923" s="2">
        <v>43884</v>
      </c>
      <c r="C923" s="1">
        <v>9936.4</v>
      </c>
      <c r="D923" s="1">
        <v>9990</v>
      </c>
      <c r="E923" s="1">
        <v>9473.56</v>
      </c>
      <c r="F923" s="1">
        <v>9656.1299999999992</v>
      </c>
      <c r="G923" s="15">
        <f>BTC[[#This Row],[high]]-BTC[[#This Row],[low]]</f>
        <v>516.44000000000051</v>
      </c>
      <c r="H923" s="15">
        <f>ABS(BTC[[#This Row],[high]]-F922)</f>
        <v>53.600000000000364</v>
      </c>
      <c r="I923" s="15">
        <f>ABS(BTC[[#This Row],[low]]-F922)</f>
        <v>462.84000000000015</v>
      </c>
      <c r="J923" s="15">
        <f>MAX(BTC[[#This Row],[H-L]:[|L-pC|]])</f>
        <v>516.44000000000051</v>
      </c>
      <c r="K923" s="8">
        <f>(K922*9+BTC[[#This Row],[TR]])/10</f>
        <v>403.76578798531654</v>
      </c>
      <c r="L923" s="12">
        <f>(BTC[[#This Row],[high]]+BTC[[#This Row],[low]])/2</f>
        <v>9731.7799999999988</v>
      </c>
      <c r="M923" s="15">
        <f>BTC[[#This Row],[MidPrice]]+3*BTC[[#This Row],[ATR]]</f>
        <v>10943.077363955948</v>
      </c>
      <c r="N923" s="15">
        <f>BTC[[#This Row],[MidPrice]]-3*BTC[[#This Row],[ATR]]</f>
        <v>8520.4826360440493</v>
      </c>
      <c r="O923" s="15">
        <f>IF(OR(BTC[[#This Row],[UpperE]]&lt;O922,F922&gt;O922),BTC[[#This Row],[UpperE]],O922)</f>
        <v>10823.749770315988</v>
      </c>
      <c r="P923" s="15">
        <f>IF(OR(BTC[[#This Row],[LowerE]]&gt;P922,F922&lt;P922),BTC[[#This Row],[LowerE]],P922)</f>
        <v>9291.2091349127186</v>
      </c>
      <c r="Q923" s="8">
        <f>IF(T922=O922,BTC[[#This Row],[Upper]],BTC[[#This Row],[Lower]])</f>
        <v>9291.2091349127186</v>
      </c>
      <c r="R923" s="22" t="e">
        <f>IF(BTC[[#This Row],[SuperTrend]]=BTC[[#This Row],[Upper]],BTC[[#This Row],[Upper]],NA())</f>
        <v>#N/A</v>
      </c>
      <c r="S923" s="22">
        <f>IF(BTC[[#This Row],[SuperTrend]]=BTC[[#This Row],[Lower]],BTC[[#This Row],[Lower]],NA())</f>
        <v>9291.2091349127186</v>
      </c>
      <c r="T923" s="22">
        <f>IF(BTC[[#This Row],[close]]&lt;=BTC[[#This Row],[STpot]],BTC[[#This Row],[Upper]],BTC[[#This Row],[Lower]])</f>
        <v>9291.2091349127186</v>
      </c>
    </row>
    <row r="924" spans="1:20" x14ac:dyDescent="0.25">
      <c r="A924" s="5">
        <v>923</v>
      </c>
      <c r="B924" s="2">
        <v>43885</v>
      </c>
      <c r="C924" s="1">
        <v>9655.52</v>
      </c>
      <c r="D924" s="1">
        <v>9675</v>
      </c>
      <c r="E924" s="1">
        <v>9250</v>
      </c>
      <c r="F924" s="1">
        <v>9315.84</v>
      </c>
      <c r="G924" s="15">
        <f>BTC[[#This Row],[high]]-BTC[[#This Row],[low]]</f>
        <v>425</v>
      </c>
      <c r="H924" s="15">
        <f>ABS(BTC[[#This Row],[high]]-F923)</f>
        <v>18.8700000000008</v>
      </c>
      <c r="I924" s="15">
        <f>ABS(BTC[[#This Row],[low]]-F923)</f>
        <v>406.1299999999992</v>
      </c>
      <c r="J924" s="15">
        <f>MAX(BTC[[#This Row],[H-L]:[|L-pC|]])</f>
        <v>425</v>
      </c>
      <c r="K924" s="8">
        <f>(K923*9+BTC[[#This Row],[TR]])/10</f>
        <v>405.88920918678485</v>
      </c>
      <c r="L924" s="12">
        <f>(BTC[[#This Row],[high]]+BTC[[#This Row],[low]])/2</f>
        <v>9462.5</v>
      </c>
      <c r="M924" s="15">
        <f>BTC[[#This Row],[MidPrice]]+3*BTC[[#This Row],[ATR]]</f>
        <v>10680.167627560355</v>
      </c>
      <c r="N924" s="15">
        <f>BTC[[#This Row],[MidPrice]]-3*BTC[[#This Row],[ATR]]</f>
        <v>8244.832372439645</v>
      </c>
      <c r="O924" s="15">
        <f>IF(OR(BTC[[#This Row],[UpperE]]&lt;O923,F923&gt;O923),BTC[[#This Row],[UpperE]],O923)</f>
        <v>10680.167627560355</v>
      </c>
      <c r="P924" s="15">
        <f>IF(OR(BTC[[#This Row],[LowerE]]&gt;P923,F923&lt;P923),BTC[[#This Row],[LowerE]],P923)</f>
        <v>9291.2091349127186</v>
      </c>
      <c r="Q924" s="8">
        <f>IF(T923=O923,BTC[[#This Row],[Upper]],BTC[[#This Row],[Lower]])</f>
        <v>9291.2091349127186</v>
      </c>
      <c r="R924" s="22" t="e">
        <f>IF(BTC[[#This Row],[SuperTrend]]=BTC[[#This Row],[Upper]],BTC[[#This Row],[Upper]],NA())</f>
        <v>#N/A</v>
      </c>
      <c r="S924" s="22">
        <f>IF(BTC[[#This Row],[SuperTrend]]=BTC[[#This Row],[Lower]],BTC[[#This Row],[Lower]],NA())</f>
        <v>9291.2091349127186</v>
      </c>
      <c r="T924" s="22">
        <f>IF(BTC[[#This Row],[close]]&lt;=BTC[[#This Row],[STpot]],BTC[[#This Row],[Upper]],BTC[[#This Row],[Lower]])</f>
        <v>9291.2091349127186</v>
      </c>
    </row>
    <row r="925" spans="1:20" x14ac:dyDescent="0.25">
      <c r="A925" s="5">
        <v>924</v>
      </c>
      <c r="B925" s="2">
        <v>43886</v>
      </c>
      <c r="C925" s="1">
        <v>9316.48</v>
      </c>
      <c r="D925" s="1">
        <v>9377.44</v>
      </c>
      <c r="E925" s="1">
        <v>8633.6299999999992</v>
      </c>
      <c r="F925" s="1">
        <v>8785.25</v>
      </c>
      <c r="G925" s="15">
        <f>BTC[[#This Row],[high]]-BTC[[#This Row],[low]]</f>
        <v>743.81000000000131</v>
      </c>
      <c r="H925" s="15">
        <f>ABS(BTC[[#This Row],[high]]-F924)</f>
        <v>61.600000000000364</v>
      </c>
      <c r="I925" s="15">
        <f>ABS(BTC[[#This Row],[low]]-F924)</f>
        <v>682.21000000000095</v>
      </c>
      <c r="J925" s="15">
        <f>MAX(BTC[[#This Row],[H-L]:[|L-pC|]])</f>
        <v>743.81000000000131</v>
      </c>
      <c r="K925" s="8">
        <f>(K924*9+BTC[[#This Row],[TR]])/10</f>
        <v>439.68128826810641</v>
      </c>
      <c r="L925" s="12">
        <f>(BTC[[#This Row],[high]]+BTC[[#This Row],[low]])/2</f>
        <v>9005.5349999999999</v>
      </c>
      <c r="M925" s="15">
        <f>BTC[[#This Row],[MidPrice]]+3*BTC[[#This Row],[ATR]]</f>
        <v>10324.57886480432</v>
      </c>
      <c r="N925" s="15">
        <f>BTC[[#This Row],[MidPrice]]-3*BTC[[#This Row],[ATR]]</f>
        <v>7686.4911351956807</v>
      </c>
      <c r="O925" s="15">
        <f>IF(OR(BTC[[#This Row],[UpperE]]&lt;O924,F924&gt;O924),BTC[[#This Row],[UpperE]],O924)</f>
        <v>10324.57886480432</v>
      </c>
      <c r="P925" s="15">
        <f>IF(OR(BTC[[#This Row],[LowerE]]&gt;P924,F924&lt;P924),BTC[[#This Row],[LowerE]],P924)</f>
        <v>9291.2091349127186</v>
      </c>
      <c r="Q925" s="8">
        <f>IF(T924=O924,BTC[[#This Row],[Upper]],BTC[[#This Row],[Lower]])</f>
        <v>9291.2091349127186</v>
      </c>
      <c r="R925" s="22">
        <f>IF(BTC[[#This Row],[SuperTrend]]=BTC[[#This Row],[Upper]],BTC[[#This Row],[Upper]],NA())</f>
        <v>10324.57886480432</v>
      </c>
      <c r="S925" s="22" t="e">
        <f>IF(BTC[[#This Row],[SuperTrend]]=BTC[[#This Row],[Lower]],BTC[[#This Row],[Lower]],NA())</f>
        <v>#N/A</v>
      </c>
      <c r="T925" s="22">
        <f>IF(BTC[[#This Row],[close]]&lt;=BTC[[#This Row],[STpot]],BTC[[#This Row],[Upper]],BTC[[#This Row],[Lower]])</f>
        <v>10324.57886480432</v>
      </c>
    </row>
    <row r="926" spans="1:20" x14ac:dyDescent="0.25">
      <c r="A926" s="5">
        <v>925</v>
      </c>
      <c r="B926" s="2">
        <v>43887</v>
      </c>
      <c r="C926" s="1">
        <v>8786</v>
      </c>
      <c r="D926" s="1">
        <v>8971.77</v>
      </c>
      <c r="E926" s="1">
        <v>8531</v>
      </c>
      <c r="F926" s="1">
        <v>8823.2099999999991</v>
      </c>
      <c r="G926" s="15">
        <f>BTC[[#This Row],[high]]-BTC[[#This Row],[low]]</f>
        <v>440.77000000000044</v>
      </c>
      <c r="H926" s="15">
        <f>ABS(BTC[[#This Row],[high]]-F925)</f>
        <v>186.52000000000044</v>
      </c>
      <c r="I926" s="15">
        <f>ABS(BTC[[#This Row],[low]]-F925)</f>
        <v>254.25</v>
      </c>
      <c r="J926" s="15">
        <f>MAX(BTC[[#This Row],[H-L]:[|L-pC|]])</f>
        <v>440.77000000000044</v>
      </c>
      <c r="K926" s="8">
        <f>(K925*9+BTC[[#This Row],[TR]])/10</f>
        <v>439.79015944129588</v>
      </c>
      <c r="L926" s="12">
        <f>(BTC[[#This Row],[high]]+BTC[[#This Row],[low]])/2</f>
        <v>8751.3850000000002</v>
      </c>
      <c r="M926" s="15">
        <f>BTC[[#This Row],[MidPrice]]+3*BTC[[#This Row],[ATR]]</f>
        <v>10070.755478323888</v>
      </c>
      <c r="N926" s="15">
        <f>BTC[[#This Row],[MidPrice]]-3*BTC[[#This Row],[ATR]]</f>
        <v>7432.0145216761121</v>
      </c>
      <c r="O926" s="15">
        <f>IF(OR(BTC[[#This Row],[UpperE]]&lt;O925,F925&gt;O925),BTC[[#This Row],[UpperE]],O925)</f>
        <v>10070.755478323888</v>
      </c>
      <c r="P926" s="15">
        <f>IF(OR(BTC[[#This Row],[LowerE]]&gt;P925,F925&lt;P925),BTC[[#This Row],[LowerE]],P925)</f>
        <v>7432.0145216761121</v>
      </c>
      <c r="Q926" s="8">
        <f>IF(T925=O925,BTC[[#This Row],[Upper]],BTC[[#This Row],[Lower]])</f>
        <v>10070.755478323888</v>
      </c>
      <c r="R926" s="22">
        <f>IF(BTC[[#This Row],[SuperTrend]]=BTC[[#This Row],[Upper]],BTC[[#This Row],[Upper]],NA())</f>
        <v>10070.755478323888</v>
      </c>
      <c r="S926" s="22" t="e">
        <f>IF(BTC[[#This Row],[SuperTrend]]=BTC[[#This Row],[Lower]],BTC[[#This Row],[Lower]],NA())</f>
        <v>#N/A</v>
      </c>
      <c r="T926" s="22">
        <f>IF(BTC[[#This Row],[close]]&lt;=BTC[[#This Row],[STpot]],BTC[[#This Row],[Upper]],BTC[[#This Row],[Lower]])</f>
        <v>10070.755478323888</v>
      </c>
    </row>
    <row r="927" spans="1:20" x14ac:dyDescent="0.25">
      <c r="A927" s="5">
        <v>926</v>
      </c>
      <c r="B927" s="2">
        <v>43888</v>
      </c>
      <c r="C927" s="1">
        <v>8823.25</v>
      </c>
      <c r="D927" s="1">
        <v>8900</v>
      </c>
      <c r="E927" s="1">
        <v>8445</v>
      </c>
      <c r="F927" s="1">
        <v>8692.91</v>
      </c>
      <c r="G927" s="15">
        <f>BTC[[#This Row],[high]]-BTC[[#This Row],[low]]</f>
        <v>455</v>
      </c>
      <c r="H927" s="15">
        <f>ABS(BTC[[#This Row],[high]]-F926)</f>
        <v>76.790000000000873</v>
      </c>
      <c r="I927" s="15">
        <f>ABS(BTC[[#This Row],[low]]-F926)</f>
        <v>378.20999999999913</v>
      </c>
      <c r="J927" s="15">
        <f>MAX(BTC[[#This Row],[H-L]:[|L-pC|]])</f>
        <v>455</v>
      </c>
      <c r="K927" s="8">
        <f>(K926*9+BTC[[#This Row],[TR]])/10</f>
        <v>441.31114349716626</v>
      </c>
      <c r="L927" s="12">
        <f>(BTC[[#This Row],[high]]+BTC[[#This Row],[low]])/2</f>
        <v>8672.5</v>
      </c>
      <c r="M927" s="15">
        <f>BTC[[#This Row],[MidPrice]]+3*BTC[[#This Row],[ATR]]</f>
        <v>9996.4334304914992</v>
      </c>
      <c r="N927" s="15">
        <f>BTC[[#This Row],[MidPrice]]-3*BTC[[#This Row],[ATR]]</f>
        <v>7348.5665695085008</v>
      </c>
      <c r="O927" s="15">
        <f>IF(OR(BTC[[#This Row],[UpperE]]&lt;O926,F926&gt;O926),BTC[[#This Row],[UpperE]],O926)</f>
        <v>9996.4334304914992</v>
      </c>
      <c r="P927" s="15">
        <f>IF(OR(BTC[[#This Row],[LowerE]]&gt;P926,F926&lt;P926),BTC[[#This Row],[LowerE]],P926)</f>
        <v>7432.0145216761121</v>
      </c>
      <c r="Q927" s="8">
        <f>IF(T926=O926,BTC[[#This Row],[Upper]],BTC[[#This Row],[Lower]])</f>
        <v>9996.4334304914992</v>
      </c>
      <c r="R927" s="22">
        <f>IF(BTC[[#This Row],[SuperTrend]]=BTC[[#This Row],[Upper]],BTC[[#This Row],[Upper]],NA())</f>
        <v>9996.4334304914992</v>
      </c>
      <c r="S927" s="22" t="e">
        <f>IF(BTC[[#This Row],[SuperTrend]]=BTC[[#This Row],[Lower]],BTC[[#This Row],[Lower]],NA())</f>
        <v>#N/A</v>
      </c>
      <c r="T927" s="22">
        <f>IF(BTC[[#This Row],[close]]&lt;=BTC[[#This Row],[STpot]],BTC[[#This Row],[Upper]],BTC[[#This Row],[Lower]])</f>
        <v>9996.4334304914992</v>
      </c>
    </row>
    <row r="928" spans="1:20" x14ac:dyDescent="0.25">
      <c r="A928" s="5">
        <v>927</v>
      </c>
      <c r="B928" s="2">
        <v>43889</v>
      </c>
      <c r="C928" s="1">
        <v>8690.7999999999993</v>
      </c>
      <c r="D928" s="1">
        <v>8790</v>
      </c>
      <c r="E928" s="1">
        <v>8523.5499999999993</v>
      </c>
      <c r="F928" s="1">
        <v>8523.61</v>
      </c>
      <c r="G928" s="15">
        <f>BTC[[#This Row],[high]]-BTC[[#This Row],[low]]</f>
        <v>266.45000000000073</v>
      </c>
      <c r="H928" s="15">
        <f>ABS(BTC[[#This Row],[high]]-F927)</f>
        <v>97.090000000000146</v>
      </c>
      <c r="I928" s="15">
        <f>ABS(BTC[[#This Row],[low]]-F927)</f>
        <v>169.36000000000058</v>
      </c>
      <c r="J928" s="15">
        <f>MAX(BTC[[#This Row],[H-L]:[|L-pC|]])</f>
        <v>266.45000000000073</v>
      </c>
      <c r="K928" s="8">
        <f>(K927*9+BTC[[#This Row],[TR]])/10</f>
        <v>423.82502914744964</v>
      </c>
      <c r="L928" s="12">
        <f>(BTC[[#This Row],[high]]+BTC[[#This Row],[low]])/2</f>
        <v>8656.7749999999996</v>
      </c>
      <c r="M928" s="15">
        <f>BTC[[#This Row],[MidPrice]]+3*BTC[[#This Row],[ATR]]</f>
        <v>9928.2500874423495</v>
      </c>
      <c r="N928" s="15">
        <f>BTC[[#This Row],[MidPrice]]-3*BTC[[#This Row],[ATR]]</f>
        <v>7385.2999125576507</v>
      </c>
      <c r="O928" s="15">
        <f>IF(OR(BTC[[#This Row],[UpperE]]&lt;O927,F927&gt;O927),BTC[[#This Row],[UpperE]],O927)</f>
        <v>9928.2500874423495</v>
      </c>
      <c r="P928" s="15">
        <f>IF(OR(BTC[[#This Row],[LowerE]]&gt;P927,F927&lt;P927),BTC[[#This Row],[LowerE]],P927)</f>
        <v>7432.0145216761121</v>
      </c>
      <c r="Q928" s="8">
        <f>IF(T927=O927,BTC[[#This Row],[Upper]],BTC[[#This Row],[Lower]])</f>
        <v>9928.2500874423495</v>
      </c>
      <c r="R928" s="22">
        <f>IF(BTC[[#This Row],[SuperTrend]]=BTC[[#This Row],[Upper]],BTC[[#This Row],[Upper]],NA())</f>
        <v>9928.2500874423495</v>
      </c>
      <c r="S928" s="22" t="e">
        <f>IF(BTC[[#This Row],[SuperTrend]]=BTC[[#This Row],[Lower]],BTC[[#This Row],[Lower]],NA())</f>
        <v>#N/A</v>
      </c>
      <c r="T928" s="22">
        <f>IF(BTC[[#This Row],[close]]&lt;=BTC[[#This Row],[STpot]],BTC[[#This Row],[Upper]],BTC[[#This Row],[Lower]])</f>
        <v>9928.2500874423495</v>
      </c>
    </row>
    <row r="929" spans="1:20" x14ac:dyDescent="0.25">
      <c r="A929" s="5">
        <v>928</v>
      </c>
      <c r="B929" s="2">
        <v>43890</v>
      </c>
      <c r="C929" s="1">
        <v>8523.61</v>
      </c>
      <c r="D929" s="1">
        <v>8750</v>
      </c>
      <c r="E929" s="1">
        <v>8411</v>
      </c>
      <c r="F929" s="1">
        <v>8531.8799999999992</v>
      </c>
      <c r="G929" s="15">
        <f>BTC[[#This Row],[high]]-BTC[[#This Row],[low]]</f>
        <v>339</v>
      </c>
      <c r="H929" s="15">
        <f>ABS(BTC[[#This Row],[high]]-F928)</f>
        <v>226.38999999999942</v>
      </c>
      <c r="I929" s="15">
        <f>ABS(BTC[[#This Row],[low]]-F928)</f>
        <v>112.61000000000058</v>
      </c>
      <c r="J929" s="15">
        <f>MAX(BTC[[#This Row],[H-L]:[|L-pC|]])</f>
        <v>339</v>
      </c>
      <c r="K929" s="8">
        <f>(K928*9+BTC[[#This Row],[TR]])/10</f>
        <v>415.3425262327047</v>
      </c>
      <c r="L929" s="12">
        <f>(BTC[[#This Row],[high]]+BTC[[#This Row],[low]])/2</f>
        <v>8580.5</v>
      </c>
      <c r="M929" s="15">
        <f>BTC[[#This Row],[MidPrice]]+3*BTC[[#This Row],[ATR]]</f>
        <v>9826.5275786981147</v>
      </c>
      <c r="N929" s="15">
        <f>BTC[[#This Row],[MidPrice]]-3*BTC[[#This Row],[ATR]]</f>
        <v>7334.4724213018853</v>
      </c>
      <c r="O929" s="15">
        <f>IF(OR(BTC[[#This Row],[UpperE]]&lt;O928,F928&gt;O928),BTC[[#This Row],[UpperE]],O928)</f>
        <v>9826.5275786981147</v>
      </c>
      <c r="P929" s="15">
        <f>IF(OR(BTC[[#This Row],[LowerE]]&gt;P928,F928&lt;P928),BTC[[#This Row],[LowerE]],P928)</f>
        <v>7432.0145216761121</v>
      </c>
      <c r="Q929" s="8">
        <f>IF(T928=O928,BTC[[#This Row],[Upper]],BTC[[#This Row],[Lower]])</f>
        <v>9826.5275786981147</v>
      </c>
      <c r="R929" s="22">
        <f>IF(BTC[[#This Row],[SuperTrend]]=BTC[[#This Row],[Upper]],BTC[[#This Row],[Upper]],NA())</f>
        <v>9826.5275786981147</v>
      </c>
      <c r="S929" s="22" t="e">
        <f>IF(BTC[[#This Row],[SuperTrend]]=BTC[[#This Row],[Lower]],BTC[[#This Row],[Lower]],NA())</f>
        <v>#N/A</v>
      </c>
      <c r="T929" s="22">
        <f>IF(BTC[[#This Row],[close]]&lt;=BTC[[#This Row],[STpot]],BTC[[#This Row],[Upper]],BTC[[#This Row],[Lower]])</f>
        <v>9826.5275786981147</v>
      </c>
    </row>
    <row r="930" spans="1:20" x14ac:dyDescent="0.25">
      <c r="A930" s="5">
        <v>929</v>
      </c>
      <c r="B930" s="2">
        <v>43891</v>
      </c>
      <c r="C930" s="1">
        <v>8530.2999999999993</v>
      </c>
      <c r="D930" s="1">
        <v>8965.75</v>
      </c>
      <c r="E930" s="1">
        <v>8498</v>
      </c>
      <c r="F930" s="1">
        <v>8915.24</v>
      </c>
      <c r="G930" s="15">
        <f>BTC[[#This Row],[high]]-BTC[[#This Row],[low]]</f>
        <v>467.75</v>
      </c>
      <c r="H930" s="15">
        <f>ABS(BTC[[#This Row],[high]]-F929)</f>
        <v>433.8700000000008</v>
      </c>
      <c r="I930" s="15">
        <f>ABS(BTC[[#This Row],[low]]-F929)</f>
        <v>33.8799999999992</v>
      </c>
      <c r="J930" s="15">
        <f>MAX(BTC[[#This Row],[H-L]:[|L-pC|]])</f>
        <v>467.75</v>
      </c>
      <c r="K930" s="8">
        <f>(K929*9+BTC[[#This Row],[TR]])/10</f>
        <v>420.58327360943423</v>
      </c>
      <c r="L930" s="12">
        <f>(BTC[[#This Row],[high]]+BTC[[#This Row],[low]])/2</f>
        <v>8731.875</v>
      </c>
      <c r="M930" s="15">
        <f>BTC[[#This Row],[MidPrice]]+3*BTC[[#This Row],[ATR]]</f>
        <v>9993.6248208283032</v>
      </c>
      <c r="N930" s="15">
        <f>BTC[[#This Row],[MidPrice]]-3*BTC[[#This Row],[ATR]]</f>
        <v>7470.1251791716968</v>
      </c>
      <c r="O930" s="15">
        <f>IF(OR(BTC[[#This Row],[UpperE]]&lt;O929,F929&gt;O929),BTC[[#This Row],[UpperE]],O929)</f>
        <v>9826.5275786981147</v>
      </c>
      <c r="P930" s="15">
        <f>IF(OR(BTC[[#This Row],[LowerE]]&gt;P929,F929&lt;P929),BTC[[#This Row],[LowerE]],P929)</f>
        <v>7470.1251791716968</v>
      </c>
      <c r="Q930" s="8">
        <f>IF(T929=O929,BTC[[#This Row],[Upper]],BTC[[#This Row],[Lower]])</f>
        <v>9826.5275786981147</v>
      </c>
      <c r="R930" s="22">
        <f>IF(BTC[[#This Row],[SuperTrend]]=BTC[[#This Row],[Upper]],BTC[[#This Row],[Upper]],NA())</f>
        <v>9826.5275786981147</v>
      </c>
      <c r="S930" s="22" t="e">
        <f>IF(BTC[[#This Row],[SuperTrend]]=BTC[[#This Row],[Lower]],BTC[[#This Row],[Lower]],NA())</f>
        <v>#N/A</v>
      </c>
      <c r="T930" s="22">
        <f>IF(BTC[[#This Row],[close]]&lt;=BTC[[#This Row],[STpot]],BTC[[#This Row],[Upper]],BTC[[#This Row],[Lower]])</f>
        <v>9826.5275786981147</v>
      </c>
    </row>
    <row r="931" spans="1:20" x14ac:dyDescent="0.25">
      <c r="A931" s="5">
        <v>930</v>
      </c>
      <c r="B931" s="2">
        <v>43892</v>
      </c>
      <c r="C931" s="1">
        <v>8911.18</v>
      </c>
      <c r="D931" s="1">
        <v>8919.65</v>
      </c>
      <c r="E931" s="1">
        <v>8651</v>
      </c>
      <c r="F931" s="1">
        <v>8760.07</v>
      </c>
      <c r="G931" s="15">
        <f>BTC[[#This Row],[high]]-BTC[[#This Row],[low]]</f>
        <v>268.64999999999964</v>
      </c>
      <c r="H931" s="15">
        <f>ABS(BTC[[#This Row],[high]]-F930)</f>
        <v>4.4099999999998545</v>
      </c>
      <c r="I931" s="15">
        <f>ABS(BTC[[#This Row],[low]]-F930)</f>
        <v>264.23999999999978</v>
      </c>
      <c r="J931" s="15">
        <f>MAX(BTC[[#This Row],[H-L]:[|L-pC|]])</f>
        <v>268.64999999999964</v>
      </c>
      <c r="K931" s="8">
        <f>(K930*9+BTC[[#This Row],[TR]])/10</f>
        <v>405.38994624849079</v>
      </c>
      <c r="L931" s="12">
        <f>(BTC[[#This Row],[high]]+BTC[[#This Row],[low]])/2</f>
        <v>8785.3250000000007</v>
      </c>
      <c r="M931" s="15">
        <f>BTC[[#This Row],[MidPrice]]+3*BTC[[#This Row],[ATR]]</f>
        <v>10001.494838745473</v>
      </c>
      <c r="N931" s="15">
        <f>BTC[[#This Row],[MidPrice]]-3*BTC[[#This Row],[ATR]]</f>
        <v>7569.1551612545281</v>
      </c>
      <c r="O931" s="15">
        <f>IF(OR(BTC[[#This Row],[UpperE]]&lt;O930,F930&gt;O930),BTC[[#This Row],[UpperE]],O930)</f>
        <v>9826.5275786981147</v>
      </c>
      <c r="P931" s="15">
        <f>IF(OR(BTC[[#This Row],[LowerE]]&gt;P930,F930&lt;P930),BTC[[#This Row],[LowerE]],P930)</f>
        <v>7569.1551612545281</v>
      </c>
      <c r="Q931" s="8">
        <f>IF(T930=O930,BTC[[#This Row],[Upper]],BTC[[#This Row],[Lower]])</f>
        <v>9826.5275786981147</v>
      </c>
      <c r="R931" s="22">
        <f>IF(BTC[[#This Row],[SuperTrend]]=BTC[[#This Row],[Upper]],BTC[[#This Row],[Upper]],NA())</f>
        <v>9826.5275786981147</v>
      </c>
      <c r="S931" s="22" t="e">
        <f>IF(BTC[[#This Row],[SuperTrend]]=BTC[[#This Row],[Lower]],BTC[[#This Row],[Lower]],NA())</f>
        <v>#N/A</v>
      </c>
      <c r="T931" s="22">
        <f>IF(BTC[[#This Row],[close]]&lt;=BTC[[#This Row],[STpot]],BTC[[#This Row],[Upper]],BTC[[#This Row],[Lower]])</f>
        <v>9826.5275786981147</v>
      </c>
    </row>
    <row r="932" spans="1:20" x14ac:dyDescent="0.25">
      <c r="A932" s="5">
        <v>931</v>
      </c>
      <c r="B932" s="2">
        <v>43893</v>
      </c>
      <c r="C932" s="1">
        <v>8760.07</v>
      </c>
      <c r="D932" s="1">
        <v>8848.2900000000009</v>
      </c>
      <c r="E932" s="1">
        <v>8660</v>
      </c>
      <c r="F932" s="1">
        <v>8750.8700000000008</v>
      </c>
      <c r="G932" s="15">
        <f>BTC[[#This Row],[high]]-BTC[[#This Row],[low]]</f>
        <v>188.29000000000087</v>
      </c>
      <c r="H932" s="15">
        <f>ABS(BTC[[#This Row],[high]]-F931)</f>
        <v>88.220000000001164</v>
      </c>
      <c r="I932" s="15">
        <f>ABS(BTC[[#This Row],[low]]-F931)</f>
        <v>100.06999999999971</v>
      </c>
      <c r="J932" s="15">
        <f>MAX(BTC[[#This Row],[H-L]:[|L-pC|]])</f>
        <v>188.29000000000087</v>
      </c>
      <c r="K932" s="8">
        <f>(K931*9+BTC[[#This Row],[TR]])/10</f>
        <v>383.67995162364178</v>
      </c>
      <c r="L932" s="12">
        <f>(BTC[[#This Row],[high]]+BTC[[#This Row],[low]])/2</f>
        <v>8754.1450000000004</v>
      </c>
      <c r="M932" s="15">
        <f>BTC[[#This Row],[MidPrice]]+3*BTC[[#This Row],[ATR]]</f>
        <v>9905.1848548709258</v>
      </c>
      <c r="N932" s="15">
        <f>BTC[[#This Row],[MidPrice]]-3*BTC[[#This Row],[ATR]]</f>
        <v>7603.105145129075</v>
      </c>
      <c r="O932" s="15">
        <f>IF(OR(BTC[[#This Row],[UpperE]]&lt;O931,F931&gt;O931),BTC[[#This Row],[UpperE]],O931)</f>
        <v>9826.5275786981147</v>
      </c>
      <c r="P932" s="15">
        <f>IF(OR(BTC[[#This Row],[LowerE]]&gt;P931,F931&lt;P931),BTC[[#This Row],[LowerE]],P931)</f>
        <v>7603.105145129075</v>
      </c>
      <c r="Q932" s="8">
        <f>IF(T931=O931,BTC[[#This Row],[Upper]],BTC[[#This Row],[Lower]])</f>
        <v>9826.5275786981147</v>
      </c>
      <c r="R932" s="22">
        <f>IF(BTC[[#This Row],[SuperTrend]]=BTC[[#This Row],[Upper]],BTC[[#This Row],[Upper]],NA())</f>
        <v>9826.5275786981147</v>
      </c>
      <c r="S932" s="22" t="e">
        <f>IF(BTC[[#This Row],[SuperTrend]]=BTC[[#This Row],[Lower]],BTC[[#This Row],[Lower]],NA())</f>
        <v>#N/A</v>
      </c>
      <c r="T932" s="22">
        <f>IF(BTC[[#This Row],[close]]&lt;=BTC[[#This Row],[STpot]],BTC[[#This Row],[Upper]],BTC[[#This Row],[Lower]])</f>
        <v>9826.5275786981147</v>
      </c>
    </row>
    <row r="933" spans="1:20" x14ac:dyDescent="0.25">
      <c r="A933" s="5">
        <v>932</v>
      </c>
      <c r="B933" s="2">
        <v>43894</v>
      </c>
      <c r="C933" s="1">
        <v>8750.99</v>
      </c>
      <c r="D933" s="1">
        <v>9159.42</v>
      </c>
      <c r="E933" s="1">
        <v>8746.5400000000009</v>
      </c>
      <c r="F933" s="1">
        <v>9054.68</v>
      </c>
      <c r="G933" s="15">
        <f>BTC[[#This Row],[high]]-BTC[[#This Row],[low]]</f>
        <v>412.8799999999992</v>
      </c>
      <c r="H933" s="15">
        <f>ABS(BTC[[#This Row],[high]]-F932)</f>
        <v>408.54999999999927</v>
      </c>
      <c r="I933" s="15">
        <f>ABS(BTC[[#This Row],[low]]-F932)</f>
        <v>4.3299999999999272</v>
      </c>
      <c r="J933" s="15">
        <f>MAX(BTC[[#This Row],[H-L]:[|L-pC|]])</f>
        <v>412.8799999999992</v>
      </c>
      <c r="K933" s="8">
        <f>(K932*9+BTC[[#This Row],[TR]])/10</f>
        <v>386.59995646127754</v>
      </c>
      <c r="L933" s="12">
        <f>(BTC[[#This Row],[high]]+BTC[[#This Row],[low]])/2</f>
        <v>8952.98</v>
      </c>
      <c r="M933" s="15">
        <f>BTC[[#This Row],[MidPrice]]+3*BTC[[#This Row],[ATR]]</f>
        <v>10112.779869383832</v>
      </c>
      <c r="N933" s="15">
        <f>BTC[[#This Row],[MidPrice]]-3*BTC[[#This Row],[ATR]]</f>
        <v>7793.1801306161669</v>
      </c>
      <c r="O933" s="15">
        <f>IF(OR(BTC[[#This Row],[UpperE]]&lt;O932,F932&gt;O932),BTC[[#This Row],[UpperE]],O932)</f>
        <v>9826.5275786981147</v>
      </c>
      <c r="P933" s="15">
        <f>IF(OR(BTC[[#This Row],[LowerE]]&gt;P932,F932&lt;P932),BTC[[#This Row],[LowerE]],P932)</f>
        <v>7793.1801306161669</v>
      </c>
      <c r="Q933" s="8">
        <f>IF(T932=O932,BTC[[#This Row],[Upper]],BTC[[#This Row],[Lower]])</f>
        <v>9826.5275786981147</v>
      </c>
      <c r="R933" s="22">
        <f>IF(BTC[[#This Row],[SuperTrend]]=BTC[[#This Row],[Upper]],BTC[[#This Row],[Upper]],NA())</f>
        <v>9826.5275786981147</v>
      </c>
      <c r="S933" s="22" t="e">
        <f>IF(BTC[[#This Row],[SuperTrend]]=BTC[[#This Row],[Lower]],BTC[[#This Row],[Lower]],NA())</f>
        <v>#N/A</v>
      </c>
      <c r="T933" s="22">
        <f>IF(BTC[[#This Row],[close]]&lt;=BTC[[#This Row],[STpot]],BTC[[#This Row],[Upper]],BTC[[#This Row],[Lower]])</f>
        <v>9826.5275786981147</v>
      </c>
    </row>
    <row r="934" spans="1:20" x14ac:dyDescent="0.25">
      <c r="A934" s="5">
        <v>933</v>
      </c>
      <c r="B934" s="2">
        <v>43895</v>
      </c>
      <c r="C934" s="1">
        <v>9054.64</v>
      </c>
      <c r="D934" s="1">
        <v>9170</v>
      </c>
      <c r="E934" s="1">
        <v>8985.5</v>
      </c>
      <c r="F934" s="1">
        <v>9131.8799999999992</v>
      </c>
      <c r="G934" s="15">
        <f>BTC[[#This Row],[high]]-BTC[[#This Row],[low]]</f>
        <v>184.5</v>
      </c>
      <c r="H934" s="15">
        <f>ABS(BTC[[#This Row],[high]]-F933)</f>
        <v>115.31999999999971</v>
      </c>
      <c r="I934" s="15">
        <f>ABS(BTC[[#This Row],[low]]-F933)</f>
        <v>69.180000000000291</v>
      </c>
      <c r="J934" s="15">
        <f>MAX(BTC[[#This Row],[H-L]:[|L-pC|]])</f>
        <v>184.5</v>
      </c>
      <c r="K934" s="8">
        <f>(K933*9+BTC[[#This Row],[TR]])/10</f>
        <v>366.38996081514978</v>
      </c>
      <c r="L934" s="12">
        <f>(BTC[[#This Row],[high]]+BTC[[#This Row],[low]])/2</f>
        <v>9077.75</v>
      </c>
      <c r="M934" s="15">
        <f>BTC[[#This Row],[MidPrice]]+3*BTC[[#This Row],[ATR]]</f>
        <v>10176.919882445449</v>
      </c>
      <c r="N934" s="15">
        <f>BTC[[#This Row],[MidPrice]]-3*BTC[[#This Row],[ATR]]</f>
        <v>7978.5801175545512</v>
      </c>
      <c r="O934" s="15">
        <f>IF(OR(BTC[[#This Row],[UpperE]]&lt;O933,F933&gt;O933),BTC[[#This Row],[UpperE]],O933)</f>
        <v>9826.5275786981147</v>
      </c>
      <c r="P934" s="15">
        <f>IF(OR(BTC[[#This Row],[LowerE]]&gt;P933,F933&lt;P933),BTC[[#This Row],[LowerE]],P933)</f>
        <v>7978.5801175545512</v>
      </c>
      <c r="Q934" s="8">
        <f>IF(T933=O933,BTC[[#This Row],[Upper]],BTC[[#This Row],[Lower]])</f>
        <v>9826.5275786981147</v>
      </c>
      <c r="R934" s="22">
        <f>IF(BTC[[#This Row],[SuperTrend]]=BTC[[#This Row],[Upper]],BTC[[#This Row],[Upper]],NA())</f>
        <v>9826.5275786981147</v>
      </c>
      <c r="S934" s="22" t="e">
        <f>IF(BTC[[#This Row],[SuperTrend]]=BTC[[#This Row],[Lower]],BTC[[#This Row],[Lower]],NA())</f>
        <v>#N/A</v>
      </c>
      <c r="T934" s="22">
        <f>IF(BTC[[#This Row],[close]]&lt;=BTC[[#This Row],[STpot]],BTC[[#This Row],[Upper]],BTC[[#This Row],[Lower]])</f>
        <v>9826.5275786981147</v>
      </c>
    </row>
    <row r="935" spans="1:20" x14ac:dyDescent="0.25">
      <c r="A935" s="5">
        <v>934</v>
      </c>
      <c r="B935" s="2">
        <v>43896</v>
      </c>
      <c r="C935" s="1">
        <v>9130.89</v>
      </c>
      <c r="D935" s="1">
        <v>9188</v>
      </c>
      <c r="E935" s="1">
        <v>8835</v>
      </c>
      <c r="F935" s="1">
        <v>8886.66</v>
      </c>
      <c r="G935" s="15">
        <f>BTC[[#This Row],[high]]-BTC[[#This Row],[low]]</f>
        <v>353</v>
      </c>
      <c r="H935" s="15">
        <f>ABS(BTC[[#This Row],[high]]-F934)</f>
        <v>56.1200000000008</v>
      </c>
      <c r="I935" s="15">
        <f>ABS(BTC[[#This Row],[low]]-F934)</f>
        <v>296.8799999999992</v>
      </c>
      <c r="J935" s="15">
        <f>MAX(BTC[[#This Row],[H-L]:[|L-pC|]])</f>
        <v>353</v>
      </c>
      <c r="K935" s="8">
        <f>(K934*9+BTC[[#This Row],[TR]])/10</f>
        <v>365.05096473363477</v>
      </c>
      <c r="L935" s="12">
        <f>(BTC[[#This Row],[high]]+BTC[[#This Row],[low]])/2</f>
        <v>9011.5</v>
      </c>
      <c r="M935" s="15">
        <f>BTC[[#This Row],[MidPrice]]+3*BTC[[#This Row],[ATR]]</f>
        <v>10106.652894200904</v>
      </c>
      <c r="N935" s="15">
        <f>BTC[[#This Row],[MidPrice]]-3*BTC[[#This Row],[ATR]]</f>
        <v>7916.3471057990955</v>
      </c>
      <c r="O935" s="15">
        <f>IF(OR(BTC[[#This Row],[UpperE]]&lt;O934,F934&gt;O934),BTC[[#This Row],[UpperE]],O934)</f>
        <v>9826.5275786981147</v>
      </c>
      <c r="P935" s="15">
        <f>IF(OR(BTC[[#This Row],[LowerE]]&gt;P934,F934&lt;P934),BTC[[#This Row],[LowerE]],P934)</f>
        <v>7978.5801175545512</v>
      </c>
      <c r="Q935" s="8">
        <f>IF(T934=O934,BTC[[#This Row],[Upper]],BTC[[#This Row],[Lower]])</f>
        <v>9826.5275786981147</v>
      </c>
      <c r="R935" s="22">
        <f>IF(BTC[[#This Row],[SuperTrend]]=BTC[[#This Row],[Upper]],BTC[[#This Row],[Upper]],NA())</f>
        <v>9826.5275786981147</v>
      </c>
      <c r="S935" s="22" t="e">
        <f>IF(BTC[[#This Row],[SuperTrend]]=BTC[[#This Row],[Lower]],BTC[[#This Row],[Lower]],NA())</f>
        <v>#N/A</v>
      </c>
      <c r="T935" s="22">
        <f>IF(BTC[[#This Row],[close]]&lt;=BTC[[#This Row],[STpot]],BTC[[#This Row],[Upper]],BTC[[#This Row],[Lower]])</f>
        <v>9826.5275786981147</v>
      </c>
    </row>
    <row r="936" spans="1:20" x14ac:dyDescent="0.25">
      <c r="A936" s="5">
        <v>935</v>
      </c>
      <c r="B936" s="2">
        <v>43897</v>
      </c>
      <c r="C936" s="1">
        <v>8885.25</v>
      </c>
      <c r="D936" s="1">
        <v>8886.76</v>
      </c>
      <c r="E936" s="1">
        <v>8000</v>
      </c>
      <c r="F936" s="1">
        <v>8033.31</v>
      </c>
      <c r="G936" s="15">
        <f>BTC[[#This Row],[high]]-BTC[[#This Row],[low]]</f>
        <v>886.76000000000022</v>
      </c>
      <c r="H936" s="15">
        <f>ABS(BTC[[#This Row],[high]]-F935)</f>
        <v>0.1000000000003638</v>
      </c>
      <c r="I936" s="15">
        <f>ABS(BTC[[#This Row],[low]]-F935)</f>
        <v>886.65999999999985</v>
      </c>
      <c r="J936" s="15">
        <f>MAX(BTC[[#This Row],[H-L]:[|L-pC|]])</f>
        <v>886.76000000000022</v>
      </c>
      <c r="K936" s="8">
        <f>(K935*9+BTC[[#This Row],[TR]])/10</f>
        <v>417.22186826027138</v>
      </c>
      <c r="L936" s="12">
        <f>(BTC[[#This Row],[high]]+BTC[[#This Row],[low]])/2</f>
        <v>8443.380000000001</v>
      </c>
      <c r="M936" s="15">
        <f>BTC[[#This Row],[MidPrice]]+3*BTC[[#This Row],[ATR]]</f>
        <v>9695.0456047808148</v>
      </c>
      <c r="N936" s="15">
        <f>BTC[[#This Row],[MidPrice]]-3*BTC[[#This Row],[ATR]]</f>
        <v>7191.7143952191873</v>
      </c>
      <c r="O936" s="15">
        <f>IF(OR(BTC[[#This Row],[UpperE]]&lt;O935,F935&gt;O935),BTC[[#This Row],[UpperE]],O935)</f>
        <v>9695.0456047808148</v>
      </c>
      <c r="P936" s="15">
        <f>IF(OR(BTC[[#This Row],[LowerE]]&gt;P935,F935&lt;P935),BTC[[#This Row],[LowerE]],P935)</f>
        <v>7978.5801175545512</v>
      </c>
      <c r="Q936" s="8">
        <f>IF(T935=O935,BTC[[#This Row],[Upper]],BTC[[#This Row],[Lower]])</f>
        <v>9695.0456047808148</v>
      </c>
      <c r="R936" s="22">
        <f>IF(BTC[[#This Row],[SuperTrend]]=BTC[[#This Row],[Upper]],BTC[[#This Row],[Upper]],NA())</f>
        <v>9695.0456047808148</v>
      </c>
      <c r="S936" s="22" t="e">
        <f>IF(BTC[[#This Row],[SuperTrend]]=BTC[[#This Row],[Lower]],BTC[[#This Row],[Lower]],NA())</f>
        <v>#N/A</v>
      </c>
      <c r="T936" s="22">
        <f>IF(BTC[[#This Row],[close]]&lt;=BTC[[#This Row],[STpot]],BTC[[#This Row],[Upper]],BTC[[#This Row],[Lower]])</f>
        <v>9695.0456047808148</v>
      </c>
    </row>
    <row r="937" spans="1:20" x14ac:dyDescent="0.25">
      <c r="A937" s="5">
        <v>936</v>
      </c>
      <c r="B937" s="2">
        <v>43898</v>
      </c>
      <c r="C937" s="1">
        <v>8034.76</v>
      </c>
      <c r="D937" s="1">
        <v>8179.31</v>
      </c>
      <c r="E937" s="1">
        <v>7632.01</v>
      </c>
      <c r="F937" s="1">
        <v>7929.87</v>
      </c>
      <c r="G937" s="15">
        <f>BTC[[#This Row],[high]]-BTC[[#This Row],[low]]</f>
        <v>547.30000000000018</v>
      </c>
      <c r="H937" s="15">
        <f>ABS(BTC[[#This Row],[high]]-F936)</f>
        <v>146</v>
      </c>
      <c r="I937" s="15">
        <f>ABS(BTC[[#This Row],[low]]-F936)</f>
        <v>401.30000000000018</v>
      </c>
      <c r="J937" s="15">
        <f>MAX(BTC[[#This Row],[H-L]:[|L-pC|]])</f>
        <v>547.30000000000018</v>
      </c>
      <c r="K937" s="8">
        <f>(K936*9+BTC[[#This Row],[TR]])/10</f>
        <v>430.22968143424424</v>
      </c>
      <c r="L937" s="12">
        <f>(BTC[[#This Row],[high]]+BTC[[#This Row],[low]])/2</f>
        <v>7905.66</v>
      </c>
      <c r="M937" s="15">
        <f>BTC[[#This Row],[MidPrice]]+3*BTC[[#This Row],[ATR]]</f>
        <v>9196.3490443027331</v>
      </c>
      <c r="N937" s="15">
        <f>BTC[[#This Row],[MidPrice]]-3*BTC[[#This Row],[ATR]]</f>
        <v>6614.9709556972666</v>
      </c>
      <c r="O937" s="15">
        <f>IF(OR(BTC[[#This Row],[UpperE]]&lt;O936,F936&gt;O936),BTC[[#This Row],[UpperE]],O936)</f>
        <v>9196.3490443027331</v>
      </c>
      <c r="P937" s="15">
        <f>IF(OR(BTC[[#This Row],[LowerE]]&gt;P936,F936&lt;P936),BTC[[#This Row],[LowerE]],P936)</f>
        <v>7978.5801175545512</v>
      </c>
      <c r="Q937" s="8">
        <f>IF(T936=O936,BTC[[#This Row],[Upper]],BTC[[#This Row],[Lower]])</f>
        <v>9196.3490443027331</v>
      </c>
      <c r="R937" s="22">
        <f>IF(BTC[[#This Row],[SuperTrend]]=BTC[[#This Row],[Upper]],BTC[[#This Row],[Upper]],NA())</f>
        <v>9196.3490443027331</v>
      </c>
      <c r="S937" s="22" t="e">
        <f>IF(BTC[[#This Row],[SuperTrend]]=BTC[[#This Row],[Lower]],BTC[[#This Row],[Lower]],NA())</f>
        <v>#N/A</v>
      </c>
      <c r="T937" s="22">
        <f>IF(BTC[[#This Row],[close]]&lt;=BTC[[#This Row],[STpot]],BTC[[#This Row],[Upper]],BTC[[#This Row],[Lower]])</f>
        <v>9196.3490443027331</v>
      </c>
    </row>
    <row r="938" spans="1:20" x14ac:dyDescent="0.25">
      <c r="A938" s="5">
        <v>937</v>
      </c>
      <c r="B938" s="2">
        <v>43899</v>
      </c>
      <c r="C938" s="1">
        <v>7929.87</v>
      </c>
      <c r="D938" s="1">
        <v>8149</v>
      </c>
      <c r="E938" s="1">
        <v>7728.01</v>
      </c>
      <c r="F938" s="1">
        <v>7894.56</v>
      </c>
      <c r="G938" s="15">
        <f>BTC[[#This Row],[high]]-BTC[[#This Row],[low]]</f>
        <v>420.98999999999978</v>
      </c>
      <c r="H938" s="15">
        <f>ABS(BTC[[#This Row],[high]]-F937)</f>
        <v>219.13000000000011</v>
      </c>
      <c r="I938" s="15">
        <f>ABS(BTC[[#This Row],[low]]-F937)</f>
        <v>201.85999999999967</v>
      </c>
      <c r="J938" s="15">
        <f>MAX(BTC[[#This Row],[H-L]:[|L-pC|]])</f>
        <v>420.98999999999978</v>
      </c>
      <c r="K938" s="8">
        <f>(K937*9+BTC[[#This Row],[TR]])/10</f>
        <v>429.30571329081977</v>
      </c>
      <c r="L938" s="12">
        <f>(BTC[[#This Row],[high]]+BTC[[#This Row],[low]])/2</f>
        <v>7938.5050000000001</v>
      </c>
      <c r="M938" s="15">
        <f>BTC[[#This Row],[MidPrice]]+3*BTC[[#This Row],[ATR]]</f>
        <v>9226.4221398724585</v>
      </c>
      <c r="N938" s="15">
        <f>BTC[[#This Row],[MidPrice]]-3*BTC[[#This Row],[ATR]]</f>
        <v>6650.5878601275408</v>
      </c>
      <c r="O938" s="15">
        <f>IF(OR(BTC[[#This Row],[UpperE]]&lt;O937,F937&gt;O937),BTC[[#This Row],[UpperE]],O937)</f>
        <v>9196.3490443027331</v>
      </c>
      <c r="P938" s="15">
        <f>IF(OR(BTC[[#This Row],[LowerE]]&gt;P937,F937&lt;P937),BTC[[#This Row],[LowerE]],P937)</f>
        <v>6650.5878601275408</v>
      </c>
      <c r="Q938" s="8">
        <f>IF(T937=O937,BTC[[#This Row],[Upper]],BTC[[#This Row],[Lower]])</f>
        <v>9196.3490443027331</v>
      </c>
      <c r="R938" s="22">
        <f>IF(BTC[[#This Row],[SuperTrend]]=BTC[[#This Row],[Upper]],BTC[[#This Row],[Upper]],NA())</f>
        <v>9196.3490443027331</v>
      </c>
      <c r="S938" s="22" t="e">
        <f>IF(BTC[[#This Row],[SuperTrend]]=BTC[[#This Row],[Lower]],BTC[[#This Row],[Lower]],NA())</f>
        <v>#N/A</v>
      </c>
      <c r="T938" s="22">
        <f>IF(BTC[[#This Row],[close]]&lt;=BTC[[#This Row],[STpot]],BTC[[#This Row],[Upper]],BTC[[#This Row],[Lower]])</f>
        <v>9196.3490443027331</v>
      </c>
    </row>
    <row r="939" spans="1:20" x14ac:dyDescent="0.25">
      <c r="A939" s="5">
        <v>938</v>
      </c>
      <c r="B939" s="2">
        <v>43900</v>
      </c>
      <c r="C939" s="1">
        <v>7894.57</v>
      </c>
      <c r="D939" s="1">
        <v>7980</v>
      </c>
      <c r="E939" s="1">
        <v>7590</v>
      </c>
      <c r="F939" s="1">
        <v>7934.52</v>
      </c>
      <c r="G939" s="15">
        <f>BTC[[#This Row],[high]]-BTC[[#This Row],[low]]</f>
        <v>390</v>
      </c>
      <c r="H939" s="15">
        <f>ABS(BTC[[#This Row],[high]]-F938)</f>
        <v>85.4399999999996</v>
      </c>
      <c r="I939" s="15">
        <f>ABS(BTC[[#This Row],[low]]-F938)</f>
        <v>304.5600000000004</v>
      </c>
      <c r="J939" s="15">
        <f>MAX(BTC[[#This Row],[H-L]:[|L-pC|]])</f>
        <v>390</v>
      </c>
      <c r="K939" s="8">
        <f>(K938*9+BTC[[#This Row],[TR]])/10</f>
        <v>425.37514196173777</v>
      </c>
      <c r="L939" s="12">
        <f>(BTC[[#This Row],[high]]+BTC[[#This Row],[low]])/2</f>
        <v>7785</v>
      </c>
      <c r="M939" s="15">
        <f>BTC[[#This Row],[MidPrice]]+3*BTC[[#This Row],[ATR]]</f>
        <v>9061.1254258852132</v>
      </c>
      <c r="N939" s="15">
        <f>BTC[[#This Row],[MidPrice]]-3*BTC[[#This Row],[ATR]]</f>
        <v>6508.8745741147868</v>
      </c>
      <c r="O939" s="15">
        <f>IF(OR(BTC[[#This Row],[UpperE]]&lt;O938,F938&gt;O938),BTC[[#This Row],[UpperE]],O938)</f>
        <v>9061.1254258852132</v>
      </c>
      <c r="P939" s="15">
        <f>IF(OR(BTC[[#This Row],[LowerE]]&gt;P938,F938&lt;P938),BTC[[#This Row],[LowerE]],P938)</f>
        <v>6650.5878601275408</v>
      </c>
      <c r="Q939" s="8">
        <f>IF(T938=O938,BTC[[#This Row],[Upper]],BTC[[#This Row],[Lower]])</f>
        <v>9061.1254258852132</v>
      </c>
      <c r="R939" s="22">
        <f>IF(BTC[[#This Row],[SuperTrend]]=BTC[[#This Row],[Upper]],BTC[[#This Row],[Upper]],NA())</f>
        <v>9061.1254258852132</v>
      </c>
      <c r="S939" s="22" t="e">
        <f>IF(BTC[[#This Row],[SuperTrend]]=BTC[[#This Row],[Lower]],BTC[[#This Row],[Lower]],NA())</f>
        <v>#N/A</v>
      </c>
      <c r="T939" s="22">
        <f>IF(BTC[[#This Row],[close]]&lt;=BTC[[#This Row],[STpot]],BTC[[#This Row],[Upper]],BTC[[#This Row],[Lower]])</f>
        <v>9061.1254258852132</v>
      </c>
    </row>
    <row r="940" spans="1:20" x14ac:dyDescent="0.25">
      <c r="A940" s="5">
        <v>939</v>
      </c>
      <c r="B940" s="2">
        <v>43901</v>
      </c>
      <c r="C940" s="1">
        <v>7934.58</v>
      </c>
      <c r="D940" s="1">
        <v>7966.17</v>
      </c>
      <c r="E940" s="1">
        <v>4410</v>
      </c>
      <c r="F940" s="1">
        <v>4800</v>
      </c>
      <c r="G940" s="15">
        <f>BTC[[#This Row],[high]]-BTC[[#This Row],[low]]</f>
        <v>3556.17</v>
      </c>
      <c r="H940" s="15">
        <f>ABS(BTC[[#This Row],[high]]-F939)</f>
        <v>31.649999999999636</v>
      </c>
      <c r="I940" s="15">
        <f>ABS(BTC[[#This Row],[low]]-F939)</f>
        <v>3524.5200000000004</v>
      </c>
      <c r="J940" s="15">
        <f>MAX(BTC[[#This Row],[H-L]:[|L-pC|]])</f>
        <v>3556.17</v>
      </c>
      <c r="K940" s="8">
        <f>(K939*9+BTC[[#This Row],[TR]])/10</f>
        <v>738.45462776556394</v>
      </c>
      <c r="L940" s="12">
        <f>(BTC[[#This Row],[high]]+BTC[[#This Row],[low]])/2</f>
        <v>6188.085</v>
      </c>
      <c r="M940" s="15">
        <f>BTC[[#This Row],[MidPrice]]+3*BTC[[#This Row],[ATR]]</f>
        <v>8403.4488832966927</v>
      </c>
      <c r="N940" s="15">
        <f>BTC[[#This Row],[MidPrice]]-3*BTC[[#This Row],[ATR]]</f>
        <v>3972.7211167033083</v>
      </c>
      <c r="O940" s="15">
        <f>IF(OR(BTC[[#This Row],[UpperE]]&lt;O939,F939&gt;O939),BTC[[#This Row],[UpperE]],O939)</f>
        <v>8403.4488832966927</v>
      </c>
      <c r="P940" s="15">
        <f>IF(OR(BTC[[#This Row],[LowerE]]&gt;P939,F939&lt;P939),BTC[[#This Row],[LowerE]],P939)</f>
        <v>6650.5878601275408</v>
      </c>
      <c r="Q940" s="8">
        <f>IF(T939=O939,BTC[[#This Row],[Upper]],BTC[[#This Row],[Lower]])</f>
        <v>8403.4488832966927</v>
      </c>
      <c r="R940" s="22">
        <f>IF(BTC[[#This Row],[SuperTrend]]=BTC[[#This Row],[Upper]],BTC[[#This Row],[Upper]],NA())</f>
        <v>8403.4488832966927</v>
      </c>
      <c r="S940" s="22" t="e">
        <f>IF(BTC[[#This Row],[SuperTrend]]=BTC[[#This Row],[Lower]],BTC[[#This Row],[Lower]],NA())</f>
        <v>#N/A</v>
      </c>
      <c r="T940" s="22">
        <f>IF(BTC[[#This Row],[close]]&lt;=BTC[[#This Row],[STpot]],BTC[[#This Row],[Upper]],BTC[[#This Row],[Lower]])</f>
        <v>8403.4488832966927</v>
      </c>
    </row>
    <row r="941" spans="1:20" x14ac:dyDescent="0.25">
      <c r="A941" s="5">
        <v>940</v>
      </c>
      <c r="B941" s="2">
        <v>43902</v>
      </c>
      <c r="C941" s="1">
        <v>4800.01</v>
      </c>
      <c r="D941" s="1">
        <v>5955</v>
      </c>
      <c r="E941" s="1">
        <v>3782.13</v>
      </c>
      <c r="F941" s="1">
        <v>5578.6</v>
      </c>
      <c r="G941" s="15">
        <f>BTC[[#This Row],[high]]-BTC[[#This Row],[low]]</f>
        <v>2172.87</v>
      </c>
      <c r="H941" s="15">
        <f>ABS(BTC[[#This Row],[high]]-F940)</f>
        <v>1155</v>
      </c>
      <c r="I941" s="15">
        <f>ABS(BTC[[#This Row],[low]]-F940)</f>
        <v>1017.8699999999999</v>
      </c>
      <c r="J941" s="15">
        <f>MAX(BTC[[#This Row],[H-L]:[|L-pC|]])</f>
        <v>2172.87</v>
      </c>
      <c r="K941" s="8">
        <f>(K940*9+BTC[[#This Row],[TR]])/10</f>
        <v>881.89616498900762</v>
      </c>
      <c r="L941" s="12">
        <f>(BTC[[#This Row],[high]]+BTC[[#This Row],[low]])/2</f>
        <v>4868.5650000000005</v>
      </c>
      <c r="M941" s="15">
        <f>BTC[[#This Row],[MidPrice]]+3*BTC[[#This Row],[ATR]]</f>
        <v>7514.2534949670235</v>
      </c>
      <c r="N941" s="15">
        <f>BTC[[#This Row],[MidPrice]]-3*BTC[[#This Row],[ATR]]</f>
        <v>2222.8765050329775</v>
      </c>
      <c r="O941" s="15">
        <f>IF(OR(BTC[[#This Row],[UpperE]]&lt;O940,F940&gt;O940),BTC[[#This Row],[UpperE]],O940)</f>
        <v>7514.2534949670235</v>
      </c>
      <c r="P941" s="15">
        <f>IF(OR(BTC[[#This Row],[LowerE]]&gt;P940,F940&lt;P940),BTC[[#This Row],[LowerE]],P940)</f>
        <v>2222.8765050329775</v>
      </c>
      <c r="Q941" s="8">
        <f>IF(T940=O940,BTC[[#This Row],[Upper]],BTC[[#This Row],[Lower]])</f>
        <v>7514.2534949670235</v>
      </c>
      <c r="R941" s="22">
        <f>IF(BTC[[#This Row],[SuperTrend]]=BTC[[#This Row],[Upper]],BTC[[#This Row],[Upper]],NA())</f>
        <v>7514.2534949670235</v>
      </c>
      <c r="S941" s="22" t="e">
        <f>IF(BTC[[#This Row],[SuperTrend]]=BTC[[#This Row],[Lower]],BTC[[#This Row],[Lower]],NA())</f>
        <v>#N/A</v>
      </c>
      <c r="T941" s="22">
        <f>IF(BTC[[#This Row],[close]]&lt;=BTC[[#This Row],[STpot]],BTC[[#This Row],[Upper]],BTC[[#This Row],[Lower]])</f>
        <v>7514.2534949670235</v>
      </c>
    </row>
    <row r="942" spans="1:20" x14ac:dyDescent="0.25">
      <c r="A942" s="5">
        <v>941</v>
      </c>
      <c r="B942" s="2">
        <v>43903</v>
      </c>
      <c r="C942" s="1">
        <v>5576.05</v>
      </c>
      <c r="D942" s="1">
        <v>5640.52</v>
      </c>
      <c r="E942" s="1">
        <v>5055.13</v>
      </c>
      <c r="F942" s="1">
        <v>5172.0600000000004</v>
      </c>
      <c r="G942" s="15">
        <f>BTC[[#This Row],[high]]-BTC[[#This Row],[low]]</f>
        <v>585.39000000000033</v>
      </c>
      <c r="H942" s="15">
        <f>ABS(BTC[[#This Row],[high]]-F941)</f>
        <v>61.920000000000073</v>
      </c>
      <c r="I942" s="15">
        <f>ABS(BTC[[#This Row],[low]]-F941)</f>
        <v>523.47000000000025</v>
      </c>
      <c r="J942" s="15">
        <f>MAX(BTC[[#This Row],[H-L]:[|L-pC|]])</f>
        <v>585.39000000000033</v>
      </c>
      <c r="K942" s="8">
        <f>(K941*9+BTC[[#This Row],[TR]])/10</f>
        <v>852.2455484901069</v>
      </c>
      <c r="L942" s="12">
        <f>(BTC[[#This Row],[high]]+BTC[[#This Row],[low]])/2</f>
        <v>5347.8250000000007</v>
      </c>
      <c r="M942" s="15">
        <f>BTC[[#This Row],[MidPrice]]+3*BTC[[#This Row],[ATR]]</f>
        <v>7904.5616454703213</v>
      </c>
      <c r="N942" s="15">
        <f>BTC[[#This Row],[MidPrice]]-3*BTC[[#This Row],[ATR]]</f>
        <v>2791.0883545296801</v>
      </c>
      <c r="O942" s="15">
        <f>IF(OR(BTC[[#This Row],[UpperE]]&lt;O941,F941&gt;O941),BTC[[#This Row],[UpperE]],O941)</f>
        <v>7514.2534949670235</v>
      </c>
      <c r="P942" s="15">
        <f>IF(OR(BTC[[#This Row],[LowerE]]&gt;P941,F941&lt;P941),BTC[[#This Row],[LowerE]],P941)</f>
        <v>2791.0883545296801</v>
      </c>
      <c r="Q942" s="8">
        <f>IF(T941=O941,BTC[[#This Row],[Upper]],BTC[[#This Row],[Lower]])</f>
        <v>7514.2534949670235</v>
      </c>
      <c r="R942" s="22">
        <f>IF(BTC[[#This Row],[SuperTrend]]=BTC[[#This Row],[Upper]],BTC[[#This Row],[Upper]],NA())</f>
        <v>7514.2534949670235</v>
      </c>
      <c r="S942" s="22" t="e">
        <f>IF(BTC[[#This Row],[SuperTrend]]=BTC[[#This Row],[Lower]],BTC[[#This Row],[Lower]],NA())</f>
        <v>#N/A</v>
      </c>
      <c r="T942" s="22">
        <f>IF(BTC[[#This Row],[close]]&lt;=BTC[[#This Row],[STpot]],BTC[[#This Row],[Upper]],BTC[[#This Row],[Lower]])</f>
        <v>7514.2534949670235</v>
      </c>
    </row>
    <row r="943" spans="1:20" x14ac:dyDescent="0.25">
      <c r="A943" s="5">
        <v>942</v>
      </c>
      <c r="B943" s="2">
        <v>43904</v>
      </c>
      <c r="C943" s="1">
        <v>5172.4799999999996</v>
      </c>
      <c r="D943" s="1">
        <v>5940</v>
      </c>
      <c r="E943" s="1">
        <v>5093.1000000000004</v>
      </c>
      <c r="F943" s="1">
        <v>5361.3</v>
      </c>
      <c r="G943" s="15">
        <f>BTC[[#This Row],[high]]-BTC[[#This Row],[low]]</f>
        <v>846.89999999999964</v>
      </c>
      <c r="H943" s="15">
        <f>ABS(BTC[[#This Row],[high]]-F942)</f>
        <v>767.9399999999996</v>
      </c>
      <c r="I943" s="15">
        <f>ABS(BTC[[#This Row],[low]]-F942)</f>
        <v>78.960000000000036</v>
      </c>
      <c r="J943" s="15">
        <f>MAX(BTC[[#This Row],[H-L]:[|L-pC|]])</f>
        <v>846.89999999999964</v>
      </c>
      <c r="K943" s="8">
        <f>(K942*9+BTC[[#This Row],[TR]])/10</f>
        <v>851.71099364109614</v>
      </c>
      <c r="L943" s="12">
        <f>(BTC[[#This Row],[high]]+BTC[[#This Row],[low]])/2</f>
        <v>5516.55</v>
      </c>
      <c r="M943" s="15">
        <f>BTC[[#This Row],[MidPrice]]+3*BTC[[#This Row],[ATR]]</f>
        <v>8071.6829809232886</v>
      </c>
      <c r="N943" s="15">
        <f>BTC[[#This Row],[MidPrice]]-3*BTC[[#This Row],[ATR]]</f>
        <v>2961.4170190767118</v>
      </c>
      <c r="O943" s="15">
        <f>IF(OR(BTC[[#This Row],[UpperE]]&lt;O942,F942&gt;O942),BTC[[#This Row],[UpperE]],O942)</f>
        <v>7514.2534949670235</v>
      </c>
      <c r="P943" s="15">
        <f>IF(OR(BTC[[#This Row],[LowerE]]&gt;P942,F942&lt;P942),BTC[[#This Row],[LowerE]],P942)</f>
        <v>2961.4170190767118</v>
      </c>
      <c r="Q943" s="8">
        <f>IF(T942=O942,BTC[[#This Row],[Upper]],BTC[[#This Row],[Lower]])</f>
        <v>7514.2534949670235</v>
      </c>
      <c r="R943" s="22">
        <f>IF(BTC[[#This Row],[SuperTrend]]=BTC[[#This Row],[Upper]],BTC[[#This Row],[Upper]],NA())</f>
        <v>7514.2534949670235</v>
      </c>
      <c r="S943" s="22" t="e">
        <f>IF(BTC[[#This Row],[SuperTrend]]=BTC[[#This Row],[Lower]],BTC[[#This Row],[Lower]],NA())</f>
        <v>#N/A</v>
      </c>
      <c r="T943" s="22">
        <f>IF(BTC[[#This Row],[close]]&lt;=BTC[[#This Row],[STpot]],BTC[[#This Row],[Upper]],BTC[[#This Row],[Lower]])</f>
        <v>7514.2534949670235</v>
      </c>
    </row>
    <row r="944" spans="1:20" x14ac:dyDescent="0.25">
      <c r="A944" s="5">
        <v>943</v>
      </c>
      <c r="B944" s="2">
        <v>43905</v>
      </c>
      <c r="C944" s="1">
        <v>5360.33</v>
      </c>
      <c r="D944" s="1">
        <v>5365.42</v>
      </c>
      <c r="E944" s="1">
        <v>4442.12</v>
      </c>
      <c r="F944" s="1">
        <v>5028.97</v>
      </c>
      <c r="G944" s="15">
        <f>BTC[[#This Row],[high]]-BTC[[#This Row],[low]]</f>
        <v>923.30000000000018</v>
      </c>
      <c r="H944" s="15">
        <f>ABS(BTC[[#This Row],[high]]-F943)</f>
        <v>4.1199999999998909</v>
      </c>
      <c r="I944" s="15">
        <f>ABS(BTC[[#This Row],[low]]-F943)</f>
        <v>919.18000000000029</v>
      </c>
      <c r="J944" s="15">
        <f>MAX(BTC[[#This Row],[H-L]:[|L-pC|]])</f>
        <v>923.30000000000018</v>
      </c>
      <c r="K944" s="8">
        <f>(K943*9+BTC[[#This Row],[TR]])/10</f>
        <v>858.86989427698643</v>
      </c>
      <c r="L944" s="12">
        <f>(BTC[[#This Row],[high]]+BTC[[#This Row],[low]])/2</f>
        <v>4903.7700000000004</v>
      </c>
      <c r="M944" s="15">
        <f>BTC[[#This Row],[MidPrice]]+3*BTC[[#This Row],[ATR]]</f>
        <v>7480.3796828309596</v>
      </c>
      <c r="N944" s="15">
        <f>BTC[[#This Row],[MidPrice]]-3*BTC[[#This Row],[ATR]]</f>
        <v>2327.1603171690413</v>
      </c>
      <c r="O944" s="15">
        <f>IF(OR(BTC[[#This Row],[UpperE]]&lt;O943,F943&gt;O943),BTC[[#This Row],[UpperE]],O943)</f>
        <v>7480.3796828309596</v>
      </c>
      <c r="P944" s="15">
        <f>IF(OR(BTC[[#This Row],[LowerE]]&gt;P943,F943&lt;P943),BTC[[#This Row],[LowerE]],P943)</f>
        <v>2961.4170190767118</v>
      </c>
      <c r="Q944" s="8">
        <f>IF(T943=O943,BTC[[#This Row],[Upper]],BTC[[#This Row],[Lower]])</f>
        <v>7480.3796828309596</v>
      </c>
      <c r="R944" s="22">
        <f>IF(BTC[[#This Row],[SuperTrend]]=BTC[[#This Row],[Upper]],BTC[[#This Row],[Upper]],NA())</f>
        <v>7480.3796828309596</v>
      </c>
      <c r="S944" s="22" t="e">
        <f>IF(BTC[[#This Row],[SuperTrend]]=BTC[[#This Row],[Lower]],BTC[[#This Row],[Lower]],NA())</f>
        <v>#N/A</v>
      </c>
      <c r="T944" s="22">
        <f>IF(BTC[[#This Row],[close]]&lt;=BTC[[#This Row],[STpot]],BTC[[#This Row],[Upper]],BTC[[#This Row],[Lower]])</f>
        <v>7480.3796828309596</v>
      </c>
    </row>
    <row r="945" spans="1:20" x14ac:dyDescent="0.25">
      <c r="A945" s="5">
        <v>944</v>
      </c>
      <c r="B945" s="2">
        <v>43906</v>
      </c>
      <c r="C945" s="1">
        <v>5028.8599999999997</v>
      </c>
      <c r="D945" s="1">
        <v>5525</v>
      </c>
      <c r="E945" s="1">
        <v>4921.45</v>
      </c>
      <c r="F945" s="1">
        <v>5312.64</v>
      </c>
      <c r="G945" s="15">
        <f>BTC[[#This Row],[high]]-BTC[[#This Row],[low]]</f>
        <v>603.55000000000018</v>
      </c>
      <c r="H945" s="15">
        <f>ABS(BTC[[#This Row],[high]]-F944)</f>
        <v>496.02999999999975</v>
      </c>
      <c r="I945" s="15">
        <f>ABS(BTC[[#This Row],[low]]-F944)</f>
        <v>107.52000000000044</v>
      </c>
      <c r="J945" s="15">
        <f>MAX(BTC[[#This Row],[H-L]:[|L-pC|]])</f>
        <v>603.55000000000018</v>
      </c>
      <c r="K945" s="8">
        <f>(K944*9+BTC[[#This Row],[TR]])/10</f>
        <v>833.33790484928772</v>
      </c>
      <c r="L945" s="12">
        <f>(BTC[[#This Row],[high]]+BTC[[#This Row],[low]])/2</f>
        <v>5223.2250000000004</v>
      </c>
      <c r="M945" s="15">
        <f>BTC[[#This Row],[MidPrice]]+3*BTC[[#This Row],[ATR]]</f>
        <v>7723.2387145478633</v>
      </c>
      <c r="N945" s="15">
        <f>BTC[[#This Row],[MidPrice]]-3*BTC[[#This Row],[ATR]]</f>
        <v>2723.2112854521374</v>
      </c>
      <c r="O945" s="15">
        <f>IF(OR(BTC[[#This Row],[UpperE]]&lt;O944,F944&gt;O944),BTC[[#This Row],[UpperE]],O944)</f>
        <v>7480.3796828309596</v>
      </c>
      <c r="P945" s="15">
        <f>IF(OR(BTC[[#This Row],[LowerE]]&gt;P944,F944&lt;P944),BTC[[#This Row],[LowerE]],P944)</f>
        <v>2961.4170190767118</v>
      </c>
      <c r="Q945" s="8">
        <f>IF(T944=O944,BTC[[#This Row],[Upper]],BTC[[#This Row],[Lower]])</f>
        <v>7480.3796828309596</v>
      </c>
      <c r="R945" s="22">
        <f>IF(BTC[[#This Row],[SuperTrend]]=BTC[[#This Row],[Upper]],BTC[[#This Row],[Upper]],NA())</f>
        <v>7480.3796828309596</v>
      </c>
      <c r="S945" s="22" t="e">
        <f>IF(BTC[[#This Row],[SuperTrend]]=BTC[[#This Row],[Lower]],BTC[[#This Row],[Lower]],NA())</f>
        <v>#N/A</v>
      </c>
      <c r="T945" s="22">
        <f>IF(BTC[[#This Row],[close]]&lt;=BTC[[#This Row],[STpot]],BTC[[#This Row],[Upper]],BTC[[#This Row],[Lower]])</f>
        <v>7480.3796828309596</v>
      </c>
    </row>
    <row r="946" spans="1:20" x14ac:dyDescent="0.25">
      <c r="A946" s="5">
        <v>945</v>
      </c>
      <c r="B946" s="2">
        <v>43907</v>
      </c>
      <c r="C946" s="1">
        <v>5312.64</v>
      </c>
      <c r="D946" s="1">
        <v>5436.17</v>
      </c>
      <c r="E946" s="1">
        <v>5009.37</v>
      </c>
      <c r="F946" s="1">
        <v>5393.04</v>
      </c>
      <c r="G946" s="15">
        <f>BTC[[#This Row],[high]]-BTC[[#This Row],[low]]</f>
        <v>426.80000000000018</v>
      </c>
      <c r="H946" s="15">
        <f>ABS(BTC[[#This Row],[high]]-F945)</f>
        <v>123.52999999999975</v>
      </c>
      <c r="I946" s="15">
        <f>ABS(BTC[[#This Row],[low]]-F945)</f>
        <v>303.27000000000044</v>
      </c>
      <c r="J946" s="15">
        <f>MAX(BTC[[#This Row],[H-L]:[|L-pC|]])</f>
        <v>426.80000000000018</v>
      </c>
      <c r="K946" s="8">
        <f>(K945*9+BTC[[#This Row],[TR]])/10</f>
        <v>792.68411436435895</v>
      </c>
      <c r="L946" s="12">
        <f>(BTC[[#This Row],[high]]+BTC[[#This Row],[low]])/2</f>
        <v>5222.7700000000004</v>
      </c>
      <c r="M946" s="15">
        <f>BTC[[#This Row],[MidPrice]]+3*BTC[[#This Row],[ATR]]</f>
        <v>7600.8223430930775</v>
      </c>
      <c r="N946" s="15">
        <f>BTC[[#This Row],[MidPrice]]-3*BTC[[#This Row],[ATR]]</f>
        <v>2844.7176569069234</v>
      </c>
      <c r="O946" s="15">
        <f>IF(OR(BTC[[#This Row],[UpperE]]&lt;O945,F945&gt;O945),BTC[[#This Row],[UpperE]],O945)</f>
        <v>7480.3796828309596</v>
      </c>
      <c r="P946" s="15">
        <f>IF(OR(BTC[[#This Row],[LowerE]]&gt;P945,F945&lt;P945),BTC[[#This Row],[LowerE]],P945)</f>
        <v>2961.4170190767118</v>
      </c>
      <c r="Q946" s="8">
        <f>IF(T945=O945,BTC[[#This Row],[Upper]],BTC[[#This Row],[Lower]])</f>
        <v>7480.3796828309596</v>
      </c>
      <c r="R946" s="22">
        <f>IF(BTC[[#This Row],[SuperTrend]]=BTC[[#This Row],[Upper]],BTC[[#This Row],[Upper]],NA())</f>
        <v>7480.3796828309596</v>
      </c>
      <c r="S946" s="22" t="e">
        <f>IF(BTC[[#This Row],[SuperTrend]]=BTC[[#This Row],[Lower]],BTC[[#This Row],[Lower]],NA())</f>
        <v>#N/A</v>
      </c>
      <c r="T946" s="22">
        <f>IF(BTC[[#This Row],[close]]&lt;=BTC[[#This Row],[STpot]],BTC[[#This Row],[Upper]],BTC[[#This Row],[Lower]])</f>
        <v>7480.3796828309596</v>
      </c>
    </row>
    <row r="947" spans="1:20" x14ac:dyDescent="0.25">
      <c r="A947" s="5">
        <v>946</v>
      </c>
      <c r="B947" s="2">
        <v>43908</v>
      </c>
      <c r="C947" s="1">
        <v>5393.26</v>
      </c>
      <c r="D947" s="1">
        <v>6400</v>
      </c>
      <c r="E947" s="1">
        <v>5252.53</v>
      </c>
      <c r="F947" s="1">
        <v>6162.37</v>
      </c>
      <c r="G947" s="15">
        <f>BTC[[#This Row],[high]]-BTC[[#This Row],[low]]</f>
        <v>1147.4700000000003</v>
      </c>
      <c r="H947" s="15">
        <f>ABS(BTC[[#This Row],[high]]-F946)</f>
        <v>1006.96</v>
      </c>
      <c r="I947" s="15">
        <f>ABS(BTC[[#This Row],[low]]-F946)</f>
        <v>140.51000000000022</v>
      </c>
      <c r="J947" s="15">
        <f>MAX(BTC[[#This Row],[H-L]:[|L-pC|]])</f>
        <v>1147.4700000000003</v>
      </c>
      <c r="K947" s="8">
        <f>(K946*9+BTC[[#This Row],[TR]])/10</f>
        <v>828.16270292792308</v>
      </c>
      <c r="L947" s="12">
        <f>(BTC[[#This Row],[high]]+BTC[[#This Row],[low]])/2</f>
        <v>5826.2649999999994</v>
      </c>
      <c r="M947" s="15">
        <f>BTC[[#This Row],[MidPrice]]+3*BTC[[#This Row],[ATR]]</f>
        <v>8310.7531087837688</v>
      </c>
      <c r="N947" s="15">
        <f>BTC[[#This Row],[MidPrice]]-3*BTC[[#This Row],[ATR]]</f>
        <v>3341.7768912162301</v>
      </c>
      <c r="O947" s="15">
        <f>IF(OR(BTC[[#This Row],[UpperE]]&lt;O946,F946&gt;O946),BTC[[#This Row],[UpperE]],O946)</f>
        <v>7480.3796828309596</v>
      </c>
      <c r="P947" s="15">
        <f>IF(OR(BTC[[#This Row],[LowerE]]&gt;P946,F946&lt;P946),BTC[[#This Row],[LowerE]],P946)</f>
        <v>3341.7768912162301</v>
      </c>
      <c r="Q947" s="8">
        <f>IF(T946=O946,BTC[[#This Row],[Upper]],BTC[[#This Row],[Lower]])</f>
        <v>7480.3796828309596</v>
      </c>
      <c r="R947" s="22">
        <f>IF(BTC[[#This Row],[SuperTrend]]=BTC[[#This Row],[Upper]],BTC[[#This Row],[Upper]],NA())</f>
        <v>7480.3796828309596</v>
      </c>
      <c r="S947" s="22" t="e">
        <f>IF(BTC[[#This Row],[SuperTrend]]=BTC[[#This Row],[Lower]],BTC[[#This Row],[Lower]],NA())</f>
        <v>#N/A</v>
      </c>
      <c r="T947" s="22">
        <f>IF(BTC[[#This Row],[close]]&lt;=BTC[[#This Row],[STpot]],BTC[[#This Row],[Upper]],BTC[[#This Row],[Lower]])</f>
        <v>7480.3796828309596</v>
      </c>
    </row>
    <row r="948" spans="1:20" x14ac:dyDescent="0.25">
      <c r="A948" s="5">
        <v>947</v>
      </c>
      <c r="B948" s="2">
        <v>43909</v>
      </c>
      <c r="C948" s="1">
        <v>6162.05</v>
      </c>
      <c r="D948" s="1">
        <v>6900</v>
      </c>
      <c r="E948" s="1">
        <v>5670</v>
      </c>
      <c r="F948" s="1">
        <v>6208.36</v>
      </c>
      <c r="G948" s="15">
        <f>BTC[[#This Row],[high]]-BTC[[#This Row],[low]]</f>
        <v>1230</v>
      </c>
      <c r="H948" s="15">
        <f>ABS(BTC[[#This Row],[high]]-F947)</f>
        <v>737.63000000000011</v>
      </c>
      <c r="I948" s="15">
        <f>ABS(BTC[[#This Row],[low]]-F947)</f>
        <v>492.36999999999989</v>
      </c>
      <c r="J948" s="15">
        <f>MAX(BTC[[#This Row],[H-L]:[|L-pC|]])</f>
        <v>1230</v>
      </c>
      <c r="K948" s="8">
        <f>(K947*9+BTC[[#This Row],[TR]])/10</f>
        <v>868.34643263513078</v>
      </c>
      <c r="L948" s="12">
        <f>(BTC[[#This Row],[high]]+BTC[[#This Row],[low]])/2</f>
        <v>6285</v>
      </c>
      <c r="M948" s="15">
        <f>BTC[[#This Row],[MidPrice]]+3*BTC[[#This Row],[ATR]]</f>
        <v>8890.0392979053922</v>
      </c>
      <c r="N948" s="15">
        <f>BTC[[#This Row],[MidPrice]]-3*BTC[[#This Row],[ATR]]</f>
        <v>3679.9607020946078</v>
      </c>
      <c r="O948" s="15">
        <f>IF(OR(BTC[[#This Row],[UpperE]]&lt;O947,F947&gt;O947),BTC[[#This Row],[UpperE]],O947)</f>
        <v>7480.3796828309596</v>
      </c>
      <c r="P948" s="15">
        <f>IF(OR(BTC[[#This Row],[LowerE]]&gt;P947,F947&lt;P947),BTC[[#This Row],[LowerE]],P947)</f>
        <v>3679.9607020946078</v>
      </c>
      <c r="Q948" s="8">
        <f>IF(T947=O947,BTC[[#This Row],[Upper]],BTC[[#This Row],[Lower]])</f>
        <v>7480.3796828309596</v>
      </c>
      <c r="R948" s="22">
        <f>IF(BTC[[#This Row],[SuperTrend]]=BTC[[#This Row],[Upper]],BTC[[#This Row],[Upper]],NA())</f>
        <v>7480.3796828309596</v>
      </c>
      <c r="S948" s="22" t="e">
        <f>IF(BTC[[#This Row],[SuperTrend]]=BTC[[#This Row],[Lower]],BTC[[#This Row],[Lower]],NA())</f>
        <v>#N/A</v>
      </c>
      <c r="T948" s="22">
        <f>IF(BTC[[#This Row],[close]]&lt;=BTC[[#This Row],[STpot]],BTC[[#This Row],[Upper]],BTC[[#This Row],[Lower]])</f>
        <v>7480.3796828309596</v>
      </c>
    </row>
    <row r="949" spans="1:20" x14ac:dyDescent="0.25">
      <c r="A949" s="5">
        <v>948</v>
      </c>
      <c r="B949" s="2">
        <v>43910</v>
      </c>
      <c r="C949" s="1">
        <v>6204.57</v>
      </c>
      <c r="D949" s="1">
        <v>6456.98</v>
      </c>
      <c r="E949" s="1">
        <v>5860.02</v>
      </c>
      <c r="F949" s="1">
        <v>6186.98</v>
      </c>
      <c r="G949" s="15">
        <f>BTC[[#This Row],[high]]-BTC[[#This Row],[low]]</f>
        <v>596.95999999999913</v>
      </c>
      <c r="H949" s="15">
        <f>ABS(BTC[[#This Row],[high]]-F948)</f>
        <v>248.61999999999989</v>
      </c>
      <c r="I949" s="15">
        <f>ABS(BTC[[#This Row],[low]]-F948)</f>
        <v>348.33999999999924</v>
      </c>
      <c r="J949" s="15">
        <f>MAX(BTC[[#This Row],[H-L]:[|L-pC|]])</f>
        <v>596.95999999999913</v>
      </c>
      <c r="K949" s="8">
        <f>(K948*9+BTC[[#This Row],[TR]])/10</f>
        <v>841.20778937161754</v>
      </c>
      <c r="L949" s="12">
        <f>(BTC[[#This Row],[high]]+BTC[[#This Row],[low]])/2</f>
        <v>6158.5</v>
      </c>
      <c r="M949" s="15">
        <f>BTC[[#This Row],[MidPrice]]+3*BTC[[#This Row],[ATR]]</f>
        <v>8682.1233681148515</v>
      </c>
      <c r="N949" s="15">
        <f>BTC[[#This Row],[MidPrice]]-3*BTC[[#This Row],[ATR]]</f>
        <v>3634.8766318851476</v>
      </c>
      <c r="O949" s="15">
        <f>IF(OR(BTC[[#This Row],[UpperE]]&lt;O948,F948&gt;O948),BTC[[#This Row],[UpperE]],O948)</f>
        <v>7480.3796828309596</v>
      </c>
      <c r="P949" s="15">
        <f>IF(OR(BTC[[#This Row],[LowerE]]&gt;P948,F948&lt;P948),BTC[[#This Row],[LowerE]],P948)</f>
        <v>3679.9607020946078</v>
      </c>
      <c r="Q949" s="8">
        <f>IF(T948=O948,BTC[[#This Row],[Upper]],BTC[[#This Row],[Lower]])</f>
        <v>7480.3796828309596</v>
      </c>
      <c r="R949" s="22">
        <f>IF(BTC[[#This Row],[SuperTrend]]=BTC[[#This Row],[Upper]],BTC[[#This Row],[Upper]],NA())</f>
        <v>7480.3796828309596</v>
      </c>
      <c r="S949" s="22" t="e">
        <f>IF(BTC[[#This Row],[SuperTrend]]=BTC[[#This Row],[Lower]],BTC[[#This Row],[Lower]],NA())</f>
        <v>#N/A</v>
      </c>
      <c r="T949" s="22">
        <f>IF(BTC[[#This Row],[close]]&lt;=BTC[[#This Row],[STpot]],BTC[[#This Row],[Upper]],BTC[[#This Row],[Lower]])</f>
        <v>7480.3796828309596</v>
      </c>
    </row>
    <row r="950" spans="1:20" x14ac:dyDescent="0.25">
      <c r="A950" s="5">
        <v>949</v>
      </c>
      <c r="B950" s="2">
        <v>43911</v>
      </c>
      <c r="C950" s="1">
        <v>6187.04</v>
      </c>
      <c r="D950" s="1">
        <v>6407.87</v>
      </c>
      <c r="E950" s="1">
        <v>5734.01</v>
      </c>
      <c r="F950" s="1">
        <v>5816.19</v>
      </c>
      <c r="G950" s="15">
        <f>BTC[[#This Row],[high]]-BTC[[#This Row],[low]]</f>
        <v>673.85999999999967</v>
      </c>
      <c r="H950" s="15">
        <f>ABS(BTC[[#This Row],[high]]-F949)</f>
        <v>220.89000000000033</v>
      </c>
      <c r="I950" s="15">
        <f>ABS(BTC[[#This Row],[low]]-F949)</f>
        <v>452.96999999999935</v>
      </c>
      <c r="J950" s="15">
        <f>MAX(BTC[[#This Row],[H-L]:[|L-pC|]])</f>
        <v>673.85999999999967</v>
      </c>
      <c r="K950" s="8">
        <f>(K949*9+BTC[[#This Row],[TR]])/10</f>
        <v>824.47301043445589</v>
      </c>
      <c r="L950" s="12">
        <f>(BTC[[#This Row],[high]]+BTC[[#This Row],[low]])/2</f>
        <v>6070.9400000000005</v>
      </c>
      <c r="M950" s="15">
        <f>BTC[[#This Row],[MidPrice]]+3*BTC[[#This Row],[ATR]]</f>
        <v>8544.3590313033674</v>
      </c>
      <c r="N950" s="15">
        <f>BTC[[#This Row],[MidPrice]]-3*BTC[[#This Row],[ATR]]</f>
        <v>3597.5209686966327</v>
      </c>
      <c r="O950" s="15">
        <f>IF(OR(BTC[[#This Row],[UpperE]]&lt;O949,F949&gt;O949),BTC[[#This Row],[UpperE]],O949)</f>
        <v>7480.3796828309596</v>
      </c>
      <c r="P950" s="15">
        <f>IF(OR(BTC[[#This Row],[LowerE]]&gt;P949,F949&lt;P949),BTC[[#This Row],[LowerE]],P949)</f>
        <v>3679.9607020946078</v>
      </c>
      <c r="Q950" s="8">
        <f>IF(T949=O949,BTC[[#This Row],[Upper]],BTC[[#This Row],[Lower]])</f>
        <v>7480.3796828309596</v>
      </c>
      <c r="R950" s="22">
        <f>IF(BTC[[#This Row],[SuperTrend]]=BTC[[#This Row],[Upper]],BTC[[#This Row],[Upper]],NA())</f>
        <v>7480.3796828309596</v>
      </c>
      <c r="S950" s="22" t="e">
        <f>IF(BTC[[#This Row],[SuperTrend]]=BTC[[#This Row],[Lower]],BTC[[#This Row],[Lower]],NA())</f>
        <v>#N/A</v>
      </c>
      <c r="T950" s="22">
        <f>IF(BTC[[#This Row],[close]]&lt;=BTC[[#This Row],[STpot]],BTC[[#This Row],[Upper]],BTC[[#This Row],[Lower]])</f>
        <v>7480.3796828309596</v>
      </c>
    </row>
    <row r="951" spans="1:20" x14ac:dyDescent="0.25">
      <c r="A951" s="5">
        <v>950</v>
      </c>
      <c r="B951" s="2">
        <v>43912</v>
      </c>
      <c r="C951" s="1">
        <v>5816.05</v>
      </c>
      <c r="D951" s="1">
        <v>6600</v>
      </c>
      <c r="E951" s="1">
        <v>5688</v>
      </c>
      <c r="F951" s="1">
        <v>6467.31</v>
      </c>
      <c r="G951" s="15">
        <f>BTC[[#This Row],[high]]-BTC[[#This Row],[low]]</f>
        <v>912</v>
      </c>
      <c r="H951" s="15">
        <f>ABS(BTC[[#This Row],[high]]-F950)</f>
        <v>783.8100000000004</v>
      </c>
      <c r="I951" s="15">
        <f>ABS(BTC[[#This Row],[low]]-F950)</f>
        <v>128.1899999999996</v>
      </c>
      <c r="J951" s="15">
        <f>MAX(BTC[[#This Row],[H-L]:[|L-pC|]])</f>
        <v>912</v>
      </c>
      <c r="K951" s="8">
        <f>(K950*9+BTC[[#This Row],[TR]])/10</f>
        <v>833.22570939101024</v>
      </c>
      <c r="L951" s="12">
        <f>(BTC[[#This Row],[high]]+BTC[[#This Row],[low]])/2</f>
        <v>6144</v>
      </c>
      <c r="M951" s="15">
        <f>BTC[[#This Row],[MidPrice]]+3*BTC[[#This Row],[ATR]]</f>
        <v>8643.6771281730307</v>
      </c>
      <c r="N951" s="15">
        <f>BTC[[#This Row],[MidPrice]]-3*BTC[[#This Row],[ATR]]</f>
        <v>3644.3228718269693</v>
      </c>
      <c r="O951" s="15">
        <f>IF(OR(BTC[[#This Row],[UpperE]]&lt;O950,F950&gt;O950),BTC[[#This Row],[UpperE]],O950)</f>
        <v>7480.3796828309596</v>
      </c>
      <c r="P951" s="15">
        <f>IF(OR(BTC[[#This Row],[LowerE]]&gt;P950,F950&lt;P950),BTC[[#This Row],[LowerE]],P950)</f>
        <v>3679.9607020946078</v>
      </c>
      <c r="Q951" s="8">
        <f>IF(T950=O950,BTC[[#This Row],[Upper]],BTC[[#This Row],[Lower]])</f>
        <v>7480.3796828309596</v>
      </c>
      <c r="R951" s="22">
        <f>IF(BTC[[#This Row],[SuperTrend]]=BTC[[#This Row],[Upper]],BTC[[#This Row],[Upper]],NA())</f>
        <v>7480.3796828309596</v>
      </c>
      <c r="S951" s="22" t="e">
        <f>IF(BTC[[#This Row],[SuperTrend]]=BTC[[#This Row],[Lower]],BTC[[#This Row],[Lower]],NA())</f>
        <v>#N/A</v>
      </c>
      <c r="T951" s="22">
        <f>IF(BTC[[#This Row],[close]]&lt;=BTC[[#This Row],[STpot]],BTC[[#This Row],[Upper]],BTC[[#This Row],[Lower]])</f>
        <v>7480.3796828309596</v>
      </c>
    </row>
    <row r="952" spans="1:20" x14ac:dyDescent="0.25">
      <c r="A952" s="5">
        <v>951</v>
      </c>
      <c r="B952" s="2">
        <v>43913</v>
      </c>
      <c r="C952" s="1">
        <v>6465.25</v>
      </c>
      <c r="D952" s="1">
        <v>6833</v>
      </c>
      <c r="E952" s="1">
        <v>6371.33</v>
      </c>
      <c r="F952" s="1">
        <v>6744.72</v>
      </c>
      <c r="G952" s="15">
        <f>BTC[[#This Row],[high]]-BTC[[#This Row],[low]]</f>
        <v>461.67000000000007</v>
      </c>
      <c r="H952" s="15">
        <f>ABS(BTC[[#This Row],[high]]-F951)</f>
        <v>365.6899999999996</v>
      </c>
      <c r="I952" s="15">
        <f>ABS(BTC[[#This Row],[low]]-F951)</f>
        <v>95.980000000000473</v>
      </c>
      <c r="J952" s="15">
        <f>MAX(BTC[[#This Row],[H-L]:[|L-pC|]])</f>
        <v>461.67000000000007</v>
      </c>
      <c r="K952" s="8">
        <f>(K951*9+BTC[[#This Row],[TR]])/10</f>
        <v>796.0701384519092</v>
      </c>
      <c r="L952" s="12">
        <f>(BTC[[#This Row],[high]]+BTC[[#This Row],[low]])/2</f>
        <v>6602.165</v>
      </c>
      <c r="M952" s="15">
        <f>BTC[[#This Row],[MidPrice]]+3*BTC[[#This Row],[ATR]]</f>
        <v>8990.3754153557275</v>
      </c>
      <c r="N952" s="15">
        <f>BTC[[#This Row],[MidPrice]]-3*BTC[[#This Row],[ATR]]</f>
        <v>4213.9545846442725</v>
      </c>
      <c r="O952" s="15">
        <f>IF(OR(BTC[[#This Row],[UpperE]]&lt;O951,F951&gt;O951),BTC[[#This Row],[UpperE]],O951)</f>
        <v>7480.3796828309596</v>
      </c>
      <c r="P952" s="15">
        <f>IF(OR(BTC[[#This Row],[LowerE]]&gt;P951,F951&lt;P951),BTC[[#This Row],[LowerE]],P951)</f>
        <v>4213.9545846442725</v>
      </c>
      <c r="Q952" s="8">
        <f>IF(T951=O951,BTC[[#This Row],[Upper]],BTC[[#This Row],[Lower]])</f>
        <v>7480.3796828309596</v>
      </c>
      <c r="R952" s="22">
        <f>IF(BTC[[#This Row],[SuperTrend]]=BTC[[#This Row],[Upper]],BTC[[#This Row],[Upper]],NA())</f>
        <v>7480.3796828309596</v>
      </c>
      <c r="S952" s="22" t="e">
        <f>IF(BTC[[#This Row],[SuperTrend]]=BTC[[#This Row],[Lower]],BTC[[#This Row],[Lower]],NA())</f>
        <v>#N/A</v>
      </c>
      <c r="T952" s="22">
        <f>IF(BTC[[#This Row],[close]]&lt;=BTC[[#This Row],[STpot]],BTC[[#This Row],[Upper]],BTC[[#This Row],[Lower]])</f>
        <v>7480.3796828309596</v>
      </c>
    </row>
    <row r="953" spans="1:20" x14ac:dyDescent="0.25">
      <c r="A953" s="5">
        <v>952</v>
      </c>
      <c r="B953" s="2">
        <v>43914</v>
      </c>
      <c r="C953" s="1">
        <v>6744.69</v>
      </c>
      <c r="D953" s="1">
        <v>6957.96</v>
      </c>
      <c r="E953" s="1">
        <v>6450</v>
      </c>
      <c r="F953" s="1">
        <v>6677.43</v>
      </c>
      <c r="G953" s="15">
        <f>BTC[[#This Row],[high]]-BTC[[#This Row],[low]]</f>
        <v>507.96000000000004</v>
      </c>
      <c r="H953" s="15">
        <f>ABS(BTC[[#This Row],[high]]-F952)</f>
        <v>213.23999999999978</v>
      </c>
      <c r="I953" s="15">
        <f>ABS(BTC[[#This Row],[low]]-F952)</f>
        <v>294.72000000000025</v>
      </c>
      <c r="J953" s="15">
        <f>MAX(BTC[[#This Row],[H-L]:[|L-pC|]])</f>
        <v>507.96000000000004</v>
      </c>
      <c r="K953" s="8">
        <f>(K952*9+BTC[[#This Row],[TR]])/10</f>
        <v>767.25912460671827</v>
      </c>
      <c r="L953" s="12">
        <f>(BTC[[#This Row],[high]]+BTC[[#This Row],[low]])/2</f>
        <v>6703.98</v>
      </c>
      <c r="M953" s="15">
        <f>BTC[[#This Row],[MidPrice]]+3*BTC[[#This Row],[ATR]]</f>
        <v>9005.7573738201536</v>
      </c>
      <c r="N953" s="15">
        <f>BTC[[#This Row],[MidPrice]]-3*BTC[[#This Row],[ATR]]</f>
        <v>4402.2026261798446</v>
      </c>
      <c r="O953" s="15">
        <f>IF(OR(BTC[[#This Row],[UpperE]]&lt;O952,F952&gt;O952),BTC[[#This Row],[UpperE]],O952)</f>
        <v>7480.3796828309596</v>
      </c>
      <c r="P953" s="15">
        <f>IF(OR(BTC[[#This Row],[LowerE]]&gt;P952,F952&lt;P952),BTC[[#This Row],[LowerE]],P952)</f>
        <v>4402.2026261798446</v>
      </c>
      <c r="Q953" s="8">
        <f>IF(T952=O952,BTC[[#This Row],[Upper]],BTC[[#This Row],[Lower]])</f>
        <v>7480.3796828309596</v>
      </c>
      <c r="R953" s="22">
        <f>IF(BTC[[#This Row],[SuperTrend]]=BTC[[#This Row],[Upper]],BTC[[#This Row],[Upper]],NA())</f>
        <v>7480.3796828309596</v>
      </c>
      <c r="S953" s="22" t="e">
        <f>IF(BTC[[#This Row],[SuperTrend]]=BTC[[#This Row],[Lower]],BTC[[#This Row],[Lower]],NA())</f>
        <v>#N/A</v>
      </c>
      <c r="T953" s="22">
        <f>IF(BTC[[#This Row],[close]]&lt;=BTC[[#This Row],[STpot]],BTC[[#This Row],[Upper]],BTC[[#This Row],[Lower]])</f>
        <v>7480.3796828309596</v>
      </c>
    </row>
    <row r="954" spans="1:20" x14ac:dyDescent="0.25">
      <c r="A954" s="5">
        <v>953</v>
      </c>
      <c r="B954" s="2">
        <v>43915</v>
      </c>
      <c r="C954" s="1">
        <v>6677.42</v>
      </c>
      <c r="D954" s="1">
        <v>6780</v>
      </c>
      <c r="E954" s="1">
        <v>6510</v>
      </c>
      <c r="F954" s="1">
        <v>6737.36</v>
      </c>
      <c r="G954" s="15">
        <f>BTC[[#This Row],[high]]-BTC[[#This Row],[low]]</f>
        <v>270</v>
      </c>
      <c r="H954" s="15">
        <f>ABS(BTC[[#This Row],[high]]-F953)</f>
        <v>102.56999999999971</v>
      </c>
      <c r="I954" s="15">
        <f>ABS(BTC[[#This Row],[low]]-F953)</f>
        <v>167.43000000000029</v>
      </c>
      <c r="J954" s="15">
        <f>MAX(BTC[[#This Row],[H-L]:[|L-pC|]])</f>
        <v>270</v>
      </c>
      <c r="K954" s="8">
        <f>(K953*9+BTC[[#This Row],[TR]])/10</f>
        <v>717.53321214604648</v>
      </c>
      <c r="L954" s="12">
        <f>(BTC[[#This Row],[high]]+BTC[[#This Row],[low]])/2</f>
        <v>6645</v>
      </c>
      <c r="M954" s="15">
        <f>BTC[[#This Row],[MidPrice]]+3*BTC[[#This Row],[ATR]]</f>
        <v>8797.599636438139</v>
      </c>
      <c r="N954" s="15">
        <f>BTC[[#This Row],[MidPrice]]-3*BTC[[#This Row],[ATR]]</f>
        <v>4492.400363561861</v>
      </c>
      <c r="O954" s="15">
        <f>IF(OR(BTC[[#This Row],[UpperE]]&lt;O953,F953&gt;O953),BTC[[#This Row],[UpperE]],O953)</f>
        <v>7480.3796828309596</v>
      </c>
      <c r="P954" s="15">
        <f>IF(OR(BTC[[#This Row],[LowerE]]&gt;P953,F953&lt;P953),BTC[[#This Row],[LowerE]],P953)</f>
        <v>4492.400363561861</v>
      </c>
      <c r="Q954" s="8">
        <f>IF(T953=O953,BTC[[#This Row],[Upper]],BTC[[#This Row],[Lower]])</f>
        <v>7480.3796828309596</v>
      </c>
      <c r="R954" s="22">
        <f>IF(BTC[[#This Row],[SuperTrend]]=BTC[[#This Row],[Upper]],BTC[[#This Row],[Upper]],NA())</f>
        <v>7480.3796828309596</v>
      </c>
      <c r="S954" s="22" t="e">
        <f>IF(BTC[[#This Row],[SuperTrend]]=BTC[[#This Row],[Lower]],BTC[[#This Row],[Lower]],NA())</f>
        <v>#N/A</v>
      </c>
      <c r="T954" s="22">
        <f>IF(BTC[[#This Row],[close]]&lt;=BTC[[#This Row],[STpot]],BTC[[#This Row],[Upper]],BTC[[#This Row],[Lower]])</f>
        <v>7480.3796828309596</v>
      </c>
    </row>
    <row r="955" spans="1:20" x14ac:dyDescent="0.25">
      <c r="A955" s="5">
        <v>954</v>
      </c>
      <c r="B955" s="2">
        <v>43916</v>
      </c>
      <c r="C955" s="1">
        <v>6737.27</v>
      </c>
      <c r="D955" s="1">
        <v>6842.59</v>
      </c>
      <c r="E955" s="1">
        <v>6261</v>
      </c>
      <c r="F955" s="1">
        <v>6359.11</v>
      </c>
      <c r="G955" s="15">
        <f>BTC[[#This Row],[high]]-BTC[[#This Row],[low]]</f>
        <v>581.59000000000015</v>
      </c>
      <c r="H955" s="15">
        <f>ABS(BTC[[#This Row],[high]]-F954)</f>
        <v>105.23000000000047</v>
      </c>
      <c r="I955" s="15">
        <f>ABS(BTC[[#This Row],[low]]-F954)</f>
        <v>476.35999999999967</v>
      </c>
      <c r="J955" s="15">
        <f>MAX(BTC[[#This Row],[H-L]:[|L-pC|]])</f>
        <v>581.59000000000015</v>
      </c>
      <c r="K955" s="8">
        <f>(K954*9+BTC[[#This Row],[TR]])/10</f>
        <v>703.93889093144185</v>
      </c>
      <c r="L955" s="12">
        <f>(BTC[[#This Row],[high]]+BTC[[#This Row],[low]])/2</f>
        <v>6551.7950000000001</v>
      </c>
      <c r="M955" s="15">
        <f>BTC[[#This Row],[MidPrice]]+3*BTC[[#This Row],[ATR]]</f>
        <v>8663.6116727943263</v>
      </c>
      <c r="N955" s="15">
        <f>BTC[[#This Row],[MidPrice]]-3*BTC[[#This Row],[ATR]]</f>
        <v>4439.9783272056748</v>
      </c>
      <c r="O955" s="15">
        <f>IF(OR(BTC[[#This Row],[UpperE]]&lt;O954,F954&gt;O954),BTC[[#This Row],[UpperE]],O954)</f>
        <v>7480.3796828309596</v>
      </c>
      <c r="P955" s="15">
        <f>IF(OR(BTC[[#This Row],[LowerE]]&gt;P954,F954&lt;P954),BTC[[#This Row],[LowerE]],P954)</f>
        <v>4492.400363561861</v>
      </c>
      <c r="Q955" s="8">
        <f>IF(T954=O954,BTC[[#This Row],[Upper]],BTC[[#This Row],[Lower]])</f>
        <v>7480.3796828309596</v>
      </c>
      <c r="R955" s="22">
        <f>IF(BTC[[#This Row],[SuperTrend]]=BTC[[#This Row],[Upper]],BTC[[#This Row],[Upper]],NA())</f>
        <v>7480.3796828309596</v>
      </c>
      <c r="S955" s="22" t="e">
        <f>IF(BTC[[#This Row],[SuperTrend]]=BTC[[#This Row],[Lower]],BTC[[#This Row],[Lower]],NA())</f>
        <v>#N/A</v>
      </c>
      <c r="T955" s="22">
        <f>IF(BTC[[#This Row],[close]]&lt;=BTC[[#This Row],[STpot]],BTC[[#This Row],[Upper]],BTC[[#This Row],[Lower]])</f>
        <v>7480.3796828309596</v>
      </c>
    </row>
    <row r="956" spans="1:20" x14ac:dyDescent="0.25">
      <c r="A956" s="5">
        <v>955</v>
      </c>
      <c r="B956" s="2">
        <v>43917</v>
      </c>
      <c r="C956" s="1">
        <v>6359.11</v>
      </c>
      <c r="D956" s="1">
        <v>6360</v>
      </c>
      <c r="E956" s="1">
        <v>6024</v>
      </c>
      <c r="F956" s="1">
        <v>6236.65</v>
      </c>
      <c r="G956" s="15">
        <f>BTC[[#This Row],[high]]-BTC[[#This Row],[low]]</f>
        <v>336</v>
      </c>
      <c r="H956" s="15">
        <f>ABS(BTC[[#This Row],[high]]-F955)</f>
        <v>0.89000000000032742</v>
      </c>
      <c r="I956" s="15">
        <f>ABS(BTC[[#This Row],[low]]-F955)</f>
        <v>335.10999999999967</v>
      </c>
      <c r="J956" s="15">
        <f>MAX(BTC[[#This Row],[H-L]:[|L-pC|]])</f>
        <v>336</v>
      </c>
      <c r="K956" s="8">
        <f>(K955*9+BTC[[#This Row],[TR]])/10</f>
        <v>667.14500183829773</v>
      </c>
      <c r="L956" s="12">
        <f>(BTC[[#This Row],[high]]+BTC[[#This Row],[low]])/2</f>
        <v>6192</v>
      </c>
      <c r="M956" s="15">
        <f>BTC[[#This Row],[MidPrice]]+3*BTC[[#This Row],[ATR]]</f>
        <v>8193.4350055148934</v>
      </c>
      <c r="N956" s="15">
        <f>BTC[[#This Row],[MidPrice]]-3*BTC[[#This Row],[ATR]]</f>
        <v>4190.5649944851066</v>
      </c>
      <c r="O956" s="15">
        <f>IF(OR(BTC[[#This Row],[UpperE]]&lt;O955,F955&gt;O955),BTC[[#This Row],[UpperE]],O955)</f>
        <v>7480.3796828309596</v>
      </c>
      <c r="P956" s="15">
        <f>IF(OR(BTC[[#This Row],[LowerE]]&gt;P955,F955&lt;P955),BTC[[#This Row],[LowerE]],P955)</f>
        <v>4492.400363561861</v>
      </c>
      <c r="Q956" s="8">
        <f>IF(T955=O955,BTC[[#This Row],[Upper]],BTC[[#This Row],[Lower]])</f>
        <v>7480.3796828309596</v>
      </c>
      <c r="R956" s="22">
        <f>IF(BTC[[#This Row],[SuperTrend]]=BTC[[#This Row],[Upper]],BTC[[#This Row],[Upper]],NA())</f>
        <v>7480.3796828309596</v>
      </c>
      <c r="S956" s="22" t="e">
        <f>IF(BTC[[#This Row],[SuperTrend]]=BTC[[#This Row],[Lower]],BTC[[#This Row],[Lower]],NA())</f>
        <v>#N/A</v>
      </c>
      <c r="T956" s="22">
        <f>IF(BTC[[#This Row],[close]]&lt;=BTC[[#This Row],[STpot]],BTC[[#This Row],[Upper]],BTC[[#This Row],[Lower]])</f>
        <v>7480.3796828309596</v>
      </c>
    </row>
    <row r="957" spans="1:20" x14ac:dyDescent="0.25">
      <c r="A957" s="5">
        <v>956</v>
      </c>
      <c r="B957" s="2">
        <v>43918</v>
      </c>
      <c r="C957" s="1">
        <v>6236.65</v>
      </c>
      <c r="D957" s="1">
        <v>6266</v>
      </c>
      <c r="E957" s="1">
        <v>5866.56</v>
      </c>
      <c r="F957" s="1">
        <v>5881.42</v>
      </c>
      <c r="G957" s="15">
        <f>BTC[[#This Row],[high]]-BTC[[#This Row],[low]]</f>
        <v>399.4399999999996</v>
      </c>
      <c r="H957" s="15">
        <f>ABS(BTC[[#This Row],[high]]-F956)</f>
        <v>29.350000000000364</v>
      </c>
      <c r="I957" s="15">
        <f>ABS(BTC[[#This Row],[low]]-F956)</f>
        <v>370.08999999999924</v>
      </c>
      <c r="J957" s="15">
        <f>MAX(BTC[[#This Row],[H-L]:[|L-pC|]])</f>
        <v>399.4399999999996</v>
      </c>
      <c r="K957" s="8">
        <f>(K956*9+BTC[[#This Row],[TR]])/10</f>
        <v>640.37450165446785</v>
      </c>
      <c r="L957" s="12">
        <f>(BTC[[#This Row],[high]]+BTC[[#This Row],[low]])/2</f>
        <v>6066.2800000000007</v>
      </c>
      <c r="M957" s="15">
        <f>BTC[[#This Row],[MidPrice]]+3*BTC[[#This Row],[ATR]]</f>
        <v>7987.403504963404</v>
      </c>
      <c r="N957" s="15">
        <f>BTC[[#This Row],[MidPrice]]-3*BTC[[#This Row],[ATR]]</f>
        <v>4145.1564950365973</v>
      </c>
      <c r="O957" s="15">
        <f>IF(OR(BTC[[#This Row],[UpperE]]&lt;O956,F956&gt;O956),BTC[[#This Row],[UpperE]],O956)</f>
        <v>7480.3796828309596</v>
      </c>
      <c r="P957" s="15">
        <f>IF(OR(BTC[[#This Row],[LowerE]]&gt;P956,F956&lt;P956),BTC[[#This Row],[LowerE]],P956)</f>
        <v>4492.400363561861</v>
      </c>
      <c r="Q957" s="8">
        <f>IF(T956=O956,BTC[[#This Row],[Upper]],BTC[[#This Row],[Lower]])</f>
        <v>7480.3796828309596</v>
      </c>
      <c r="R957" s="22">
        <f>IF(BTC[[#This Row],[SuperTrend]]=BTC[[#This Row],[Upper]],BTC[[#This Row],[Upper]],NA())</f>
        <v>7480.3796828309596</v>
      </c>
      <c r="S957" s="22" t="e">
        <f>IF(BTC[[#This Row],[SuperTrend]]=BTC[[#This Row],[Lower]],BTC[[#This Row],[Lower]],NA())</f>
        <v>#N/A</v>
      </c>
      <c r="T957" s="22">
        <f>IF(BTC[[#This Row],[close]]&lt;=BTC[[#This Row],[STpot]],BTC[[#This Row],[Upper]],BTC[[#This Row],[Lower]])</f>
        <v>7480.3796828309596</v>
      </c>
    </row>
    <row r="958" spans="1:20" x14ac:dyDescent="0.25">
      <c r="A958" s="5">
        <v>957</v>
      </c>
      <c r="B958" s="2">
        <v>43919</v>
      </c>
      <c r="C958" s="1">
        <v>5880.5</v>
      </c>
      <c r="D958" s="1">
        <v>6599</v>
      </c>
      <c r="E958" s="1">
        <v>5857.76</v>
      </c>
      <c r="F958" s="1">
        <v>6394.38</v>
      </c>
      <c r="G958" s="15">
        <f>BTC[[#This Row],[high]]-BTC[[#This Row],[low]]</f>
        <v>741.23999999999978</v>
      </c>
      <c r="H958" s="15">
        <f>ABS(BTC[[#This Row],[high]]-F957)</f>
        <v>717.57999999999993</v>
      </c>
      <c r="I958" s="15">
        <f>ABS(BTC[[#This Row],[low]]-F957)</f>
        <v>23.659999999999854</v>
      </c>
      <c r="J958" s="15">
        <f>MAX(BTC[[#This Row],[H-L]:[|L-pC|]])</f>
        <v>741.23999999999978</v>
      </c>
      <c r="K958" s="8">
        <f>(K957*9+BTC[[#This Row],[TR]])/10</f>
        <v>650.46105148902109</v>
      </c>
      <c r="L958" s="12">
        <f>(BTC[[#This Row],[high]]+BTC[[#This Row],[low]])/2</f>
        <v>6228.38</v>
      </c>
      <c r="M958" s="15">
        <f>BTC[[#This Row],[MidPrice]]+3*BTC[[#This Row],[ATR]]</f>
        <v>8179.7631544670639</v>
      </c>
      <c r="N958" s="15">
        <f>BTC[[#This Row],[MidPrice]]-3*BTC[[#This Row],[ATR]]</f>
        <v>4276.9968455329363</v>
      </c>
      <c r="O958" s="15">
        <f>IF(OR(BTC[[#This Row],[UpperE]]&lt;O957,F957&gt;O957),BTC[[#This Row],[UpperE]],O957)</f>
        <v>7480.3796828309596</v>
      </c>
      <c r="P958" s="15">
        <f>IF(OR(BTC[[#This Row],[LowerE]]&gt;P957,F957&lt;P957),BTC[[#This Row],[LowerE]],P957)</f>
        <v>4492.400363561861</v>
      </c>
      <c r="Q958" s="8">
        <f>IF(T957=O957,BTC[[#This Row],[Upper]],BTC[[#This Row],[Lower]])</f>
        <v>7480.3796828309596</v>
      </c>
      <c r="R958" s="22">
        <f>IF(BTC[[#This Row],[SuperTrend]]=BTC[[#This Row],[Upper]],BTC[[#This Row],[Upper]],NA())</f>
        <v>7480.3796828309596</v>
      </c>
      <c r="S958" s="22" t="e">
        <f>IF(BTC[[#This Row],[SuperTrend]]=BTC[[#This Row],[Lower]],BTC[[#This Row],[Lower]],NA())</f>
        <v>#N/A</v>
      </c>
      <c r="T958" s="22">
        <f>IF(BTC[[#This Row],[close]]&lt;=BTC[[#This Row],[STpot]],BTC[[#This Row],[Upper]],BTC[[#This Row],[Lower]])</f>
        <v>7480.3796828309596</v>
      </c>
    </row>
    <row r="959" spans="1:20" x14ac:dyDescent="0.25">
      <c r="A959" s="5">
        <v>958</v>
      </c>
      <c r="B959" s="2">
        <v>43920</v>
      </c>
      <c r="C959" s="1">
        <v>6394.45</v>
      </c>
      <c r="D959" s="1">
        <v>6523.23</v>
      </c>
      <c r="E959" s="1">
        <v>6321.4</v>
      </c>
      <c r="F959" s="1">
        <v>6410.44</v>
      </c>
      <c r="G959" s="15">
        <f>BTC[[#This Row],[high]]-BTC[[#This Row],[low]]</f>
        <v>201.82999999999993</v>
      </c>
      <c r="H959" s="15">
        <f>ABS(BTC[[#This Row],[high]]-F958)</f>
        <v>128.84999999999945</v>
      </c>
      <c r="I959" s="15">
        <f>ABS(BTC[[#This Row],[low]]-F958)</f>
        <v>72.980000000000473</v>
      </c>
      <c r="J959" s="15">
        <f>MAX(BTC[[#This Row],[H-L]:[|L-pC|]])</f>
        <v>201.82999999999993</v>
      </c>
      <c r="K959" s="8">
        <f>(K958*9+BTC[[#This Row],[TR]])/10</f>
        <v>605.59794634011894</v>
      </c>
      <c r="L959" s="12">
        <f>(BTC[[#This Row],[high]]+BTC[[#This Row],[low]])/2</f>
        <v>6422.3149999999996</v>
      </c>
      <c r="M959" s="15">
        <f>BTC[[#This Row],[MidPrice]]+3*BTC[[#This Row],[ATR]]</f>
        <v>8239.1088390203568</v>
      </c>
      <c r="N959" s="15">
        <f>BTC[[#This Row],[MidPrice]]-3*BTC[[#This Row],[ATR]]</f>
        <v>4605.5211609796424</v>
      </c>
      <c r="O959" s="15">
        <f>IF(OR(BTC[[#This Row],[UpperE]]&lt;O958,F958&gt;O958),BTC[[#This Row],[UpperE]],O958)</f>
        <v>7480.3796828309596</v>
      </c>
      <c r="P959" s="15">
        <f>IF(OR(BTC[[#This Row],[LowerE]]&gt;P958,F958&lt;P958),BTC[[#This Row],[LowerE]],P958)</f>
        <v>4605.5211609796424</v>
      </c>
      <c r="Q959" s="8">
        <f>IF(T958=O958,BTC[[#This Row],[Upper]],BTC[[#This Row],[Lower]])</f>
        <v>7480.3796828309596</v>
      </c>
      <c r="R959" s="22">
        <f>IF(BTC[[#This Row],[SuperTrend]]=BTC[[#This Row],[Upper]],BTC[[#This Row],[Upper]],NA())</f>
        <v>7480.3796828309596</v>
      </c>
      <c r="S959" s="22" t="e">
        <f>IF(BTC[[#This Row],[SuperTrend]]=BTC[[#This Row],[Lower]],BTC[[#This Row],[Lower]],NA())</f>
        <v>#N/A</v>
      </c>
      <c r="T959" s="22">
        <f>IF(BTC[[#This Row],[close]]&lt;=BTC[[#This Row],[STpot]],BTC[[#This Row],[Upper]],BTC[[#This Row],[Lower]])</f>
        <v>7480.3796828309596</v>
      </c>
    </row>
    <row r="960" spans="1:20" x14ac:dyDescent="0.25">
      <c r="A960" s="5">
        <v>959</v>
      </c>
      <c r="B960" s="2">
        <v>43921</v>
      </c>
      <c r="C960" s="1">
        <v>6412.14</v>
      </c>
      <c r="D960" s="1">
        <v>6679.94</v>
      </c>
      <c r="E960" s="1">
        <v>6150.11</v>
      </c>
      <c r="F960" s="1">
        <v>6642.92</v>
      </c>
      <c r="G960" s="15">
        <f>BTC[[#This Row],[high]]-BTC[[#This Row],[low]]</f>
        <v>529.82999999999993</v>
      </c>
      <c r="H960" s="15">
        <f>ABS(BTC[[#This Row],[high]]-F959)</f>
        <v>269.5</v>
      </c>
      <c r="I960" s="15">
        <f>ABS(BTC[[#This Row],[low]]-F959)</f>
        <v>260.32999999999993</v>
      </c>
      <c r="J960" s="15">
        <f>MAX(BTC[[#This Row],[H-L]:[|L-pC|]])</f>
        <v>529.82999999999993</v>
      </c>
      <c r="K960" s="8">
        <f>(K959*9+BTC[[#This Row],[TR]])/10</f>
        <v>598.02115170610705</v>
      </c>
      <c r="L960" s="12">
        <f>(BTC[[#This Row],[high]]+BTC[[#This Row],[low]])/2</f>
        <v>6415.0249999999996</v>
      </c>
      <c r="M960" s="15">
        <f>BTC[[#This Row],[MidPrice]]+3*BTC[[#This Row],[ATR]]</f>
        <v>8209.0884551183208</v>
      </c>
      <c r="N960" s="15">
        <f>BTC[[#This Row],[MidPrice]]-3*BTC[[#This Row],[ATR]]</f>
        <v>4620.9615448816785</v>
      </c>
      <c r="O960" s="15">
        <f>IF(OR(BTC[[#This Row],[UpperE]]&lt;O959,F959&gt;O959),BTC[[#This Row],[UpperE]],O959)</f>
        <v>7480.3796828309596</v>
      </c>
      <c r="P960" s="15">
        <f>IF(OR(BTC[[#This Row],[LowerE]]&gt;P959,F959&lt;P959),BTC[[#This Row],[LowerE]],P959)</f>
        <v>4620.9615448816785</v>
      </c>
      <c r="Q960" s="8">
        <f>IF(T959=O959,BTC[[#This Row],[Upper]],BTC[[#This Row],[Lower]])</f>
        <v>7480.3796828309596</v>
      </c>
      <c r="R960" s="22">
        <f>IF(BTC[[#This Row],[SuperTrend]]=BTC[[#This Row],[Upper]],BTC[[#This Row],[Upper]],NA())</f>
        <v>7480.3796828309596</v>
      </c>
      <c r="S960" s="22" t="e">
        <f>IF(BTC[[#This Row],[SuperTrend]]=BTC[[#This Row],[Lower]],BTC[[#This Row],[Lower]],NA())</f>
        <v>#N/A</v>
      </c>
      <c r="T960" s="22">
        <f>IF(BTC[[#This Row],[close]]&lt;=BTC[[#This Row],[STpot]],BTC[[#This Row],[Upper]],BTC[[#This Row],[Lower]])</f>
        <v>7480.3796828309596</v>
      </c>
    </row>
    <row r="961" spans="1:20" x14ac:dyDescent="0.25">
      <c r="A961" s="5">
        <v>960</v>
      </c>
      <c r="B961" s="2">
        <v>43922</v>
      </c>
      <c r="C961" s="1">
        <v>6643.36</v>
      </c>
      <c r="D961" s="1">
        <v>7198</v>
      </c>
      <c r="E961" s="1">
        <v>6551</v>
      </c>
      <c r="F961" s="1">
        <v>6794.09</v>
      </c>
      <c r="G961" s="15">
        <f>BTC[[#This Row],[high]]-BTC[[#This Row],[low]]</f>
        <v>647</v>
      </c>
      <c r="H961" s="15">
        <f>ABS(BTC[[#This Row],[high]]-F960)</f>
        <v>555.07999999999993</v>
      </c>
      <c r="I961" s="15">
        <f>ABS(BTC[[#This Row],[low]]-F960)</f>
        <v>91.920000000000073</v>
      </c>
      <c r="J961" s="15">
        <f>MAX(BTC[[#This Row],[H-L]:[|L-pC|]])</f>
        <v>647</v>
      </c>
      <c r="K961" s="8">
        <f>(K960*9+BTC[[#This Row],[TR]])/10</f>
        <v>602.91903653549639</v>
      </c>
      <c r="L961" s="12">
        <f>(BTC[[#This Row],[high]]+BTC[[#This Row],[low]])/2</f>
        <v>6874.5</v>
      </c>
      <c r="M961" s="15">
        <f>BTC[[#This Row],[MidPrice]]+3*BTC[[#This Row],[ATR]]</f>
        <v>8683.2571096064894</v>
      </c>
      <c r="N961" s="15">
        <f>BTC[[#This Row],[MidPrice]]-3*BTC[[#This Row],[ATR]]</f>
        <v>5065.7428903935106</v>
      </c>
      <c r="O961" s="15">
        <f>IF(OR(BTC[[#This Row],[UpperE]]&lt;O960,F960&gt;O960),BTC[[#This Row],[UpperE]],O960)</f>
        <v>7480.3796828309596</v>
      </c>
      <c r="P961" s="15">
        <f>IF(OR(BTC[[#This Row],[LowerE]]&gt;P960,F960&lt;P960),BTC[[#This Row],[LowerE]],P960)</f>
        <v>5065.7428903935106</v>
      </c>
      <c r="Q961" s="8">
        <f>IF(T960=O960,BTC[[#This Row],[Upper]],BTC[[#This Row],[Lower]])</f>
        <v>7480.3796828309596</v>
      </c>
      <c r="R961" s="22">
        <f>IF(BTC[[#This Row],[SuperTrend]]=BTC[[#This Row],[Upper]],BTC[[#This Row],[Upper]],NA())</f>
        <v>7480.3796828309596</v>
      </c>
      <c r="S961" s="22" t="e">
        <f>IF(BTC[[#This Row],[SuperTrend]]=BTC[[#This Row],[Lower]],BTC[[#This Row],[Lower]],NA())</f>
        <v>#N/A</v>
      </c>
      <c r="T961" s="22">
        <f>IF(BTC[[#This Row],[close]]&lt;=BTC[[#This Row],[STpot]],BTC[[#This Row],[Upper]],BTC[[#This Row],[Lower]])</f>
        <v>7480.3796828309596</v>
      </c>
    </row>
    <row r="962" spans="1:20" x14ac:dyDescent="0.25">
      <c r="A962" s="5">
        <v>961</v>
      </c>
      <c r="B962" s="2">
        <v>43923</v>
      </c>
      <c r="C962" s="1">
        <v>6793.86</v>
      </c>
      <c r="D962" s="1">
        <v>7048</v>
      </c>
      <c r="E962" s="1">
        <v>6602.1</v>
      </c>
      <c r="F962" s="1">
        <v>6734.1</v>
      </c>
      <c r="G962" s="15">
        <f>BTC[[#This Row],[high]]-BTC[[#This Row],[low]]</f>
        <v>445.89999999999964</v>
      </c>
      <c r="H962" s="15">
        <f>ABS(BTC[[#This Row],[high]]-F961)</f>
        <v>253.90999999999985</v>
      </c>
      <c r="I962" s="15">
        <f>ABS(BTC[[#This Row],[low]]-F961)</f>
        <v>191.98999999999978</v>
      </c>
      <c r="J962" s="15">
        <f>MAX(BTC[[#This Row],[H-L]:[|L-pC|]])</f>
        <v>445.89999999999964</v>
      </c>
      <c r="K962" s="8">
        <f>(K961*9+BTC[[#This Row],[TR]])/10</f>
        <v>587.21713288194667</v>
      </c>
      <c r="L962" s="12">
        <f>(BTC[[#This Row],[high]]+BTC[[#This Row],[low]])/2</f>
        <v>6825.05</v>
      </c>
      <c r="M962" s="15">
        <f>BTC[[#This Row],[MidPrice]]+3*BTC[[#This Row],[ATR]]</f>
        <v>8586.7013986458405</v>
      </c>
      <c r="N962" s="15">
        <f>BTC[[#This Row],[MidPrice]]-3*BTC[[#This Row],[ATR]]</f>
        <v>5063.3986013541598</v>
      </c>
      <c r="O962" s="15">
        <f>IF(OR(BTC[[#This Row],[UpperE]]&lt;O961,F961&gt;O961),BTC[[#This Row],[UpperE]],O961)</f>
        <v>7480.3796828309596</v>
      </c>
      <c r="P962" s="15">
        <f>IF(OR(BTC[[#This Row],[LowerE]]&gt;P961,F961&lt;P961),BTC[[#This Row],[LowerE]],P961)</f>
        <v>5065.7428903935106</v>
      </c>
      <c r="Q962" s="8">
        <f>IF(T961=O961,BTC[[#This Row],[Upper]],BTC[[#This Row],[Lower]])</f>
        <v>7480.3796828309596</v>
      </c>
      <c r="R962" s="22">
        <f>IF(BTC[[#This Row],[SuperTrend]]=BTC[[#This Row],[Upper]],BTC[[#This Row],[Upper]],NA())</f>
        <v>7480.3796828309596</v>
      </c>
      <c r="S962" s="22" t="e">
        <f>IF(BTC[[#This Row],[SuperTrend]]=BTC[[#This Row],[Lower]],BTC[[#This Row],[Lower]],NA())</f>
        <v>#N/A</v>
      </c>
      <c r="T962" s="22">
        <f>IF(BTC[[#This Row],[close]]&lt;=BTC[[#This Row],[STpot]],BTC[[#This Row],[Upper]],BTC[[#This Row],[Lower]])</f>
        <v>7480.3796828309596</v>
      </c>
    </row>
    <row r="963" spans="1:20" x14ac:dyDescent="0.25">
      <c r="A963" s="5">
        <v>962</v>
      </c>
      <c r="B963" s="2">
        <v>43924</v>
      </c>
      <c r="C963" s="1">
        <v>6732.97</v>
      </c>
      <c r="D963" s="1">
        <v>6990.41</v>
      </c>
      <c r="E963" s="1">
        <v>6650.01</v>
      </c>
      <c r="F963" s="1">
        <v>6856.99</v>
      </c>
      <c r="G963" s="15">
        <f>BTC[[#This Row],[high]]-BTC[[#This Row],[low]]</f>
        <v>340.39999999999964</v>
      </c>
      <c r="H963" s="15">
        <f>ABS(BTC[[#This Row],[high]]-F962)</f>
        <v>256.30999999999949</v>
      </c>
      <c r="I963" s="15">
        <f>ABS(BTC[[#This Row],[low]]-F962)</f>
        <v>84.090000000000146</v>
      </c>
      <c r="J963" s="15">
        <f>MAX(BTC[[#This Row],[H-L]:[|L-pC|]])</f>
        <v>340.39999999999964</v>
      </c>
      <c r="K963" s="8">
        <f>(K962*9+BTC[[#This Row],[TR]])/10</f>
        <v>562.53541959375195</v>
      </c>
      <c r="L963" s="12">
        <f>(BTC[[#This Row],[high]]+BTC[[#This Row],[low]])/2</f>
        <v>6820.21</v>
      </c>
      <c r="M963" s="15">
        <f>BTC[[#This Row],[MidPrice]]+3*BTC[[#This Row],[ATR]]</f>
        <v>8507.8162587812549</v>
      </c>
      <c r="N963" s="15">
        <f>BTC[[#This Row],[MidPrice]]-3*BTC[[#This Row],[ATR]]</f>
        <v>5132.6037412187443</v>
      </c>
      <c r="O963" s="15">
        <f>IF(OR(BTC[[#This Row],[UpperE]]&lt;O962,F962&gt;O962),BTC[[#This Row],[UpperE]],O962)</f>
        <v>7480.3796828309596</v>
      </c>
      <c r="P963" s="15">
        <f>IF(OR(BTC[[#This Row],[LowerE]]&gt;P962,F962&lt;P962),BTC[[#This Row],[LowerE]],P962)</f>
        <v>5132.6037412187443</v>
      </c>
      <c r="Q963" s="8">
        <f>IF(T962=O962,BTC[[#This Row],[Upper]],BTC[[#This Row],[Lower]])</f>
        <v>7480.3796828309596</v>
      </c>
      <c r="R963" s="22">
        <f>IF(BTC[[#This Row],[SuperTrend]]=BTC[[#This Row],[Upper]],BTC[[#This Row],[Upper]],NA())</f>
        <v>7480.3796828309596</v>
      </c>
      <c r="S963" s="22" t="e">
        <f>IF(BTC[[#This Row],[SuperTrend]]=BTC[[#This Row],[Lower]],BTC[[#This Row],[Lower]],NA())</f>
        <v>#N/A</v>
      </c>
      <c r="T963" s="22">
        <f>IF(BTC[[#This Row],[close]]&lt;=BTC[[#This Row],[STpot]],BTC[[#This Row],[Upper]],BTC[[#This Row],[Lower]])</f>
        <v>7480.3796828309596</v>
      </c>
    </row>
    <row r="964" spans="1:20" x14ac:dyDescent="0.25">
      <c r="A964" s="5">
        <v>963</v>
      </c>
      <c r="B964" s="2">
        <v>43925</v>
      </c>
      <c r="C964" s="1">
        <v>6857.41</v>
      </c>
      <c r="D964" s="1">
        <v>6895.54</v>
      </c>
      <c r="E964" s="1">
        <v>6677.52</v>
      </c>
      <c r="F964" s="1">
        <v>6772.78</v>
      </c>
      <c r="G964" s="15">
        <f>BTC[[#This Row],[high]]-BTC[[#This Row],[low]]</f>
        <v>218.01999999999953</v>
      </c>
      <c r="H964" s="15">
        <f>ABS(BTC[[#This Row],[high]]-F963)</f>
        <v>38.550000000000182</v>
      </c>
      <c r="I964" s="15">
        <f>ABS(BTC[[#This Row],[low]]-F963)</f>
        <v>179.46999999999935</v>
      </c>
      <c r="J964" s="15">
        <f>MAX(BTC[[#This Row],[H-L]:[|L-pC|]])</f>
        <v>218.01999999999953</v>
      </c>
      <c r="K964" s="8">
        <f>(K963*9+BTC[[#This Row],[TR]])/10</f>
        <v>528.08387763437668</v>
      </c>
      <c r="L964" s="12">
        <f>(BTC[[#This Row],[high]]+BTC[[#This Row],[low]])/2</f>
        <v>6786.5300000000007</v>
      </c>
      <c r="M964" s="15">
        <f>BTC[[#This Row],[MidPrice]]+3*BTC[[#This Row],[ATR]]</f>
        <v>8370.7816329031302</v>
      </c>
      <c r="N964" s="15">
        <f>BTC[[#This Row],[MidPrice]]-3*BTC[[#This Row],[ATR]]</f>
        <v>5202.2783670968711</v>
      </c>
      <c r="O964" s="15">
        <f>IF(OR(BTC[[#This Row],[UpperE]]&lt;O963,F963&gt;O963),BTC[[#This Row],[UpperE]],O963)</f>
        <v>7480.3796828309596</v>
      </c>
      <c r="P964" s="15">
        <f>IF(OR(BTC[[#This Row],[LowerE]]&gt;P963,F963&lt;P963),BTC[[#This Row],[LowerE]],P963)</f>
        <v>5202.2783670968711</v>
      </c>
      <c r="Q964" s="8">
        <f>IF(T963=O963,BTC[[#This Row],[Upper]],BTC[[#This Row],[Lower]])</f>
        <v>7480.3796828309596</v>
      </c>
      <c r="R964" s="22">
        <f>IF(BTC[[#This Row],[SuperTrend]]=BTC[[#This Row],[Upper]],BTC[[#This Row],[Upper]],NA())</f>
        <v>7480.3796828309596</v>
      </c>
      <c r="S964" s="22" t="e">
        <f>IF(BTC[[#This Row],[SuperTrend]]=BTC[[#This Row],[Lower]],BTC[[#This Row],[Lower]],NA())</f>
        <v>#N/A</v>
      </c>
      <c r="T964" s="22">
        <f>IF(BTC[[#This Row],[close]]&lt;=BTC[[#This Row],[STpot]],BTC[[#This Row],[Upper]],BTC[[#This Row],[Lower]])</f>
        <v>7480.3796828309596</v>
      </c>
    </row>
    <row r="965" spans="1:20" x14ac:dyDescent="0.25">
      <c r="A965" s="5">
        <v>964</v>
      </c>
      <c r="B965" s="2">
        <v>43926</v>
      </c>
      <c r="C965" s="1">
        <v>6772.78</v>
      </c>
      <c r="D965" s="1">
        <v>7355.14</v>
      </c>
      <c r="E965" s="1">
        <v>6765</v>
      </c>
      <c r="F965" s="1">
        <v>7329.9</v>
      </c>
      <c r="G965" s="15">
        <f>BTC[[#This Row],[high]]-BTC[[#This Row],[low]]</f>
        <v>590.14000000000033</v>
      </c>
      <c r="H965" s="15">
        <f>ABS(BTC[[#This Row],[high]]-F964)</f>
        <v>582.36000000000058</v>
      </c>
      <c r="I965" s="15">
        <f>ABS(BTC[[#This Row],[low]]-F964)</f>
        <v>7.7799999999997453</v>
      </c>
      <c r="J965" s="15">
        <f>MAX(BTC[[#This Row],[H-L]:[|L-pC|]])</f>
        <v>590.14000000000033</v>
      </c>
      <c r="K965" s="8">
        <f>(K964*9+BTC[[#This Row],[TR]])/10</f>
        <v>534.28948987093906</v>
      </c>
      <c r="L965" s="12">
        <f>(BTC[[#This Row],[high]]+BTC[[#This Row],[low]])/2</f>
        <v>7060.07</v>
      </c>
      <c r="M965" s="15">
        <f>BTC[[#This Row],[MidPrice]]+3*BTC[[#This Row],[ATR]]</f>
        <v>8662.9384696128163</v>
      </c>
      <c r="N965" s="15">
        <f>BTC[[#This Row],[MidPrice]]-3*BTC[[#This Row],[ATR]]</f>
        <v>5457.2015303871831</v>
      </c>
      <c r="O965" s="15">
        <f>IF(OR(BTC[[#This Row],[UpperE]]&lt;O964,F964&gt;O964),BTC[[#This Row],[UpperE]],O964)</f>
        <v>7480.3796828309596</v>
      </c>
      <c r="P965" s="15">
        <f>IF(OR(BTC[[#This Row],[LowerE]]&gt;P964,F964&lt;P964),BTC[[#This Row],[LowerE]],P964)</f>
        <v>5457.2015303871831</v>
      </c>
      <c r="Q965" s="8">
        <f>IF(T964=O964,BTC[[#This Row],[Upper]],BTC[[#This Row],[Lower]])</f>
        <v>7480.3796828309596</v>
      </c>
      <c r="R965" s="22">
        <f>IF(BTC[[#This Row],[SuperTrend]]=BTC[[#This Row],[Upper]],BTC[[#This Row],[Upper]],NA())</f>
        <v>7480.3796828309596</v>
      </c>
      <c r="S965" s="22" t="e">
        <f>IF(BTC[[#This Row],[SuperTrend]]=BTC[[#This Row],[Lower]],BTC[[#This Row],[Lower]],NA())</f>
        <v>#N/A</v>
      </c>
      <c r="T965" s="22">
        <f>IF(BTC[[#This Row],[close]]&lt;=BTC[[#This Row],[STpot]],BTC[[#This Row],[Upper]],BTC[[#This Row],[Lower]])</f>
        <v>7480.3796828309596</v>
      </c>
    </row>
    <row r="966" spans="1:20" x14ac:dyDescent="0.25">
      <c r="A966" s="5">
        <v>965</v>
      </c>
      <c r="B966" s="2">
        <v>43927</v>
      </c>
      <c r="C966" s="1">
        <v>7329.9</v>
      </c>
      <c r="D966" s="1">
        <v>7459.69</v>
      </c>
      <c r="E966" s="1">
        <v>7077</v>
      </c>
      <c r="F966" s="1">
        <v>7197.32</v>
      </c>
      <c r="G966" s="15">
        <f>BTC[[#This Row],[high]]-BTC[[#This Row],[low]]</f>
        <v>382.6899999999996</v>
      </c>
      <c r="H966" s="15">
        <f>ABS(BTC[[#This Row],[high]]-F965)</f>
        <v>129.78999999999996</v>
      </c>
      <c r="I966" s="15">
        <f>ABS(BTC[[#This Row],[low]]-F965)</f>
        <v>252.89999999999964</v>
      </c>
      <c r="J966" s="15">
        <f>MAX(BTC[[#This Row],[H-L]:[|L-pC|]])</f>
        <v>382.6899999999996</v>
      </c>
      <c r="K966" s="8">
        <f>(K965*9+BTC[[#This Row],[TR]])/10</f>
        <v>519.12954088384515</v>
      </c>
      <c r="L966" s="12">
        <f>(BTC[[#This Row],[high]]+BTC[[#This Row],[low]])/2</f>
        <v>7268.3449999999993</v>
      </c>
      <c r="M966" s="15">
        <f>BTC[[#This Row],[MidPrice]]+3*BTC[[#This Row],[ATR]]</f>
        <v>8825.7336226515345</v>
      </c>
      <c r="N966" s="15">
        <f>BTC[[#This Row],[MidPrice]]-3*BTC[[#This Row],[ATR]]</f>
        <v>5710.9563773484642</v>
      </c>
      <c r="O966" s="15">
        <f>IF(OR(BTC[[#This Row],[UpperE]]&lt;O965,F965&gt;O965),BTC[[#This Row],[UpperE]],O965)</f>
        <v>7480.3796828309596</v>
      </c>
      <c r="P966" s="15">
        <f>IF(OR(BTC[[#This Row],[LowerE]]&gt;P965,F965&lt;P965),BTC[[#This Row],[LowerE]],P965)</f>
        <v>5710.9563773484642</v>
      </c>
      <c r="Q966" s="8">
        <f>IF(T965=O965,BTC[[#This Row],[Upper]],BTC[[#This Row],[Lower]])</f>
        <v>7480.3796828309596</v>
      </c>
      <c r="R966" s="22">
        <f>IF(BTC[[#This Row],[SuperTrend]]=BTC[[#This Row],[Upper]],BTC[[#This Row],[Upper]],NA())</f>
        <v>7480.3796828309596</v>
      </c>
      <c r="S966" s="22" t="e">
        <f>IF(BTC[[#This Row],[SuperTrend]]=BTC[[#This Row],[Lower]],BTC[[#This Row],[Lower]],NA())</f>
        <v>#N/A</v>
      </c>
      <c r="T966" s="22">
        <f>IF(BTC[[#This Row],[close]]&lt;=BTC[[#This Row],[STpot]],BTC[[#This Row],[Upper]],BTC[[#This Row],[Lower]])</f>
        <v>7480.3796828309596</v>
      </c>
    </row>
    <row r="967" spans="1:20" x14ac:dyDescent="0.25">
      <c r="A967" s="5">
        <v>966</v>
      </c>
      <c r="B967" s="2">
        <v>43928</v>
      </c>
      <c r="C967" s="1">
        <v>7197.32</v>
      </c>
      <c r="D967" s="1">
        <v>7420</v>
      </c>
      <c r="E967" s="1">
        <v>7150</v>
      </c>
      <c r="F967" s="1">
        <v>7361.28</v>
      </c>
      <c r="G967" s="15">
        <f>BTC[[#This Row],[high]]-BTC[[#This Row],[low]]</f>
        <v>270</v>
      </c>
      <c r="H967" s="15">
        <f>ABS(BTC[[#This Row],[high]]-F966)</f>
        <v>222.68000000000029</v>
      </c>
      <c r="I967" s="15">
        <f>ABS(BTC[[#This Row],[low]]-F966)</f>
        <v>47.319999999999709</v>
      </c>
      <c r="J967" s="15">
        <f>MAX(BTC[[#This Row],[H-L]:[|L-pC|]])</f>
        <v>270</v>
      </c>
      <c r="K967" s="8">
        <f>(K966*9+BTC[[#This Row],[TR]])/10</f>
        <v>494.21658679546061</v>
      </c>
      <c r="L967" s="12">
        <f>(BTC[[#This Row],[high]]+BTC[[#This Row],[low]])/2</f>
        <v>7285</v>
      </c>
      <c r="M967" s="15">
        <f>BTC[[#This Row],[MidPrice]]+3*BTC[[#This Row],[ATR]]</f>
        <v>8767.6497603863827</v>
      </c>
      <c r="N967" s="15">
        <f>BTC[[#This Row],[MidPrice]]-3*BTC[[#This Row],[ATR]]</f>
        <v>5802.3502396136182</v>
      </c>
      <c r="O967" s="15">
        <f>IF(OR(BTC[[#This Row],[UpperE]]&lt;O966,F966&gt;O966),BTC[[#This Row],[UpperE]],O966)</f>
        <v>7480.3796828309596</v>
      </c>
      <c r="P967" s="15">
        <f>IF(OR(BTC[[#This Row],[LowerE]]&gt;P966,F966&lt;P966),BTC[[#This Row],[LowerE]],P966)</f>
        <v>5802.3502396136182</v>
      </c>
      <c r="Q967" s="8">
        <f>IF(T966=O966,BTC[[#This Row],[Upper]],BTC[[#This Row],[Lower]])</f>
        <v>7480.3796828309596</v>
      </c>
      <c r="R967" s="22">
        <f>IF(BTC[[#This Row],[SuperTrend]]=BTC[[#This Row],[Upper]],BTC[[#This Row],[Upper]],NA())</f>
        <v>7480.3796828309596</v>
      </c>
      <c r="S967" s="22" t="e">
        <f>IF(BTC[[#This Row],[SuperTrend]]=BTC[[#This Row],[Lower]],BTC[[#This Row],[Lower]],NA())</f>
        <v>#N/A</v>
      </c>
      <c r="T967" s="22">
        <f>IF(BTC[[#This Row],[close]]&lt;=BTC[[#This Row],[STpot]],BTC[[#This Row],[Upper]],BTC[[#This Row],[Lower]])</f>
        <v>7480.3796828309596</v>
      </c>
    </row>
    <row r="968" spans="1:20" x14ac:dyDescent="0.25">
      <c r="A968" s="5">
        <v>967</v>
      </c>
      <c r="B968" s="2">
        <v>43929</v>
      </c>
      <c r="C968" s="1">
        <v>7360.26</v>
      </c>
      <c r="D968" s="1">
        <v>7371.92</v>
      </c>
      <c r="E968" s="1">
        <v>7108.08</v>
      </c>
      <c r="F968" s="1">
        <v>7283.54</v>
      </c>
      <c r="G968" s="15">
        <f>BTC[[#This Row],[high]]-BTC[[#This Row],[low]]</f>
        <v>263.84000000000015</v>
      </c>
      <c r="H968" s="15">
        <f>ABS(BTC[[#This Row],[high]]-F967)</f>
        <v>10.640000000000327</v>
      </c>
      <c r="I968" s="15">
        <f>ABS(BTC[[#This Row],[low]]-F967)</f>
        <v>253.19999999999982</v>
      </c>
      <c r="J968" s="15">
        <f>MAX(BTC[[#This Row],[H-L]:[|L-pC|]])</f>
        <v>263.84000000000015</v>
      </c>
      <c r="K968" s="8">
        <f>(K967*9+BTC[[#This Row],[TR]])/10</f>
        <v>471.17892811591457</v>
      </c>
      <c r="L968" s="12">
        <f>(BTC[[#This Row],[high]]+BTC[[#This Row],[low]])/2</f>
        <v>7240</v>
      </c>
      <c r="M968" s="15">
        <f>BTC[[#This Row],[MidPrice]]+3*BTC[[#This Row],[ATR]]</f>
        <v>8653.5367843477434</v>
      </c>
      <c r="N968" s="15">
        <f>BTC[[#This Row],[MidPrice]]-3*BTC[[#This Row],[ATR]]</f>
        <v>5826.4632156522566</v>
      </c>
      <c r="O968" s="15">
        <f>IF(OR(BTC[[#This Row],[UpperE]]&lt;O967,F967&gt;O967),BTC[[#This Row],[UpperE]],O967)</f>
        <v>7480.3796828309596</v>
      </c>
      <c r="P968" s="15">
        <f>IF(OR(BTC[[#This Row],[LowerE]]&gt;P967,F967&lt;P967),BTC[[#This Row],[LowerE]],P967)</f>
        <v>5826.4632156522566</v>
      </c>
      <c r="Q968" s="8">
        <f>IF(T967=O967,BTC[[#This Row],[Upper]],BTC[[#This Row],[Lower]])</f>
        <v>7480.3796828309596</v>
      </c>
      <c r="R968" s="22">
        <f>IF(BTC[[#This Row],[SuperTrend]]=BTC[[#This Row],[Upper]],BTC[[#This Row],[Upper]],NA())</f>
        <v>7480.3796828309596</v>
      </c>
      <c r="S968" s="22" t="e">
        <f>IF(BTC[[#This Row],[SuperTrend]]=BTC[[#This Row],[Lower]],BTC[[#This Row],[Lower]],NA())</f>
        <v>#N/A</v>
      </c>
      <c r="T968" s="22">
        <f>IF(BTC[[#This Row],[close]]&lt;=BTC[[#This Row],[STpot]],BTC[[#This Row],[Upper]],BTC[[#This Row],[Lower]])</f>
        <v>7480.3796828309596</v>
      </c>
    </row>
    <row r="969" spans="1:20" x14ac:dyDescent="0.25">
      <c r="A969" s="5">
        <v>968</v>
      </c>
      <c r="B969" s="2">
        <v>43930</v>
      </c>
      <c r="C969" s="1">
        <v>7283.54</v>
      </c>
      <c r="D969" s="1">
        <v>7295.75</v>
      </c>
      <c r="E969" s="1">
        <v>6739.98</v>
      </c>
      <c r="F969" s="1">
        <v>6858.92</v>
      </c>
      <c r="G969" s="15">
        <f>BTC[[#This Row],[high]]-BTC[[#This Row],[low]]</f>
        <v>555.77000000000044</v>
      </c>
      <c r="H969" s="15">
        <f>ABS(BTC[[#This Row],[high]]-F968)</f>
        <v>12.210000000000036</v>
      </c>
      <c r="I969" s="15">
        <f>ABS(BTC[[#This Row],[low]]-F968)</f>
        <v>543.5600000000004</v>
      </c>
      <c r="J969" s="15">
        <f>MAX(BTC[[#This Row],[H-L]:[|L-pC|]])</f>
        <v>555.77000000000044</v>
      </c>
      <c r="K969" s="8">
        <f>(K968*9+BTC[[#This Row],[TR]])/10</f>
        <v>479.63803530432313</v>
      </c>
      <c r="L969" s="12">
        <f>(BTC[[#This Row],[high]]+BTC[[#This Row],[low]])/2</f>
        <v>7017.8649999999998</v>
      </c>
      <c r="M969" s="15">
        <f>BTC[[#This Row],[MidPrice]]+3*BTC[[#This Row],[ATR]]</f>
        <v>8456.7791059129686</v>
      </c>
      <c r="N969" s="15">
        <f>BTC[[#This Row],[MidPrice]]-3*BTC[[#This Row],[ATR]]</f>
        <v>5578.950894087031</v>
      </c>
      <c r="O969" s="15">
        <f>IF(OR(BTC[[#This Row],[UpperE]]&lt;O968,F968&gt;O968),BTC[[#This Row],[UpperE]],O968)</f>
        <v>7480.3796828309596</v>
      </c>
      <c r="P969" s="15">
        <f>IF(OR(BTC[[#This Row],[LowerE]]&gt;P968,F968&lt;P968),BTC[[#This Row],[LowerE]],P968)</f>
        <v>5826.4632156522566</v>
      </c>
      <c r="Q969" s="8">
        <f>IF(T968=O968,BTC[[#This Row],[Upper]],BTC[[#This Row],[Lower]])</f>
        <v>7480.3796828309596</v>
      </c>
      <c r="R969" s="22">
        <f>IF(BTC[[#This Row],[SuperTrend]]=BTC[[#This Row],[Upper]],BTC[[#This Row],[Upper]],NA())</f>
        <v>7480.3796828309596</v>
      </c>
      <c r="S969" s="22" t="e">
        <f>IF(BTC[[#This Row],[SuperTrend]]=BTC[[#This Row],[Lower]],BTC[[#This Row],[Lower]],NA())</f>
        <v>#N/A</v>
      </c>
      <c r="T969" s="22">
        <f>IF(BTC[[#This Row],[close]]&lt;=BTC[[#This Row],[STpot]],BTC[[#This Row],[Upper]],BTC[[#This Row],[Lower]])</f>
        <v>7480.3796828309596</v>
      </c>
    </row>
    <row r="970" spans="1:20" x14ac:dyDescent="0.25">
      <c r="A970" s="5">
        <v>969</v>
      </c>
      <c r="B970" s="2">
        <v>43931</v>
      </c>
      <c r="C970" s="1">
        <v>6858.92</v>
      </c>
      <c r="D970" s="1">
        <v>6944.3</v>
      </c>
      <c r="E970" s="1">
        <v>6760</v>
      </c>
      <c r="F970" s="1">
        <v>6876.83</v>
      </c>
      <c r="G970" s="15">
        <f>BTC[[#This Row],[high]]-BTC[[#This Row],[low]]</f>
        <v>184.30000000000018</v>
      </c>
      <c r="H970" s="15">
        <f>ABS(BTC[[#This Row],[high]]-F969)</f>
        <v>85.380000000000109</v>
      </c>
      <c r="I970" s="15">
        <f>ABS(BTC[[#This Row],[low]]-F969)</f>
        <v>98.920000000000073</v>
      </c>
      <c r="J970" s="15">
        <f>MAX(BTC[[#This Row],[H-L]:[|L-pC|]])</f>
        <v>184.30000000000018</v>
      </c>
      <c r="K970" s="8">
        <f>(K969*9+BTC[[#This Row],[TR]])/10</f>
        <v>450.10423177389083</v>
      </c>
      <c r="L970" s="12">
        <f>(BTC[[#This Row],[high]]+BTC[[#This Row],[low]])/2</f>
        <v>6852.15</v>
      </c>
      <c r="M970" s="15">
        <f>BTC[[#This Row],[MidPrice]]+3*BTC[[#This Row],[ATR]]</f>
        <v>8202.4626953216721</v>
      </c>
      <c r="N970" s="15">
        <f>BTC[[#This Row],[MidPrice]]-3*BTC[[#This Row],[ATR]]</f>
        <v>5501.8373046783272</v>
      </c>
      <c r="O970" s="15">
        <f>IF(OR(BTC[[#This Row],[UpperE]]&lt;O969,F969&gt;O969),BTC[[#This Row],[UpperE]],O969)</f>
        <v>7480.3796828309596</v>
      </c>
      <c r="P970" s="15">
        <f>IF(OR(BTC[[#This Row],[LowerE]]&gt;P969,F969&lt;P969),BTC[[#This Row],[LowerE]],P969)</f>
        <v>5826.4632156522566</v>
      </c>
      <c r="Q970" s="8">
        <f>IF(T969=O969,BTC[[#This Row],[Upper]],BTC[[#This Row],[Lower]])</f>
        <v>7480.3796828309596</v>
      </c>
      <c r="R970" s="22">
        <f>IF(BTC[[#This Row],[SuperTrend]]=BTC[[#This Row],[Upper]],BTC[[#This Row],[Upper]],NA())</f>
        <v>7480.3796828309596</v>
      </c>
      <c r="S970" s="22" t="e">
        <f>IF(BTC[[#This Row],[SuperTrend]]=BTC[[#This Row],[Lower]],BTC[[#This Row],[Lower]],NA())</f>
        <v>#N/A</v>
      </c>
      <c r="T970" s="22">
        <f>IF(BTC[[#This Row],[close]]&lt;=BTC[[#This Row],[STpot]],BTC[[#This Row],[Upper]],BTC[[#This Row],[Lower]])</f>
        <v>7480.3796828309596</v>
      </c>
    </row>
    <row r="971" spans="1:20" x14ac:dyDescent="0.25">
      <c r="A971" s="5">
        <v>970</v>
      </c>
      <c r="B971" s="2">
        <v>43932</v>
      </c>
      <c r="C971" s="1">
        <v>6876.84</v>
      </c>
      <c r="D971" s="1">
        <v>7177</v>
      </c>
      <c r="E971" s="1">
        <v>6780</v>
      </c>
      <c r="F971" s="1">
        <v>6903.79</v>
      </c>
      <c r="G971" s="15">
        <f>BTC[[#This Row],[high]]-BTC[[#This Row],[low]]</f>
        <v>397</v>
      </c>
      <c r="H971" s="15">
        <f>ABS(BTC[[#This Row],[high]]-F970)</f>
        <v>300.17000000000007</v>
      </c>
      <c r="I971" s="15">
        <f>ABS(BTC[[#This Row],[low]]-F970)</f>
        <v>96.829999999999927</v>
      </c>
      <c r="J971" s="15">
        <f>MAX(BTC[[#This Row],[H-L]:[|L-pC|]])</f>
        <v>397</v>
      </c>
      <c r="K971" s="8">
        <f>(K970*9+BTC[[#This Row],[TR]])/10</f>
        <v>444.79380859650172</v>
      </c>
      <c r="L971" s="12">
        <f>(BTC[[#This Row],[high]]+BTC[[#This Row],[low]])/2</f>
        <v>6978.5</v>
      </c>
      <c r="M971" s="15">
        <f>BTC[[#This Row],[MidPrice]]+3*BTC[[#This Row],[ATR]]</f>
        <v>8312.8814257895046</v>
      </c>
      <c r="N971" s="15">
        <f>BTC[[#This Row],[MidPrice]]-3*BTC[[#This Row],[ATR]]</f>
        <v>5644.1185742104954</v>
      </c>
      <c r="O971" s="15">
        <f>IF(OR(BTC[[#This Row],[UpperE]]&lt;O970,F970&gt;O970),BTC[[#This Row],[UpperE]],O970)</f>
        <v>7480.3796828309596</v>
      </c>
      <c r="P971" s="15">
        <f>IF(OR(BTC[[#This Row],[LowerE]]&gt;P970,F970&lt;P970),BTC[[#This Row],[LowerE]],P970)</f>
        <v>5826.4632156522566</v>
      </c>
      <c r="Q971" s="8">
        <f>IF(T970=O970,BTC[[#This Row],[Upper]],BTC[[#This Row],[Lower]])</f>
        <v>7480.3796828309596</v>
      </c>
      <c r="R971" s="22">
        <f>IF(BTC[[#This Row],[SuperTrend]]=BTC[[#This Row],[Upper]],BTC[[#This Row],[Upper]],NA())</f>
        <v>7480.3796828309596</v>
      </c>
      <c r="S971" s="22" t="e">
        <f>IF(BTC[[#This Row],[SuperTrend]]=BTC[[#This Row],[Lower]],BTC[[#This Row],[Lower]],NA())</f>
        <v>#N/A</v>
      </c>
      <c r="T971" s="22">
        <f>IF(BTC[[#This Row],[close]]&lt;=BTC[[#This Row],[STpot]],BTC[[#This Row],[Upper]],BTC[[#This Row],[Lower]])</f>
        <v>7480.3796828309596</v>
      </c>
    </row>
    <row r="972" spans="1:20" x14ac:dyDescent="0.25">
      <c r="A972" s="5">
        <v>971</v>
      </c>
      <c r="B972" s="2">
        <v>43933</v>
      </c>
      <c r="C972" s="1">
        <v>6903.79</v>
      </c>
      <c r="D972" s="1">
        <v>6903.79</v>
      </c>
      <c r="E972" s="1">
        <v>6575</v>
      </c>
      <c r="F972" s="1">
        <v>6837.91</v>
      </c>
      <c r="G972" s="15">
        <f>BTC[[#This Row],[high]]-BTC[[#This Row],[low]]</f>
        <v>328.78999999999996</v>
      </c>
      <c r="H972" s="15">
        <f>ABS(BTC[[#This Row],[high]]-F971)</f>
        <v>0</v>
      </c>
      <c r="I972" s="15">
        <f>ABS(BTC[[#This Row],[low]]-F971)</f>
        <v>328.78999999999996</v>
      </c>
      <c r="J972" s="15">
        <f>MAX(BTC[[#This Row],[H-L]:[|L-pC|]])</f>
        <v>328.78999999999996</v>
      </c>
      <c r="K972" s="8">
        <f>(K971*9+BTC[[#This Row],[TR]])/10</f>
        <v>433.1934277368515</v>
      </c>
      <c r="L972" s="12">
        <f>(BTC[[#This Row],[high]]+BTC[[#This Row],[low]])/2</f>
        <v>6739.3950000000004</v>
      </c>
      <c r="M972" s="15">
        <f>BTC[[#This Row],[MidPrice]]+3*BTC[[#This Row],[ATR]]</f>
        <v>8038.9752832105551</v>
      </c>
      <c r="N972" s="15">
        <f>BTC[[#This Row],[MidPrice]]-3*BTC[[#This Row],[ATR]]</f>
        <v>5439.8147167894458</v>
      </c>
      <c r="O972" s="15">
        <f>IF(OR(BTC[[#This Row],[UpperE]]&lt;O971,F971&gt;O971),BTC[[#This Row],[UpperE]],O971)</f>
        <v>7480.3796828309596</v>
      </c>
      <c r="P972" s="15">
        <f>IF(OR(BTC[[#This Row],[LowerE]]&gt;P971,F971&lt;P971),BTC[[#This Row],[LowerE]],P971)</f>
        <v>5826.4632156522566</v>
      </c>
      <c r="Q972" s="8">
        <f>IF(T971=O971,BTC[[#This Row],[Upper]],BTC[[#This Row],[Lower]])</f>
        <v>7480.3796828309596</v>
      </c>
      <c r="R972" s="22">
        <f>IF(BTC[[#This Row],[SuperTrend]]=BTC[[#This Row],[Upper]],BTC[[#This Row],[Upper]],NA())</f>
        <v>7480.3796828309596</v>
      </c>
      <c r="S972" s="22" t="e">
        <f>IF(BTC[[#This Row],[SuperTrend]]=BTC[[#This Row],[Lower]],BTC[[#This Row],[Lower]],NA())</f>
        <v>#N/A</v>
      </c>
      <c r="T972" s="22">
        <f>IF(BTC[[#This Row],[close]]&lt;=BTC[[#This Row],[STpot]],BTC[[#This Row],[Upper]],BTC[[#This Row],[Lower]])</f>
        <v>7480.3796828309596</v>
      </c>
    </row>
    <row r="973" spans="1:20" x14ac:dyDescent="0.25">
      <c r="A973" s="5">
        <v>972</v>
      </c>
      <c r="B973" s="2">
        <v>43934</v>
      </c>
      <c r="C973" s="1">
        <v>6838.04</v>
      </c>
      <c r="D973" s="1">
        <v>6978</v>
      </c>
      <c r="E973" s="1">
        <v>6754.28</v>
      </c>
      <c r="F973" s="1">
        <v>6868.7</v>
      </c>
      <c r="G973" s="15">
        <f>BTC[[#This Row],[high]]-BTC[[#This Row],[low]]</f>
        <v>223.72000000000025</v>
      </c>
      <c r="H973" s="15">
        <f>ABS(BTC[[#This Row],[high]]-F972)</f>
        <v>140.09000000000015</v>
      </c>
      <c r="I973" s="15">
        <f>ABS(BTC[[#This Row],[low]]-F972)</f>
        <v>83.630000000000109</v>
      </c>
      <c r="J973" s="15">
        <f>MAX(BTC[[#This Row],[H-L]:[|L-pC|]])</f>
        <v>223.72000000000025</v>
      </c>
      <c r="K973" s="8">
        <f>(K972*9+BTC[[#This Row],[TR]])/10</f>
        <v>412.24608496316631</v>
      </c>
      <c r="L973" s="12">
        <f>(BTC[[#This Row],[high]]+BTC[[#This Row],[low]])/2</f>
        <v>6866.1399999999994</v>
      </c>
      <c r="M973" s="15">
        <f>BTC[[#This Row],[MidPrice]]+3*BTC[[#This Row],[ATR]]</f>
        <v>8102.8782548894978</v>
      </c>
      <c r="N973" s="15">
        <f>BTC[[#This Row],[MidPrice]]-3*BTC[[#This Row],[ATR]]</f>
        <v>5629.401745110501</v>
      </c>
      <c r="O973" s="15">
        <f>IF(OR(BTC[[#This Row],[UpperE]]&lt;O972,F972&gt;O972),BTC[[#This Row],[UpperE]],O972)</f>
        <v>7480.3796828309596</v>
      </c>
      <c r="P973" s="15">
        <f>IF(OR(BTC[[#This Row],[LowerE]]&gt;P972,F972&lt;P972),BTC[[#This Row],[LowerE]],P972)</f>
        <v>5826.4632156522566</v>
      </c>
      <c r="Q973" s="8">
        <f>IF(T972=O972,BTC[[#This Row],[Upper]],BTC[[#This Row],[Lower]])</f>
        <v>7480.3796828309596</v>
      </c>
      <c r="R973" s="22">
        <f>IF(BTC[[#This Row],[SuperTrend]]=BTC[[#This Row],[Upper]],BTC[[#This Row],[Upper]],NA())</f>
        <v>7480.3796828309596</v>
      </c>
      <c r="S973" s="22" t="e">
        <f>IF(BTC[[#This Row],[SuperTrend]]=BTC[[#This Row],[Lower]],BTC[[#This Row],[Lower]],NA())</f>
        <v>#N/A</v>
      </c>
      <c r="T973" s="22">
        <f>IF(BTC[[#This Row],[close]]&lt;=BTC[[#This Row],[STpot]],BTC[[#This Row],[Upper]],BTC[[#This Row],[Lower]])</f>
        <v>7480.3796828309596</v>
      </c>
    </row>
    <row r="974" spans="1:20" x14ac:dyDescent="0.25">
      <c r="A974" s="5">
        <v>973</v>
      </c>
      <c r="B974" s="2">
        <v>43935</v>
      </c>
      <c r="C974" s="1">
        <v>6868.57</v>
      </c>
      <c r="D974" s="1">
        <v>6933</v>
      </c>
      <c r="E974" s="1">
        <v>6605</v>
      </c>
      <c r="F974" s="1">
        <v>6621.24</v>
      </c>
      <c r="G974" s="15">
        <f>BTC[[#This Row],[high]]-BTC[[#This Row],[low]]</f>
        <v>328</v>
      </c>
      <c r="H974" s="15">
        <f>ABS(BTC[[#This Row],[high]]-F973)</f>
        <v>64.300000000000182</v>
      </c>
      <c r="I974" s="15">
        <f>ABS(BTC[[#This Row],[low]]-F973)</f>
        <v>263.69999999999982</v>
      </c>
      <c r="J974" s="15">
        <f>MAX(BTC[[#This Row],[H-L]:[|L-pC|]])</f>
        <v>328</v>
      </c>
      <c r="K974" s="8">
        <f>(K973*9+BTC[[#This Row],[TR]])/10</f>
        <v>403.82147646684967</v>
      </c>
      <c r="L974" s="12">
        <f>(BTC[[#This Row],[high]]+BTC[[#This Row],[low]])/2</f>
        <v>6769</v>
      </c>
      <c r="M974" s="15">
        <f>BTC[[#This Row],[MidPrice]]+3*BTC[[#This Row],[ATR]]</f>
        <v>7980.4644294005493</v>
      </c>
      <c r="N974" s="15">
        <f>BTC[[#This Row],[MidPrice]]-3*BTC[[#This Row],[ATR]]</f>
        <v>5557.5355705994507</v>
      </c>
      <c r="O974" s="15">
        <f>IF(OR(BTC[[#This Row],[UpperE]]&lt;O973,F973&gt;O973),BTC[[#This Row],[UpperE]],O973)</f>
        <v>7480.3796828309596</v>
      </c>
      <c r="P974" s="15">
        <f>IF(OR(BTC[[#This Row],[LowerE]]&gt;P973,F973&lt;P973),BTC[[#This Row],[LowerE]],P973)</f>
        <v>5826.4632156522566</v>
      </c>
      <c r="Q974" s="8">
        <f>IF(T973=O973,BTC[[#This Row],[Upper]],BTC[[#This Row],[Lower]])</f>
        <v>7480.3796828309596</v>
      </c>
      <c r="R974" s="22">
        <f>IF(BTC[[#This Row],[SuperTrend]]=BTC[[#This Row],[Upper]],BTC[[#This Row],[Upper]],NA())</f>
        <v>7480.3796828309596</v>
      </c>
      <c r="S974" s="22" t="e">
        <f>IF(BTC[[#This Row],[SuperTrend]]=BTC[[#This Row],[Lower]],BTC[[#This Row],[Lower]],NA())</f>
        <v>#N/A</v>
      </c>
      <c r="T974" s="22">
        <f>IF(BTC[[#This Row],[close]]&lt;=BTC[[#This Row],[STpot]],BTC[[#This Row],[Upper]],BTC[[#This Row],[Lower]])</f>
        <v>7480.3796828309596</v>
      </c>
    </row>
    <row r="975" spans="1:20" x14ac:dyDescent="0.25">
      <c r="A975" s="5">
        <v>974</v>
      </c>
      <c r="B975" s="2">
        <v>43936</v>
      </c>
      <c r="C975" s="1">
        <v>6621.25</v>
      </c>
      <c r="D975" s="1">
        <v>7190</v>
      </c>
      <c r="E975" s="1">
        <v>6468.27</v>
      </c>
      <c r="F975" s="1">
        <v>7101.94</v>
      </c>
      <c r="G975" s="15">
        <f>BTC[[#This Row],[high]]-BTC[[#This Row],[low]]</f>
        <v>721.72999999999956</v>
      </c>
      <c r="H975" s="15">
        <f>ABS(BTC[[#This Row],[high]]-F974)</f>
        <v>568.76000000000022</v>
      </c>
      <c r="I975" s="15">
        <f>ABS(BTC[[#This Row],[low]]-F974)</f>
        <v>152.96999999999935</v>
      </c>
      <c r="J975" s="15">
        <f>MAX(BTC[[#This Row],[H-L]:[|L-pC|]])</f>
        <v>721.72999999999956</v>
      </c>
      <c r="K975" s="8">
        <f>(K974*9+BTC[[#This Row],[TR]])/10</f>
        <v>435.61232882016463</v>
      </c>
      <c r="L975" s="12">
        <f>(BTC[[#This Row],[high]]+BTC[[#This Row],[low]])/2</f>
        <v>6829.1350000000002</v>
      </c>
      <c r="M975" s="15">
        <f>BTC[[#This Row],[MidPrice]]+3*BTC[[#This Row],[ATR]]</f>
        <v>8135.971986460494</v>
      </c>
      <c r="N975" s="15">
        <f>BTC[[#This Row],[MidPrice]]-3*BTC[[#This Row],[ATR]]</f>
        <v>5522.2980135395064</v>
      </c>
      <c r="O975" s="15">
        <f>IF(OR(BTC[[#This Row],[UpperE]]&lt;O974,F974&gt;O974),BTC[[#This Row],[UpperE]],O974)</f>
        <v>7480.3796828309596</v>
      </c>
      <c r="P975" s="15">
        <f>IF(OR(BTC[[#This Row],[LowerE]]&gt;P974,F974&lt;P974),BTC[[#This Row],[LowerE]],P974)</f>
        <v>5826.4632156522566</v>
      </c>
      <c r="Q975" s="8">
        <f>IF(T974=O974,BTC[[#This Row],[Upper]],BTC[[#This Row],[Lower]])</f>
        <v>7480.3796828309596</v>
      </c>
      <c r="R975" s="22">
        <f>IF(BTC[[#This Row],[SuperTrend]]=BTC[[#This Row],[Upper]],BTC[[#This Row],[Upper]],NA())</f>
        <v>7480.3796828309596</v>
      </c>
      <c r="S975" s="22" t="e">
        <f>IF(BTC[[#This Row],[SuperTrend]]=BTC[[#This Row],[Lower]],BTC[[#This Row],[Lower]],NA())</f>
        <v>#N/A</v>
      </c>
      <c r="T975" s="22">
        <f>IF(BTC[[#This Row],[close]]&lt;=BTC[[#This Row],[STpot]],BTC[[#This Row],[Upper]],BTC[[#This Row],[Lower]])</f>
        <v>7480.3796828309596</v>
      </c>
    </row>
    <row r="976" spans="1:20" x14ac:dyDescent="0.25">
      <c r="A976" s="5">
        <v>975</v>
      </c>
      <c r="B976" s="2">
        <v>43937</v>
      </c>
      <c r="C976" s="1">
        <v>7101.99</v>
      </c>
      <c r="D976" s="1">
        <v>7148.12</v>
      </c>
      <c r="E976" s="1">
        <v>6972.98</v>
      </c>
      <c r="F976" s="1">
        <v>7027.55</v>
      </c>
      <c r="G976" s="15">
        <f>BTC[[#This Row],[high]]-BTC[[#This Row],[low]]</f>
        <v>175.14000000000033</v>
      </c>
      <c r="H976" s="15">
        <f>ABS(BTC[[#This Row],[high]]-F975)</f>
        <v>46.180000000000291</v>
      </c>
      <c r="I976" s="15">
        <f>ABS(BTC[[#This Row],[low]]-F975)</f>
        <v>128.96000000000004</v>
      </c>
      <c r="J976" s="15">
        <f>MAX(BTC[[#This Row],[H-L]:[|L-pC|]])</f>
        <v>175.14000000000033</v>
      </c>
      <c r="K976" s="8">
        <f>(K975*9+BTC[[#This Row],[TR]])/10</f>
        <v>409.5650959381482</v>
      </c>
      <c r="L976" s="12">
        <f>(BTC[[#This Row],[high]]+BTC[[#This Row],[low]])/2</f>
        <v>7060.5499999999993</v>
      </c>
      <c r="M976" s="15">
        <f>BTC[[#This Row],[MidPrice]]+3*BTC[[#This Row],[ATR]]</f>
        <v>8289.2452878144431</v>
      </c>
      <c r="N976" s="15">
        <f>BTC[[#This Row],[MidPrice]]-3*BTC[[#This Row],[ATR]]</f>
        <v>5831.8547121855545</v>
      </c>
      <c r="O976" s="15">
        <f>IF(OR(BTC[[#This Row],[UpperE]]&lt;O975,F975&gt;O975),BTC[[#This Row],[UpperE]],O975)</f>
        <v>7480.3796828309596</v>
      </c>
      <c r="P976" s="15">
        <f>IF(OR(BTC[[#This Row],[LowerE]]&gt;P975,F975&lt;P975),BTC[[#This Row],[LowerE]],P975)</f>
        <v>5831.8547121855545</v>
      </c>
      <c r="Q976" s="8">
        <f>IF(T975=O975,BTC[[#This Row],[Upper]],BTC[[#This Row],[Lower]])</f>
        <v>7480.3796828309596</v>
      </c>
      <c r="R976" s="22">
        <f>IF(BTC[[#This Row],[SuperTrend]]=BTC[[#This Row],[Upper]],BTC[[#This Row],[Upper]],NA())</f>
        <v>7480.3796828309596</v>
      </c>
      <c r="S976" s="22" t="e">
        <f>IF(BTC[[#This Row],[SuperTrend]]=BTC[[#This Row],[Lower]],BTC[[#This Row],[Lower]],NA())</f>
        <v>#N/A</v>
      </c>
      <c r="T976" s="22">
        <f>IF(BTC[[#This Row],[close]]&lt;=BTC[[#This Row],[STpot]],BTC[[#This Row],[Upper]],BTC[[#This Row],[Lower]])</f>
        <v>7480.3796828309596</v>
      </c>
    </row>
    <row r="977" spans="1:20" x14ac:dyDescent="0.25">
      <c r="A977" s="5">
        <v>976</v>
      </c>
      <c r="B977" s="2">
        <v>43938</v>
      </c>
      <c r="C977" s="1">
        <v>7026.78</v>
      </c>
      <c r="D977" s="1">
        <v>7293.08</v>
      </c>
      <c r="E977" s="1">
        <v>7014.4</v>
      </c>
      <c r="F977" s="1">
        <v>7248.6</v>
      </c>
      <c r="G977" s="15">
        <f>BTC[[#This Row],[high]]-BTC[[#This Row],[low]]</f>
        <v>278.68000000000029</v>
      </c>
      <c r="H977" s="15">
        <f>ABS(BTC[[#This Row],[high]]-F976)</f>
        <v>265.52999999999975</v>
      </c>
      <c r="I977" s="15">
        <f>ABS(BTC[[#This Row],[low]]-F976)</f>
        <v>13.150000000000546</v>
      </c>
      <c r="J977" s="15">
        <f>MAX(BTC[[#This Row],[H-L]:[|L-pC|]])</f>
        <v>278.68000000000029</v>
      </c>
      <c r="K977" s="8">
        <f>(K976*9+BTC[[#This Row],[TR]])/10</f>
        <v>396.47658634433344</v>
      </c>
      <c r="L977" s="12">
        <f>(BTC[[#This Row],[high]]+BTC[[#This Row],[low]])/2</f>
        <v>7153.74</v>
      </c>
      <c r="M977" s="15">
        <f>BTC[[#This Row],[MidPrice]]+3*BTC[[#This Row],[ATR]]</f>
        <v>8343.1697590330004</v>
      </c>
      <c r="N977" s="15">
        <f>BTC[[#This Row],[MidPrice]]-3*BTC[[#This Row],[ATR]]</f>
        <v>5964.3102409669991</v>
      </c>
      <c r="O977" s="15">
        <f>IF(OR(BTC[[#This Row],[UpperE]]&lt;O976,F976&gt;O976),BTC[[#This Row],[UpperE]],O976)</f>
        <v>7480.3796828309596</v>
      </c>
      <c r="P977" s="15">
        <f>IF(OR(BTC[[#This Row],[LowerE]]&gt;P976,F976&lt;P976),BTC[[#This Row],[LowerE]],P976)</f>
        <v>5964.3102409669991</v>
      </c>
      <c r="Q977" s="8">
        <f>IF(T976=O976,BTC[[#This Row],[Upper]],BTC[[#This Row],[Lower]])</f>
        <v>7480.3796828309596</v>
      </c>
      <c r="R977" s="22">
        <f>IF(BTC[[#This Row],[SuperTrend]]=BTC[[#This Row],[Upper]],BTC[[#This Row],[Upper]],NA())</f>
        <v>7480.3796828309596</v>
      </c>
      <c r="S977" s="22" t="e">
        <f>IF(BTC[[#This Row],[SuperTrend]]=BTC[[#This Row],[Lower]],BTC[[#This Row],[Lower]],NA())</f>
        <v>#N/A</v>
      </c>
      <c r="T977" s="22">
        <f>IF(BTC[[#This Row],[close]]&lt;=BTC[[#This Row],[STpot]],BTC[[#This Row],[Upper]],BTC[[#This Row],[Lower]])</f>
        <v>7480.3796828309596</v>
      </c>
    </row>
    <row r="978" spans="1:20" x14ac:dyDescent="0.25">
      <c r="A978" s="5">
        <v>977</v>
      </c>
      <c r="B978" s="2">
        <v>43939</v>
      </c>
      <c r="C978" s="1">
        <v>7248.6</v>
      </c>
      <c r="D978" s="1">
        <v>7266.15</v>
      </c>
      <c r="E978" s="1">
        <v>7055.6</v>
      </c>
      <c r="F978" s="1">
        <v>7120.74</v>
      </c>
      <c r="G978" s="15">
        <f>BTC[[#This Row],[high]]-BTC[[#This Row],[low]]</f>
        <v>210.54999999999927</v>
      </c>
      <c r="H978" s="15">
        <f>ABS(BTC[[#This Row],[high]]-F977)</f>
        <v>17.549999999999272</v>
      </c>
      <c r="I978" s="15">
        <f>ABS(BTC[[#This Row],[low]]-F977)</f>
        <v>193</v>
      </c>
      <c r="J978" s="15">
        <f>MAX(BTC[[#This Row],[H-L]:[|L-pC|]])</f>
        <v>210.54999999999927</v>
      </c>
      <c r="K978" s="8">
        <f>(K977*9+BTC[[#This Row],[TR]])/10</f>
        <v>377.88392770990004</v>
      </c>
      <c r="L978" s="12">
        <f>(BTC[[#This Row],[high]]+BTC[[#This Row],[low]])/2</f>
        <v>7160.875</v>
      </c>
      <c r="M978" s="15">
        <f>BTC[[#This Row],[MidPrice]]+3*BTC[[#This Row],[ATR]]</f>
        <v>8294.5267831297006</v>
      </c>
      <c r="N978" s="15">
        <f>BTC[[#This Row],[MidPrice]]-3*BTC[[#This Row],[ATR]]</f>
        <v>6027.2232168702994</v>
      </c>
      <c r="O978" s="15">
        <f>IF(OR(BTC[[#This Row],[UpperE]]&lt;O977,F977&gt;O977),BTC[[#This Row],[UpperE]],O977)</f>
        <v>7480.3796828309596</v>
      </c>
      <c r="P978" s="15">
        <f>IF(OR(BTC[[#This Row],[LowerE]]&gt;P977,F977&lt;P977),BTC[[#This Row],[LowerE]],P977)</f>
        <v>6027.2232168702994</v>
      </c>
      <c r="Q978" s="8">
        <f>IF(T977=O977,BTC[[#This Row],[Upper]],BTC[[#This Row],[Lower]])</f>
        <v>7480.3796828309596</v>
      </c>
      <c r="R978" s="22">
        <f>IF(BTC[[#This Row],[SuperTrend]]=BTC[[#This Row],[Upper]],BTC[[#This Row],[Upper]],NA())</f>
        <v>7480.3796828309596</v>
      </c>
      <c r="S978" s="22" t="e">
        <f>IF(BTC[[#This Row],[SuperTrend]]=BTC[[#This Row],[Lower]],BTC[[#This Row],[Lower]],NA())</f>
        <v>#N/A</v>
      </c>
      <c r="T978" s="22">
        <f>IF(BTC[[#This Row],[close]]&lt;=BTC[[#This Row],[STpot]],BTC[[#This Row],[Upper]],BTC[[#This Row],[Lower]])</f>
        <v>7480.3796828309596</v>
      </c>
    </row>
    <row r="979" spans="1:20" x14ac:dyDescent="0.25">
      <c r="A979" s="5">
        <v>978</v>
      </c>
      <c r="B979" s="2">
        <v>43940</v>
      </c>
      <c r="C979" s="1">
        <v>7121.4</v>
      </c>
      <c r="D979" s="1">
        <v>7220</v>
      </c>
      <c r="E979" s="1">
        <v>6751</v>
      </c>
      <c r="F979" s="1">
        <v>6826.83</v>
      </c>
      <c r="G979" s="15">
        <f>BTC[[#This Row],[high]]-BTC[[#This Row],[low]]</f>
        <v>469</v>
      </c>
      <c r="H979" s="15">
        <f>ABS(BTC[[#This Row],[high]]-F978)</f>
        <v>99.260000000000218</v>
      </c>
      <c r="I979" s="15">
        <f>ABS(BTC[[#This Row],[low]]-F978)</f>
        <v>369.73999999999978</v>
      </c>
      <c r="J979" s="15">
        <f>MAX(BTC[[#This Row],[H-L]:[|L-pC|]])</f>
        <v>469</v>
      </c>
      <c r="K979" s="8">
        <f>(K978*9+BTC[[#This Row],[TR]])/10</f>
        <v>386.99553493891005</v>
      </c>
      <c r="L979" s="12">
        <f>(BTC[[#This Row],[high]]+BTC[[#This Row],[low]])/2</f>
        <v>6985.5</v>
      </c>
      <c r="M979" s="15">
        <f>BTC[[#This Row],[MidPrice]]+3*BTC[[#This Row],[ATR]]</f>
        <v>8146.4866048167296</v>
      </c>
      <c r="N979" s="15">
        <f>BTC[[#This Row],[MidPrice]]-3*BTC[[#This Row],[ATR]]</f>
        <v>5824.5133951832704</v>
      </c>
      <c r="O979" s="15">
        <f>IF(OR(BTC[[#This Row],[UpperE]]&lt;O978,F978&gt;O978),BTC[[#This Row],[UpperE]],O978)</f>
        <v>7480.3796828309596</v>
      </c>
      <c r="P979" s="15">
        <f>IF(OR(BTC[[#This Row],[LowerE]]&gt;P978,F978&lt;P978),BTC[[#This Row],[LowerE]],P978)</f>
        <v>6027.2232168702994</v>
      </c>
      <c r="Q979" s="8">
        <f>IF(T978=O978,BTC[[#This Row],[Upper]],BTC[[#This Row],[Lower]])</f>
        <v>7480.3796828309596</v>
      </c>
      <c r="R979" s="22">
        <f>IF(BTC[[#This Row],[SuperTrend]]=BTC[[#This Row],[Upper]],BTC[[#This Row],[Upper]],NA())</f>
        <v>7480.3796828309596</v>
      </c>
      <c r="S979" s="22" t="e">
        <f>IF(BTC[[#This Row],[SuperTrend]]=BTC[[#This Row],[Lower]],BTC[[#This Row],[Lower]],NA())</f>
        <v>#N/A</v>
      </c>
      <c r="T979" s="22">
        <f>IF(BTC[[#This Row],[close]]&lt;=BTC[[#This Row],[STpot]],BTC[[#This Row],[Upper]],BTC[[#This Row],[Lower]])</f>
        <v>7480.3796828309596</v>
      </c>
    </row>
    <row r="980" spans="1:20" x14ac:dyDescent="0.25">
      <c r="A980" s="5">
        <v>979</v>
      </c>
      <c r="B980" s="2">
        <v>43941</v>
      </c>
      <c r="C980" s="1">
        <v>6828.98</v>
      </c>
      <c r="D980" s="1">
        <v>6940</v>
      </c>
      <c r="E980" s="1">
        <v>6762</v>
      </c>
      <c r="F980" s="1">
        <v>6841.37</v>
      </c>
      <c r="G980" s="15">
        <f>BTC[[#This Row],[high]]-BTC[[#This Row],[low]]</f>
        <v>178</v>
      </c>
      <c r="H980" s="15">
        <f>ABS(BTC[[#This Row],[high]]-F979)</f>
        <v>113.17000000000007</v>
      </c>
      <c r="I980" s="15">
        <f>ABS(BTC[[#This Row],[low]]-F979)</f>
        <v>64.829999999999927</v>
      </c>
      <c r="J980" s="15">
        <f>MAX(BTC[[#This Row],[H-L]:[|L-pC|]])</f>
        <v>178</v>
      </c>
      <c r="K980" s="8">
        <f>(K979*9+BTC[[#This Row],[TR]])/10</f>
        <v>366.09598144501905</v>
      </c>
      <c r="L980" s="12">
        <f>(BTC[[#This Row],[high]]+BTC[[#This Row],[low]])/2</f>
        <v>6851</v>
      </c>
      <c r="M980" s="15">
        <f>BTC[[#This Row],[MidPrice]]+3*BTC[[#This Row],[ATR]]</f>
        <v>7949.2879443350575</v>
      </c>
      <c r="N980" s="15">
        <f>BTC[[#This Row],[MidPrice]]-3*BTC[[#This Row],[ATR]]</f>
        <v>5752.7120556649425</v>
      </c>
      <c r="O980" s="15">
        <f>IF(OR(BTC[[#This Row],[UpperE]]&lt;O979,F979&gt;O979),BTC[[#This Row],[UpperE]],O979)</f>
        <v>7480.3796828309596</v>
      </c>
      <c r="P980" s="15">
        <f>IF(OR(BTC[[#This Row],[LowerE]]&gt;P979,F979&lt;P979),BTC[[#This Row],[LowerE]],P979)</f>
        <v>6027.2232168702994</v>
      </c>
      <c r="Q980" s="8">
        <f>IF(T979=O979,BTC[[#This Row],[Upper]],BTC[[#This Row],[Lower]])</f>
        <v>7480.3796828309596</v>
      </c>
      <c r="R980" s="22">
        <f>IF(BTC[[#This Row],[SuperTrend]]=BTC[[#This Row],[Upper]],BTC[[#This Row],[Upper]],NA())</f>
        <v>7480.3796828309596</v>
      </c>
      <c r="S980" s="22" t="e">
        <f>IF(BTC[[#This Row],[SuperTrend]]=BTC[[#This Row],[Lower]],BTC[[#This Row],[Lower]],NA())</f>
        <v>#N/A</v>
      </c>
      <c r="T980" s="22">
        <f>IF(BTC[[#This Row],[close]]&lt;=BTC[[#This Row],[STpot]],BTC[[#This Row],[Upper]],BTC[[#This Row],[Lower]])</f>
        <v>7480.3796828309596</v>
      </c>
    </row>
    <row r="981" spans="1:20" x14ac:dyDescent="0.25">
      <c r="A981" s="5">
        <v>980</v>
      </c>
      <c r="B981" s="2">
        <v>43942</v>
      </c>
      <c r="C981" s="1">
        <v>6841.36</v>
      </c>
      <c r="D981" s="1">
        <v>7156.38</v>
      </c>
      <c r="E981" s="1">
        <v>6818</v>
      </c>
      <c r="F981" s="1">
        <v>7125.14</v>
      </c>
      <c r="G981" s="15">
        <f>BTC[[#This Row],[high]]-BTC[[#This Row],[low]]</f>
        <v>338.38000000000011</v>
      </c>
      <c r="H981" s="15">
        <f>ABS(BTC[[#This Row],[high]]-F980)</f>
        <v>315.01000000000022</v>
      </c>
      <c r="I981" s="15">
        <f>ABS(BTC[[#This Row],[low]]-F980)</f>
        <v>23.369999999999891</v>
      </c>
      <c r="J981" s="15">
        <f>MAX(BTC[[#This Row],[H-L]:[|L-pC|]])</f>
        <v>338.38000000000011</v>
      </c>
      <c r="K981" s="8">
        <f>(K980*9+BTC[[#This Row],[TR]])/10</f>
        <v>363.32438330051713</v>
      </c>
      <c r="L981" s="12">
        <f>(BTC[[#This Row],[high]]+BTC[[#This Row],[low]])/2</f>
        <v>6987.1900000000005</v>
      </c>
      <c r="M981" s="15">
        <f>BTC[[#This Row],[MidPrice]]+3*BTC[[#This Row],[ATR]]</f>
        <v>8077.1631499015521</v>
      </c>
      <c r="N981" s="15">
        <f>BTC[[#This Row],[MidPrice]]-3*BTC[[#This Row],[ATR]]</f>
        <v>5897.216850098449</v>
      </c>
      <c r="O981" s="15">
        <f>IF(OR(BTC[[#This Row],[UpperE]]&lt;O980,F980&gt;O980),BTC[[#This Row],[UpperE]],O980)</f>
        <v>7480.3796828309596</v>
      </c>
      <c r="P981" s="15">
        <f>IF(OR(BTC[[#This Row],[LowerE]]&gt;P980,F980&lt;P980),BTC[[#This Row],[LowerE]],P980)</f>
        <v>6027.2232168702994</v>
      </c>
      <c r="Q981" s="8">
        <f>IF(T980=O980,BTC[[#This Row],[Upper]],BTC[[#This Row],[Lower]])</f>
        <v>7480.3796828309596</v>
      </c>
      <c r="R981" s="22">
        <f>IF(BTC[[#This Row],[SuperTrend]]=BTC[[#This Row],[Upper]],BTC[[#This Row],[Upper]],NA())</f>
        <v>7480.3796828309596</v>
      </c>
      <c r="S981" s="22" t="e">
        <f>IF(BTC[[#This Row],[SuperTrend]]=BTC[[#This Row],[Lower]],BTC[[#This Row],[Lower]],NA())</f>
        <v>#N/A</v>
      </c>
      <c r="T981" s="22">
        <f>IF(BTC[[#This Row],[close]]&lt;=BTC[[#This Row],[STpot]],BTC[[#This Row],[Upper]],BTC[[#This Row],[Lower]])</f>
        <v>7480.3796828309596</v>
      </c>
    </row>
    <row r="982" spans="1:20" x14ac:dyDescent="0.25">
      <c r="A982" s="5">
        <v>981</v>
      </c>
      <c r="B982" s="2">
        <v>43943</v>
      </c>
      <c r="C982" s="1">
        <v>7125.12</v>
      </c>
      <c r="D982" s="1">
        <v>7738</v>
      </c>
      <c r="E982" s="1">
        <v>7020</v>
      </c>
      <c r="F982" s="1">
        <v>7482.39</v>
      </c>
      <c r="G982" s="15">
        <f>BTC[[#This Row],[high]]-BTC[[#This Row],[low]]</f>
        <v>718</v>
      </c>
      <c r="H982" s="15">
        <f>ABS(BTC[[#This Row],[high]]-F981)</f>
        <v>612.85999999999967</v>
      </c>
      <c r="I982" s="15">
        <f>ABS(BTC[[#This Row],[low]]-F981)</f>
        <v>105.14000000000033</v>
      </c>
      <c r="J982" s="15">
        <f>MAX(BTC[[#This Row],[H-L]:[|L-pC|]])</f>
        <v>718</v>
      </c>
      <c r="K982" s="8">
        <f>(K981*9+BTC[[#This Row],[TR]])/10</f>
        <v>398.79194497046541</v>
      </c>
      <c r="L982" s="12">
        <f>(BTC[[#This Row],[high]]+BTC[[#This Row],[low]])/2</f>
        <v>7379</v>
      </c>
      <c r="M982" s="15">
        <f>BTC[[#This Row],[MidPrice]]+3*BTC[[#This Row],[ATR]]</f>
        <v>8575.3758349113959</v>
      </c>
      <c r="N982" s="15">
        <f>BTC[[#This Row],[MidPrice]]-3*BTC[[#This Row],[ATR]]</f>
        <v>6182.6241650886041</v>
      </c>
      <c r="O982" s="15">
        <f>IF(OR(BTC[[#This Row],[UpperE]]&lt;O981,F981&gt;O981),BTC[[#This Row],[UpperE]],O981)</f>
        <v>7480.3796828309596</v>
      </c>
      <c r="P982" s="15">
        <f>IF(OR(BTC[[#This Row],[LowerE]]&gt;P981,F981&lt;P981),BTC[[#This Row],[LowerE]],P981)</f>
        <v>6182.6241650886041</v>
      </c>
      <c r="Q982" s="8">
        <f>IF(T981=O981,BTC[[#This Row],[Upper]],BTC[[#This Row],[Lower]])</f>
        <v>7480.3796828309596</v>
      </c>
      <c r="R982" s="22" t="e">
        <f>IF(BTC[[#This Row],[SuperTrend]]=BTC[[#This Row],[Upper]],BTC[[#This Row],[Upper]],NA())</f>
        <v>#N/A</v>
      </c>
      <c r="S982" s="22">
        <f>IF(BTC[[#This Row],[SuperTrend]]=BTC[[#This Row],[Lower]],BTC[[#This Row],[Lower]],NA())</f>
        <v>6182.6241650886041</v>
      </c>
      <c r="T982" s="22">
        <f>IF(BTC[[#This Row],[close]]&lt;=BTC[[#This Row],[STpot]],BTC[[#This Row],[Upper]],BTC[[#This Row],[Lower]])</f>
        <v>6182.6241650886041</v>
      </c>
    </row>
    <row r="983" spans="1:20" x14ac:dyDescent="0.25">
      <c r="A983" s="5">
        <v>982</v>
      </c>
      <c r="B983" s="2">
        <v>43944</v>
      </c>
      <c r="C983" s="1">
        <v>7483.96</v>
      </c>
      <c r="D983" s="1">
        <v>7615.96</v>
      </c>
      <c r="E983" s="1">
        <v>7388</v>
      </c>
      <c r="F983" s="1">
        <v>7505</v>
      </c>
      <c r="G983" s="15">
        <f>BTC[[#This Row],[high]]-BTC[[#This Row],[low]]</f>
        <v>227.96000000000004</v>
      </c>
      <c r="H983" s="15">
        <f>ABS(BTC[[#This Row],[high]]-F982)</f>
        <v>133.56999999999971</v>
      </c>
      <c r="I983" s="15">
        <f>ABS(BTC[[#This Row],[low]]-F982)</f>
        <v>94.390000000000327</v>
      </c>
      <c r="J983" s="15">
        <f>MAX(BTC[[#This Row],[H-L]:[|L-pC|]])</f>
        <v>227.96000000000004</v>
      </c>
      <c r="K983" s="8">
        <f>(K982*9+BTC[[#This Row],[TR]])/10</f>
        <v>381.70875047341889</v>
      </c>
      <c r="L983" s="12">
        <f>(BTC[[#This Row],[high]]+BTC[[#This Row],[low]])/2</f>
        <v>7501.98</v>
      </c>
      <c r="M983" s="15">
        <f>BTC[[#This Row],[MidPrice]]+3*BTC[[#This Row],[ATR]]</f>
        <v>8647.1062514202567</v>
      </c>
      <c r="N983" s="15">
        <f>BTC[[#This Row],[MidPrice]]-3*BTC[[#This Row],[ATR]]</f>
        <v>6356.8537485797424</v>
      </c>
      <c r="O983" s="15">
        <f>IF(OR(BTC[[#This Row],[UpperE]]&lt;O982,F982&gt;O982),BTC[[#This Row],[UpperE]],O982)</f>
        <v>8647.1062514202567</v>
      </c>
      <c r="P983" s="15">
        <f>IF(OR(BTC[[#This Row],[LowerE]]&gt;P982,F982&lt;P982),BTC[[#This Row],[LowerE]],P982)</f>
        <v>6356.8537485797424</v>
      </c>
      <c r="Q983" s="8">
        <f>IF(T982=O982,BTC[[#This Row],[Upper]],BTC[[#This Row],[Lower]])</f>
        <v>6356.8537485797424</v>
      </c>
      <c r="R983" s="22" t="e">
        <f>IF(BTC[[#This Row],[SuperTrend]]=BTC[[#This Row],[Upper]],BTC[[#This Row],[Upper]],NA())</f>
        <v>#N/A</v>
      </c>
      <c r="S983" s="22">
        <f>IF(BTC[[#This Row],[SuperTrend]]=BTC[[#This Row],[Lower]],BTC[[#This Row],[Lower]],NA())</f>
        <v>6356.8537485797424</v>
      </c>
      <c r="T983" s="22">
        <f>IF(BTC[[#This Row],[close]]&lt;=BTC[[#This Row],[STpot]],BTC[[#This Row],[Upper]],BTC[[#This Row],[Lower]])</f>
        <v>6356.8537485797424</v>
      </c>
    </row>
    <row r="984" spans="1:20" x14ac:dyDescent="0.25">
      <c r="A984" s="5">
        <v>983</v>
      </c>
      <c r="B984" s="2">
        <v>43945</v>
      </c>
      <c r="C984" s="1">
        <v>7505</v>
      </c>
      <c r="D984" s="1">
        <v>7705</v>
      </c>
      <c r="E984" s="1">
        <v>7431.07</v>
      </c>
      <c r="F984" s="1">
        <v>7538.67</v>
      </c>
      <c r="G984" s="15">
        <f>BTC[[#This Row],[high]]-BTC[[#This Row],[low]]</f>
        <v>273.93000000000029</v>
      </c>
      <c r="H984" s="15">
        <f>ABS(BTC[[#This Row],[high]]-F983)</f>
        <v>200</v>
      </c>
      <c r="I984" s="15">
        <f>ABS(BTC[[#This Row],[low]]-F983)</f>
        <v>73.930000000000291</v>
      </c>
      <c r="J984" s="15">
        <f>MAX(BTC[[#This Row],[H-L]:[|L-pC|]])</f>
        <v>273.93000000000029</v>
      </c>
      <c r="K984" s="8">
        <f>(K983*9+BTC[[#This Row],[TR]])/10</f>
        <v>370.93087542607702</v>
      </c>
      <c r="L984" s="12">
        <f>(BTC[[#This Row],[high]]+BTC[[#This Row],[low]])/2</f>
        <v>7568.0349999999999</v>
      </c>
      <c r="M984" s="15">
        <f>BTC[[#This Row],[MidPrice]]+3*BTC[[#This Row],[ATR]]</f>
        <v>8680.827626278231</v>
      </c>
      <c r="N984" s="15">
        <f>BTC[[#This Row],[MidPrice]]-3*BTC[[#This Row],[ATR]]</f>
        <v>6455.2423737217687</v>
      </c>
      <c r="O984" s="15">
        <f>IF(OR(BTC[[#This Row],[UpperE]]&lt;O983,F983&gt;O983),BTC[[#This Row],[UpperE]],O983)</f>
        <v>8647.1062514202567</v>
      </c>
      <c r="P984" s="15">
        <f>IF(OR(BTC[[#This Row],[LowerE]]&gt;P983,F983&lt;P983),BTC[[#This Row],[LowerE]],P983)</f>
        <v>6455.2423737217687</v>
      </c>
      <c r="Q984" s="8">
        <f>IF(T983=O983,BTC[[#This Row],[Upper]],BTC[[#This Row],[Lower]])</f>
        <v>6455.2423737217687</v>
      </c>
      <c r="R984" s="22" t="e">
        <f>IF(BTC[[#This Row],[SuperTrend]]=BTC[[#This Row],[Upper]],BTC[[#This Row],[Upper]],NA())</f>
        <v>#N/A</v>
      </c>
      <c r="S984" s="22">
        <f>IF(BTC[[#This Row],[SuperTrend]]=BTC[[#This Row],[Lower]],BTC[[#This Row],[Lower]],NA())</f>
        <v>6455.2423737217687</v>
      </c>
      <c r="T984" s="22">
        <f>IF(BTC[[#This Row],[close]]&lt;=BTC[[#This Row],[STpot]],BTC[[#This Row],[Upper]],BTC[[#This Row],[Lower]])</f>
        <v>6455.2423737217687</v>
      </c>
    </row>
    <row r="985" spans="1:20" x14ac:dyDescent="0.25">
      <c r="A985" s="5">
        <v>984</v>
      </c>
      <c r="B985" s="2">
        <v>43946</v>
      </c>
      <c r="C985" s="1">
        <v>7539.03</v>
      </c>
      <c r="D985" s="1">
        <v>7700</v>
      </c>
      <c r="E985" s="1">
        <v>7480</v>
      </c>
      <c r="F985" s="1">
        <v>7693.1</v>
      </c>
      <c r="G985" s="15">
        <f>BTC[[#This Row],[high]]-BTC[[#This Row],[low]]</f>
        <v>220</v>
      </c>
      <c r="H985" s="15">
        <f>ABS(BTC[[#This Row],[high]]-F984)</f>
        <v>161.32999999999993</v>
      </c>
      <c r="I985" s="15">
        <f>ABS(BTC[[#This Row],[low]]-F984)</f>
        <v>58.670000000000073</v>
      </c>
      <c r="J985" s="15">
        <f>MAX(BTC[[#This Row],[H-L]:[|L-pC|]])</f>
        <v>220</v>
      </c>
      <c r="K985" s="8">
        <f>(K984*9+BTC[[#This Row],[TR]])/10</f>
        <v>355.83778788346933</v>
      </c>
      <c r="L985" s="12">
        <f>(BTC[[#This Row],[high]]+BTC[[#This Row],[low]])/2</f>
        <v>7590</v>
      </c>
      <c r="M985" s="15">
        <f>BTC[[#This Row],[MidPrice]]+3*BTC[[#This Row],[ATR]]</f>
        <v>8657.513363650407</v>
      </c>
      <c r="N985" s="15">
        <f>BTC[[#This Row],[MidPrice]]-3*BTC[[#This Row],[ATR]]</f>
        <v>6522.4866363495921</v>
      </c>
      <c r="O985" s="15">
        <f>IF(OR(BTC[[#This Row],[UpperE]]&lt;O984,F984&gt;O984),BTC[[#This Row],[UpperE]],O984)</f>
        <v>8647.1062514202567</v>
      </c>
      <c r="P985" s="15">
        <f>IF(OR(BTC[[#This Row],[LowerE]]&gt;P984,F984&lt;P984),BTC[[#This Row],[LowerE]],P984)</f>
        <v>6522.4866363495921</v>
      </c>
      <c r="Q985" s="8">
        <f>IF(T984=O984,BTC[[#This Row],[Upper]],BTC[[#This Row],[Lower]])</f>
        <v>6522.4866363495921</v>
      </c>
      <c r="R985" s="22" t="e">
        <f>IF(BTC[[#This Row],[SuperTrend]]=BTC[[#This Row],[Upper]],BTC[[#This Row],[Upper]],NA())</f>
        <v>#N/A</v>
      </c>
      <c r="S985" s="22">
        <f>IF(BTC[[#This Row],[SuperTrend]]=BTC[[#This Row],[Lower]],BTC[[#This Row],[Lower]],NA())</f>
        <v>6522.4866363495921</v>
      </c>
      <c r="T985" s="22">
        <f>IF(BTC[[#This Row],[close]]&lt;=BTC[[#This Row],[STpot]],BTC[[#This Row],[Upper]],BTC[[#This Row],[Lower]])</f>
        <v>6522.4866363495921</v>
      </c>
    </row>
    <row r="986" spans="1:20" x14ac:dyDescent="0.25">
      <c r="A986" s="5">
        <v>985</v>
      </c>
      <c r="B986" s="2">
        <v>43947</v>
      </c>
      <c r="C986" s="1">
        <v>7693.1</v>
      </c>
      <c r="D986" s="1">
        <v>7792.02</v>
      </c>
      <c r="E986" s="1">
        <v>7606</v>
      </c>
      <c r="F986" s="1">
        <v>7774.62</v>
      </c>
      <c r="G986" s="15">
        <f>BTC[[#This Row],[high]]-BTC[[#This Row],[low]]</f>
        <v>186.02000000000044</v>
      </c>
      <c r="H986" s="15">
        <f>ABS(BTC[[#This Row],[high]]-F985)</f>
        <v>98.920000000000073</v>
      </c>
      <c r="I986" s="15">
        <f>ABS(BTC[[#This Row],[low]]-F985)</f>
        <v>87.100000000000364</v>
      </c>
      <c r="J986" s="15">
        <f>MAX(BTC[[#This Row],[H-L]:[|L-pC|]])</f>
        <v>186.02000000000044</v>
      </c>
      <c r="K986" s="8">
        <f>(K985*9+BTC[[#This Row],[TR]])/10</f>
        <v>338.85600909512243</v>
      </c>
      <c r="L986" s="12">
        <f>(BTC[[#This Row],[high]]+BTC[[#This Row],[low]])/2</f>
        <v>7699.01</v>
      </c>
      <c r="M986" s="15">
        <f>BTC[[#This Row],[MidPrice]]+3*BTC[[#This Row],[ATR]]</f>
        <v>8715.5780272853681</v>
      </c>
      <c r="N986" s="15">
        <f>BTC[[#This Row],[MidPrice]]-3*BTC[[#This Row],[ATR]]</f>
        <v>6682.4419727146333</v>
      </c>
      <c r="O986" s="15">
        <f>IF(OR(BTC[[#This Row],[UpperE]]&lt;O985,F985&gt;O985),BTC[[#This Row],[UpperE]],O985)</f>
        <v>8647.1062514202567</v>
      </c>
      <c r="P986" s="15">
        <f>IF(OR(BTC[[#This Row],[LowerE]]&gt;P985,F985&lt;P985),BTC[[#This Row],[LowerE]],P985)</f>
        <v>6682.4419727146333</v>
      </c>
      <c r="Q986" s="8">
        <f>IF(T985=O985,BTC[[#This Row],[Upper]],BTC[[#This Row],[Lower]])</f>
        <v>6682.4419727146333</v>
      </c>
      <c r="R986" s="22" t="e">
        <f>IF(BTC[[#This Row],[SuperTrend]]=BTC[[#This Row],[Upper]],BTC[[#This Row],[Upper]],NA())</f>
        <v>#N/A</v>
      </c>
      <c r="S986" s="22">
        <f>IF(BTC[[#This Row],[SuperTrend]]=BTC[[#This Row],[Lower]],BTC[[#This Row],[Lower]],NA())</f>
        <v>6682.4419727146333</v>
      </c>
      <c r="T986" s="22">
        <f>IF(BTC[[#This Row],[close]]&lt;=BTC[[#This Row],[STpot]],BTC[[#This Row],[Upper]],BTC[[#This Row],[Lower]])</f>
        <v>6682.4419727146333</v>
      </c>
    </row>
    <row r="987" spans="1:20" x14ac:dyDescent="0.25">
      <c r="A987" s="5">
        <v>986</v>
      </c>
      <c r="B987" s="2">
        <v>43948</v>
      </c>
      <c r="C987" s="1">
        <v>7773.51</v>
      </c>
      <c r="D987" s="1">
        <v>7780</v>
      </c>
      <c r="E987" s="1">
        <v>7659.12</v>
      </c>
      <c r="F987" s="1">
        <v>7738.98</v>
      </c>
      <c r="G987" s="15">
        <f>BTC[[#This Row],[high]]-BTC[[#This Row],[low]]</f>
        <v>120.88000000000011</v>
      </c>
      <c r="H987" s="15">
        <f>ABS(BTC[[#This Row],[high]]-F986)</f>
        <v>5.3800000000001091</v>
      </c>
      <c r="I987" s="15">
        <f>ABS(BTC[[#This Row],[low]]-F986)</f>
        <v>115.5</v>
      </c>
      <c r="J987" s="15">
        <f>MAX(BTC[[#This Row],[H-L]:[|L-pC|]])</f>
        <v>120.88000000000011</v>
      </c>
      <c r="K987" s="8">
        <f>(K986*9+BTC[[#This Row],[TR]])/10</f>
        <v>317.05840818561018</v>
      </c>
      <c r="L987" s="12">
        <f>(BTC[[#This Row],[high]]+BTC[[#This Row],[low]])/2</f>
        <v>7719.5599999999995</v>
      </c>
      <c r="M987" s="15">
        <f>BTC[[#This Row],[MidPrice]]+3*BTC[[#This Row],[ATR]]</f>
        <v>8670.7352245568291</v>
      </c>
      <c r="N987" s="15">
        <f>BTC[[#This Row],[MidPrice]]-3*BTC[[#This Row],[ATR]]</f>
        <v>6768.384775443169</v>
      </c>
      <c r="O987" s="15">
        <f>IF(OR(BTC[[#This Row],[UpperE]]&lt;O986,F986&gt;O986),BTC[[#This Row],[UpperE]],O986)</f>
        <v>8647.1062514202567</v>
      </c>
      <c r="P987" s="15">
        <f>IF(OR(BTC[[#This Row],[LowerE]]&gt;P986,F986&lt;P986),BTC[[#This Row],[LowerE]],P986)</f>
        <v>6768.384775443169</v>
      </c>
      <c r="Q987" s="8">
        <f>IF(T986=O986,BTC[[#This Row],[Upper]],BTC[[#This Row],[Lower]])</f>
        <v>6768.384775443169</v>
      </c>
      <c r="R987" s="22" t="e">
        <f>IF(BTC[[#This Row],[SuperTrend]]=BTC[[#This Row],[Upper]],BTC[[#This Row],[Upper]],NA())</f>
        <v>#N/A</v>
      </c>
      <c r="S987" s="22">
        <f>IF(BTC[[#This Row],[SuperTrend]]=BTC[[#This Row],[Lower]],BTC[[#This Row],[Lower]],NA())</f>
        <v>6768.384775443169</v>
      </c>
      <c r="T987" s="22">
        <f>IF(BTC[[#This Row],[close]]&lt;=BTC[[#This Row],[STpot]],BTC[[#This Row],[Upper]],BTC[[#This Row],[Lower]])</f>
        <v>6768.384775443169</v>
      </c>
    </row>
    <row r="988" spans="1:20" x14ac:dyDescent="0.25">
      <c r="A988" s="5">
        <v>987</v>
      </c>
      <c r="B988" s="2">
        <v>43949</v>
      </c>
      <c r="C988" s="1">
        <v>7738.58</v>
      </c>
      <c r="D988" s="1">
        <v>8952.89</v>
      </c>
      <c r="E988" s="1">
        <v>7710.05</v>
      </c>
      <c r="F988" s="1">
        <v>8778.57</v>
      </c>
      <c r="G988" s="15">
        <f>BTC[[#This Row],[high]]-BTC[[#This Row],[low]]</f>
        <v>1242.8399999999992</v>
      </c>
      <c r="H988" s="15">
        <f>ABS(BTC[[#This Row],[high]]-F987)</f>
        <v>1213.9099999999999</v>
      </c>
      <c r="I988" s="15">
        <f>ABS(BTC[[#This Row],[low]]-F987)</f>
        <v>28.929999999999382</v>
      </c>
      <c r="J988" s="15">
        <f>MAX(BTC[[#This Row],[H-L]:[|L-pC|]])</f>
        <v>1242.8399999999992</v>
      </c>
      <c r="K988" s="8">
        <f>(K987*9+BTC[[#This Row],[TR]])/10</f>
        <v>409.63656736704905</v>
      </c>
      <c r="L988" s="12">
        <f>(BTC[[#This Row],[high]]+BTC[[#This Row],[low]])/2</f>
        <v>8331.4699999999993</v>
      </c>
      <c r="M988" s="15">
        <f>BTC[[#This Row],[MidPrice]]+3*BTC[[#This Row],[ATR]]</f>
        <v>9560.3797021011469</v>
      </c>
      <c r="N988" s="15">
        <f>BTC[[#This Row],[MidPrice]]-3*BTC[[#This Row],[ATR]]</f>
        <v>7102.5602978988518</v>
      </c>
      <c r="O988" s="15">
        <f>IF(OR(BTC[[#This Row],[UpperE]]&lt;O987,F987&gt;O987),BTC[[#This Row],[UpperE]],O987)</f>
        <v>8647.1062514202567</v>
      </c>
      <c r="P988" s="15">
        <f>IF(OR(BTC[[#This Row],[LowerE]]&gt;P987,F987&lt;P987),BTC[[#This Row],[LowerE]],P987)</f>
        <v>7102.5602978988518</v>
      </c>
      <c r="Q988" s="8">
        <f>IF(T987=O987,BTC[[#This Row],[Upper]],BTC[[#This Row],[Lower]])</f>
        <v>7102.5602978988518</v>
      </c>
      <c r="R988" s="22" t="e">
        <f>IF(BTC[[#This Row],[SuperTrend]]=BTC[[#This Row],[Upper]],BTC[[#This Row],[Upper]],NA())</f>
        <v>#N/A</v>
      </c>
      <c r="S988" s="22">
        <f>IF(BTC[[#This Row],[SuperTrend]]=BTC[[#This Row],[Lower]],BTC[[#This Row],[Lower]],NA())</f>
        <v>7102.5602978988518</v>
      </c>
      <c r="T988" s="22">
        <f>IF(BTC[[#This Row],[close]]&lt;=BTC[[#This Row],[STpot]],BTC[[#This Row],[Upper]],BTC[[#This Row],[Lower]])</f>
        <v>7102.5602978988518</v>
      </c>
    </row>
    <row r="989" spans="1:20" x14ac:dyDescent="0.25">
      <c r="A989" s="5">
        <v>988</v>
      </c>
      <c r="B989" s="2">
        <v>43950</v>
      </c>
      <c r="C989" s="1">
        <v>8778.58</v>
      </c>
      <c r="D989" s="1">
        <v>9460</v>
      </c>
      <c r="E989" s="1">
        <v>8401</v>
      </c>
      <c r="F989" s="1">
        <v>8620</v>
      </c>
      <c r="G989" s="15">
        <f>BTC[[#This Row],[high]]-BTC[[#This Row],[low]]</f>
        <v>1059</v>
      </c>
      <c r="H989" s="15">
        <f>ABS(BTC[[#This Row],[high]]-F988)</f>
        <v>681.43000000000029</v>
      </c>
      <c r="I989" s="15">
        <f>ABS(BTC[[#This Row],[low]]-F988)</f>
        <v>377.56999999999971</v>
      </c>
      <c r="J989" s="15">
        <f>MAX(BTC[[#This Row],[H-L]:[|L-pC|]])</f>
        <v>1059</v>
      </c>
      <c r="K989" s="8">
        <f>(K988*9+BTC[[#This Row],[TR]])/10</f>
        <v>474.5729106303441</v>
      </c>
      <c r="L989" s="12">
        <f>(BTC[[#This Row],[high]]+BTC[[#This Row],[low]])/2</f>
        <v>8930.5</v>
      </c>
      <c r="M989" s="15">
        <f>BTC[[#This Row],[MidPrice]]+3*BTC[[#This Row],[ATR]]</f>
        <v>10354.218731891033</v>
      </c>
      <c r="N989" s="15">
        <f>BTC[[#This Row],[MidPrice]]-3*BTC[[#This Row],[ATR]]</f>
        <v>7506.7812681089672</v>
      </c>
      <c r="O989" s="15">
        <f>IF(OR(BTC[[#This Row],[UpperE]]&lt;O988,F988&gt;O988),BTC[[#This Row],[UpperE]],O988)</f>
        <v>10354.218731891033</v>
      </c>
      <c r="P989" s="15">
        <f>IF(OR(BTC[[#This Row],[LowerE]]&gt;P988,F988&lt;P988),BTC[[#This Row],[LowerE]],P988)</f>
        <v>7506.7812681089672</v>
      </c>
      <c r="Q989" s="8">
        <f>IF(T988=O988,BTC[[#This Row],[Upper]],BTC[[#This Row],[Lower]])</f>
        <v>7506.7812681089672</v>
      </c>
      <c r="R989" s="22" t="e">
        <f>IF(BTC[[#This Row],[SuperTrend]]=BTC[[#This Row],[Upper]],BTC[[#This Row],[Upper]],NA())</f>
        <v>#N/A</v>
      </c>
      <c r="S989" s="22">
        <f>IF(BTC[[#This Row],[SuperTrend]]=BTC[[#This Row],[Lower]],BTC[[#This Row],[Lower]],NA())</f>
        <v>7506.7812681089672</v>
      </c>
      <c r="T989" s="22">
        <f>IF(BTC[[#This Row],[close]]&lt;=BTC[[#This Row],[STpot]],BTC[[#This Row],[Upper]],BTC[[#This Row],[Lower]])</f>
        <v>7506.7812681089672</v>
      </c>
    </row>
    <row r="990" spans="1:20" x14ac:dyDescent="0.25">
      <c r="A990" s="5">
        <v>989</v>
      </c>
      <c r="B990" s="2">
        <v>43951</v>
      </c>
      <c r="C990" s="1">
        <v>8620</v>
      </c>
      <c r="D990" s="1">
        <v>9059.18</v>
      </c>
      <c r="E990" s="1">
        <v>8613.56</v>
      </c>
      <c r="F990" s="1">
        <v>8826.9599999999991</v>
      </c>
      <c r="G990" s="15">
        <f>BTC[[#This Row],[high]]-BTC[[#This Row],[low]]</f>
        <v>445.6200000000008</v>
      </c>
      <c r="H990" s="15">
        <f>ABS(BTC[[#This Row],[high]]-F989)</f>
        <v>439.18000000000029</v>
      </c>
      <c r="I990" s="15">
        <f>ABS(BTC[[#This Row],[low]]-F989)</f>
        <v>6.4400000000005093</v>
      </c>
      <c r="J990" s="15">
        <f>MAX(BTC[[#This Row],[H-L]:[|L-pC|]])</f>
        <v>445.6200000000008</v>
      </c>
      <c r="K990" s="8">
        <f>(K989*9+BTC[[#This Row],[TR]])/10</f>
        <v>471.67761956730976</v>
      </c>
      <c r="L990" s="12">
        <f>(BTC[[#This Row],[high]]+BTC[[#This Row],[low]])/2</f>
        <v>8836.369999999999</v>
      </c>
      <c r="M990" s="15">
        <f>BTC[[#This Row],[MidPrice]]+3*BTC[[#This Row],[ATR]]</f>
        <v>10251.402858701927</v>
      </c>
      <c r="N990" s="15">
        <f>BTC[[#This Row],[MidPrice]]-3*BTC[[#This Row],[ATR]]</f>
        <v>7421.3371412980696</v>
      </c>
      <c r="O990" s="15">
        <f>IF(OR(BTC[[#This Row],[UpperE]]&lt;O989,F989&gt;O989),BTC[[#This Row],[UpperE]],O989)</f>
        <v>10251.402858701927</v>
      </c>
      <c r="P990" s="15">
        <f>IF(OR(BTC[[#This Row],[LowerE]]&gt;P989,F989&lt;P989),BTC[[#This Row],[LowerE]],P989)</f>
        <v>7506.7812681089672</v>
      </c>
      <c r="Q990" s="8">
        <f>IF(T989=O989,BTC[[#This Row],[Upper]],BTC[[#This Row],[Lower]])</f>
        <v>7506.7812681089672</v>
      </c>
      <c r="R990" s="22" t="e">
        <f>IF(BTC[[#This Row],[SuperTrend]]=BTC[[#This Row],[Upper]],BTC[[#This Row],[Upper]],NA())</f>
        <v>#N/A</v>
      </c>
      <c r="S990" s="22">
        <f>IF(BTC[[#This Row],[SuperTrend]]=BTC[[#This Row],[Lower]],BTC[[#This Row],[Lower]],NA())</f>
        <v>7506.7812681089672</v>
      </c>
      <c r="T990" s="22">
        <f>IF(BTC[[#This Row],[close]]&lt;=BTC[[#This Row],[STpot]],BTC[[#This Row],[Upper]],BTC[[#This Row],[Lower]])</f>
        <v>7506.7812681089672</v>
      </c>
    </row>
    <row r="991" spans="1:20" x14ac:dyDescent="0.25">
      <c r="A991" s="5">
        <v>990</v>
      </c>
      <c r="B991" s="2">
        <v>43952</v>
      </c>
      <c r="C991" s="1">
        <v>8825.67</v>
      </c>
      <c r="D991" s="1">
        <v>9010</v>
      </c>
      <c r="E991" s="1">
        <v>8753</v>
      </c>
      <c r="F991" s="1">
        <v>8972.0499999999993</v>
      </c>
      <c r="G991" s="15">
        <f>BTC[[#This Row],[high]]-BTC[[#This Row],[low]]</f>
        <v>257</v>
      </c>
      <c r="H991" s="15">
        <f>ABS(BTC[[#This Row],[high]]-F990)</f>
        <v>183.04000000000087</v>
      </c>
      <c r="I991" s="15">
        <f>ABS(BTC[[#This Row],[low]]-F990)</f>
        <v>73.959999999999127</v>
      </c>
      <c r="J991" s="15">
        <f>MAX(BTC[[#This Row],[H-L]:[|L-pC|]])</f>
        <v>257</v>
      </c>
      <c r="K991" s="8">
        <f>(K990*9+BTC[[#This Row],[TR]])/10</f>
        <v>450.20985761057881</v>
      </c>
      <c r="L991" s="12">
        <f>(BTC[[#This Row],[high]]+BTC[[#This Row],[low]])/2</f>
        <v>8881.5</v>
      </c>
      <c r="M991" s="15">
        <f>BTC[[#This Row],[MidPrice]]+3*BTC[[#This Row],[ATR]]</f>
        <v>10232.129572831736</v>
      </c>
      <c r="N991" s="15">
        <f>BTC[[#This Row],[MidPrice]]-3*BTC[[#This Row],[ATR]]</f>
        <v>7530.8704271682636</v>
      </c>
      <c r="O991" s="15">
        <f>IF(OR(BTC[[#This Row],[UpperE]]&lt;O990,F990&gt;O990),BTC[[#This Row],[UpperE]],O990)</f>
        <v>10232.129572831736</v>
      </c>
      <c r="P991" s="15">
        <f>IF(OR(BTC[[#This Row],[LowerE]]&gt;P990,F990&lt;P990),BTC[[#This Row],[LowerE]],P990)</f>
        <v>7530.8704271682636</v>
      </c>
      <c r="Q991" s="8">
        <f>IF(T990=O990,BTC[[#This Row],[Upper]],BTC[[#This Row],[Lower]])</f>
        <v>7530.8704271682636</v>
      </c>
      <c r="R991" s="22" t="e">
        <f>IF(BTC[[#This Row],[SuperTrend]]=BTC[[#This Row],[Upper]],BTC[[#This Row],[Upper]],NA())</f>
        <v>#N/A</v>
      </c>
      <c r="S991" s="22">
        <f>IF(BTC[[#This Row],[SuperTrend]]=BTC[[#This Row],[Lower]],BTC[[#This Row],[Lower]],NA())</f>
        <v>7530.8704271682636</v>
      </c>
      <c r="T991" s="22">
        <f>IF(BTC[[#This Row],[close]]&lt;=BTC[[#This Row],[STpot]],BTC[[#This Row],[Upper]],BTC[[#This Row],[Lower]])</f>
        <v>7530.8704271682636</v>
      </c>
    </row>
    <row r="992" spans="1:20" x14ac:dyDescent="0.25">
      <c r="A992" s="5">
        <v>991</v>
      </c>
      <c r="B992" s="2">
        <v>43953</v>
      </c>
      <c r="C992" s="1">
        <v>8972.58</v>
      </c>
      <c r="D992" s="1">
        <v>9200</v>
      </c>
      <c r="E992" s="1">
        <v>8712</v>
      </c>
      <c r="F992" s="1">
        <v>8894.16</v>
      </c>
      <c r="G992" s="15">
        <f>BTC[[#This Row],[high]]-BTC[[#This Row],[low]]</f>
        <v>488</v>
      </c>
      <c r="H992" s="15">
        <f>ABS(BTC[[#This Row],[high]]-F991)</f>
        <v>227.95000000000073</v>
      </c>
      <c r="I992" s="15">
        <f>ABS(BTC[[#This Row],[low]]-F991)</f>
        <v>260.04999999999927</v>
      </c>
      <c r="J992" s="15">
        <f>MAX(BTC[[#This Row],[H-L]:[|L-pC|]])</f>
        <v>488</v>
      </c>
      <c r="K992" s="8">
        <f>(K991*9+BTC[[#This Row],[TR]])/10</f>
        <v>453.98887184952093</v>
      </c>
      <c r="L992" s="12">
        <f>(BTC[[#This Row],[high]]+BTC[[#This Row],[low]])/2</f>
        <v>8956</v>
      </c>
      <c r="M992" s="15">
        <f>BTC[[#This Row],[MidPrice]]+3*BTC[[#This Row],[ATR]]</f>
        <v>10317.966615548563</v>
      </c>
      <c r="N992" s="15">
        <f>BTC[[#This Row],[MidPrice]]-3*BTC[[#This Row],[ATR]]</f>
        <v>7594.0333844514371</v>
      </c>
      <c r="O992" s="15">
        <f>IF(OR(BTC[[#This Row],[UpperE]]&lt;O991,F991&gt;O991),BTC[[#This Row],[UpperE]],O991)</f>
        <v>10232.129572831736</v>
      </c>
      <c r="P992" s="15">
        <f>IF(OR(BTC[[#This Row],[LowerE]]&gt;P991,F991&lt;P991),BTC[[#This Row],[LowerE]],P991)</f>
        <v>7594.0333844514371</v>
      </c>
      <c r="Q992" s="8">
        <f>IF(T991=O991,BTC[[#This Row],[Upper]],BTC[[#This Row],[Lower]])</f>
        <v>7594.0333844514371</v>
      </c>
      <c r="R992" s="22" t="e">
        <f>IF(BTC[[#This Row],[SuperTrend]]=BTC[[#This Row],[Upper]],BTC[[#This Row],[Upper]],NA())</f>
        <v>#N/A</v>
      </c>
      <c r="S992" s="22">
        <f>IF(BTC[[#This Row],[SuperTrend]]=BTC[[#This Row],[Lower]],BTC[[#This Row],[Lower]],NA())</f>
        <v>7594.0333844514371</v>
      </c>
      <c r="T992" s="22">
        <f>IF(BTC[[#This Row],[close]]&lt;=BTC[[#This Row],[STpot]],BTC[[#This Row],[Upper]],BTC[[#This Row],[Lower]])</f>
        <v>7594.0333844514371</v>
      </c>
    </row>
    <row r="993" spans="1:20" x14ac:dyDescent="0.25">
      <c r="A993" s="5">
        <v>992</v>
      </c>
      <c r="B993" s="2">
        <v>43954</v>
      </c>
      <c r="C993" s="1">
        <v>8894.15</v>
      </c>
      <c r="D993" s="1">
        <v>8950</v>
      </c>
      <c r="E993" s="1">
        <v>8522</v>
      </c>
      <c r="F993" s="1">
        <v>8871.9599999999991</v>
      </c>
      <c r="G993" s="15">
        <f>BTC[[#This Row],[high]]-BTC[[#This Row],[low]]</f>
        <v>428</v>
      </c>
      <c r="H993" s="15">
        <f>ABS(BTC[[#This Row],[high]]-F992)</f>
        <v>55.840000000000146</v>
      </c>
      <c r="I993" s="15">
        <f>ABS(BTC[[#This Row],[low]]-F992)</f>
        <v>372.15999999999985</v>
      </c>
      <c r="J993" s="15">
        <f>MAX(BTC[[#This Row],[H-L]:[|L-pC|]])</f>
        <v>428</v>
      </c>
      <c r="K993" s="8">
        <f>(K992*9+BTC[[#This Row],[TR]])/10</f>
        <v>451.38998466456889</v>
      </c>
      <c r="L993" s="12">
        <f>(BTC[[#This Row],[high]]+BTC[[#This Row],[low]])/2</f>
        <v>8736</v>
      </c>
      <c r="M993" s="15">
        <f>BTC[[#This Row],[MidPrice]]+3*BTC[[#This Row],[ATR]]</f>
        <v>10090.169953993707</v>
      </c>
      <c r="N993" s="15">
        <f>BTC[[#This Row],[MidPrice]]-3*BTC[[#This Row],[ATR]]</f>
        <v>7381.8300460062928</v>
      </c>
      <c r="O993" s="15">
        <f>IF(OR(BTC[[#This Row],[UpperE]]&lt;O992,F992&gt;O992),BTC[[#This Row],[UpperE]],O992)</f>
        <v>10090.169953993707</v>
      </c>
      <c r="P993" s="15">
        <f>IF(OR(BTC[[#This Row],[LowerE]]&gt;P992,F992&lt;P992),BTC[[#This Row],[LowerE]],P992)</f>
        <v>7594.0333844514371</v>
      </c>
      <c r="Q993" s="8">
        <f>IF(T992=O992,BTC[[#This Row],[Upper]],BTC[[#This Row],[Lower]])</f>
        <v>7594.0333844514371</v>
      </c>
      <c r="R993" s="22" t="e">
        <f>IF(BTC[[#This Row],[SuperTrend]]=BTC[[#This Row],[Upper]],BTC[[#This Row],[Upper]],NA())</f>
        <v>#N/A</v>
      </c>
      <c r="S993" s="22">
        <f>IF(BTC[[#This Row],[SuperTrend]]=BTC[[#This Row],[Lower]],BTC[[#This Row],[Lower]],NA())</f>
        <v>7594.0333844514371</v>
      </c>
      <c r="T993" s="22">
        <f>IF(BTC[[#This Row],[close]]&lt;=BTC[[#This Row],[STpot]],BTC[[#This Row],[Upper]],BTC[[#This Row],[Lower]])</f>
        <v>7594.0333844514371</v>
      </c>
    </row>
    <row r="994" spans="1:20" x14ac:dyDescent="0.25">
      <c r="A994" s="5">
        <v>993</v>
      </c>
      <c r="B994" s="2">
        <v>43955</v>
      </c>
      <c r="C994" s="1">
        <v>8871.92</v>
      </c>
      <c r="D994" s="1">
        <v>9118.58</v>
      </c>
      <c r="E994" s="1">
        <v>8760</v>
      </c>
      <c r="F994" s="1">
        <v>9021.83</v>
      </c>
      <c r="G994" s="15">
        <f>BTC[[#This Row],[high]]-BTC[[#This Row],[low]]</f>
        <v>358.57999999999993</v>
      </c>
      <c r="H994" s="15">
        <f>ABS(BTC[[#This Row],[high]]-F993)</f>
        <v>246.6200000000008</v>
      </c>
      <c r="I994" s="15">
        <f>ABS(BTC[[#This Row],[low]]-F993)</f>
        <v>111.95999999999913</v>
      </c>
      <c r="J994" s="15">
        <f>MAX(BTC[[#This Row],[H-L]:[|L-pC|]])</f>
        <v>358.57999999999993</v>
      </c>
      <c r="K994" s="8">
        <f>(K993*9+BTC[[#This Row],[TR]])/10</f>
        <v>442.10898619811195</v>
      </c>
      <c r="L994" s="12">
        <f>(BTC[[#This Row],[high]]+BTC[[#This Row],[low]])/2</f>
        <v>8939.2900000000009</v>
      </c>
      <c r="M994" s="15">
        <f>BTC[[#This Row],[MidPrice]]+3*BTC[[#This Row],[ATR]]</f>
        <v>10265.616958594337</v>
      </c>
      <c r="N994" s="15">
        <f>BTC[[#This Row],[MidPrice]]-3*BTC[[#This Row],[ATR]]</f>
        <v>7612.9630414056646</v>
      </c>
      <c r="O994" s="15">
        <f>IF(OR(BTC[[#This Row],[UpperE]]&lt;O993,F993&gt;O993),BTC[[#This Row],[UpperE]],O993)</f>
        <v>10090.169953993707</v>
      </c>
      <c r="P994" s="15">
        <f>IF(OR(BTC[[#This Row],[LowerE]]&gt;P993,F993&lt;P993),BTC[[#This Row],[LowerE]],P993)</f>
        <v>7612.9630414056646</v>
      </c>
      <c r="Q994" s="8">
        <f>IF(T993=O993,BTC[[#This Row],[Upper]],BTC[[#This Row],[Lower]])</f>
        <v>7612.9630414056646</v>
      </c>
      <c r="R994" s="22" t="e">
        <f>IF(BTC[[#This Row],[SuperTrend]]=BTC[[#This Row],[Upper]],BTC[[#This Row],[Upper]],NA())</f>
        <v>#N/A</v>
      </c>
      <c r="S994" s="22">
        <f>IF(BTC[[#This Row],[SuperTrend]]=BTC[[#This Row],[Lower]],BTC[[#This Row],[Lower]],NA())</f>
        <v>7612.9630414056646</v>
      </c>
      <c r="T994" s="22">
        <f>IF(BTC[[#This Row],[close]]&lt;=BTC[[#This Row],[STpot]],BTC[[#This Row],[Upper]],BTC[[#This Row],[Lower]])</f>
        <v>7612.9630414056646</v>
      </c>
    </row>
    <row r="995" spans="1:20" x14ac:dyDescent="0.25">
      <c r="A995" s="5">
        <v>994</v>
      </c>
      <c r="B995" s="2">
        <v>43956</v>
      </c>
      <c r="C995" s="1">
        <v>9021.36</v>
      </c>
      <c r="D995" s="1">
        <v>9395</v>
      </c>
      <c r="E995" s="1">
        <v>8906.2099999999991</v>
      </c>
      <c r="F995" s="1">
        <v>9142.92</v>
      </c>
      <c r="G995" s="15">
        <f>BTC[[#This Row],[high]]-BTC[[#This Row],[low]]</f>
        <v>488.79000000000087</v>
      </c>
      <c r="H995" s="15">
        <f>ABS(BTC[[#This Row],[high]]-F994)</f>
        <v>373.17000000000007</v>
      </c>
      <c r="I995" s="15">
        <f>ABS(BTC[[#This Row],[low]]-F994)</f>
        <v>115.6200000000008</v>
      </c>
      <c r="J995" s="15">
        <f>MAX(BTC[[#This Row],[H-L]:[|L-pC|]])</f>
        <v>488.79000000000087</v>
      </c>
      <c r="K995" s="8">
        <f>(K994*9+BTC[[#This Row],[TR]])/10</f>
        <v>446.77708757830078</v>
      </c>
      <c r="L995" s="12">
        <f>(BTC[[#This Row],[high]]+BTC[[#This Row],[low]])/2</f>
        <v>9150.6049999999996</v>
      </c>
      <c r="M995" s="15">
        <f>BTC[[#This Row],[MidPrice]]+3*BTC[[#This Row],[ATR]]</f>
        <v>10490.936262734902</v>
      </c>
      <c r="N995" s="15">
        <f>BTC[[#This Row],[MidPrice]]-3*BTC[[#This Row],[ATR]]</f>
        <v>7810.2737372650972</v>
      </c>
      <c r="O995" s="15">
        <f>IF(OR(BTC[[#This Row],[UpperE]]&lt;O994,F994&gt;O994),BTC[[#This Row],[UpperE]],O994)</f>
        <v>10090.169953993707</v>
      </c>
      <c r="P995" s="15">
        <f>IF(OR(BTC[[#This Row],[LowerE]]&gt;P994,F994&lt;P994),BTC[[#This Row],[LowerE]],P994)</f>
        <v>7810.2737372650972</v>
      </c>
      <c r="Q995" s="8">
        <f>IF(T994=O994,BTC[[#This Row],[Upper]],BTC[[#This Row],[Lower]])</f>
        <v>7810.2737372650972</v>
      </c>
      <c r="R995" s="22" t="e">
        <f>IF(BTC[[#This Row],[SuperTrend]]=BTC[[#This Row],[Upper]],BTC[[#This Row],[Upper]],NA())</f>
        <v>#N/A</v>
      </c>
      <c r="S995" s="22">
        <f>IF(BTC[[#This Row],[SuperTrend]]=BTC[[#This Row],[Lower]],BTC[[#This Row],[Lower]],NA())</f>
        <v>7810.2737372650972</v>
      </c>
      <c r="T995" s="22">
        <f>IF(BTC[[#This Row],[close]]&lt;=BTC[[#This Row],[STpot]],BTC[[#This Row],[Upper]],BTC[[#This Row],[Lower]])</f>
        <v>7810.2737372650972</v>
      </c>
    </row>
    <row r="996" spans="1:20" x14ac:dyDescent="0.25">
      <c r="A996" s="5">
        <v>995</v>
      </c>
      <c r="B996" s="2">
        <v>43957</v>
      </c>
      <c r="C996" s="1">
        <v>9143.4</v>
      </c>
      <c r="D996" s="1">
        <v>10067</v>
      </c>
      <c r="E996" s="1">
        <v>9021</v>
      </c>
      <c r="F996" s="1">
        <v>9986.4</v>
      </c>
      <c r="G996" s="15">
        <f>BTC[[#This Row],[high]]-BTC[[#This Row],[low]]</f>
        <v>1046</v>
      </c>
      <c r="H996" s="15">
        <f>ABS(BTC[[#This Row],[high]]-F995)</f>
        <v>924.07999999999993</v>
      </c>
      <c r="I996" s="15">
        <f>ABS(BTC[[#This Row],[low]]-F995)</f>
        <v>121.92000000000007</v>
      </c>
      <c r="J996" s="15">
        <f>MAX(BTC[[#This Row],[H-L]:[|L-pC|]])</f>
        <v>1046</v>
      </c>
      <c r="K996" s="8">
        <f>(K995*9+BTC[[#This Row],[TR]])/10</f>
        <v>506.69937882047071</v>
      </c>
      <c r="L996" s="12">
        <f>(BTC[[#This Row],[high]]+BTC[[#This Row],[low]])/2</f>
        <v>9544</v>
      </c>
      <c r="M996" s="15">
        <f>BTC[[#This Row],[MidPrice]]+3*BTC[[#This Row],[ATR]]</f>
        <v>11064.098136461413</v>
      </c>
      <c r="N996" s="15">
        <f>BTC[[#This Row],[MidPrice]]-3*BTC[[#This Row],[ATR]]</f>
        <v>8023.9018635385873</v>
      </c>
      <c r="O996" s="15">
        <f>IF(OR(BTC[[#This Row],[UpperE]]&lt;O995,F995&gt;O995),BTC[[#This Row],[UpperE]],O995)</f>
        <v>10090.169953993707</v>
      </c>
      <c r="P996" s="15">
        <f>IF(OR(BTC[[#This Row],[LowerE]]&gt;P995,F995&lt;P995),BTC[[#This Row],[LowerE]],P995)</f>
        <v>8023.9018635385873</v>
      </c>
      <c r="Q996" s="8">
        <f>IF(T995=O995,BTC[[#This Row],[Upper]],BTC[[#This Row],[Lower]])</f>
        <v>8023.9018635385873</v>
      </c>
      <c r="R996" s="22" t="e">
        <f>IF(BTC[[#This Row],[SuperTrend]]=BTC[[#This Row],[Upper]],BTC[[#This Row],[Upper]],NA())</f>
        <v>#N/A</v>
      </c>
      <c r="S996" s="22">
        <f>IF(BTC[[#This Row],[SuperTrend]]=BTC[[#This Row],[Lower]],BTC[[#This Row],[Lower]],NA())</f>
        <v>8023.9018635385873</v>
      </c>
      <c r="T996" s="22">
        <f>IF(BTC[[#This Row],[close]]&lt;=BTC[[#This Row],[STpot]],BTC[[#This Row],[Upper]],BTC[[#This Row],[Lower]])</f>
        <v>8023.9018635385873</v>
      </c>
    </row>
    <row r="997" spans="1:20" x14ac:dyDescent="0.25">
      <c r="A997" s="5">
        <v>996</v>
      </c>
      <c r="B997" s="2">
        <v>43958</v>
      </c>
      <c r="C997" s="1">
        <v>9986.2999999999993</v>
      </c>
      <c r="D997" s="1">
        <v>10035.959999999999</v>
      </c>
      <c r="E997" s="1">
        <v>9705</v>
      </c>
      <c r="F997" s="1">
        <v>9800.01</v>
      </c>
      <c r="G997" s="15">
        <f>BTC[[#This Row],[high]]-BTC[[#This Row],[low]]</f>
        <v>330.95999999999913</v>
      </c>
      <c r="H997" s="15">
        <f>ABS(BTC[[#This Row],[high]]-F996)</f>
        <v>49.559999999999491</v>
      </c>
      <c r="I997" s="15">
        <f>ABS(BTC[[#This Row],[low]]-F996)</f>
        <v>281.39999999999964</v>
      </c>
      <c r="J997" s="15">
        <f>MAX(BTC[[#This Row],[H-L]:[|L-pC|]])</f>
        <v>330.95999999999913</v>
      </c>
      <c r="K997" s="8">
        <f>(K996*9+BTC[[#This Row],[TR]])/10</f>
        <v>489.12544093842354</v>
      </c>
      <c r="L997" s="12">
        <f>(BTC[[#This Row],[high]]+BTC[[#This Row],[low]])/2</f>
        <v>9870.48</v>
      </c>
      <c r="M997" s="15">
        <f>BTC[[#This Row],[MidPrice]]+3*BTC[[#This Row],[ATR]]</f>
        <v>11337.856322815271</v>
      </c>
      <c r="N997" s="15">
        <f>BTC[[#This Row],[MidPrice]]-3*BTC[[#This Row],[ATR]]</f>
        <v>8403.1036771847284</v>
      </c>
      <c r="O997" s="15">
        <f>IF(OR(BTC[[#This Row],[UpperE]]&lt;O996,F996&gt;O996),BTC[[#This Row],[UpperE]],O996)</f>
        <v>10090.169953993707</v>
      </c>
      <c r="P997" s="15">
        <f>IF(OR(BTC[[#This Row],[LowerE]]&gt;P996,F996&lt;P996),BTC[[#This Row],[LowerE]],P996)</f>
        <v>8403.1036771847284</v>
      </c>
      <c r="Q997" s="8">
        <f>IF(T996=O996,BTC[[#This Row],[Upper]],BTC[[#This Row],[Lower]])</f>
        <v>8403.1036771847284</v>
      </c>
      <c r="R997" s="22" t="e">
        <f>IF(BTC[[#This Row],[SuperTrend]]=BTC[[#This Row],[Upper]],BTC[[#This Row],[Upper]],NA())</f>
        <v>#N/A</v>
      </c>
      <c r="S997" s="22">
        <f>IF(BTC[[#This Row],[SuperTrend]]=BTC[[#This Row],[Lower]],BTC[[#This Row],[Lower]],NA())</f>
        <v>8403.1036771847284</v>
      </c>
      <c r="T997" s="22">
        <f>IF(BTC[[#This Row],[close]]&lt;=BTC[[#This Row],[STpot]],BTC[[#This Row],[Upper]],BTC[[#This Row],[Lower]])</f>
        <v>8403.1036771847284</v>
      </c>
    </row>
    <row r="998" spans="1:20" x14ac:dyDescent="0.25">
      <c r="A998" s="5">
        <v>997</v>
      </c>
      <c r="B998" s="2">
        <v>43959</v>
      </c>
      <c r="C998" s="1">
        <v>9800.02</v>
      </c>
      <c r="D998" s="1">
        <v>9914.25</v>
      </c>
      <c r="E998" s="1">
        <v>9520</v>
      </c>
      <c r="F998" s="1">
        <v>9539.4</v>
      </c>
      <c r="G998" s="15">
        <f>BTC[[#This Row],[high]]-BTC[[#This Row],[low]]</f>
        <v>394.25</v>
      </c>
      <c r="H998" s="15">
        <f>ABS(BTC[[#This Row],[high]]-F997)</f>
        <v>114.23999999999978</v>
      </c>
      <c r="I998" s="15">
        <f>ABS(BTC[[#This Row],[low]]-F997)</f>
        <v>280.01000000000022</v>
      </c>
      <c r="J998" s="15">
        <f>MAX(BTC[[#This Row],[H-L]:[|L-pC|]])</f>
        <v>394.25</v>
      </c>
      <c r="K998" s="8">
        <f>(K997*9+BTC[[#This Row],[TR]])/10</f>
        <v>479.63789684458118</v>
      </c>
      <c r="L998" s="12">
        <f>(BTC[[#This Row],[high]]+BTC[[#This Row],[low]])/2</f>
        <v>9717.125</v>
      </c>
      <c r="M998" s="15">
        <f>BTC[[#This Row],[MidPrice]]+3*BTC[[#This Row],[ATR]]</f>
        <v>11156.038690533744</v>
      </c>
      <c r="N998" s="15">
        <f>BTC[[#This Row],[MidPrice]]-3*BTC[[#This Row],[ATR]]</f>
        <v>8278.2113094662564</v>
      </c>
      <c r="O998" s="15">
        <f>IF(OR(BTC[[#This Row],[UpperE]]&lt;O997,F997&gt;O997),BTC[[#This Row],[UpperE]],O997)</f>
        <v>10090.169953993707</v>
      </c>
      <c r="P998" s="15">
        <f>IF(OR(BTC[[#This Row],[LowerE]]&gt;P997,F997&lt;P997),BTC[[#This Row],[LowerE]],P997)</f>
        <v>8403.1036771847284</v>
      </c>
      <c r="Q998" s="8">
        <f>IF(T997=O997,BTC[[#This Row],[Upper]],BTC[[#This Row],[Lower]])</f>
        <v>8403.1036771847284</v>
      </c>
      <c r="R998" s="22" t="e">
        <f>IF(BTC[[#This Row],[SuperTrend]]=BTC[[#This Row],[Upper]],BTC[[#This Row],[Upper]],NA())</f>
        <v>#N/A</v>
      </c>
      <c r="S998" s="22">
        <f>IF(BTC[[#This Row],[SuperTrend]]=BTC[[#This Row],[Lower]],BTC[[#This Row],[Lower]],NA())</f>
        <v>8403.1036771847284</v>
      </c>
      <c r="T998" s="22">
        <f>IF(BTC[[#This Row],[close]]&lt;=BTC[[#This Row],[STpot]],BTC[[#This Row],[Upper]],BTC[[#This Row],[Lower]])</f>
        <v>8403.1036771847284</v>
      </c>
    </row>
    <row r="999" spans="1:20" x14ac:dyDescent="0.25">
      <c r="A999" s="5">
        <v>998</v>
      </c>
      <c r="B999" s="2">
        <v>43960</v>
      </c>
      <c r="C999" s="1">
        <v>9539.1</v>
      </c>
      <c r="D999" s="1">
        <v>9574.83</v>
      </c>
      <c r="E999" s="1">
        <v>8117</v>
      </c>
      <c r="F999" s="1">
        <v>8722.77</v>
      </c>
      <c r="G999" s="15">
        <f>BTC[[#This Row],[high]]-BTC[[#This Row],[low]]</f>
        <v>1457.83</v>
      </c>
      <c r="H999" s="15">
        <f>ABS(BTC[[#This Row],[high]]-F998)</f>
        <v>35.430000000000291</v>
      </c>
      <c r="I999" s="15">
        <f>ABS(BTC[[#This Row],[low]]-F998)</f>
        <v>1422.3999999999996</v>
      </c>
      <c r="J999" s="15">
        <f>MAX(BTC[[#This Row],[H-L]:[|L-pC|]])</f>
        <v>1457.83</v>
      </c>
      <c r="K999" s="8">
        <f>(K998*9+BTC[[#This Row],[TR]])/10</f>
        <v>577.45710716012309</v>
      </c>
      <c r="L999" s="12">
        <f>(BTC[[#This Row],[high]]+BTC[[#This Row],[low]])/2</f>
        <v>8845.9150000000009</v>
      </c>
      <c r="M999" s="15">
        <f>BTC[[#This Row],[MidPrice]]+3*BTC[[#This Row],[ATR]]</f>
        <v>10578.286321480369</v>
      </c>
      <c r="N999" s="15">
        <f>BTC[[#This Row],[MidPrice]]-3*BTC[[#This Row],[ATR]]</f>
        <v>7113.5436785196316</v>
      </c>
      <c r="O999" s="15">
        <f>IF(OR(BTC[[#This Row],[UpperE]]&lt;O998,F998&gt;O998),BTC[[#This Row],[UpperE]],O998)</f>
        <v>10090.169953993707</v>
      </c>
      <c r="P999" s="15">
        <f>IF(OR(BTC[[#This Row],[LowerE]]&gt;P998,F998&lt;P998),BTC[[#This Row],[LowerE]],P998)</f>
        <v>8403.1036771847284</v>
      </c>
      <c r="Q999" s="8">
        <f>IF(T998=O998,BTC[[#This Row],[Upper]],BTC[[#This Row],[Lower]])</f>
        <v>8403.1036771847284</v>
      </c>
      <c r="R999" s="22" t="e">
        <f>IF(BTC[[#This Row],[SuperTrend]]=BTC[[#This Row],[Upper]],BTC[[#This Row],[Upper]],NA())</f>
        <v>#N/A</v>
      </c>
      <c r="S999" s="22">
        <f>IF(BTC[[#This Row],[SuperTrend]]=BTC[[#This Row],[Lower]],BTC[[#This Row],[Lower]],NA())</f>
        <v>8403.1036771847284</v>
      </c>
      <c r="T999" s="22">
        <f>IF(BTC[[#This Row],[close]]&lt;=BTC[[#This Row],[STpot]],BTC[[#This Row],[Upper]],BTC[[#This Row],[Lower]])</f>
        <v>8403.1036771847284</v>
      </c>
    </row>
    <row r="1000" spans="1:20" x14ac:dyDescent="0.25">
      <c r="A1000" s="5">
        <v>999</v>
      </c>
      <c r="B1000" s="2">
        <v>43961</v>
      </c>
      <c r="C1000" s="1">
        <v>8722.77</v>
      </c>
      <c r="D1000" s="1">
        <v>9168</v>
      </c>
      <c r="E1000" s="1">
        <v>8200</v>
      </c>
      <c r="F1000" s="1">
        <v>8561.52</v>
      </c>
      <c r="G1000" s="15">
        <f>BTC[[#This Row],[high]]-BTC[[#This Row],[low]]</f>
        <v>968</v>
      </c>
      <c r="H1000" s="15">
        <f>ABS(BTC[[#This Row],[high]]-F999)</f>
        <v>445.22999999999956</v>
      </c>
      <c r="I1000" s="15">
        <f>ABS(BTC[[#This Row],[low]]-F999)</f>
        <v>522.77000000000044</v>
      </c>
      <c r="J1000" s="15">
        <f>MAX(BTC[[#This Row],[H-L]:[|L-pC|]])</f>
        <v>968</v>
      </c>
      <c r="K1000" s="8">
        <f>(K999*9+BTC[[#This Row],[TR]])/10</f>
        <v>616.5113964441108</v>
      </c>
      <c r="L1000" s="12">
        <f>(BTC[[#This Row],[high]]+BTC[[#This Row],[low]])/2</f>
        <v>8684</v>
      </c>
      <c r="M1000" s="15">
        <f>BTC[[#This Row],[MidPrice]]+3*BTC[[#This Row],[ATR]]</f>
        <v>10533.534189332333</v>
      </c>
      <c r="N1000" s="15">
        <f>BTC[[#This Row],[MidPrice]]-3*BTC[[#This Row],[ATR]]</f>
        <v>6834.465810667667</v>
      </c>
      <c r="O1000" s="15">
        <f>IF(OR(BTC[[#This Row],[UpperE]]&lt;O999,F999&gt;O999),BTC[[#This Row],[UpperE]],O999)</f>
        <v>10090.169953993707</v>
      </c>
      <c r="P1000" s="15">
        <f>IF(OR(BTC[[#This Row],[LowerE]]&gt;P999,F999&lt;P999),BTC[[#This Row],[LowerE]],P999)</f>
        <v>8403.1036771847284</v>
      </c>
      <c r="Q1000" s="8">
        <f>IF(T999=O999,BTC[[#This Row],[Upper]],BTC[[#This Row],[Lower]])</f>
        <v>8403.1036771847284</v>
      </c>
      <c r="R1000" s="22" t="e">
        <f>IF(BTC[[#This Row],[SuperTrend]]=BTC[[#This Row],[Upper]],BTC[[#This Row],[Upper]],NA())</f>
        <v>#N/A</v>
      </c>
      <c r="S1000" s="22">
        <f>IF(BTC[[#This Row],[SuperTrend]]=BTC[[#This Row],[Lower]],BTC[[#This Row],[Lower]],NA())</f>
        <v>8403.1036771847284</v>
      </c>
      <c r="T1000" s="22">
        <f>IF(BTC[[#This Row],[close]]&lt;=BTC[[#This Row],[STpot]],BTC[[#This Row],[Upper]],BTC[[#This Row],[Lower]])</f>
        <v>8403.1036771847284</v>
      </c>
    </row>
    <row r="1001" spans="1:20" x14ac:dyDescent="0.25">
      <c r="A1001" s="5">
        <v>1000</v>
      </c>
      <c r="B1001" s="2">
        <v>43962</v>
      </c>
      <c r="C1001" s="1">
        <v>8562.0400000000009</v>
      </c>
      <c r="D1001" s="1">
        <v>8978.26</v>
      </c>
      <c r="E1001" s="1">
        <v>8528.7800000000007</v>
      </c>
      <c r="F1001" s="1">
        <v>8810.7900000000009</v>
      </c>
      <c r="G1001" s="15">
        <f>BTC[[#This Row],[high]]-BTC[[#This Row],[low]]</f>
        <v>449.47999999999956</v>
      </c>
      <c r="H1001" s="15">
        <f>ABS(BTC[[#This Row],[high]]-F1000)</f>
        <v>416.73999999999978</v>
      </c>
      <c r="I1001" s="15">
        <f>ABS(BTC[[#This Row],[low]]-F1000)</f>
        <v>32.739999999999782</v>
      </c>
      <c r="J1001" s="15">
        <f>MAX(BTC[[#This Row],[H-L]:[|L-pC|]])</f>
        <v>449.47999999999956</v>
      </c>
      <c r="K1001" s="8">
        <f>(K1000*9+BTC[[#This Row],[TR]])/10</f>
        <v>599.80825679969962</v>
      </c>
      <c r="L1001" s="12">
        <f>(BTC[[#This Row],[high]]+BTC[[#This Row],[low]])/2</f>
        <v>8753.52</v>
      </c>
      <c r="M1001" s="15">
        <f>BTC[[#This Row],[MidPrice]]+3*BTC[[#This Row],[ATR]]</f>
        <v>10552.944770399099</v>
      </c>
      <c r="N1001" s="15">
        <f>BTC[[#This Row],[MidPrice]]-3*BTC[[#This Row],[ATR]]</f>
        <v>6954.0952296009018</v>
      </c>
      <c r="O1001" s="15">
        <f>IF(OR(BTC[[#This Row],[UpperE]]&lt;O1000,F1000&gt;O1000),BTC[[#This Row],[UpperE]],O1000)</f>
        <v>10090.169953993707</v>
      </c>
      <c r="P1001" s="15">
        <f>IF(OR(BTC[[#This Row],[LowerE]]&gt;P1000,F1000&lt;P1000),BTC[[#This Row],[LowerE]],P1000)</f>
        <v>8403.1036771847284</v>
      </c>
      <c r="Q1001" s="8">
        <f>IF(T1000=O1000,BTC[[#This Row],[Upper]],BTC[[#This Row],[Lower]])</f>
        <v>8403.1036771847284</v>
      </c>
      <c r="R1001" s="22" t="e">
        <f>IF(BTC[[#This Row],[SuperTrend]]=BTC[[#This Row],[Upper]],BTC[[#This Row],[Upper]],NA())</f>
        <v>#N/A</v>
      </c>
      <c r="S1001" s="22">
        <f>IF(BTC[[#This Row],[SuperTrend]]=BTC[[#This Row],[Lower]],BTC[[#This Row],[Lower]],NA())</f>
        <v>8403.1036771847284</v>
      </c>
      <c r="T1001" s="22">
        <f>IF(BTC[[#This Row],[close]]&lt;=BTC[[#This Row],[STpot]],BTC[[#This Row],[Upper]],BTC[[#This Row],[Lower]])</f>
        <v>8403.1036771847284</v>
      </c>
    </row>
    <row r="1002" spans="1:20" x14ac:dyDescent="0.25">
      <c r="A1002" s="5">
        <v>1001</v>
      </c>
      <c r="B1002" s="2">
        <v>43963</v>
      </c>
      <c r="C1002" s="1">
        <v>8810.99</v>
      </c>
      <c r="D1002" s="1">
        <v>9398</v>
      </c>
      <c r="E1002" s="1">
        <v>8792.99</v>
      </c>
      <c r="F1002" s="1">
        <v>9309.3700000000008</v>
      </c>
      <c r="G1002" s="15">
        <f>BTC[[#This Row],[high]]-BTC[[#This Row],[low]]</f>
        <v>605.01000000000022</v>
      </c>
      <c r="H1002" s="15">
        <f>ABS(BTC[[#This Row],[high]]-F1001)</f>
        <v>587.20999999999913</v>
      </c>
      <c r="I1002" s="15">
        <f>ABS(BTC[[#This Row],[low]]-F1001)</f>
        <v>17.800000000001091</v>
      </c>
      <c r="J1002" s="15">
        <f>MAX(BTC[[#This Row],[H-L]:[|L-pC|]])</f>
        <v>605.01000000000022</v>
      </c>
      <c r="K1002" s="8">
        <f>(K1001*9+BTC[[#This Row],[TR]])/10</f>
        <v>600.32843111972966</v>
      </c>
      <c r="L1002" s="12">
        <f>(BTC[[#This Row],[high]]+BTC[[#This Row],[low]])/2</f>
        <v>9095.494999999999</v>
      </c>
      <c r="M1002" s="15">
        <f>BTC[[#This Row],[MidPrice]]+3*BTC[[#This Row],[ATR]]</f>
        <v>10896.480293359187</v>
      </c>
      <c r="N1002" s="15">
        <f>BTC[[#This Row],[MidPrice]]-3*BTC[[#This Row],[ATR]]</f>
        <v>7294.5097066408098</v>
      </c>
      <c r="O1002" s="15">
        <f>IF(OR(BTC[[#This Row],[UpperE]]&lt;O1001,F1001&gt;O1001),BTC[[#This Row],[UpperE]],O1001)</f>
        <v>10090.169953993707</v>
      </c>
      <c r="P1002" s="15">
        <f>IF(OR(BTC[[#This Row],[LowerE]]&gt;P1001,F1001&lt;P1001),BTC[[#This Row],[LowerE]],P1001)</f>
        <v>8403.1036771847284</v>
      </c>
      <c r="Q1002" s="8">
        <f>IF(T1001=O1001,BTC[[#This Row],[Upper]],BTC[[#This Row],[Lower]])</f>
        <v>8403.1036771847284</v>
      </c>
      <c r="R1002" s="22" t="e">
        <f>IF(BTC[[#This Row],[SuperTrend]]=BTC[[#This Row],[Upper]],BTC[[#This Row],[Upper]],NA())</f>
        <v>#N/A</v>
      </c>
      <c r="S1002" s="22">
        <f>IF(BTC[[#This Row],[SuperTrend]]=BTC[[#This Row],[Lower]],BTC[[#This Row],[Lower]],NA())</f>
        <v>8403.1036771847284</v>
      </c>
      <c r="T1002" s="22">
        <f>IF(BTC[[#This Row],[close]]&lt;=BTC[[#This Row],[STpot]],BTC[[#This Row],[Upper]],BTC[[#This Row],[Lower]])</f>
        <v>8403.1036771847284</v>
      </c>
    </row>
    <row r="1003" spans="1:20" x14ac:dyDescent="0.25">
      <c r="A1003" s="5">
        <v>1002</v>
      </c>
      <c r="B1003" s="2">
        <v>43964</v>
      </c>
      <c r="C1003" s="1">
        <v>9309.35</v>
      </c>
      <c r="D1003" s="1">
        <v>9939</v>
      </c>
      <c r="E1003" s="1">
        <v>9256.76</v>
      </c>
      <c r="F1003" s="1">
        <v>9791.98</v>
      </c>
      <c r="G1003" s="15">
        <f>BTC[[#This Row],[high]]-BTC[[#This Row],[low]]</f>
        <v>682.23999999999978</v>
      </c>
      <c r="H1003" s="15">
        <f>ABS(BTC[[#This Row],[high]]-F1002)</f>
        <v>629.6299999999992</v>
      </c>
      <c r="I1003" s="15">
        <f>ABS(BTC[[#This Row],[low]]-F1002)</f>
        <v>52.610000000000582</v>
      </c>
      <c r="J1003" s="15">
        <f>MAX(BTC[[#This Row],[H-L]:[|L-pC|]])</f>
        <v>682.23999999999978</v>
      </c>
      <c r="K1003" s="8">
        <f>(K1002*9+BTC[[#This Row],[TR]])/10</f>
        <v>608.51958800775662</v>
      </c>
      <c r="L1003" s="12">
        <f>(BTC[[#This Row],[high]]+BTC[[#This Row],[low]])/2</f>
        <v>9597.880000000001</v>
      </c>
      <c r="M1003" s="15">
        <f>BTC[[#This Row],[MidPrice]]+3*BTC[[#This Row],[ATR]]</f>
        <v>11423.438764023271</v>
      </c>
      <c r="N1003" s="15">
        <f>BTC[[#This Row],[MidPrice]]-3*BTC[[#This Row],[ATR]]</f>
        <v>7772.3212359767313</v>
      </c>
      <c r="O1003" s="15">
        <f>IF(OR(BTC[[#This Row],[UpperE]]&lt;O1002,F1002&gt;O1002),BTC[[#This Row],[UpperE]],O1002)</f>
        <v>10090.169953993707</v>
      </c>
      <c r="P1003" s="15">
        <f>IF(OR(BTC[[#This Row],[LowerE]]&gt;P1002,F1002&lt;P1002),BTC[[#This Row],[LowerE]],P1002)</f>
        <v>8403.1036771847284</v>
      </c>
      <c r="Q1003" s="8">
        <f>IF(T1002=O1002,BTC[[#This Row],[Upper]],BTC[[#This Row],[Lower]])</f>
        <v>8403.1036771847284</v>
      </c>
      <c r="R1003" s="22" t="e">
        <f>IF(BTC[[#This Row],[SuperTrend]]=BTC[[#This Row],[Upper]],BTC[[#This Row],[Upper]],NA())</f>
        <v>#N/A</v>
      </c>
      <c r="S1003" s="22">
        <f>IF(BTC[[#This Row],[SuperTrend]]=BTC[[#This Row],[Lower]],BTC[[#This Row],[Lower]],NA())</f>
        <v>8403.1036771847284</v>
      </c>
      <c r="T1003" s="22">
        <f>IF(BTC[[#This Row],[close]]&lt;=BTC[[#This Row],[STpot]],BTC[[#This Row],[Upper]],BTC[[#This Row],[Lower]])</f>
        <v>8403.1036771847284</v>
      </c>
    </row>
    <row r="1004" spans="1:20" x14ac:dyDescent="0.25">
      <c r="A1004" s="5">
        <v>1003</v>
      </c>
      <c r="B1004" s="2">
        <v>43965</v>
      </c>
      <c r="C1004" s="1">
        <v>9791.9699999999993</v>
      </c>
      <c r="D1004" s="1">
        <v>9845.6200000000008</v>
      </c>
      <c r="E1004" s="1">
        <v>9150</v>
      </c>
      <c r="F1004" s="1">
        <v>9316.42</v>
      </c>
      <c r="G1004" s="15">
        <f>BTC[[#This Row],[high]]-BTC[[#This Row],[low]]</f>
        <v>695.6200000000008</v>
      </c>
      <c r="H1004" s="15">
        <f>ABS(BTC[[#This Row],[high]]-F1003)</f>
        <v>53.640000000001237</v>
      </c>
      <c r="I1004" s="15">
        <f>ABS(BTC[[#This Row],[low]]-F1003)</f>
        <v>641.97999999999956</v>
      </c>
      <c r="J1004" s="15">
        <f>MAX(BTC[[#This Row],[H-L]:[|L-pC|]])</f>
        <v>695.6200000000008</v>
      </c>
      <c r="K1004" s="8">
        <f>(K1003*9+BTC[[#This Row],[TR]])/10</f>
        <v>617.22962920698103</v>
      </c>
      <c r="L1004" s="12">
        <f>(BTC[[#This Row],[high]]+BTC[[#This Row],[low]])/2</f>
        <v>9497.8100000000013</v>
      </c>
      <c r="M1004" s="15">
        <f>BTC[[#This Row],[MidPrice]]+3*BTC[[#This Row],[ATR]]</f>
        <v>11349.498887620945</v>
      </c>
      <c r="N1004" s="15">
        <f>BTC[[#This Row],[MidPrice]]-3*BTC[[#This Row],[ATR]]</f>
        <v>7646.1211123790581</v>
      </c>
      <c r="O1004" s="15">
        <f>IF(OR(BTC[[#This Row],[UpperE]]&lt;O1003,F1003&gt;O1003),BTC[[#This Row],[UpperE]],O1003)</f>
        <v>10090.169953993707</v>
      </c>
      <c r="P1004" s="15">
        <f>IF(OR(BTC[[#This Row],[LowerE]]&gt;P1003,F1003&lt;P1003),BTC[[#This Row],[LowerE]],P1003)</f>
        <v>8403.1036771847284</v>
      </c>
      <c r="Q1004" s="8">
        <f>IF(T1003=O1003,BTC[[#This Row],[Upper]],BTC[[#This Row],[Lower]])</f>
        <v>8403.1036771847284</v>
      </c>
      <c r="R1004" s="22" t="e">
        <f>IF(BTC[[#This Row],[SuperTrend]]=BTC[[#This Row],[Upper]],BTC[[#This Row],[Upper]],NA())</f>
        <v>#N/A</v>
      </c>
      <c r="S1004" s="22">
        <f>IF(BTC[[#This Row],[SuperTrend]]=BTC[[#This Row],[Lower]],BTC[[#This Row],[Lower]],NA())</f>
        <v>8403.1036771847284</v>
      </c>
      <c r="T1004" s="22">
        <f>IF(BTC[[#This Row],[close]]&lt;=BTC[[#This Row],[STpot]],BTC[[#This Row],[Upper]],BTC[[#This Row],[Lower]])</f>
        <v>8403.1036771847284</v>
      </c>
    </row>
    <row r="1005" spans="1:20" x14ac:dyDescent="0.25">
      <c r="A1005" s="5">
        <v>1004</v>
      </c>
      <c r="B1005" s="2">
        <v>43966</v>
      </c>
      <c r="C1005" s="1">
        <v>9315.9599999999991</v>
      </c>
      <c r="D1005" s="1">
        <v>9588</v>
      </c>
      <c r="E1005" s="1">
        <v>9220</v>
      </c>
      <c r="F1005" s="1">
        <v>9381.27</v>
      </c>
      <c r="G1005" s="15">
        <f>BTC[[#This Row],[high]]-BTC[[#This Row],[low]]</f>
        <v>368</v>
      </c>
      <c r="H1005" s="15">
        <f>ABS(BTC[[#This Row],[high]]-F1004)</f>
        <v>271.57999999999993</v>
      </c>
      <c r="I1005" s="15">
        <f>ABS(BTC[[#This Row],[low]]-F1004)</f>
        <v>96.420000000000073</v>
      </c>
      <c r="J1005" s="15">
        <f>MAX(BTC[[#This Row],[H-L]:[|L-pC|]])</f>
        <v>368</v>
      </c>
      <c r="K1005" s="8">
        <f>(K1004*9+BTC[[#This Row],[TR]])/10</f>
        <v>592.30666628628296</v>
      </c>
      <c r="L1005" s="12">
        <f>(BTC[[#This Row],[high]]+BTC[[#This Row],[low]])/2</f>
        <v>9404</v>
      </c>
      <c r="M1005" s="15">
        <f>BTC[[#This Row],[MidPrice]]+3*BTC[[#This Row],[ATR]]</f>
        <v>11180.919998858848</v>
      </c>
      <c r="N1005" s="15">
        <f>BTC[[#This Row],[MidPrice]]-3*BTC[[#This Row],[ATR]]</f>
        <v>7627.0800011411511</v>
      </c>
      <c r="O1005" s="15">
        <f>IF(OR(BTC[[#This Row],[UpperE]]&lt;O1004,F1004&gt;O1004),BTC[[#This Row],[UpperE]],O1004)</f>
        <v>10090.169953993707</v>
      </c>
      <c r="P1005" s="15">
        <f>IF(OR(BTC[[#This Row],[LowerE]]&gt;P1004,F1004&lt;P1004),BTC[[#This Row],[LowerE]],P1004)</f>
        <v>8403.1036771847284</v>
      </c>
      <c r="Q1005" s="8">
        <f>IF(T1004=O1004,BTC[[#This Row],[Upper]],BTC[[#This Row],[Lower]])</f>
        <v>8403.1036771847284</v>
      </c>
      <c r="R1005" s="22" t="e">
        <f>IF(BTC[[#This Row],[SuperTrend]]=BTC[[#This Row],[Upper]],BTC[[#This Row],[Upper]],NA())</f>
        <v>#N/A</v>
      </c>
      <c r="S1005" s="22">
        <f>IF(BTC[[#This Row],[SuperTrend]]=BTC[[#This Row],[Lower]],BTC[[#This Row],[Lower]],NA())</f>
        <v>8403.1036771847284</v>
      </c>
      <c r="T1005" s="22">
        <f>IF(BTC[[#This Row],[close]]&lt;=BTC[[#This Row],[STpot]],BTC[[#This Row],[Upper]],BTC[[#This Row],[Lower]])</f>
        <v>8403.1036771847284</v>
      </c>
    </row>
    <row r="1006" spans="1:20" x14ac:dyDescent="0.25">
      <c r="A1006" s="5">
        <v>1005</v>
      </c>
      <c r="B1006" s="2">
        <v>43967</v>
      </c>
      <c r="C1006" s="1">
        <v>9380.81</v>
      </c>
      <c r="D1006" s="1">
        <v>9888</v>
      </c>
      <c r="E1006" s="1">
        <v>9322.1</v>
      </c>
      <c r="F1006" s="1">
        <v>9680.0400000000009</v>
      </c>
      <c r="G1006" s="15">
        <f>BTC[[#This Row],[high]]-BTC[[#This Row],[low]]</f>
        <v>565.89999999999964</v>
      </c>
      <c r="H1006" s="15">
        <f>ABS(BTC[[#This Row],[high]]-F1005)</f>
        <v>506.72999999999956</v>
      </c>
      <c r="I1006" s="15">
        <f>ABS(BTC[[#This Row],[low]]-F1005)</f>
        <v>59.170000000000073</v>
      </c>
      <c r="J1006" s="15">
        <f>MAX(BTC[[#This Row],[H-L]:[|L-pC|]])</f>
        <v>565.89999999999964</v>
      </c>
      <c r="K1006" s="8">
        <f>(K1005*9+BTC[[#This Row],[TR]])/10</f>
        <v>589.66599965765465</v>
      </c>
      <c r="L1006" s="12">
        <f>(BTC[[#This Row],[high]]+BTC[[#This Row],[low]])/2</f>
        <v>9605.0499999999993</v>
      </c>
      <c r="M1006" s="15">
        <f>BTC[[#This Row],[MidPrice]]+3*BTC[[#This Row],[ATR]]</f>
        <v>11374.047998972963</v>
      </c>
      <c r="N1006" s="15">
        <f>BTC[[#This Row],[MidPrice]]-3*BTC[[#This Row],[ATR]]</f>
        <v>7836.0520010270357</v>
      </c>
      <c r="O1006" s="15">
        <f>IF(OR(BTC[[#This Row],[UpperE]]&lt;O1005,F1005&gt;O1005),BTC[[#This Row],[UpperE]],O1005)</f>
        <v>10090.169953993707</v>
      </c>
      <c r="P1006" s="15">
        <f>IF(OR(BTC[[#This Row],[LowerE]]&gt;P1005,F1005&lt;P1005),BTC[[#This Row],[LowerE]],P1005)</f>
        <v>8403.1036771847284</v>
      </c>
      <c r="Q1006" s="8">
        <f>IF(T1005=O1005,BTC[[#This Row],[Upper]],BTC[[#This Row],[Lower]])</f>
        <v>8403.1036771847284</v>
      </c>
      <c r="R1006" s="22" t="e">
        <f>IF(BTC[[#This Row],[SuperTrend]]=BTC[[#This Row],[Upper]],BTC[[#This Row],[Upper]],NA())</f>
        <v>#N/A</v>
      </c>
      <c r="S1006" s="22">
        <f>IF(BTC[[#This Row],[SuperTrend]]=BTC[[#This Row],[Lower]],BTC[[#This Row],[Lower]],NA())</f>
        <v>8403.1036771847284</v>
      </c>
      <c r="T1006" s="22">
        <f>IF(BTC[[#This Row],[close]]&lt;=BTC[[#This Row],[STpot]],BTC[[#This Row],[Upper]],BTC[[#This Row],[Lower]])</f>
        <v>8403.1036771847284</v>
      </c>
    </row>
    <row r="1007" spans="1:20" x14ac:dyDescent="0.25">
      <c r="A1007" s="5">
        <v>1006</v>
      </c>
      <c r="B1007" s="2">
        <v>43968</v>
      </c>
      <c r="C1007" s="1">
        <v>9681.11</v>
      </c>
      <c r="D1007" s="1">
        <v>9950</v>
      </c>
      <c r="E1007" s="1">
        <v>9464.23</v>
      </c>
      <c r="F1007" s="1">
        <v>9733.93</v>
      </c>
      <c r="G1007" s="15">
        <f>BTC[[#This Row],[high]]-BTC[[#This Row],[low]]</f>
        <v>485.77000000000044</v>
      </c>
      <c r="H1007" s="15">
        <f>ABS(BTC[[#This Row],[high]]-F1006)</f>
        <v>269.95999999999913</v>
      </c>
      <c r="I1007" s="15">
        <f>ABS(BTC[[#This Row],[low]]-F1006)</f>
        <v>215.81000000000131</v>
      </c>
      <c r="J1007" s="15">
        <f>MAX(BTC[[#This Row],[H-L]:[|L-pC|]])</f>
        <v>485.77000000000044</v>
      </c>
      <c r="K1007" s="8">
        <f>(K1006*9+BTC[[#This Row],[TR]])/10</f>
        <v>579.2763996918892</v>
      </c>
      <c r="L1007" s="12">
        <f>(BTC[[#This Row],[high]]+BTC[[#This Row],[low]])/2</f>
        <v>9707.1149999999998</v>
      </c>
      <c r="M1007" s="15">
        <f>BTC[[#This Row],[MidPrice]]+3*BTC[[#This Row],[ATR]]</f>
        <v>11444.944199075668</v>
      </c>
      <c r="N1007" s="15">
        <f>BTC[[#This Row],[MidPrice]]-3*BTC[[#This Row],[ATR]]</f>
        <v>7969.2858009243319</v>
      </c>
      <c r="O1007" s="15">
        <f>IF(OR(BTC[[#This Row],[UpperE]]&lt;O1006,F1006&gt;O1006),BTC[[#This Row],[UpperE]],O1006)</f>
        <v>10090.169953993707</v>
      </c>
      <c r="P1007" s="15">
        <f>IF(OR(BTC[[#This Row],[LowerE]]&gt;P1006,F1006&lt;P1006),BTC[[#This Row],[LowerE]],P1006)</f>
        <v>8403.1036771847284</v>
      </c>
      <c r="Q1007" s="8">
        <f>IF(T1006=O1006,BTC[[#This Row],[Upper]],BTC[[#This Row],[Lower]])</f>
        <v>8403.1036771847284</v>
      </c>
      <c r="R1007" s="22" t="e">
        <f>IF(BTC[[#This Row],[SuperTrend]]=BTC[[#This Row],[Upper]],BTC[[#This Row],[Upper]],NA())</f>
        <v>#N/A</v>
      </c>
      <c r="S1007" s="22">
        <f>IF(BTC[[#This Row],[SuperTrend]]=BTC[[#This Row],[Lower]],BTC[[#This Row],[Lower]],NA())</f>
        <v>8403.1036771847284</v>
      </c>
      <c r="T1007" s="22">
        <f>IF(BTC[[#This Row],[close]]&lt;=BTC[[#This Row],[STpot]],BTC[[#This Row],[Upper]],BTC[[#This Row],[Lower]])</f>
        <v>8403.1036771847284</v>
      </c>
    </row>
    <row r="1008" spans="1:20" x14ac:dyDescent="0.25">
      <c r="A1008" s="5">
        <v>1007</v>
      </c>
      <c r="B1008" s="2">
        <v>43969</v>
      </c>
      <c r="C1008" s="1">
        <v>9733.93</v>
      </c>
      <c r="D1008" s="1">
        <v>9897.2099999999991</v>
      </c>
      <c r="E1008" s="1">
        <v>9474</v>
      </c>
      <c r="F1008" s="1">
        <v>9775.5300000000007</v>
      </c>
      <c r="G1008" s="15">
        <f>BTC[[#This Row],[high]]-BTC[[#This Row],[low]]</f>
        <v>423.20999999999913</v>
      </c>
      <c r="H1008" s="15">
        <f>ABS(BTC[[#This Row],[high]]-F1007)</f>
        <v>163.27999999999884</v>
      </c>
      <c r="I1008" s="15">
        <f>ABS(BTC[[#This Row],[low]]-F1007)</f>
        <v>259.93000000000029</v>
      </c>
      <c r="J1008" s="15">
        <f>MAX(BTC[[#This Row],[H-L]:[|L-pC|]])</f>
        <v>423.20999999999913</v>
      </c>
      <c r="K1008" s="8">
        <f>(K1007*9+BTC[[#This Row],[TR]])/10</f>
        <v>563.66975972270018</v>
      </c>
      <c r="L1008" s="12">
        <f>(BTC[[#This Row],[high]]+BTC[[#This Row],[low]])/2</f>
        <v>9685.6049999999996</v>
      </c>
      <c r="M1008" s="15">
        <f>BTC[[#This Row],[MidPrice]]+3*BTC[[#This Row],[ATR]]</f>
        <v>11376.6142791681</v>
      </c>
      <c r="N1008" s="15">
        <f>BTC[[#This Row],[MidPrice]]-3*BTC[[#This Row],[ATR]]</f>
        <v>7994.5957208318996</v>
      </c>
      <c r="O1008" s="15">
        <f>IF(OR(BTC[[#This Row],[UpperE]]&lt;O1007,F1007&gt;O1007),BTC[[#This Row],[UpperE]],O1007)</f>
        <v>10090.169953993707</v>
      </c>
      <c r="P1008" s="15">
        <f>IF(OR(BTC[[#This Row],[LowerE]]&gt;P1007,F1007&lt;P1007),BTC[[#This Row],[LowerE]],P1007)</f>
        <v>8403.1036771847284</v>
      </c>
      <c r="Q1008" s="8">
        <f>IF(T1007=O1007,BTC[[#This Row],[Upper]],BTC[[#This Row],[Lower]])</f>
        <v>8403.1036771847284</v>
      </c>
      <c r="R1008" s="22" t="e">
        <f>IF(BTC[[#This Row],[SuperTrend]]=BTC[[#This Row],[Upper]],BTC[[#This Row],[Upper]],NA())</f>
        <v>#N/A</v>
      </c>
      <c r="S1008" s="22">
        <f>IF(BTC[[#This Row],[SuperTrend]]=BTC[[#This Row],[Lower]],BTC[[#This Row],[Lower]],NA())</f>
        <v>8403.1036771847284</v>
      </c>
      <c r="T1008" s="22">
        <f>IF(BTC[[#This Row],[close]]&lt;=BTC[[#This Row],[STpot]],BTC[[#This Row],[Upper]],BTC[[#This Row],[Lower]])</f>
        <v>8403.1036771847284</v>
      </c>
    </row>
    <row r="1009" spans="1:20" x14ac:dyDescent="0.25">
      <c r="A1009" s="5">
        <v>1008</v>
      </c>
      <c r="B1009" s="2">
        <v>43970</v>
      </c>
      <c r="C1009" s="1">
        <v>9775.1299999999992</v>
      </c>
      <c r="D1009" s="1">
        <v>9842</v>
      </c>
      <c r="E1009" s="1">
        <v>9326</v>
      </c>
      <c r="F1009" s="1">
        <v>9511.43</v>
      </c>
      <c r="G1009" s="15">
        <f>BTC[[#This Row],[high]]-BTC[[#This Row],[low]]</f>
        <v>516</v>
      </c>
      <c r="H1009" s="15">
        <f>ABS(BTC[[#This Row],[high]]-F1008)</f>
        <v>66.469999999999345</v>
      </c>
      <c r="I1009" s="15">
        <f>ABS(BTC[[#This Row],[low]]-F1008)</f>
        <v>449.53000000000065</v>
      </c>
      <c r="J1009" s="15">
        <f>MAX(BTC[[#This Row],[H-L]:[|L-pC|]])</f>
        <v>516</v>
      </c>
      <c r="K1009" s="8">
        <f>(K1008*9+BTC[[#This Row],[TR]])/10</f>
        <v>558.90278375043022</v>
      </c>
      <c r="L1009" s="12">
        <f>(BTC[[#This Row],[high]]+BTC[[#This Row],[low]])/2</f>
        <v>9584</v>
      </c>
      <c r="M1009" s="15">
        <f>BTC[[#This Row],[MidPrice]]+3*BTC[[#This Row],[ATR]]</f>
        <v>11260.708351251291</v>
      </c>
      <c r="N1009" s="15">
        <f>BTC[[#This Row],[MidPrice]]-3*BTC[[#This Row],[ATR]]</f>
        <v>7907.2916487487091</v>
      </c>
      <c r="O1009" s="15">
        <f>IF(OR(BTC[[#This Row],[UpperE]]&lt;O1008,F1008&gt;O1008),BTC[[#This Row],[UpperE]],O1008)</f>
        <v>10090.169953993707</v>
      </c>
      <c r="P1009" s="15">
        <f>IF(OR(BTC[[#This Row],[LowerE]]&gt;P1008,F1008&lt;P1008),BTC[[#This Row],[LowerE]],P1008)</f>
        <v>8403.1036771847284</v>
      </c>
      <c r="Q1009" s="8">
        <f>IF(T1008=O1008,BTC[[#This Row],[Upper]],BTC[[#This Row],[Lower]])</f>
        <v>8403.1036771847284</v>
      </c>
      <c r="R1009" s="22" t="e">
        <f>IF(BTC[[#This Row],[SuperTrend]]=BTC[[#This Row],[Upper]],BTC[[#This Row],[Upper]],NA())</f>
        <v>#N/A</v>
      </c>
      <c r="S1009" s="22">
        <f>IF(BTC[[#This Row],[SuperTrend]]=BTC[[#This Row],[Lower]],BTC[[#This Row],[Lower]],NA())</f>
        <v>8403.1036771847284</v>
      </c>
      <c r="T1009" s="22">
        <f>IF(BTC[[#This Row],[close]]&lt;=BTC[[#This Row],[STpot]],BTC[[#This Row],[Upper]],BTC[[#This Row],[Lower]])</f>
        <v>8403.1036771847284</v>
      </c>
    </row>
    <row r="1010" spans="1:20" x14ac:dyDescent="0.25">
      <c r="A1010" s="5">
        <v>1009</v>
      </c>
      <c r="B1010" s="2">
        <v>43971</v>
      </c>
      <c r="C1010" s="1">
        <v>9511.43</v>
      </c>
      <c r="D1010" s="1">
        <v>9578.4699999999993</v>
      </c>
      <c r="E1010" s="1">
        <v>8815</v>
      </c>
      <c r="F1010" s="1">
        <v>9068.65</v>
      </c>
      <c r="G1010" s="15">
        <f>BTC[[#This Row],[high]]-BTC[[#This Row],[low]]</f>
        <v>763.46999999999935</v>
      </c>
      <c r="H1010" s="15">
        <f>ABS(BTC[[#This Row],[high]]-F1009)</f>
        <v>67.039999999999054</v>
      </c>
      <c r="I1010" s="15">
        <f>ABS(BTC[[#This Row],[low]]-F1009)</f>
        <v>696.43000000000029</v>
      </c>
      <c r="J1010" s="15">
        <f>MAX(BTC[[#This Row],[H-L]:[|L-pC|]])</f>
        <v>763.46999999999935</v>
      </c>
      <c r="K1010" s="8">
        <f>(K1009*9+BTC[[#This Row],[TR]])/10</f>
        <v>579.35950537538713</v>
      </c>
      <c r="L1010" s="12">
        <f>(BTC[[#This Row],[high]]+BTC[[#This Row],[low]])/2</f>
        <v>9196.7350000000006</v>
      </c>
      <c r="M1010" s="15">
        <f>BTC[[#This Row],[MidPrice]]+3*BTC[[#This Row],[ATR]]</f>
        <v>10934.813516126162</v>
      </c>
      <c r="N1010" s="15">
        <f>BTC[[#This Row],[MidPrice]]-3*BTC[[#This Row],[ATR]]</f>
        <v>7458.6564838738395</v>
      </c>
      <c r="O1010" s="15">
        <f>IF(OR(BTC[[#This Row],[UpperE]]&lt;O1009,F1009&gt;O1009),BTC[[#This Row],[UpperE]],O1009)</f>
        <v>10090.169953993707</v>
      </c>
      <c r="P1010" s="15">
        <f>IF(OR(BTC[[#This Row],[LowerE]]&gt;P1009,F1009&lt;P1009),BTC[[#This Row],[LowerE]],P1009)</f>
        <v>8403.1036771847284</v>
      </c>
      <c r="Q1010" s="8">
        <f>IF(T1009=O1009,BTC[[#This Row],[Upper]],BTC[[#This Row],[Lower]])</f>
        <v>8403.1036771847284</v>
      </c>
      <c r="R1010" s="22" t="e">
        <f>IF(BTC[[#This Row],[SuperTrend]]=BTC[[#This Row],[Upper]],BTC[[#This Row],[Upper]],NA())</f>
        <v>#N/A</v>
      </c>
      <c r="S1010" s="22">
        <f>IF(BTC[[#This Row],[SuperTrend]]=BTC[[#This Row],[Lower]],BTC[[#This Row],[Lower]],NA())</f>
        <v>8403.1036771847284</v>
      </c>
      <c r="T1010" s="22">
        <f>IF(BTC[[#This Row],[close]]&lt;=BTC[[#This Row],[STpot]],BTC[[#This Row],[Upper]],BTC[[#This Row],[Lower]])</f>
        <v>8403.1036771847284</v>
      </c>
    </row>
    <row r="1011" spans="1:20" x14ac:dyDescent="0.25">
      <c r="A1011" s="5">
        <v>1010</v>
      </c>
      <c r="B1011" s="2">
        <v>43972</v>
      </c>
      <c r="C1011" s="1">
        <v>9067.51</v>
      </c>
      <c r="D1011" s="1">
        <v>9271</v>
      </c>
      <c r="E1011" s="1">
        <v>8933.52</v>
      </c>
      <c r="F1011" s="1">
        <v>9170</v>
      </c>
      <c r="G1011" s="15">
        <f>BTC[[#This Row],[high]]-BTC[[#This Row],[low]]</f>
        <v>337.47999999999956</v>
      </c>
      <c r="H1011" s="15">
        <f>ABS(BTC[[#This Row],[high]]-F1010)</f>
        <v>202.35000000000036</v>
      </c>
      <c r="I1011" s="15">
        <f>ABS(BTC[[#This Row],[low]]-F1010)</f>
        <v>135.1299999999992</v>
      </c>
      <c r="J1011" s="15">
        <f>MAX(BTC[[#This Row],[H-L]:[|L-pC|]])</f>
        <v>337.47999999999956</v>
      </c>
      <c r="K1011" s="8">
        <f>(K1010*9+BTC[[#This Row],[TR]])/10</f>
        <v>555.17155483784836</v>
      </c>
      <c r="L1011" s="12">
        <f>(BTC[[#This Row],[high]]+BTC[[#This Row],[low]])/2</f>
        <v>9102.26</v>
      </c>
      <c r="M1011" s="15">
        <f>BTC[[#This Row],[MidPrice]]+3*BTC[[#This Row],[ATR]]</f>
        <v>10767.774664513545</v>
      </c>
      <c r="N1011" s="15">
        <f>BTC[[#This Row],[MidPrice]]-3*BTC[[#This Row],[ATR]]</f>
        <v>7436.7453354864556</v>
      </c>
      <c r="O1011" s="15">
        <f>IF(OR(BTC[[#This Row],[UpperE]]&lt;O1010,F1010&gt;O1010),BTC[[#This Row],[UpperE]],O1010)</f>
        <v>10090.169953993707</v>
      </c>
      <c r="P1011" s="15">
        <f>IF(OR(BTC[[#This Row],[LowerE]]&gt;P1010,F1010&lt;P1010),BTC[[#This Row],[LowerE]],P1010)</f>
        <v>8403.1036771847284</v>
      </c>
      <c r="Q1011" s="8">
        <f>IF(T1010=O1010,BTC[[#This Row],[Upper]],BTC[[#This Row],[Lower]])</f>
        <v>8403.1036771847284</v>
      </c>
      <c r="R1011" s="22" t="e">
        <f>IF(BTC[[#This Row],[SuperTrend]]=BTC[[#This Row],[Upper]],BTC[[#This Row],[Upper]],NA())</f>
        <v>#N/A</v>
      </c>
      <c r="S1011" s="22">
        <f>IF(BTC[[#This Row],[SuperTrend]]=BTC[[#This Row],[Lower]],BTC[[#This Row],[Lower]],NA())</f>
        <v>8403.1036771847284</v>
      </c>
      <c r="T1011" s="22">
        <f>IF(BTC[[#This Row],[close]]&lt;=BTC[[#This Row],[STpot]],BTC[[#This Row],[Upper]],BTC[[#This Row],[Lower]])</f>
        <v>8403.1036771847284</v>
      </c>
    </row>
    <row r="1012" spans="1:20" x14ac:dyDescent="0.25">
      <c r="A1012" s="5">
        <v>1011</v>
      </c>
      <c r="B1012" s="2">
        <v>43973</v>
      </c>
      <c r="C1012" s="1">
        <v>9170</v>
      </c>
      <c r="D1012" s="1">
        <v>9307.85</v>
      </c>
      <c r="E1012" s="1">
        <v>9070</v>
      </c>
      <c r="F1012" s="1">
        <v>9179.15</v>
      </c>
      <c r="G1012" s="15">
        <f>BTC[[#This Row],[high]]-BTC[[#This Row],[low]]</f>
        <v>237.85000000000036</v>
      </c>
      <c r="H1012" s="15">
        <f>ABS(BTC[[#This Row],[high]]-F1011)</f>
        <v>137.85000000000036</v>
      </c>
      <c r="I1012" s="15">
        <f>ABS(BTC[[#This Row],[low]]-F1011)</f>
        <v>100</v>
      </c>
      <c r="J1012" s="15">
        <f>MAX(BTC[[#This Row],[H-L]:[|L-pC|]])</f>
        <v>237.85000000000036</v>
      </c>
      <c r="K1012" s="8">
        <f>(K1011*9+BTC[[#This Row],[TR]])/10</f>
        <v>523.43939935406365</v>
      </c>
      <c r="L1012" s="12">
        <f>(BTC[[#This Row],[high]]+BTC[[#This Row],[low]])/2</f>
        <v>9188.9249999999993</v>
      </c>
      <c r="M1012" s="15">
        <f>BTC[[#This Row],[MidPrice]]+3*BTC[[#This Row],[ATR]]</f>
        <v>10759.24319806219</v>
      </c>
      <c r="N1012" s="15">
        <f>BTC[[#This Row],[MidPrice]]-3*BTC[[#This Row],[ATR]]</f>
        <v>7618.6068019378081</v>
      </c>
      <c r="O1012" s="15">
        <f>IF(OR(BTC[[#This Row],[UpperE]]&lt;O1011,F1011&gt;O1011),BTC[[#This Row],[UpperE]],O1011)</f>
        <v>10090.169953993707</v>
      </c>
      <c r="P1012" s="15">
        <f>IF(OR(BTC[[#This Row],[LowerE]]&gt;P1011,F1011&lt;P1011),BTC[[#This Row],[LowerE]],P1011)</f>
        <v>8403.1036771847284</v>
      </c>
      <c r="Q1012" s="8">
        <f>IF(T1011=O1011,BTC[[#This Row],[Upper]],BTC[[#This Row],[Lower]])</f>
        <v>8403.1036771847284</v>
      </c>
      <c r="R1012" s="22" t="e">
        <f>IF(BTC[[#This Row],[SuperTrend]]=BTC[[#This Row],[Upper]],BTC[[#This Row],[Upper]],NA())</f>
        <v>#N/A</v>
      </c>
      <c r="S1012" s="22">
        <f>IF(BTC[[#This Row],[SuperTrend]]=BTC[[#This Row],[Lower]],BTC[[#This Row],[Lower]],NA())</f>
        <v>8403.1036771847284</v>
      </c>
      <c r="T1012" s="22">
        <f>IF(BTC[[#This Row],[close]]&lt;=BTC[[#This Row],[STpot]],BTC[[#This Row],[Upper]],BTC[[#This Row],[Lower]])</f>
        <v>8403.1036771847284</v>
      </c>
    </row>
    <row r="1013" spans="1:20" x14ac:dyDescent="0.25">
      <c r="A1013" s="5">
        <v>1012</v>
      </c>
      <c r="B1013" s="2">
        <v>43974</v>
      </c>
      <c r="C1013" s="1">
        <v>9179.01</v>
      </c>
      <c r="D1013" s="1">
        <v>9298</v>
      </c>
      <c r="E1013" s="1">
        <v>8700</v>
      </c>
      <c r="F1013" s="1">
        <v>8720.34</v>
      </c>
      <c r="G1013" s="15">
        <f>BTC[[#This Row],[high]]-BTC[[#This Row],[low]]</f>
        <v>598</v>
      </c>
      <c r="H1013" s="15">
        <f>ABS(BTC[[#This Row],[high]]-F1012)</f>
        <v>118.85000000000036</v>
      </c>
      <c r="I1013" s="15">
        <f>ABS(BTC[[#This Row],[low]]-F1012)</f>
        <v>479.14999999999964</v>
      </c>
      <c r="J1013" s="15">
        <f>MAX(BTC[[#This Row],[H-L]:[|L-pC|]])</f>
        <v>598</v>
      </c>
      <c r="K1013" s="8">
        <f>(K1012*9+BTC[[#This Row],[TR]])/10</f>
        <v>530.89545941865731</v>
      </c>
      <c r="L1013" s="12">
        <f>(BTC[[#This Row],[high]]+BTC[[#This Row],[low]])/2</f>
        <v>8999</v>
      </c>
      <c r="M1013" s="15">
        <f>BTC[[#This Row],[MidPrice]]+3*BTC[[#This Row],[ATR]]</f>
        <v>10591.686378255972</v>
      </c>
      <c r="N1013" s="15">
        <f>BTC[[#This Row],[MidPrice]]-3*BTC[[#This Row],[ATR]]</f>
        <v>7406.3136217440278</v>
      </c>
      <c r="O1013" s="15">
        <f>IF(OR(BTC[[#This Row],[UpperE]]&lt;O1012,F1012&gt;O1012),BTC[[#This Row],[UpperE]],O1012)</f>
        <v>10090.169953993707</v>
      </c>
      <c r="P1013" s="15">
        <f>IF(OR(BTC[[#This Row],[LowerE]]&gt;P1012,F1012&lt;P1012),BTC[[#This Row],[LowerE]],P1012)</f>
        <v>8403.1036771847284</v>
      </c>
      <c r="Q1013" s="8">
        <f>IF(T1012=O1012,BTC[[#This Row],[Upper]],BTC[[#This Row],[Lower]])</f>
        <v>8403.1036771847284</v>
      </c>
      <c r="R1013" s="22" t="e">
        <f>IF(BTC[[#This Row],[SuperTrend]]=BTC[[#This Row],[Upper]],BTC[[#This Row],[Upper]],NA())</f>
        <v>#N/A</v>
      </c>
      <c r="S1013" s="22">
        <f>IF(BTC[[#This Row],[SuperTrend]]=BTC[[#This Row],[Lower]],BTC[[#This Row],[Lower]],NA())</f>
        <v>8403.1036771847284</v>
      </c>
      <c r="T1013" s="22">
        <f>IF(BTC[[#This Row],[close]]&lt;=BTC[[#This Row],[STpot]],BTC[[#This Row],[Upper]],BTC[[#This Row],[Lower]])</f>
        <v>8403.1036771847284</v>
      </c>
    </row>
    <row r="1014" spans="1:20" x14ac:dyDescent="0.25">
      <c r="A1014" s="5">
        <v>1013</v>
      </c>
      <c r="B1014" s="2">
        <v>43975</v>
      </c>
      <c r="C1014" s="1">
        <v>8718.14</v>
      </c>
      <c r="D1014" s="1">
        <v>8979.66</v>
      </c>
      <c r="E1014" s="1">
        <v>8642.7199999999993</v>
      </c>
      <c r="F1014" s="1">
        <v>8900.35</v>
      </c>
      <c r="G1014" s="15">
        <f>BTC[[#This Row],[high]]-BTC[[#This Row],[low]]</f>
        <v>336.94000000000051</v>
      </c>
      <c r="H1014" s="15">
        <f>ABS(BTC[[#This Row],[high]]-F1013)</f>
        <v>259.31999999999971</v>
      </c>
      <c r="I1014" s="15">
        <f>ABS(BTC[[#This Row],[low]]-F1013)</f>
        <v>77.6200000000008</v>
      </c>
      <c r="J1014" s="15">
        <f>MAX(BTC[[#This Row],[H-L]:[|L-pC|]])</f>
        <v>336.94000000000051</v>
      </c>
      <c r="K1014" s="8">
        <f>(K1013*9+BTC[[#This Row],[TR]])/10</f>
        <v>511.49991347679162</v>
      </c>
      <c r="L1014" s="12">
        <f>(BTC[[#This Row],[high]]+BTC[[#This Row],[low]])/2</f>
        <v>8811.1899999999987</v>
      </c>
      <c r="M1014" s="15">
        <f>BTC[[#This Row],[MidPrice]]+3*BTC[[#This Row],[ATR]]</f>
        <v>10345.689740430375</v>
      </c>
      <c r="N1014" s="15">
        <f>BTC[[#This Row],[MidPrice]]-3*BTC[[#This Row],[ATR]]</f>
        <v>7276.6902595696238</v>
      </c>
      <c r="O1014" s="15">
        <f>IF(OR(BTC[[#This Row],[UpperE]]&lt;O1013,F1013&gt;O1013),BTC[[#This Row],[UpperE]],O1013)</f>
        <v>10090.169953993707</v>
      </c>
      <c r="P1014" s="15">
        <f>IF(OR(BTC[[#This Row],[LowerE]]&gt;P1013,F1013&lt;P1013),BTC[[#This Row],[LowerE]],P1013)</f>
        <v>8403.1036771847284</v>
      </c>
      <c r="Q1014" s="8">
        <f>IF(T1013=O1013,BTC[[#This Row],[Upper]],BTC[[#This Row],[Lower]])</f>
        <v>8403.1036771847284</v>
      </c>
      <c r="R1014" s="22" t="e">
        <f>IF(BTC[[#This Row],[SuperTrend]]=BTC[[#This Row],[Upper]],BTC[[#This Row],[Upper]],NA())</f>
        <v>#N/A</v>
      </c>
      <c r="S1014" s="22">
        <f>IF(BTC[[#This Row],[SuperTrend]]=BTC[[#This Row],[Lower]],BTC[[#This Row],[Lower]],NA())</f>
        <v>8403.1036771847284</v>
      </c>
      <c r="T1014" s="22">
        <f>IF(BTC[[#This Row],[close]]&lt;=BTC[[#This Row],[STpot]],BTC[[#This Row],[Upper]],BTC[[#This Row],[Lower]])</f>
        <v>8403.1036771847284</v>
      </c>
    </row>
    <row r="1015" spans="1:20" x14ac:dyDescent="0.25">
      <c r="A1015" s="5">
        <v>1014</v>
      </c>
      <c r="B1015" s="2">
        <v>43976</v>
      </c>
      <c r="C1015" s="1">
        <v>8900.35</v>
      </c>
      <c r="D1015" s="1">
        <v>9017.67</v>
      </c>
      <c r="E1015" s="1">
        <v>8700</v>
      </c>
      <c r="F1015" s="1">
        <v>8841.18</v>
      </c>
      <c r="G1015" s="15">
        <f>BTC[[#This Row],[high]]-BTC[[#This Row],[low]]</f>
        <v>317.67000000000007</v>
      </c>
      <c r="H1015" s="15">
        <f>ABS(BTC[[#This Row],[high]]-F1014)</f>
        <v>117.31999999999971</v>
      </c>
      <c r="I1015" s="15">
        <f>ABS(BTC[[#This Row],[low]]-F1014)</f>
        <v>200.35000000000036</v>
      </c>
      <c r="J1015" s="15">
        <f>MAX(BTC[[#This Row],[H-L]:[|L-pC|]])</f>
        <v>317.67000000000007</v>
      </c>
      <c r="K1015" s="8">
        <f>(K1014*9+BTC[[#This Row],[TR]])/10</f>
        <v>492.11692212911248</v>
      </c>
      <c r="L1015" s="12">
        <f>(BTC[[#This Row],[high]]+BTC[[#This Row],[low]])/2</f>
        <v>8858.8349999999991</v>
      </c>
      <c r="M1015" s="15">
        <f>BTC[[#This Row],[MidPrice]]+3*BTC[[#This Row],[ATR]]</f>
        <v>10335.185766387336</v>
      </c>
      <c r="N1015" s="15">
        <f>BTC[[#This Row],[MidPrice]]-3*BTC[[#This Row],[ATR]]</f>
        <v>7382.4842336126621</v>
      </c>
      <c r="O1015" s="15">
        <f>IF(OR(BTC[[#This Row],[UpperE]]&lt;O1014,F1014&gt;O1014),BTC[[#This Row],[UpperE]],O1014)</f>
        <v>10090.169953993707</v>
      </c>
      <c r="P1015" s="15">
        <f>IF(OR(BTC[[#This Row],[LowerE]]&gt;P1014,F1014&lt;P1014),BTC[[#This Row],[LowerE]],P1014)</f>
        <v>8403.1036771847284</v>
      </c>
      <c r="Q1015" s="8">
        <f>IF(T1014=O1014,BTC[[#This Row],[Upper]],BTC[[#This Row],[Lower]])</f>
        <v>8403.1036771847284</v>
      </c>
      <c r="R1015" s="22" t="e">
        <f>IF(BTC[[#This Row],[SuperTrend]]=BTC[[#This Row],[Upper]],BTC[[#This Row],[Upper]],NA())</f>
        <v>#N/A</v>
      </c>
      <c r="S1015" s="22">
        <f>IF(BTC[[#This Row],[SuperTrend]]=BTC[[#This Row],[Lower]],BTC[[#This Row],[Lower]],NA())</f>
        <v>8403.1036771847284</v>
      </c>
      <c r="T1015" s="22">
        <f>IF(BTC[[#This Row],[close]]&lt;=BTC[[#This Row],[STpot]],BTC[[#This Row],[Upper]],BTC[[#This Row],[Lower]])</f>
        <v>8403.1036771847284</v>
      </c>
    </row>
    <row r="1016" spans="1:20" x14ac:dyDescent="0.25">
      <c r="A1016" s="5">
        <v>1015</v>
      </c>
      <c r="B1016" s="2">
        <v>43977</v>
      </c>
      <c r="C1016" s="1">
        <v>8841</v>
      </c>
      <c r="D1016" s="1">
        <v>9225</v>
      </c>
      <c r="E1016" s="1">
        <v>8811.73</v>
      </c>
      <c r="F1016" s="1">
        <v>9204.07</v>
      </c>
      <c r="G1016" s="15">
        <f>BTC[[#This Row],[high]]-BTC[[#This Row],[low]]</f>
        <v>413.27000000000044</v>
      </c>
      <c r="H1016" s="15">
        <f>ABS(BTC[[#This Row],[high]]-F1015)</f>
        <v>383.81999999999971</v>
      </c>
      <c r="I1016" s="15">
        <f>ABS(BTC[[#This Row],[low]]-F1015)</f>
        <v>29.450000000000728</v>
      </c>
      <c r="J1016" s="15">
        <f>MAX(BTC[[#This Row],[H-L]:[|L-pC|]])</f>
        <v>413.27000000000044</v>
      </c>
      <c r="K1016" s="8">
        <f>(K1015*9+BTC[[#This Row],[TR]])/10</f>
        <v>484.23222991620133</v>
      </c>
      <c r="L1016" s="12">
        <f>(BTC[[#This Row],[high]]+BTC[[#This Row],[low]])/2</f>
        <v>9018.3649999999998</v>
      </c>
      <c r="M1016" s="15">
        <f>BTC[[#This Row],[MidPrice]]+3*BTC[[#This Row],[ATR]]</f>
        <v>10471.061689748603</v>
      </c>
      <c r="N1016" s="15">
        <f>BTC[[#This Row],[MidPrice]]-3*BTC[[#This Row],[ATR]]</f>
        <v>7565.6683102513962</v>
      </c>
      <c r="O1016" s="15">
        <f>IF(OR(BTC[[#This Row],[UpperE]]&lt;O1015,F1015&gt;O1015),BTC[[#This Row],[UpperE]],O1015)</f>
        <v>10090.169953993707</v>
      </c>
      <c r="P1016" s="15">
        <f>IF(OR(BTC[[#This Row],[LowerE]]&gt;P1015,F1015&lt;P1015),BTC[[#This Row],[LowerE]],P1015)</f>
        <v>8403.1036771847284</v>
      </c>
      <c r="Q1016" s="8">
        <f>IF(T1015=O1015,BTC[[#This Row],[Upper]],BTC[[#This Row],[Lower]])</f>
        <v>8403.1036771847284</v>
      </c>
      <c r="R1016" s="22" t="e">
        <f>IF(BTC[[#This Row],[SuperTrend]]=BTC[[#This Row],[Upper]],BTC[[#This Row],[Upper]],NA())</f>
        <v>#N/A</v>
      </c>
      <c r="S1016" s="22">
        <f>IF(BTC[[#This Row],[SuperTrend]]=BTC[[#This Row],[Lower]],BTC[[#This Row],[Lower]],NA())</f>
        <v>8403.1036771847284</v>
      </c>
      <c r="T1016" s="22">
        <f>IF(BTC[[#This Row],[close]]&lt;=BTC[[#This Row],[STpot]],BTC[[#This Row],[Upper]],BTC[[#This Row],[Lower]])</f>
        <v>8403.1036771847284</v>
      </c>
    </row>
    <row r="1017" spans="1:20" x14ac:dyDescent="0.25">
      <c r="A1017" s="5">
        <v>1016</v>
      </c>
      <c r="B1017" s="2">
        <v>43978</v>
      </c>
      <c r="C1017" s="1">
        <v>9204.07</v>
      </c>
      <c r="D1017" s="1">
        <v>9625.4699999999993</v>
      </c>
      <c r="E1017" s="1">
        <v>9110</v>
      </c>
      <c r="F1017" s="1">
        <v>9575.89</v>
      </c>
      <c r="G1017" s="15">
        <f>BTC[[#This Row],[high]]-BTC[[#This Row],[low]]</f>
        <v>515.46999999999935</v>
      </c>
      <c r="H1017" s="15">
        <f>ABS(BTC[[#This Row],[high]]-F1016)</f>
        <v>421.39999999999964</v>
      </c>
      <c r="I1017" s="15">
        <f>ABS(BTC[[#This Row],[low]]-F1016)</f>
        <v>94.069999999999709</v>
      </c>
      <c r="J1017" s="15">
        <f>MAX(BTC[[#This Row],[H-L]:[|L-pC|]])</f>
        <v>515.46999999999935</v>
      </c>
      <c r="K1017" s="8">
        <f>(K1016*9+BTC[[#This Row],[TR]])/10</f>
        <v>487.3560069245811</v>
      </c>
      <c r="L1017" s="12">
        <f>(BTC[[#This Row],[high]]+BTC[[#This Row],[low]])/2</f>
        <v>9367.7350000000006</v>
      </c>
      <c r="M1017" s="15">
        <f>BTC[[#This Row],[MidPrice]]+3*BTC[[#This Row],[ATR]]</f>
        <v>10829.803020773743</v>
      </c>
      <c r="N1017" s="15">
        <f>BTC[[#This Row],[MidPrice]]-3*BTC[[#This Row],[ATR]]</f>
        <v>7905.6669792262574</v>
      </c>
      <c r="O1017" s="15">
        <f>IF(OR(BTC[[#This Row],[UpperE]]&lt;O1016,F1016&gt;O1016),BTC[[#This Row],[UpperE]],O1016)</f>
        <v>10090.169953993707</v>
      </c>
      <c r="P1017" s="15">
        <f>IF(OR(BTC[[#This Row],[LowerE]]&gt;P1016,F1016&lt;P1016),BTC[[#This Row],[LowerE]],P1016)</f>
        <v>8403.1036771847284</v>
      </c>
      <c r="Q1017" s="8">
        <f>IF(T1016=O1016,BTC[[#This Row],[Upper]],BTC[[#This Row],[Lower]])</f>
        <v>8403.1036771847284</v>
      </c>
      <c r="R1017" s="22" t="e">
        <f>IF(BTC[[#This Row],[SuperTrend]]=BTC[[#This Row],[Upper]],BTC[[#This Row],[Upper]],NA())</f>
        <v>#N/A</v>
      </c>
      <c r="S1017" s="22">
        <f>IF(BTC[[#This Row],[SuperTrend]]=BTC[[#This Row],[Lower]],BTC[[#This Row],[Lower]],NA())</f>
        <v>8403.1036771847284</v>
      </c>
      <c r="T1017" s="22">
        <f>IF(BTC[[#This Row],[close]]&lt;=BTC[[#This Row],[STpot]],BTC[[#This Row],[Upper]],BTC[[#This Row],[Lower]])</f>
        <v>8403.1036771847284</v>
      </c>
    </row>
    <row r="1018" spans="1:20" x14ac:dyDescent="0.25">
      <c r="A1018" s="5">
        <v>1017</v>
      </c>
      <c r="B1018" s="2">
        <v>43979</v>
      </c>
      <c r="C1018" s="1">
        <v>9575.8700000000008</v>
      </c>
      <c r="D1018" s="1">
        <v>9605.26</v>
      </c>
      <c r="E1018" s="1">
        <v>9330</v>
      </c>
      <c r="F1018" s="1">
        <v>9427.07</v>
      </c>
      <c r="G1018" s="15">
        <f>BTC[[#This Row],[high]]-BTC[[#This Row],[low]]</f>
        <v>275.26000000000022</v>
      </c>
      <c r="H1018" s="15">
        <f>ABS(BTC[[#This Row],[high]]-F1017)</f>
        <v>29.3700000000008</v>
      </c>
      <c r="I1018" s="15">
        <f>ABS(BTC[[#This Row],[low]]-F1017)</f>
        <v>245.88999999999942</v>
      </c>
      <c r="J1018" s="15">
        <f>MAX(BTC[[#This Row],[H-L]:[|L-pC|]])</f>
        <v>275.26000000000022</v>
      </c>
      <c r="K1018" s="8">
        <f>(K1017*9+BTC[[#This Row],[TR]])/10</f>
        <v>466.14640623212301</v>
      </c>
      <c r="L1018" s="12">
        <f>(BTC[[#This Row],[high]]+BTC[[#This Row],[low]])/2</f>
        <v>9467.630000000001</v>
      </c>
      <c r="M1018" s="15">
        <f>BTC[[#This Row],[MidPrice]]+3*BTC[[#This Row],[ATR]]</f>
        <v>10866.06921869637</v>
      </c>
      <c r="N1018" s="15">
        <f>BTC[[#This Row],[MidPrice]]-3*BTC[[#This Row],[ATR]]</f>
        <v>8069.1907813036323</v>
      </c>
      <c r="O1018" s="15">
        <f>IF(OR(BTC[[#This Row],[UpperE]]&lt;O1017,F1017&gt;O1017),BTC[[#This Row],[UpperE]],O1017)</f>
        <v>10090.169953993707</v>
      </c>
      <c r="P1018" s="15">
        <f>IF(OR(BTC[[#This Row],[LowerE]]&gt;P1017,F1017&lt;P1017),BTC[[#This Row],[LowerE]],P1017)</f>
        <v>8403.1036771847284</v>
      </c>
      <c r="Q1018" s="8">
        <f>IF(T1017=O1017,BTC[[#This Row],[Upper]],BTC[[#This Row],[Lower]])</f>
        <v>8403.1036771847284</v>
      </c>
      <c r="R1018" s="22" t="e">
        <f>IF(BTC[[#This Row],[SuperTrend]]=BTC[[#This Row],[Upper]],BTC[[#This Row],[Upper]],NA())</f>
        <v>#N/A</v>
      </c>
      <c r="S1018" s="22">
        <f>IF(BTC[[#This Row],[SuperTrend]]=BTC[[#This Row],[Lower]],BTC[[#This Row],[Lower]],NA())</f>
        <v>8403.1036771847284</v>
      </c>
      <c r="T1018" s="22">
        <f>IF(BTC[[#This Row],[close]]&lt;=BTC[[#This Row],[STpot]],BTC[[#This Row],[Upper]],BTC[[#This Row],[Lower]])</f>
        <v>8403.1036771847284</v>
      </c>
    </row>
    <row r="1019" spans="1:20" x14ac:dyDescent="0.25">
      <c r="A1019" s="5">
        <v>1018</v>
      </c>
      <c r="B1019" s="2">
        <v>43980</v>
      </c>
      <c r="C1019" s="1">
        <v>9426.6</v>
      </c>
      <c r="D1019" s="1">
        <v>9740</v>
      </c>
      <c r="E1019" s="1">
        <v>9331.23</v>
      </c>
      <c r="F1019" s="1">
        <v>9697.7199999999993</v>
      </c>
      <c r="G1019" s="15">
        <f>BTC[[#This Row],[high]]-BTC[[#This Row],[low]]</f>
        <v>408.77000000000044</v>
      </c>
      <c r="H1019" s="15">
        <f>ABS(BTC[[#This Row],[high]]-F1018)</f>
        <v>312.93000000000029</v>
      </c>
      <c r="I1019" s="15">
        <f>ABS(BTC[[#This Row],[low]]-F1018)</f>
        <v>95.840000000000146</v>
      </c>
      <c r="J1019" s="15">
        <f>MAX(BTC[[#This Row],[H-L]:[|L-pC|]])</f>
        <v>408.77000000000044</v>
      </c>
      <c r="K1019" s="8">
        <f>(K1018*9+BTC[[#This Row],[TR]])/10</f>
        <v>460.40876560891076</v>
      </c>
      <c r="L1019" s="12">
        <f>(BTC[[#This Row],[high]]+BTC[[#This Row],[low]])/2</f>
        <v>9535.6149999999998</v>
      </c>
      <c r="M1019" s="15">
        <f>BTC[[#This Row],[MidPrice]]+3*BTC[[#This Row],[ATR]]</f>
        <v>10916.841296826733</v>
      </c>
      <c r="N1019" s="15">
        <f>BTC[[#This Row],[MidPrice]]-3*BTC[[#This Row],[ATR]]</f>
        <v>8154.3887031732675</v>
      </c>
      <c r="O1019" s="15">
        <f>IF(OR(BTC[[#This Row],[UpperE]]&lt;O1018,F1018&gt;O1018),BTC[[#This Row],[UpperE]],O1018)</f>
        <v>10090.169953993707</v>
      </c>
      <c r="P1019" s="15">
        <f>IF(OR(BTC[[#This Row],[LowerE]]&gt;P1018,F1018&lt;P1018),BTC[[#This Row],[LowerE]],P1018)</f>
        <v>8403.1036771847284</v>
      </c>
      <c r="Q1019" s="8">
        <f>IF(T1018=O1018,BTC[[#This Row],[Upper]],BTC[[#This Row],[Lower]])</f>
        <v>8403.1036771847284</v>
      </c>
      <c r="R1019" s="22" t="e">
        <f>IF(BTC[[#This Row],[SuperTrend]]=BTC[[#This Row],[Upper]],BTC[[#This Row],[Upper]],NA())</f>
        <v>#N/A</v>
      </c>
      <c r="S1019" s="22">
        <f>IF(BTC[[#This Row],[SuperTrend]]=BTC[[#This Row],[Lower]],BTC[[#This Row],[Lower]],NA())</f>
        <v>8403.1036771847284</v>
      </c>
      <c r="T1019" s="22">
        <f>IF(BTC[[#This Row],[close]]&lt;=BTC[[#This Row],[STpot]],BTC[[#This Row],[Upper]],BTC[[#This Row],[Lower]])</f>
        <v>8403.1036771847284</v>
      </c>
    </row>
    <row r="1020" spans="1:20" x14ac:dyDescent="0.25">
      <c r="A1020" s="5">
        <v>1019</v>
      </c>
      <c r="B1020" s="2">
        <v>43981</v>
      </c>
      <c r="C1020" s="1">
        <v>9697.7199999999993</v>
      </c>
      <c r="D1020" s="1">
        <v>9700</v>
      </c>
      <c r="E1020" s="1">
        <v>9381.41</v>
      </c>
      <c r="F1020" s="1">
        <v>9448.27</v>
      </c>
      <c r="G1020" s="15">
        <f>BTC[[#This Row],[high]]-BTC[[#This Row],[low]]</f>
        <v>318.59000000000015</v>
      </c>
      <c r="H1020" s="15">
        <f>ABS(BTC[[#This Row],[high]]-F1019)</f>
        <v>2.2800000000006548</v>
      </c>
      <c r="I1020" s="15">
        <f>ABS(BTC[[#This Row],[low]]-F1019)</f>
        <v>316.30999999999949</v>
      </c>
      <c r="J1020" s="15">
        <f>MAX(BTC[[#This Row],[H-L]:[|L-pC|]])</f>
        <v>318.59000000000015</v>
      </c>
      <c r="K1020" s="8">
        <f>(K1019*9+BTC[[#This Row],[TR]])/10</f>
        <v>446.2268890480197</v>
      </c>
      <c r="L1020" s="12">
        <f>(BTC[[#This Row],[high]]+BTC[[#This Row],[low]])/2</f>
        <v>9540.7049999999999</v>
      </c>
      <c r="M1020" s="15">
        <f>BTC[[#This Row],[MidPrice]]+3*BTC[[#This Row],[ATR]]</f>
        <v>10879.385667144059</v>
      </c>
      <c r="N1020" s="15">
        <f>BTC[[#This Row],[MidPrice]]-3*BTC[[#This Row],[ATR]]</f>
        <v>8202.0243328559409</v>
      </c>
      <c r="O1020" s="15">
        <f>IF(OR(BTC[[#This Row],[UpperE]]&lt;O1019,F1019&gt;O1019),BTC[[#This Row],[UpperE]],O1019)</f>
        <v>10090.169953993707</v>
      </c>
      <c r="P1020" s="15">
        <f>IF(OR(BTC[[#This Row],[LowerE]]&gt;P1019,F1019&lt;P1019),BTC[[#This Row],[LowerE]],P1019)</f>
        <v>8403.1036771847284</v>
      </c>
      <c r="Q1020" s="8">
        <f>IF(T1019=O1019,BTC[[#This Row],[Upper]],BTC[[#This Row],[Lower]])</f>
        <v>8403.1036771847284</v>
      </c>
      <c r="R1020" s="22" t="e">
        <f>IF(BTC[[#This Row],[SuperTrend]]=BTC[[#This Row],[Upper]],BTC[[#This Row],[Upper]],NA())</f>
        <v>#N/A</v>
      </c>
      <c r="S1020" s="22">
        <f>IF(BTC[[#This Row],[SuperTrend]]=BTC[[#This Row],[Lower]],BTC[[#This Row],[Lower]],NA())</f>
        <v>8403.1036771847284</v>
      </c>
      <c r="T1020" s="22">
        <f>IF(BTC[[#This Row],[close]]&lt;=BTC[[#This Row],[STpot]],BTC[[#This Row],[Upper]],BTC[[#This Row],[Lower]])</f>
        <v>8403.1036771847284</v>
      </c>
    </row>
    <row r="1021" spans="1:20" x14ac:dyDescent="0.25">
      <c r="A1021" s="5">
        <v>1020</v>
      </c>
      <c r="B1021" s="2">
        <v>43982</v>
      </c>
      <c r="C1021" s="1">
        <v>9448.27</v>
      </c>
      <c r="D1021" s="1">
        <v>10380</v>
      </c>
      <c r="E1021" s="1">
        <v>9421.67</v>
      </c>
      <c r="F1021" s="1">
        <v>10200.77</v>
      </c>
      <c r="G1021" s="15">
        <f>BTC[[#This Row],[high]]-BTC[[#This Row],[low]]</f>
        <v>958.32999999999993</v>
      </c>
      <c r="H1021" s="15">
        <f>ABS(BTC[[#This Row],[high]]-F1020)</f>
        <v>931.72999999999956</v>
      </c>
      <c r="I1021" s="15">
        <f>ABS(BTC[[#This Row],[low]]-F1020)</f>
        <v>26.600000000000364</v>
      </c>
      <c r="J1021" s="15">
        <f>MAX(BTC[[#This Row],[H-L]:[|L-pC|]])</f>
        <v>958.32999999999993</v>
      </c>
      <c r="K1021" s="8">
        <f>(K1020*9+BTC[[#This Row],[TR]])/10</f>
        <v>497.43720014321769</v>
      </c>
      <c r="L1021" s="12">
        <f>(BTC[[#This Row],[high]]+BTC[[#This Row],[low]])/2</f>
        <v>9900.8349999999991</v>
      </c>
      <c r="M1021" s="15">
        <f>BTC[[#This Row],[MidPrice]]+3*BTC[[#This Row],[ATR]]</f>
        <v>11393.146600429653</v>
      </c>
      <c r="N1021" s="15">
        <f>BTC[[#This Row],[MidPrice]]-3*BTC[[#This Row],[ATR]]</f>
        <v>8408.5233995703456</v>
      </c>
      <c r="O1021" s="15">
        <f>IF(OR(BTC[[#This Row],[UpperE]]&lt;O1020,F1020&gt;O1020),BTC[[#This Row],[UpperE]],O1020)</f>
        <v>10090.169953993707</v>
      </c>
      <c r="P1021" s="15">
        <f>IF(OR(BTC[[#This Row],[LowerE]]&gt;P1020,F1020&lt;P1020),BTC[[#This Row],[LowerE]],P1020)</f>
        <v>8408.5233995703456</v>
      </c>
      <c r="Q1021" s="8">
        <f>IF(T1020=O1020,BTC[[#This Row],[Upper]],BTC[[#This Row],[Lower]])</f>
        <v>8408.5233995703456</v>
      </c>
      <c r="R1021" s="22" t="e">
        <f>IF(BTC[[#This Row],[SuperTrend]]=BTC[[#This Row],[Upper]],BTC[[#This Row],[Upper]],NA())</f>
        <v>#N/A</v>
      </c>
      <c r="S1021" s="22">
        <f>IF(BTC[[#This Row],[SuperTrend]]=BTC[[#This Row],[Lower]],BTC[[#This Row],[Lower]],NA())</f>
        <v>8408.5233995703456</v>
      </c>
      <c r="T1021" s="22">
        <f>IF(BTC[[#This Row],[close]]&lt;=BTC[[#This Row],[STpot]],BTC[[#This Row],[Upper]],BTC[[#This Row],[Lower]])</f>
        <v>8408.5233995703456</v>
      </c>
    </row>
    <row r="1022" spans="1:20" x14ac:dyDescent="0.25">
      <c r="A1022" s="5">
        <v>1021</v>
      </c>
      <c r="B1022" s="2">
        <v>43983</v>
      </c>
      <c r="C1022" s="1">
        <v>10202.709999999999</v>
      </c>
      <c r="D1022" s="1">
        <v>10228.99</v>
      </c>
      <c r="E1022" s="1">
        <v>9266</v>
      </c>
      <c r="F1022" s="1">
        <v>9518.0400000000009</v>
      </c>
      <c r="G1022" s="15">
        <f>BTC[[#This Row],[high]]-BTC[[#This Row],[low]]</f>
        <v>962.98999999999978</v>
      </c>
      <c r="H1022" s="15">
        <f>ABS(BTC[[#This Row],[high]]-F1021)</f>
        <v>28.219999999999345</v>
      </c>
      <c r="I1022" s="15">
        <f>ABS(BTC[[#This Row],[low]]-F1021)</f>
        <v>934.77000000000044</v>
      </c>
      <c r="J1022" s="15">
        <f>MAX(BTC[[#This Row],[H-L]:[|L-pC|]])</f>
        <v>962.98999999999978</v>
      </c>
      <c r="K1022" s="8">
        <f>(K1021*9+BTC[[#This Row],[TR]])/10</f>
        <v>543.99248012889598</v>
      </c>
      <c r="L1022" s="12">
        <f>(BTC[[#This Row],[high]]+BTC[[#This Row],[low]])/2</f>
        <v>9747.494999999999</v>
      </c>
      <c r="M1022" s="15">
        <f>BTC[[#This Row],[MidPrice]]+3*BTC[[#This Row],[ATR]]</f>
        <v>11379.472440386688</v>
      </c>
      <c r="N1022" s="15">
        <f>BTC[[#This Row],[MidPrice]]-3*BTC[[#This Row],[ATR]]</f>
        <v>8115.5175596133113</v>
      </c>
      <c r="O1022" s="15">
        <f>IF(OR(BTC[[#This Row],[UpperE]]&lt;O1021,F1021&gt;O1021),BTC[[#This Row],[UpperE]],O1021)</f>
        <v>11379.472440386688</v>
      </c>
      <c r="P1022" s="15">
        <f>IF(OR(BTC[[#This Row],[LowerE]]&gt;P1021,F1021&lt;P1021),BTC[[#This Row],[LowerE]],P1021)</f>
        <v>8408.5233995703456</v>
      </c>
      <c r="Q1022" s="8">
        <f>IF(T1021=O1021,BTC[[#This Row],[Upper]],BTC[[#This Row],[Lower]])</f>
        <v>8408.5233995703456</v>
      </c>
      <c r="R1022" s="22" t="e">
        <f>IF(BTC[[#This Row],[SuperTrend]]=BTC[[#This Row],[Upper]],BTC[[#This Row],[Upper]],NA())</f>
        <v>#N/A</v>
      </c>
      <c r="S1022" s="22">
        <f>IF(BTC[[#This Row],[SuperTrend]]=BTC[[#This Row],[Lower]],BTC[[#This Row],[Lower]],NA())</f>
        <v>8408.5233995703456</v>
      </c>
      <c r="T1022" s="22">
        <f>IF(BTC[[#This Row],[close]]&lt;=BTC[[#This Row],[STpot]],BTC[[#This Row],[Upper]],BTC[[#This Row],[Lower]])</f>
        <v>8408.5233995703456</v>
      </c>
    </row>
    <row r="1023" spans="1:20" x14ac:dyDescent="0.25">
      <c r="A1023" s="5">
        <v>1022</v>
      </c>
      <c r="B1023" s="2">
        <v>43984</v>
      </c>
      <c r="C1023" s="1">
        <v>9518.02</v>
      </c>
      <c r="D1023" s="1">
        <v>9690</v>
      </c>
      <c r="E1023" s="1">
        <v>9365.2099999999991</v>
      </c>
      <c r="F1023" s="1">
        <v>9666.24</v>
      </c>
      <c r="G1023" s="15">
        <f>BTC[[#This Row],[high]]-BTC[[#This Row],[low]]</f>
        <v>324.79000000000087</v>
      </c>
      <c r="H1023" s="15">
        <f>ABS(BTC[[#This Row],[high]]-F1022)</f>
        <v>171.95999999999913</v>
      </c>
      <c r="I1023" s="15">
        <f>ABS(BTC[[#This Row],[low]]-F1022)</f>
        <v>152.83000000000175</v>
      </c>
      <c r="J1023" s="15">
        <f>MAX(BTC[[#This Row],[H-L]:[|L-pC|]])</f>
        <v>324.79000000000087</v>
      </c>
      <c r="K1023" s="8">
        <f>(K1022*9+BTC[[#This Row],[TR]])/10</f>
        <v>522.07223211600649</v>
      </c>
      <c r="L1023" s="12">
        <f>(BTC[[#This Row],[high]]+BTC[[#This Row],[low]])/2</f>
        <v>9527.6049999999996</v>
      </c>
      <c r="M1023" s="15">
        <f>BTC[[#This Row],[MidPrice]]+3*BTC[[#This Row],[ATR]]</f>
        <v>11093.821696348019</v>
      </c>
      <c r="N1023" s="15">
        <f>BTC[[#This Row],[MidPrice]]-3*BTC[[#This Row],[ATR]]</f>
        <v>7961.3883036519801</v>
      </c>
      <c r="O1023" s="15">
        <f>IF(OR(BTC[[#This Row],[UpperE]]&lt;O1022,F1022&gt;O1022),BTC[[#This Row],[UpperE]],O1022)</f>
        <v>11093.821696348019</v>
      </c>
      <c r="P1023" s="15">
        <f>IF(OR(BTC[[#This Row],[LowerE]]&gt;P1022,F1022&lt;P1022),BTC[[#This Row],[LowerE]],P1022)</f>
        <v>8408.5233995703456</v>
      </c>
      <c r="Q1023" s="8">
        <f>IF(T1022=O1022,BTC[[#This Row],[Upper]],BTC[[#This Row],[Lower]])</f>
        <v>8408.5233995703456</v>
      </c>
      <c r="R1023" s="22" t="e">
        <f>IF(BTC[[#This Row],[SuperTrend]]=BTC[[#This Row],[Upper]],BTC[[#This Row],[Upper]],NA())</f>
        <v>#N/A</v>
      </c>
      <c r="S1023" s="22">
        <f>IF(BTC[[#This Row],[SuperTrend]]=BTC[[#This Row],[Lower]],BTC[[#This Row],[Lower]],NA())</f>
        <v>8408.5233995703456</v>
      </c>
      <c r="T1023" s="22">
        <f>IF(BTC[[#This Row],[close]]&lt;=BTC[[#This Row],[STpot]],BTC[[#This Row],[Upper]],BTC[[#This Row],[Lower]])</f>
        <v>8408.5233995703456</v>
      </c>
    </row>
    <row r="1024" spans="1:20" x14ac:dyDescent="0.25">
      <c r="A1024" s="5">
        <v>1023</v>
      </c>
      <c r="B1024" s="2">
        <v>43985</v>
      </c>
      <c r="C1024" s="1">
        <v>9666.32</v>
      </c>
      <c r="D1024" s="1">
        <v>9881.6299999999992</v>
      </c>
      <c r="E1024" s="1">
        <v>9450</v>
      </c>
      <c r="F1024" s="1">
        <v>9789.06</v>
      </c>
      <c r="G1024" s="15">
        <f>BTC[[#This Row],[high]]-BTC[[#This Row],[low]]</f>
        <v>431.6299999999992</v>
      </c>
      <c r="H1024" s="15">
        <f>ABS(BTC[[#This Row],[high]]-F1023)</f>
        <v>215.38999999999942</v>
      </c>
      <c r="I1024" s="15">
        <f>ABS(BTC[[#This Row],[low]]-F1023)</f>
        <v>216.23999999999978</v>
      </c>
      <c r="J1024" s="15">
        <f>MAX(BTC[[#This Row],[H-L]:[|L-pC|]])</f>
        <v>431.6299999999992</v>
      </c>
      <c r="K1024" s="8">
        <f>(K1023*9+BTC[[#This Row],[TR]])/10</f>
        <v>513.02800890440574</v>
      </c>
      <c r="L1024" s="12">
        <f>(BTC[[#This Row],[high]]+BTC[[#This Row],[low]])/2</f>
        <v>9665.8149999999987</v>
      </c>
      <c r="M1024" s="15">
        <f>BTC[[#This Row],[MidPrice]]+3*BTC[[#This Row],[ATR]]</f>
        <v>11204.899026713216</v>
      </c>
      <c r="N1024" s="15">
        <f>BTC[[#This Row],[MidPrice]]-3*BTC[[#This Row],[ATR]]</f>
        <v>8126.7309732867816</v>
      </c>
      <c r="O1024" s="15">
        <f>IF(OR(BTC[[#This Row],[UpperE]]&lt;O1023,F1023&gt;O1023),BTC[[#This Row],[UpperE]],O1023)</f>
        <v>11093.821696348019</v>
      </c>
      <c r="P1024" s="15">
        <f>IF(OR(BTC[[#This Row],[LowerE]]&gt;P1023,F1023&lt;P1023),BTC[[#This Row],[LowerE]],P1023)</f>
        <v>8408.5233995703456</v>
      </c>
      <c r="Q1024" s="8">
        <f>IF(T1023=O1023,BTC[[#This Row],[Upper]],BTC[[#This Row],[Lower]])</f>
        <v>8408.5233995703456</v>
      </c>
      <c r="R1024" s="22" t="e">
        <f>IF(BTC[[#This Row],[SuperTrend]]=BTC[[#This Row],[Upper]],BTC[[#This Row],[Upper]],NA())</f>
        <v>#N/A</v>
      </c>
      <c r="S1024" s="22">
        <f>IF(BTC[[#This Row],[SuperTrend]]=BTC[[#This Row],[Lower]],BTC[[#This Row],[Lower]],NA())</f>
        <v>8408.5233995703456</v>
      </c>
      <c r="T1024" s="22">
        <f>IF(BTC[[#This Row],[close]]&lt;=BTC[[#This Row],[STpot]],BTC[[#This Row],[Upper]],BTC[[#This Row],[Lower]])</f>
        <v>8408.5233995703456</v>
      </c>
    </row>
    <row r="1025" spans="1:20" x14ac:dyDescent="0.25">
      <c r="A1025" s="5">
        <v>1024</v>
      </c>
      <c r="B1025" s="2">
        <v>43986</v>
      </c>
      <c r="C1025" s="1">
        <v>9788.14</v>
      </c>
      <c r="D1025" s="1">
        <v>9854.75</v>
      </c>
      <c r="E1025" s="1">
        <v>9581</v>
      </c>
      <c r="F1025" s="1">
        <v>9621.16</v>
      </c>
      <c r="G1025" s="15">
        <f>BTC[[#This Row],[high]]-BTC[[#This Row],[low]]</f>
        <v>273.75</v>
      </c>
      <c r="H1025" s="15">
        <f>ABS(BTC[[#This Row],[high]]-F1024)</f>
        <v>65.690000000000509</v>
      </c>
      <c r="I1025" s="15">
        <f>ABS(BTC[[#This Row],[low]]-F1024)</f>
        <v>208.05999999999949</v>
      </c>
      <c r="J1025" s="15">
        <f>MAX(BTC[[#This Row],[H-L]:[|L-pC|]])</f>
        <v>273.75</v>
      </c>
      <c r="K1025" s="8">
        <f>(K1024*9+BTC[[#This Row],[TR]])/10</f>
        <v>489.10020801396513</v>
      </c>
      <c r="L1025" s="12">
        <f>(BTC[[#This Row],[high]]+BTC[[#This Row],[low]])/2</f>
        <v>9717.875</v>
      </c>
      <c r="M1025" s="15">
        <f>BTC[[#This Row],[MidPrice]]+3*BTC[[#This Row],[ATR]]</f>
        <v>11185.175624041894</v>
      </c>
      <c r="N1025" s="15">
        <f>BTC[[#This Row],[MidPrice]]-3*BTC[[#This Row],[ATR]]</f>
        <v>8250.5743759581055</v>
      </c>
      <c r="O1025" s="15">
        <f>IF(OR(BTC[[#This Row],[UpperE]]&lt;O1024,F1024&gt;O1024),BTC[[#This Row],[UpperE]],O1024)</f>
        <v>11093.821696348019</v>
      </c>
      <c r="P1025" s="15">
        <f>IF(OR(BTC[[#This Row],[LowerE]]&gt;P1024,F1024&lt;P1024),BTC[[#This Row],[LowerE]],P1024)</f>
        <v>8408.5233995703456</v>
      </c>
      <c r="Q1025" s="8">
        <f>IF(T1024=O1024,BTC[[#This Row],[Upper]],BTC[[#This Row],[Lower]])</f>
        <v>8408.5233995703456</v>
      </c>
      <c r="R1025" s="22" t="e">
        <f>IF(BTC[[#This Row],[SuperTrend]]=BTC[[#This Row],[Upper]],BTC[[#This Row],[Upper]],NA())</f>
        <v>#N/A</v>
      </c>
      <c r="S1025" s="22">
        <f>IF(BTC[[#This Row],[SuperTrend]]=BTC[[#This Row],[Lower]],BTC[[#This Row],[Lower]],NA())</f>
        <v>8408.5233995703456</v>
      </c>
      <c r="T1025" s="22">
        <f>IF(BTC[[#This Row],[close]]&lt;=BTC[[#This Row],[STpot]],BTC[[#This Row],[Upper]],BTC[[#This Row],[Lower]])</f>
        <v>8408.5233995703456</v>
      </c>
    </row>
    <row r="1026" spans="1:20" x14ac:dyDescent="0.25">
      <c r="A1026" s="5">
        <v>1025</v>
      </c>
      <c r="B1026" s="2">
        <v>43987</v>
      </c>
      <c r="C1026" s="1">
        <v>9621.17</v>
      </c>
      <c r="D1026" s="1">
        <v>9735</v>
      </c>
      <c r="E1026" s="1">
        <v>9531.0499999999993</v>
      </c>
      <c r="F1026" s="1">
        <v>9666.2999999999993</v>
      </c>
      <c r="G1026" s="15">
        <f>BTC[[#This Row],[high]]-BTC[[#This Row],[low]]</f>
        <v>203.95000000000073</v>
      </c>
      <c r="H1026" s="15">
        <f>ABS(BTC[[#This Row],[high]]-F1025)</f>
        <v>113.84000000000015</v>
      </c>
      <c r="I1026" s="15">
        <f>ABS(BTC[[#This Row],[low]]-F1025)</f>
        <v>90.110000000000582</v>
      </c>
      <c r="J1026" s="15">
        <f>MAX(BTC[[#This Row],[H-L]:[|L-pC|]])</f>
        <v>203.95000000000073</v>
      </c>
      <c r="K1026" s="8">
        <f>(K1025*9+BTC[[#This Row],[TR]])/10</f>
        <v>460.58518721256871</v>
      </c>
      <c r="L1026" s="12">
        <f>(BTC[[#This Row],[high]]+BTC[[#This Row],[low]])/2</f>
        <v>9633.0249999999996</v>
      </c>
      <c r="M1026" s="15">
        <f>BTC[[#This Row],[MidPrice]]+3*BTC[[#This Row],[ATR]]</f>
        <v>11014.780561637706</v>
      </c>
      <c r="N1026" s="15">
        <f>BTC[[#This Row],[MidPrice]]-3*BTC[[#This Row],[ATR]]</f>
        <v>8251.2694383622929</v>
      </c>
      <c r="O1026" s="15">
        <f>IF(OR(BTC[[#This Row],[UpperE]]&lt;O1025,F1025&gt;O1025),BTC[[#This Row],[UpperE]],O1025)</f>
        <v>11014.780561637706</v>
      </c>
      <c r="P1026" s="15">
        <f>IF(OR(BTC[[#This Row],[LowerE]]&gt;P1025,F1025&lt;P1025),BTC[[#This Row],[LowerE]],P1025)</f>
        <v>8408.5233995703456</v>
      </c>
      <c r="Q1026" s="8">
        <f>IF(T1025=O1025,BTC[[#This Row],[Upper]],BTC[[#This Row],[Lower]])</f>
        <v>8408.5233995703456</v>
      </c>
      <c r="R1026" s="22" t="e">
        <f>IF(BTC[[#This Row],[SuperTrend]]=BTC[[#This Row],[Upper]],BTC[[#This Row],[Upper]],NA())</f>
        <v>#N/A</v>
      </c>
      <c r="S1026" s="22">
        <f>IF(BTC[[#This Row],[SuperTrend]]=BTC[[#This Row],[Lower]],BTC[[#This Row],[Lower]],NA())</f>
        <v>8408.5233995703456</v>
      </c>
      <c r="T1026" s="22">
        <f>IF(BTC[[#This Row],[close]]&lt;=BTC[[#This Row],[STpot]],BTC[[#This Row],[Upper]],BTC[[#This Row],[Lower]])</f>
        <v>8408.5233995703456</v>
      </c>
    </row>
    <row r="1027" spans="1:20" x14ac:dyDescent="0.25">
      <c r="A1027" s="5">
        <v>1026</v>
      </c>
      <c r="B1027" s="2">
        <v>43988</v>
      </c>
      <c r="C1027" s="1">
        <v>9666.85</v>
      </c>
      <c r="D1027" s="1">
        <v>9802</v>
      </c>
      <c r="E1027" s="1">
        <v>9372.4599999999991</v>
      </c>
      <c r="F1027" s="1">
        <v>9746.99</v>
      </c>
      <c r="G1027" s="15">
        <f>BTC[[#This Row],[high]]-BTC[[#This Row],[low]]</f>
        <v>429.54000000000087</v>
      </c>
      <c r="H1027" s="15">
        <f>ABS(BTC[[#This Row],[high]]-F1026)</f>
        <v>135.70000000000073</v>
      </c>
      <c r="I1027" s="15">
        <f>ABS(BTC[[#This Row],[low]]-F1026)</f>
        <v>293.84000000000015</v>
      </c>
      <c r="J1027" s="15">
        <f>MAX(BTC[[#This Row],[H-L]:[|L-pC|]])</f>
        <v>429.54000000000087</v>
      </c>
      <c r="K1027" s="8">
        <f>(K1026*9+BTC[[#This Row],[TR]])/10</f>
        <v>457.48066849131192</v>
      </c>
      <c r="L1027" s="12">
        <f>(BTC[[#This Row],[high]]+BTC[[#This Row],[low]])/2</f>
        <v>9587.23</v>
      </c>
      <c r="M1027" s="15">
        <f>BTC[[#This Row],[MidPrice]]+3*BTC[[#This Row],[ATR]]</f>
        <v>10959.672005473934</v>
      </c>
      <c r="N1027" s="15">
        <f>BTC[[#This Row],[MidPrice]]-3*BTC[[#This Row],[ATR]]</f>
        <v>8214.7879945260647</v>
      </c>
      <c r="O1027" s="15">
        <f>IF(OR(BTC[[#This Row],[UpperE]]&lt;O1026,F1026&gt;O1026),BTC[[#This Row],[UpperE]],O1026)</f>
        <v>10959.672005473934</v>
      </c>
      <c r="P1027" s="15">
        <f>IF(OR(BTC[[#This Row],[LowerE]]&gt;P1026,F1026&lt;P1026),BTC[[#This Row],[LowerE]],P1026)</f>
        <v>8408.5233995703456</v>
      </c>
      <c r="Q1027" s="8">
        <f>IF(T1026=O1026,BTC[[#This Row],[Upper]],BTC[[#This Row],[Lower]])</f>
        <v>8408.5233995703456</v>
      </c>
      <c r="R1027" s="22" t="e">
        <f>IF(BTC[[#This Row],[SuperTrend]]=BTC[[#This Row],[Upper]],BTC[[#This Row],[Upper]],NA())</f>
        <v>#N/A</v>
      </c>
      <c r="S1027" s="22">
        <f>IF(BTC[[#This Row],[SuperTrend]]=BTC[[#This Row],[Lower]],BTC[[#This Row],[Lower]],NA())</f>
        <v>8408.5233995703456</v>
      </c>
      <c r="T1027" s="22">
        <f>IF(BTC[[#This Row],[close]]&lt;=BTC[[#This Row],[STpot]],BTC[[#This Row],[Upper]],BTC[[#This Row],[Lower]])</f>
        <v>8408.5233995703456</v>
      </c>
    </row>
    <row r="1028" spans="1:20" x14ac:dyDescent="0.25">
      <c r="A1028" s="5">
        <v>1027</v>
      </c>
      <c r="B1028" s="2">
        <v>43989</v>
      </c>
      <c r="C1028" s="1">
        <v>9746.99</v>
      </c>
      <c r="D1028" s="1">
        <v>9800</v>
      </c>
      <c r="E1028" s="1">
        <v>9633</v>
      </c>
      <c r="F1028" s="1">
        <v>9782.01</v>
      </c>
      <c r="G1028" s="15">
        <f>BTC[[#This Row],[high]]-BTC[[#This Row],[low]]</f>
        <v>167</v>
      </c>
      <c r="H1028" s="15">
        <f>ABS(BTC[[#This Row],[high]]-F1027)</f>
        <v>53.010000000000218</v>
      </c>
      <c r="I1028" s="15">
        <f>ABS(BTC[[#This Row],[low]]-F1027)</f>
        <v>113.98999999999978</v>
      </c>
      <c r="J1028" s="15">
        <f>MAX(BTC[[#This Row],[H-L]:[|L-pC|]])</f>
        <v>167</v>
      </c>
      <c r="K1028" s="8">
        <f>(K1027*9+BTC[[#This Row],[TR]])/10</f>
        <v>428.43260164218071</v>
      </c>
      <c r="L1028" s="12">
        <f>(BTC[[#This Row],[high]]+BTC[[#This Row],[low]])/2</f>
        <v>9716.5</v>
      </c>
      <c r="M1028" s="15">
        <f>BTC[[#This Row],[MidPrice]]+3*BTC[[#This Row],[ATR]]</f>
        <v>11001.797804926542</v>
      </c>
      <c r="N1028" s="15">
        <f>BTC[[#This Row],[MidPrice]]-3*BTC[[#This Row],[ATR]]</f>
        <v>8431.2021950734579</v>
      </c>
      <c r="O1028" s="15">
        <f>IF(OR(BTC[[#This Row],[UpperE]]&lt;O1027,F1027&gt;O1027),BTC[[#This Row],[UpperE]],O1027)</f>
        <v>10959.672005473934</v>
      </c>
      <c r="P1028" s="15">
        <f>IF(OR(BTC[[#This Row],[LowerE]]&gt;P1027,F1027&lt;P1027),BTC[[#This Row],[LowerE]],P1027)</f>
        <v>8431.2021950734579</v>
      </c>
      <c r="Q1028" s="8">
        <f>IF(T1027=O1027,BTC[[#This Row],[Upper]],BTC[[#This Row],[Lower]])</f>
        <v>8431.2021950734579</v>
      </c>
      <c r="R1028" s="22" t="e">
        <f>IF(BTC[[#This Row],[SuperTrend]]=BTC[[#This Row],[Upper]],BTC[[#This Row],[Upper]],NA())</f>
        <v>#N/A</v>
      </c>
      <c r="S1028" s="22">
        <f>IF(BTC[[#This Row],[SuperTrend]]=BTC[[#This Row],[Lower]],BTC[[#This Row],[Lower]],NA())</f>
        <v>8431.2021950734579</v>
      </c>
      <c r="T1028" s="22">
        <f>IF(BTC[[#This Row],[close]]&lt;=BTC[[#This Row],[STpot]],BTC[[#This Row],[Upper]],BTC[[#This Row],[Lower]])</f>
        <v>8431.2021950734579</v>
      </c>
    </row>
    <row r="1029" spans="1:20" x14ac:dyDescent="0.25">
      <c r="A1029" s="5">
        <v>1028</v>
      </c>
      <c r="B1029" s="2">
        <v>43990</v>
      </c>
      <c r="C1029" s="1">
        <v>9782</v>
      </c>
      <c r="D1029" s="1">
        <v>9877</v>
      </c>
      <c r="E1029" s="1">
        <v>9570</v>
      </c>
      <c r="F1029" s="1">
        <v>9772.43</v>
      </c>
      <c r="G1029" s="15">
        <f>BTC[[#This Row],[high]]-BTC[[#This Row],[low]]</f>
        <v>307</v>
      </c>
      <c r="H1029" s="15">
        <f>ABS(BTC[[#This Row],[high]]-F1028)</f>
        <v>94.989999999999782</v>
      </c>
      <c r="I1029" s="15">
        <f>ABS(BTC[[#This Row],[low]]-F1028)</f>
        <v>212.01000000000022</v>
      </c>
      <c r="J1029" s="15">
        <f>MAX(BTC[[#This Row],[H-L]:[|L-pC|]])</f>
        <v>307</v>
      </c>
      <c r="K1029" s="8">
        <f>(K1028*9+BTC[[#This Row],[TR]])/10</f>
        <v>416.28934147796264</v>
      </c>
      <c r="L1029" s="12">
        <f>(BTC[[#This Row],[high]]+BTC[[#This Row],[low]])/2</f>
        <v>9723.5</v>
      </c>
      <c r="M1029" s="15">
        <f>BTC[[#This Row],[MidPrice]]+3*BTC[[#This Row],[ATR]]</f>
        <v>10972.368024433888</v>
      </c>
      <c r="N1029" s="15">
        <f>BTC[[#This Row],[MidPrice]]-3*BTC[[#This Row],[ATR]]</f>
        <v>8474.6319755661116</v>
      </c>
      <c r="O1029" s="15">
        <f>IF(OR(BTC[[#This Row],[UpperE]]&lt;O1028,F1028&gt;O1028),BTC[[#This Row],[UpperE]],O1028)</f>
        <v>10959.672005473934</v>
      </c>
      <c r="P1029" s="15">
        <f>IF(OR(BTC[[#This Row],[LowerE]]&gt;P1028,F1028&lt;P1028),BTC[[#This Row],[LowerE]],P1028)</f>
        <v>8474.6319755661116</v>
      </c>
      <c r="Q1029" s="8">
        <f>IF(T1028=O1028,BTC[[#This Row],[Upper]],BTC[[#This Row],[Lower]])</f>
        <v>8474.6319755661116</v>
      </c>
      <c r="R1029" s="22" t="e">
        <f>IF(BTC[[#This Row],[SuperTrend]]=BTC[[#This Row],[Upper]],BTC[[#This Row],[Upper]],NA())</f>
        <v>#N/A</v>
      </c>
      <c r="S1029" s="22">
        <f>IF(BTC[[#This Row],[SuperTrend]]=BTC[[#This Row],[Lower]],BTC[[#This Row],[Lower]],NA())</f>
        <v>8474.6319755661116</v>
      </c>
      <c r="T1029" s="22">
        <f>IF(BTC[[#This Row],[close]]&lt;=BTC[[#This Row],[STpot]],BTC[[#This Row],[Upper]],BTC[[#This Row],[Lower]])</f>
        <v>8474.6319755661116</v>
      </c>
    </row>
    <row r="1030" spans="1:20" x14ac:dyDescent="0.25">
      <c r="A1030" s="5">
        <v>1029</v>
      </c>
      <c r="B1030" s="2">
        <v>43991</v>
      </c>
      <c r="C1030" s="1">
        <v>9772.44</v>
      </c>
      <c r="D1030" s="1">
        <v>9992.7199999999993</v>
      </c>
      <c r="E1030" s="1">
        <v>9704.18</v>
      </c>
      <c r="F1030" s="1">
        <v>9885</v>
      </c>
      <c r="G1030" s="15">
        <f>BTC[[#This Row],[high]]-BTC[[#This Row],[low]]</f>
        <v>288.53999999999905</v>
      </c>
      <c r="H1030" s="15">
        <f>ABS(BTC[[#This Row],[high]]-F1029)</f>
        <v>220.28999999999905</v>
      </c>
      <c r="I1030" s="15">
        <f>ABS(BTC[[#This Row],[low]]-F1029)</f>
        <v>68.25</v>
      </c>
      <c r="J1030" s="15">
        <f>MAX(BTC[[#This Row],[H-L]:[|L-pC|]])</f>
        <v>288.53999999999905</v>
      </c>
      <c r="K1030" s="8">
        <f>(K1029*9+BTC[[#This Row],[TR]])/10</f>
        <v>403.51440733016631</v>
      </c>
      <c r="L1030" s="12">
        <f>(BTC[[#This Row],[high]]+BTC[[#This Row],[low]])/2</f>
        <v>9848.4500000000007</v>
      </c>
      <c r="M1030" s="15">
        <f>BTC[[#This Row],[MidPrice]]+3*BTC[[#This Row],[ATR]]</f>
        <v>11058.9932219905</v>
      </c>
      <c r="N1030" s="15">
        <f>BTC[[#This Row],[MidPrice]]-3*BTC[[#This Row],[ATR]]</f>
        <v>8637.9067780095011</v>
      </c>
      <c r="O1030" s="15">
        <f>IF(OR(BTC[[#This Row],[UpperE]]&lt;O1029,F1029&gt;O1029),BTC[[#This Row],[UpperE]],O1029)</f>
        <v>10959.672005473934</v>
      </c>
      <c r="P1030" s="15">
        <f>IF(OR(BTC[[#This Row],[LowerE]]&gt;P1029,F1029&lt;P1029),BTC[[#This Row],[LowerE]],P1029)</f>
        <v>8637.9067780095011</v>
      </c>
      <c r="Q1030" s="8">
        <f>IF(T1029=O1029,BTC[[#This Row],[Upper]],BTC[[#This Row],[Lower]])</f>
        <v>8637.9067780095011</v>
      </c>
      <c r="R1030" s="22" t="e">
        <f>IF(BTC[[#This Row],[SuperTrend]]=BTC[[#This Row],[Upper]],BTC[[#This Row],[Upper]],NA())</f>
        <v>#N/A</v>
      </c>
      <c r="S1030" s="22">
        <f>IF(BTC[[#This Row],[SuperTrend]]=BTC[[#This Row],[Lower]],BTC[[#This Row],[Lower]],NA())</f>
        <v>8637.9067780095011</v>
      </c>
      <c r="T1030" s="22">
        <f>IF(BTC[[#This Row],[close]]&lt;=BTC[[#This Row],[STpot]],BTC[[#This Row],[Upper]],BTC[[#This Row],[Lower]])</f>
        <v>8637.9067780095011</v>
      </c>
    </row>
    <row r="1031" spans="1:20" x14ac:dyDescent="0.25">
      <c r="A1031" s="5">
        <v>1030</v>
      </c>
      <c r="B1031" s="2">
        <v>43992</v>
      </c>
      <c r="C1031" s="1">
        <v>9885.2199999999993</v>
      </c>
      <c r="D1031" s="1">
        <v>9964</v>
      </c>
      <c r="E1031" s="1">
        <v>9113</v>
      </c>
      <c r="F1031" s="1">
        <v>9280.4</v>
      </c>
      <c r="G1031" s="15">
        <f>BTC[[#This Row],[high]]-BTC[[#This Row],[low]]</f>
        <v>851</v>
      </c>
      <c r="H1031" s="15">
        <f>ABS(BTC[[#This Row],[high]]-F1030)</f>
        <v>79</v>
      </c>
      <c r="I1031" s="15">
        <f>ABS(BTC[[#This Row],[low]]-F1030)</f>
        <v>772</v>
      </c>
      <c r="J1031" s="15">
        <f>MAX(BTC[[#This Row],[H-L]:[|L-pC|]])</f>
        <v>851</v>
      </c>
      <c r="K1031" s="8">
        <f>(K1030*9+BTC[[#This Row],[TR]])/10</f>
        <v>448.26296659714973</v>
      </c>
      <c r="L1031" s="12">
        <f>(BTC[[#This Row],[high]]+BTC[[#This Row],[low]])/2</f>
        <v>9538.5</v>
      </c>
      <c r="M1031" s="15">
        <f>BTC[[#This Row],[MidPrice]]+3*BTC[[#This Row],[ATR]]</f>
        <v>10883.288899791449</v>
      </c>
      <c r="N1031" s="15">
        <f>BTC[[#This Row],[MidPrice]]-3*BTC[[#This Row],[ATR]]</f>
        <v>8193.7111002085512</v>
      </c>
      <c r="O1031" s="15">
        <f>IF(OR(BTC[[#This Row],[UpperE]]&lt;O1030,F1030&gt;O1030),BTC[[#This Row],[UpperE]],O1030)</f>
        <v>10883.288899791449</v>
      </c>
      <c r="P1031" s="15">
        <f>IF(OR(BTC[[#This Row],[LowerE]]&gt;P1030,F1030&lt;P1030),BTC[[#This Row],[LowerE]],P1030)</f>
        <v>8637.9067780095011</v>
      </c>
      <c r="Q1031" s="8">
        <f>IF(T1030=O1030,BTC[[#This Row],[Upper]],BTC[[#This Row],[Lower]])</f>
        <v>8637.9067780095011</v>
      </c>
      <c r="R1031" s="22" t="e">
        <f>IF(BTC[[#This Row],[SuperTrend]]=BTC[[#This Row],[Upper]],BTC[[#This Row],[Upper]],NA())</f>
        <v>#N/A</v>
      </c>
      <c r="S1031" s="22">
        <f>IF(BTC[[#This Row],[SuperTrend]]=BTC[[#This Row],[Lower]],BTC[[#This Row],[Lower]],NA())</f>
        <v>8637.9067780095011</v>
      </c>
      <c r="T1031" s="22">
        <f>IF(BTC[[#This Row],[close]]&lt;=BTC[[#This Row],[STpot]],BTC[[#This Row],[Upper]],BTC[[#This Row],[Lower]])</f>
        <v>8637.9067780095011</v>
      </c>
    </row>
    <row r="1032" spans="1:20" x14ac:dyDescent="0.25">
      <c r="A1032" s="5">
        <v>1031</v>
      </c>
      <c r="B1032" s="2">
        <v>43993</v>
      </c>
      <c r="C1032" s="1">
        <v>9278.8799999999992</v>
      </c>
      <c r="D1032" s="1">
        <v>9557.1200000000008</v>
      </c>
      <c r="E1032" s="1">
        <v>9232.51</v>
      </c>
      <c r="F1032" s="1">
        <v>9465.1299999999992</v>
      </c>
      <c r="G1032" s="15">
        <f>BTC[[#This Row],[high]]-BTC[[#This Row],[low]]</f>
        <v>324.61000000000058</v>
      </c>
      <c r="H1032" s="15">
        <f>ABS(BTC[[#This Row],[high]]-F1031)</f>
        <v>276.72000000000116</v>
      </c>
      <c r="I1032" s="15">
        <f>ABS(BTC[[#This Row],[low]]-F1031)</f>
        <v>47.889999999999418</v>
      </c>
      <c r="J1032" s="15">
        <f>MAX(BTC[[#This Row],[H-L]:[|L-pC|]])</f>
        <v>324.61000000000058</v>
      </c>
      <c r="K1032" s="8">
        <f>(K1031*9+BTC[[#This Row],[TR]])/10</f>
        <v>435.8976699374349</v>
      </c>
      <c r="L1032" s="12">
        <f>(BTC[[#This Row],[high]]+BTC[[#This Row],[low]])/2</f>
        <v>9394.8150000000005</v>
      </c>
      <c r="M1032" s="15">
        <f>BTC[[#This Row],[MidPrice]]+3*BTC[[#This Row],[ATR]]</f>
        <v>10702.508009812305</v>
      </c>
      <c r="N1032" s="15">
        <f>BTC[[#This Row],[MidPrice]]-3*BTC[[#This Row],[ATR]]</f>
        <v>8087.1219901876957</v>
      </c>
      <c r="O1032" s="15">
        <f>IF(OR(BTC[[#This Row],[UpperE]]&lt;O1031,F1031&gt;O1031),BTC[[#This Row],[UpperE]],O1031)</f>
        <v>10702.508009812305</v>
      </c>
      <c r="P1032" s="15">
        <f>IF(OR(BTC[[#This Row],[LowerE]]&gt;P1031,F1031&lt;P1031),BTC[[#This Row],[LowerE]],P1031)</f>
        <v>8637.9067780095011</v>
      </c>
      <c r="Q1032" s="8">
        <f>IF(T1031=O1031,BTC[[#This Row],[Upper]],BTC[[#This Row],[Lower]])</f>
        <v>8637.9067780095011</v>
      </c>
      <c r="R1032" s="22" t="e">
        <f>IF(BTC[[#This Row],[SuperTrend]]=BTC[[#This Row],[Upper]],BTC[[#This Row],[Upper]],NA())</f>
        <v>#N/A</v>
      </c>
      <c r="S1032" s="22">
        <f>IF(BTC[[#This Row],[SuperTrend]]=BTC[[#This Row],[Lower]],BTC[[#This Row],[Lower]],NA())</f>
        <v>8637.9067780095011</v>
      </c>
      <c r="T1032" s="22">
        <f>IF(BTC[[#This Row],[close]]&lt;=BTC[[#This Row],[STpot]],BTC[[#This Row],[Upper]],BTC[[#This Row],[Lower]])</f>
        <v>8637.9067780095011</v>
      </c>
    </row>
    <row r="1033" spans="1:20" x14ac:dyDescent="0.25">
      <c r="A1033" s="5">
        <v>1032</v>
      </c>
      <c r="B1033" s="2">
        <v>43994</v>
      </c>
      <c r="C1033" s="1">
        <v>9464.9599999999991</v>
      </c>
      <c r="D1033" s="1">
        <v>9494.73</v>
      </c>
      <c r="E1033" s="1">
        <v>9351</v>
      </c>
      <c r="F1033" s="1">
        <v>9473.34</v>
      </c>
      <c r="G1033" s="15">
        <f>BTC[[#This Row],[high]]-BTC[[#This Row],[low]]</f>
        <v>143.72999999999956</v>
      </c>
      <c r="H1033" s="15">
        <f>ABS(BTC[[#This Row],[high]]-F1032)</f>
        <v>29.600000000000364</v>
      </c>
      <c r="I1033" s="15">
        <f>ABS(BTC[[#This Row],[low]]-F1032)</f>
        <v>114.1299999999992</v>
      </c>
      <c r="J1033" s="15">
        <f>MAX(BTC[[#This Row],[H-L]:[|L-pC|]])</f>
        <v>143.72999999999956</v>
      </c>
      <c r="K1033" s="8">
        <f>(K1032*9+BTC[[#This Row],[TR]])/10</f>
        <v>406.68090294369136</v>
      </c>
      <c r="L1033" s="12">
        <f>(BTC[[#This Row],[high]]+BTC[[#This Row],[low]])/2</f>
        <v>9422.8649999999998</v>
      </c>
      <c r="M1033" s="15">
        <f>BTC[[#This Row],[MidPrice]]+3*BTC[[#This Row],[ATR]]</f>
        <v>10642.907708831073</v>
      </c>
      <c r="N1033" s="15">
        <f>BTC[[#This Row],[MidPrice]]-3*BTC[[#This Row],[ATR]]</f>
        <v>8202.8222911689263</v>
      </c>
      <c r="O1033" s="15">
        <f>IF(OR(BTC[[#This Row],[UpperE]]&lt;O1032,F1032&gt;O1032),BTC[[#This Row],[UpperE]],O1032)</f>
        <v>10642.907708831073</v>
      </c>
      <c r="P1033" s="15">
        <f>IF(OR(BTC[[#This Row],[LowerE]]&gt;P1032,F1032&lt;P1032),BTC[[#This Row],[LowerE]],P1032)</f>
        <v>8637.9067780095011</v>
      </c>
      <c r="Q1033" s="8">
        <f>IF(T1032=O1032,BTC[[#This Row],[Upper]],BTC[[#This Row],[Lower]])</f>
        <v>8637.9067780095011</v>
      </c>
      <c r="R1033" s="22" t="e">
        <f>IF(BTC[[#This Row],[SuperTrend]]=BTC[[#This Row],[Upper]],BTC[[#This Row],[Upper]],NA())</f>
        <v>#N/A</v>
      </c>
      <c r="S1033" s="22">
        <f>IF(BTC[[#This Row],[SuperTrend]]=BTC[[#This Row],[Lower]],BTC[[#This Row],[Lower]],NA())</f>
        <v>8637.9067780095011</v>
      </c>
      <c r="T1033" s="22">
        <f>IF(BTC[[#This Row],[close]]&lt;=BTC[[#This Row],[STpot]],BTC[[#This Row],[Upper]],BTC[[#This Row],[Lower]])</f>
        <v>8637.9067780095011</v>
      </c>
    </row>
    <row r="1034" spans="1:20" x14ac:dyDescent="0.25">
      <c r="A1034" s="5">
        <v>1033</v>
      </c>
      <c r="B1034" s="2">
        <v>43995</v>
      </c>
      <c r="C1034" s="1">
        <v>9473.34</v>
      </c>
      <c r="D1034" s="1">
        <v>9480.99</v>
      </c>
      <c r="E1034" s="1">
        <v>9245</v>
      </c>
      <c r="F1034" s="1">
        <v>9342.1</v>
      </c>
      <c r="G1034" s="15">
        <f>BTC[[#This Row],[high]]-BTC[[#This Row],[low]]</f>
        <v>235.98999999999978</v>
      </c>
      <c r="H1034" s="15">
        <f>ABS(BTC[[#This Row],[high]]-F1033)</f>
        <v>7.6499999999996362</v>
      </c>
      <c r="I1034" s="15">
        <f>ABS(BTC[[#This Row],[low]]-F1033)</f>
        <v>228.34000000000015</v>
      </c>
      <c r="J1034" s="15">
        <f>MAX(BTC[[#This Row],[H-L]:[|L-pC|]])</f>
        <v>235.98999999999978</v>
      </c>
      <c r="K1034" s="8">
        <f>(K1033*9+BTC[[#This Row],[TR]])/10</f>
        <v>389.61181264932219</v>
      </c>
      <c r="L1034" s="12">
        <f>(BTC[[#This Row],[high]]+BTC[[#This Row],[low]])/2</f>
        <v>9362.994999999999</v>
      </c>
      <c r="M1034" s="15">
        <f>BTC[[#This Row],[MidPrice]]+3*BTC[[#This Row],[ATR]]</f>
        <v>10531.830437947965</v>
      </c>
      <c r="N1034" s="15">
        <f>BTC[[#This Row],[MidPrice]]-3*BTC[[#This Row],[ATR]]</f>
        <v>8194.1595620520329</v>
      </c>
      <c r="O1034" s="15">
        <f>IF(OR(BTC[[#This Row],[UpperE]]&lt;O1033,F1033&gt;O1033),BTC[[#This Row],[UpperE]],O1033)</f>
        <v>10531.830437947965</v>
      </c>
      <c r="P1034" s="15">
        <f>IF(OR(BTC[[#This Row],[LowerE]]&gt;P1033,F1033&lt;P1033),BTC[[#This Row],[LowerE]],P1033)</f>
        <v>8637.9067780095011</v>
      </c>
      <c r="Q1034" s="8">
        <f>IF(T1033=O1033,BTC[[#This Row],[Upper]],BTC[[#This Row],[Lower]])</f>
        <v>8637.9067780095011</v>
      </c>
      <c r="R1034" s="22" t="e">
        <f>IF(BTC[[#This Row],[SuperTrend]]=BTC[[#This Row],[Upper]],BTC[[#This Row],[Upper]],NA())</f>
        <v>#N/A</v>
      </c>
      <c r="S1034" s="22">
        <f>IF(BTC[[#This Row],[SuperTrend]]=BTC[[#This Row],[Lower]],BTC[[#This Row],[Lower]],NA())</f>
        <v>8637.9067780095011</v>
      </c>
      <c r="T1034" s="22">
        <f>IF(BTC[[#This Row],[close]]&lt;=BTC[[#This Row],[STpot]],BTC[[#This Row],[Upper]],BTC[[#This Row],[Lower]])</f>
        <v>8637.9067780095011</v>
      </c>
    </row>
    <row r="1035" spans="1:20" x14ac:dyDescent="0.25">
      <c r="A1035" s="5">
        <v>1034</v>
      </c>
      <c r="B1035" s="2">
        <v>43996</v>
      </c>
      <c r="C1035" s="1">
        <v>9342.1</v>
      </c>
      <c r="D1035" s="1">
        <v>9495</v>
      </c>
      <c r="E1035" s="1">
        <v>8910.4500000000007</v>
      </c>
      <c r="F1035" s="1">
        <v>9426.02</v>
      </c>
      <c r="G1035" s="15">
        <f>BTC[[#This Row],[high]]-BTC[[#This Row],[low]]</f>
        <v>584.54999999999927</v>
      </c>
      <c r="H1035" s="15">
        <f>ABS(BTC[[#This Row],[high]]-F1034)</f>
        <v>152.89999999999964</v>
      </c>
      <c r="I1035" s="15">
        <f>ABS(BTC[[#This Row],[low]]-F1034)</f>
        <v>431.64999999999964</v>
      </c>
      <c r="J1035" s="15">
        <f>MAX(BTC[[#This Row],[H-L]:[|L-pC|]])</f>
        <v>584.54999999999927</v>
      </c>
      <c r="K1035" s="8">
        <f>(K1034*9+BTC[[#This Row],[TR]])/10</f>
        <v>409.10563138438988</v>
      </c>
      <c r="L1035" s="12">
        <f>(BTC[[#This Row],[high]]+BTC[[#This Row],[low]])/2</f>
        <v>9202.7250000000004</v>
      </c>
      <c r="M1035" s="15">
        <f>BTC[[#This Row],[MidPrice]]+3*BTC[[#This Row],[ATR]]</f>
        <v>10430.04189415317</v>
      </c>
      <c r="N1035" s="15">
        <f>BTC[[#This Row],[MidPrice]]-3*BTC[[#This Row],[ATR]]</f>
        <v>7975.4081058468309</v>
      </c>
      <c r="O1035" s="15">
        <f>IF(OR(BTC[[#This Row],[UpperE]]&lt;O1034,F1034&gt;O1034),BTC[[#This Row],[UpperE]],O1034)</f>
        <v>10430.04189415317</v>
      </c>
      <c r="P1035" s="15">
        <f>IF(OR(BTC[[#This Row],[LowerE]]&gt;P1034,F1034&lt;P1034),BTC[[#This Row],[LowerE]],P1034)</f>
        <v>8637.9067780095011</v>
      </c>
      <c r="Q1035" s="8">
        <f>IF(T1034=O1034,BTC[[#This Row],[Upper]],BTC[[#This Row],[Lower]])</f>
        <v>8637.9067780095011</v>
      </c>
      <c r="R1035" s="22" t="e">
        <f>IF(BTC[[#This Row],[SuperTrend]]=BTC[[#This Row],[Upper]],BTC[[#This Row],[Upper]],NA())</f>
        <v>#N/A</v>
      </c>
      <c r="S1035" s="22">
        <f>IF(BTC[[#This Row],[SuperTrend]]=BTC[[#This Row],[Lower]],BTC[[#This Row],[Lower]],NA())</f>
        <v>8637.9067780095011</v>
      </c>
      <c r="T1035" s="22">
        <f>IF(BTC[[#This Row],[close]]&lt;=BTC[[#This Row],[STpot]],BTC[[#This Row],[Upper]],BTC[[#This Row],[Lower]])</f>
        <v>8637.9067780095011</v>
      </c>
    </row>
    <row r="1036" spans="1:20" x14ac:dyDescent="0.25">
      <c r="A1036" s="5">
        <v>1035</v>
      </c>
      <c r="B1036" s="2">
        <v>43997</v>
      </c>
      <c r="C1036" s="1">
        <v>9426.0499999999993</v>
      </c>
      <c r="D1036" s="1">
        <v>9589</v>
      </c>
      <c r="E1036" s="1">
        <v>9373.09</v>
      </c>
      <c r="F1036" s="1">
        <v>9525.59</v>
      </c>
      <c r="G1036" s="15">
        <f>BTC[[#This Row],[high]]-BTC[[#This Row],[low]]</f>
        <v>215.90999999999985</v>
      </c>
      <c r="H1036" s="15">
        <f>ABS(BTC[[#This Row],[high]]-F1035)</f>
        <v>162.97999999999956</v>
      </c>
      <c r="I1036" s="15">
        <f>ABS(BTC[[#This Row],[low]]-F1035)</f>
        <v>52.930000000000291</v>
      </c>
      <c r="J1036" s="15">
        <f>MAX(BTC[[#This Row],[H-L]:[|L-pC|]])</f>
        <v>215.90999999999985</v>
      </c>
      <c r="K1036" s="8">
        <f>(K1035*9+BTC[[#This Row],[TR]])/10</f>
        <v>389.7860682459509</v>
      </c>
      <c r="L1036" s="12">
        <f>(BTC[[#This Row],[high]]+BTC[[#This Row],[low]])/2</f>
        <v>9481.0450000000001</v>
      </c>
      <c r="M1036" s="15">
        <f>BTC[[#This Row],[MidPrice]]+3*BTC[[#This Row],[ATR]]</f>
        <v>10650.403204737853</v>
      </c>
      <c r="N1036" s="15">
        <f>BTC[[#This Row],[MidPrice]]-3*BTC[[#This Row],[ATR]]</f>
        <v>8311.6867952621469</v>
      </c>
      <c r="O1036" s="15">
        <f>IF(OR(BTC[[#This Row],[UpperE]]&lt;O1035,F1035&gt;O1035),BTC[[#This Row],[UpperE]],O1035)</f>
        <v>10430.04189415317</v>
      </c>
      <c r="P1036" s="15">
        <f>IF(OR(BTC[[#This Row],[LowerE]]&gt;P1035,F1035&lt;P1035),BTC[[#This Row],[LowerE]],P1035)</f>
        <v>8637.9067780095011</v>
      </c>
      <c r="Q1036" s="8">
        <f>IF(T1035=O1035,BTC[[#This Row],[Upper]],BTC[[#This Row],[Lower]])</f>
        <v>8637.9067780095011</v>
      </c>
      <c r="R1036" s="22" t="e">
        <f>IF(BTC[[#This Row],[SuperTrend]]=BTC[[#This Row],[Upper]],BTC[[#This Row],[Upper]],NA())</f>
        <v>#N/A</v>
      </c>
      <c r="S1036" s="22">
        <f>IF(BTC[[#This Row],[SuperTrend]]=BTC[[#This Row],[Lower]],BTC[[#This Row],[Lower]],NA())</f>
        <v>8637.9067780095011</v>
      </c>
      <c r="T1036" s="22">
        <f>IF(BTC[[#This Row],[close]]&lt;=BTC[[#This Row],[STpot]],BTC[[#This Row],[Upper]],BTC[[#This Row],[Lower]])</f>
        <v>8637.9067780095011</v>
      </c>
    </row>
    <row r="1037" spans="1:20" x14ac:dyDescent="0.25">
      <c r="A1037" s="5">
        <v>1036</v>
      </c>
      <c r="B1037" s="2">
        <v>43998</v>
      </c>
      <c r="C1037" s="1">
        <v>9526.9699999999993</v>
      </c>
      <c r="D1037" s="1">
        <v>9565</v>
      </c>
      <c r="E1037" s="1">
        <v>9236.61</v>
      </c>
      <c r="F1037" s="1">
        <v>9465.14</v>
      </c>
      <c r="G1037" s="15">
        <f>BTC[[#This Row],[high]]-BTC[[#This Row],[low]]</f>
        <v>328.38999999999942</v>
      </c>
      <c r="H1037" s="15">
        <f>ABS(BTC[[#This Row],[high]]-F1036)</f>
        <v>39.409999999999854</v>
      </c>
      <c r="I1037" s="15">
        <f>ABS(BTC[[#This Row],[low]]-F1036)</f>
        <v>288.97999999999956</v>
      </c>
      <c r="J1037" s="15">
        <f>MAX(BTC[[#This Row],[H-L]:[|L-pC|]])</f>
        <v>328.38999999999942</v>
      </c>
      <c r="K1037" s="8">
        <f>(K1036*9+BTC[[#This Row],[TR]])/10</f>
        <v>383.64646142135575</v>
      </c>
      <c r="L1037" s="12">
        <f>(BTC[[#This Row],[high]]+BTC[[#This Row],[low]])/2</f>
        <v>9400.8050000000003</v>
      </c>
      <c r="M1037" s="15">
        <f>BTC[[#This Row],[MidPrice]]+3*BTC[[#This Row],[ATR]]</f>
        <v>10551.744384264068</v>
      </c>
      <c r="N1037" s="15">
        <f>BTC[[#This Row],[MidPrice]]-3*BTC[[#This Row],[ATR]]</f>
        <v>8249.8656157359328</v>
      </c>
      <c r="O1037" s="15">
        <f>IF(OR(BTC[[#This Row],[UpperE]]&lt;O1036,F1036&gt;O1036),BTC[[#This Row],[UpperE]],O1036)</f>
        <v>10430.04189415317</v>
      </c>
      <c r="P1037" s="15">
        <f>IF(OR(BTC[[#This Row],[LowerE]]&gt;P1036,F1036&lt;P1036),BTC[[#This Row],[LowerE]],P1036)</f>
        <v>8637.9067780095011</v>
      </c>
      <c r="Q1037" s="8">
        <f>IF(T1036=O1036,BTC[[#This Row],[Upper]],BTC[[#This Row],[Lower]])</f>
        <v>8637.9067780095011</v>
      </c>
      <c r="R1037" s="22" t="e">
        <f>IF(BTC[[#This Row],[SuperTrend]]=BTC[[#This Row],[Upper]],BTC[[#This Row],[Upper]],NA())</f>
        <v>#N/A</v>
      </c>
      <c r="S1037" s="22">
        <f>IF(BTC[[#This Row],[SuperTrend]]=BTC[[#This Row],[Lower]],BTC[[#This Row],[Lower]],NA())</f>
        <v>8637.9067780095011</v>
      </c>
      <c r="T1037" s="22">
        <f>IF(BTC[[#This Row],[close]]&lt;=BTC[[#This Row],[STpot]],BTC[[#This Row],[Upper]],BTC[[#This Row],[Lower]])</f>
        <v>8637.9067780095011</v>
      </c>
    </row>
    <row r="1038" spans="1:20" x14ac:dyDescent="0.25">
      <c r="A1038" s="5">
        <v>1037</v>
      </c>
      <c r="B1038" s="2">
        <v>43999</v>
      </c>
      <c r="C1038" s="1">
        <v>9465.1299999999992</v>
      </c>
      <c r="D1038" s="1">
        <v>9489</v>
      </c>
      <c r="E1038" s="1">
        <v>9280</v>
      </c>
      <c r="F1038" s="1">
        <v>9386.32</v>
      </c>
      <c r="G1038" s="15">
        <f>BTC[[#This Row],[high]]-BTC[[#This Row],[low]]</f>
        <v>209</v>
      </c>
      <c r="H1038" s="15">
        <f>ABS(BTC[[#This Row],[high]]-F1037)</f>
        <v>23.860000000000582</v>
      </c>
      <c r="I1038" s="15">
        <f>ABS(BTC[[#This Row],[low]]-F1037)</f>
        <v>185.13999999999942</v>
      </c>
      <c r="J1038" s="15">
        <f>MAX(BTC[[#This Row],[H-L]:[|L-pC|]])</f>
        <v>209</v>
      </c>
      <c r="K1038" s="8">
        <f>(K1037*9+BTC[[#This Row],[TR]])/10</f>
        <v>366.18181527922013</v>
      </c>
      <c r="L1038" s="12">
        <f>(BTC[[#This Row],[high]]+BTC[[#This Row],[low]])/2</f>
        <v>9384.5</v>
      </c>
      <c r="M1038" s="15">
        <f>BTC[[#This Row],[MidPrice]]+3*BTC[[#This Row],[ATR]]</f>
        <v>10483.045445837661</v>
      </c>
      <c r="N1038" s="15">
        <f>BTC[[#This Row],[MidPrice]]-3*BTC[[#This Row],[ATR]]</f>
        <v>8285.9545541623393</v>
      </c>
      <c r="O1038" s="15">
        <f>IF(OR(BTC[[#This Row],[UpperE]]&lt;O1037,F1037&gt;O1037),BTC[[#This Row],[UpperE]],O1037)</f>
        <v>10430.04189415317</v>
      </c>
      <c r="P1038" s="15">
        <f>IF(OR(BTC[[#This Row],[LowerE]]&gt;P1037,F1037&lt;P1037),BTC[[#This Row],[LowerE]],P1037)</f>
        <v>8637.9067780095011</v>
      </c>
      <c r="Q1038" s="8">
        <f>IF(T1037=O1037,BTC[[#This Row],[Upper]],BTC[[#This Row],[Lower]])</f>
        <v>8637.9067780095011</v>
      </c>
      <c r="R1038" s="22" t="e">
        <f>IF(BTC[[#This Row],[SuperTrend]]=BTC[[#This Row],[Upper]],BTC[[#This Row],[Upper]],NA())</f>
        <v>#N/A</v>
      </c>
      <c r="S1038" s="22">
        <f>IF(BTC[[#This Row],[SuperTrend]]=BTC[[#This Row],[Lower]],BTC[[#This Row],[Lower]],NA())</f>
        <v>8637.9067780095011</v>
      </c>
      <c r="T1038" s="22">
        <f>IF(BTC[[#This Row],[close]]&lt;=BTC[[#This Row],[STpot]],BTC[[#This Row],[Upper]],BTC[[#This Row],[Lower]])</f>
        <v>8637.9067780095011</v>
      </c>
    </row>
    <row r="1039" spans="1:20" x14ac:dyDescent="0.25">
      <c r="A1039" s="5">
        <v>1038</v>
      </c>
      <c r="B1039" s="2">
        <v>44000</v>
      </c>
      <c r="C1039" s="1">
        <v>9386.32</v>
      </c>
      <c r="D1039" s="1">
        <v>9438.2999999999993</v>
      </c>
      <c r="E1039" s="1">
        <v>9215.7900000000009</v>
      </c>
      <c r="F1039" s="1">
        <v>9310.23</v>
      </c>
      <c r="G1039" s="15">
        <f>BTC[[#This Row],[high]]-BTC[[#This Row],[low]]</f>
        <v>222.5099999999984</v>
      </c>
      <c r="H1039" s="15">
        <f>ABS(BTC[[#This Row],[high]]-F1038)</f>
        <v>51.979999999999563</v>
      </c>
      <c r="I1039" s="15">
        <f>ABS(BTC[[#This Row],[low]]-F1038)</f>
        <v>170.52999999999884</v>
      </c>
      <c r="J1039" s="15">
        <f>MAX(BTC[[#This Row],[H-L]:[|L-pC|]])</f>
        <v>222.5099999999984</v>
      </c>
      <c r="K1039" s="8">
        <f>(K1038*9+BTC[[#This Row],[TR]])/10</f>
        <v>351.81463375129795</v>
      </c>
      <c r="L1039" s="12">
        <f>(BTC[[#This Row],[high]]+BTC[[#This Row],[low]])/2</f>
        <v>9327.0450000000001</v>
      </c>
      <c r="M1039" s="15">
        <f>BTC[[#This Row],[MidPrice]]+3*BTC[[#This Row],[ATR]]</f>
        <v>10382.488901253893</v>
      </c>
      <c r="N1039" s="15">
        <f>BTC[[#This Row],[MidPrice]]-3*BTC[[#This Row],[ATR]]</f>
        <v>8271.6010987461068</v>
      </c>
      <c r="O1039" s="15">
        <f>IF(OR(BTC[[#This Row],[UpperE]]&lt;O1038,F1038&gt;O1038),BTC[[#This Row],[UpperE]],O1038)</f>
        <v>10382.488901253893</v>
      </c>
      <c r="P1039" s="15">
        <f>IF(OR(BTC[[#This Row],[LowerE]]&gt;P1038,F1038&lt;P1038),BTC[[#This Row],[LowerE]],P1038)</f>
        <v>8637.9067780095011</v>
      </c>
      <c r="Q1039" s="8">
        <f>IF(T1038=O1038,BTC[[#This Row],[Upper]],BTC[[#This Row],[Lower]])</f>
        <v>8637.9067780095011</v>
      </c>
      <c r="R1039" s="22" t="e">
        <f>IF(BTC[[#This Row],[SuperTrend]]=BTC[[#This Row],[Upper]],BTC[[#This Row],[Upper]],NA())</f>
        <v>#N/A</v>
      </c>
      <c r="S1039" s="22">
        <f>IF(BTC[[#This Row],[SuperTrend]]=BTC[[#This Row],[Lower]],BTC[[#This Row],[Lower]],NA())</f>
        <v>8637.9067780095011</v>
      </c>
      <c r="T1039" s="22">
        <f>IF(BTC[[#This Row],[close]]&lt;=BTC[[#This Row],[STpot]],BTC[[#This Row],[Upper]],BTC[[#This Row],[Lower]])</f>
        <v>8637.9067780095011</v>
      </c>
    </row>
    <row r="1040" spans="1:20" x14ac:dyDescent="0.25">
      <c r="A1040" s="5">
        <v>1039</v>
      </c>
      <c r="B1040" s="2">
        <v>44001</v>
      </c>
      <c r="C1040" s="1">
        <v>9310.23</v>
      </c>
      <c r="D1040" s="1">
        <v>9395</v>
      </c>
      <c r="E1040" s="1">
        <v>9170.9500000000007</v>
      </c>
      <c r="F1040" s="1">
        <v>9358.9500000000007</v>
      </c>
      <c r="G1040" s="15">
        <f>BTC[[#This Row],[high]]-BTC[[#This Row],[low]]</f>
        <v>224.04999999999927</v>
      </c>
      <c r="H1040" s="15">
        <f>ABS(BTC[[#This Row],[high]]-F1039)</f>
        <v>84.770000000000437</v>
      </c>
      <c r="I1040" s="15">
        <f>ABS(BTC[[#This Row],[low]]-F1039)</f>
        <v>139.27999999999884</v>
      </c>
      <c r="J1040" s="15">
        <f>MAX(BTC[[#This Row],[H-L]:[|L-pC|]])</f>
        <v>224.04999999999927</v>
      </c>
      <c r="K1040" s="8">
        <f>(K1039*9+BTC[[#This Row],[TR]])/10</f>
        <v>339.03817037616807</v>
      </c>
      <c r="L1040" s="12">
        <f>(BTC[[#This Row],[high]]+BTC[[#This Row],[low]])/2</f>
        <v>9282.9750000000004</v>
      </c>
      <c r="M1040" s="15">
        <f>BTC[[#This Row],[MidPrice]]+3*BTC[[#This Row],[ATR]]</f>
        <v>10300.089511128504</v>
      </c>
      <c r="N1040" s="15">
        <f>BTC[[#This Row],[MidPrice]]-3*BTC[[#This Row],[ATR]]</f>
        <v>8265.8604888714963</v>
      </c>
      <c r="O1040" s="15">
        <f>IF(OR(BTC[[#This Row],[UpperE]]&lt;O1039,F1039&gt;O1039),BTC[[#This Row],[UpperE]],O1039)</f>
        <v>10300.089511128504</v>
      </c>
      <c r="P1040" s="15">
        <f>IF(OR(BTC[[#This Row],[LowerE]]&gt;P1039,F1039&lt;P1039),BTC[[#This Row],[LowerE]],P1039)</f>
        <v>8637.9067780095011</v>
      </c>
      <c r="Q1040" s="8">
        <f>IF(T1039=O1039,BTC[[#This Row],[Upper]],BTC[[#This Row],[Lower]])</f>
        <v>8637.9067780095011</v>
      </c>
      <c r="R1040" s="22" t="e">
        <f>IF(BTC[[#This Row],[SuperTrend]]=BTC[[#This Row],[Upper]],BTC[[#This Row],[Upper]],NA())</f>
        <v>#N/A</v>
      </c>
      <c r="S1040" s="22">
        <f>IF(BTC[[#This Row],[SuperTrend]]=BTC[[#This Row],[Lower]],BTC[[#This Row],[Lower]],NA())</f>
        <v>8637.9067780095011</v>
      </c>
      <c r="T1040" s="22">
        <f>IF(BTC[[#This Row],[close]]&lt;=BTC[[#This Row],[STpot]],BTC[[#This Row],[Upper]],BTC[[#This Row],[Lower]])</f>
        <v>8637.9067780095011</v>
      </c>
    </row>
    <row r="1041" spans="1:20" x14ac:dyDescent="0.25">
      <c r="A1041" s="5">
        <v>1040</v>
      </c>
      <c r="B1041" s="2">
        <v>44002</v>
      </c>
      <c r="C1041" s="1">
        <v>9358.9500000000007</v>
      </c>
      <c r="D1041" s="1">
        <v>9422</v>
      </c>
      <c r="E1041" s="1">
        <v>9281.5400000000009</v>
      </c>
      <c r="F1041" s="1">
        <v>9294.69</v>
      </c>
      <c r="G1041" s="15">
        <f>BTC[[#This Row],[high]]-BTC[[#This Row],[low]]</f>
        <v>140.45999999999913</v>
      </c>
      <c r="H1041" s="15">
        <f>ABS(BTC[[#This Row],[high]]-F1040)</f>
        <v>63.049999999999272</v>
      </c>
      <c r="I1041" s="15">
        <f>ABS(BTC[[#This Row],[low]]-F1040)</f>
        <v>77.409999999999854</v>
      </c>
      <c r="J1041" s="15">
        <f>MAX(BTC[[#This Row],[H-L]:[|L-pC|]])</f>
        <v>140.45999999999913</v>
      </c>
      <c r="K1041" s="8">
        <f>(K1040*9+BTC[[#This Row],[TR]])/10</f>
        <v>319.18035333855119</v>
      </c>
      <c r="L1041" s="12">
        <f>(BTC[[#This Row],[high]]+BTC[[#This Row],[low]])/2</f>
        <v>9351.77</v>
      </c>
      <c r="M1041" s="15">
        <f>BTC[[#This Row],[MidPrice]]+3*BTC[[#This Row],[ATR]]</f>
        <v>10309.311060015654</v>
      </c>
      <c r="N1041" s="15">
        <f>BTC[[#This Row],[MidPrice]]-3*BTC[[#This Row],[ATR]]</f>
        <v>8394.2289399843467</v>
      </c>
      <c r="O1041" s="15">
        <f>IF(OR(BTC[[#This Row],[UpperE]]&lt;O1040,F1040&gt;O1040),BTC[[#This Row],[UpperE]],O1040)</f>
        <v>10300.089511128504</v>
      </c>
      <c r="P1041" s="15">
        <f>IF(OR(BTC[[#This Row],[LowerE]]&gt;P1040,F1040&lt;P1040),BTC[[#This Row],[LowerE]],P1040)</f>
        <v>8637.9067780095011</v>
      </c>
      <c r="Q1041" s="8">
        <f>IF(T1040=O1040,BTC[[#This Row],[Upper]],BTC[[#This Row],[Lower]])</f>
        <v>8637.9067780095011</v>
      </c>
      <c r="R1041" s="22" t="e">
        <f>IF(BTC[[#This Row],[SuperTrend]]=BTC[[#This Row],[Upper]],BTC[[#This Row],[Upper]],NA())</f>
        <v>#N/A</v>
      </c>
      <c r="S1041" s="22">
        <f>IF(BTC[[#This Row],[SuperTrend]]=BTC[[#This Row],[Lower]],BTC[[#This Row],[Lower]],NA())</f>
        <v>8637.9067780095011</v>
      </c>
      <c r="T1041" s="22">
        <f>IF(BTC[[#This Row],[close]]&lt;=BTC[[#This Row],[STpot]],BTC[[#This Row],[Upper]],BTC[[#This Row],[Lower]])</f>
        <v>8637.9067780095011</v>
      </c>
    </row>
    <row r="1042" spans="1:20" x14ac:dyDescent="0.25">
      <c r="A1042" s="5">
        <v>1041</v>
      </c>
      <c r="B1042" s="2">
        <v>44003</v>
      </c>
      <c r="C1042" s="1">
        <v>9294.69</v>
      </c>
      <c r="D1042" s="1">
        <v>9780</v>
      </c>
      <c r="E1042" s="1">
        <v>9277.09</v>
      </c>
      <c r="F1042" s="1">
        <v>9685.69</v>
      </c>
      <c r="G1042" s="15">
        <f>BTC[[#This Row],[high]]-BTC[[#This Row],[low]]</f>
        <v>502.90999999999985</v>
      </c>
      <c r="H1042" s="15">
        <f>ABS(BTC[[#This Row],[high]]-F1041)</f>
        <v>485.30999999999949</v>
      </c>
      <c r="I1042" s="15">
        <f>ABS(BTC[[#This Row],[low]]-F1041)</f>
        <v>17.600000000000364</v>
      </c>
      <c r="J1042" s="15">
        <f>MAX(BTC[[#This Row],[H-L]:[|L-pC|]])</f>
        <v>502.90999999999985</v>
      </c>
      <c r="K1042" s="8">
        <f>(K1041*9+BTC[[#This Row],[TR]])/10</f>
        <v>337.55331800469605</v>
      </c>
      <c r="L1042" s="12">
        <f>(BTC[[#This Row],[high]]+BTC[[#This Row],[low]])/2</f>
        <v>9528.5450000000001</v>
      </c>
      <c r="M1042" s="15">
        <f>BTC[[#This Row],[MidPrice]]+3*BTC[[#This Row],[ATR]]</f>
        <v>10541.204954014089</v>
      </c>
      <c r="N1042" s="15">
        <f>BTC[[#This Row],[MidPrice]]-3*BTC[[#This Row],[ATR]]</f>
        <v>8515.8850459859113</v>
      </c>
      <c r="O1042" s="15">
        <f>IF(OR(BTC[[#This Row],[UpperE]]&lt;O1041,F1041&gt;O1041),BTC[[#This Row],[UpperE]],O1041)</f>
        <v>10300.089511128504</v>
      </c>
      <c r="P1042" s="15">
        <f>IF(OR(BTC[[#This Row],[LowerE]]&gt;P1041,F1041&lt;P1041),BTC[[#This Row],[LowerE]],P1041)</f>
        <v>8637.9067780095011</v>
      </c>
      <c r="Q1042" s="8">
        <f>IF(T1041=O1041,BTC[[#This Row],[Upper]],BTC[[#This Row],[Lower]])</f>
        <v>8637.9067780095011</v>
      </c>
      <c r="R1042" s="22" t="e">
        <f>IF(BTC[[#This Row],[SuperTrend]]=BTC[[#This Row],[Upper]],BTC[[#This Row],[Upper]],NA())</f>
        <v>#N/A</v>
      </c>
      <c r="S1042" s="22">
        <f>IF(BTC[[#This Row],[SuperTrend]]=BTC[[#This Row],[Lower]],BTC[[#This Row],[Lower]],NA())</f>
        <v>8637.9067780095011</v>
      </c>
      <c r="T1042" s="22">
        <f>IF(BTC[[#This Row],[close]]&lt;=BTC[[#This Row],[STpot]],BTC[[#This Row],[Upper]],BTC[[#This Row],[Lower]])</f>
        <v>8637.9067780095011</v>
      </c>
    </row>
    <row r="1043" spans="1:20" x14ac:dyDescent="0.25">
      <c r="A1043" s="5">
        <v>1042</v>
      </c>
      <c r="B1043" s="2">
        <v>44004</v>
      </c>
      <c r="C1043" s="1">
        <v>9685.69</v>
      </c>
      <c r="D1043" s="1">
        <v>9720</v>
      </c>
      <c r="E1043" s="1">
        <v>9577.0300000000007</v>
      </c>
      <c r="F1043" s="1">
        <v>9624.89</v>
      </c>
      <c r="G1043" s="15">
        <f>BTC[[#This Row],[high]]-BTC[[#This Row],[low]]</f>
        <v>142.96999999999935</v>
      </c>
      <c r="H1043" s="15">
        <f>ABS(BTC[[#This Row],[high]]-F1042)</f>
        <v>34.309999999999491</v>
      </c>
      <c r="I1043" s="15">
        <f>ABS(BTC[[#This Row],[low]]-F1042)</f>
        <v>108.65999999999985</v>
      </c>
      <c r="J1043" s="15">
        <f>MAX(BTC[[#This Row],[H-L]:[|L-pC|]])</f>
        <v>142.96999999999935</v>
      </c>
      <c r="K1043" s="8">
        <f>(K1042*9+BTC[[#This Row],[TR]])/10</f>
        <v>318.09498620422636</v>
      </c>
      <c r="L1043" s="12">
        <f>(BTC[[#This Row],[high]]+BTC[[#This Row],[low]])/2</f>
        <v>9648.5149999999994</v>
      </c>
      <c r="M1043" s="15">
        <f>BTC[[#This Row],[MidPrice]]+3*BTC[[#This Row],[ATR]]</f>
        <v>10602.799958612679</v>
      </c>
      <c r="N1043" s="15">
        <f>BTC[[#This Row],[MidPrice]]-3*BTC[[#This Row],[ATR]]</f>
        <v>8694.2300413873199</v>
      </c>
      <c r="O1043" s="15">
        <f>IF(OR(BTC[[#This Row],[UpperE]]&lt;O1042,F1042&gt;O1042),BTC[[#This Row],[UpperE]],O1042)</f>
        <v>10300.089511128504</v>
      </c>
      <c r="P1043" s="15">
        <f>IF(OR(BTC[[#This Row],[LowerE]]&gt;P1042,F1042&lt;P1042),BTC[[#This Row],[LowerE]],P1042)</f>
        <v>8694.2300413873199</v>
      </c>
      <c r="Q1043" s="8">
        <f>IF(T1042=O1042,BTC[[#This Row],[Upper]],BTC[[#This Row],[Lower]])</f>
        <v>8694.2300413873199</v>
      </c>
      <c r="R1043" s="22" t="e">
        <f>IF(BTC[[#This Row],[SuperTrend]]=BTC[[#This Row],[Upper]],BTC[[#This Row],[Upper]],NA())</f>
        <v>#N/A</v>
      </c>
      <c r="S1043" s="22">
        <f>IF(BTC[[#This Row],[SuperTrend]]=BTC[[#This Row],[Lower]],BTC[[#This Row],[Lower]],NA())</f>
        <v>8694.2300413873199</v>
      </c>
      <c r="T1043" s="22">
        <f>IF(BTC[[#This Row],[close]]&lt;=BTC[[#This Row],[STpot]],BTC[[#This Row],[Upper]],BTC[[#This Row],[Lower]])</f>
        <v>8694.2300413873199</v>
      </c>
    </row>
    <row r="1044" spans="1:20" x14ac:dyDescent="0.25">
      <c r="A1044" s="5">
        <v>1043</v>
      </c>
      <c r="B1044" s="2">
        <v>44005</v>
      </c>
      <c r="C1044" s="1">
        <v>9624.33</v>
      </c>
      <c r="D1044" s="1">
        <v>9670</v>
      </c>
      <c r="E1044" s="1">
        <v>9208</v>
      </c>
      <c r="F1044" s="1">
        <v>9296.49</v>
      </c>
      <c r="G1044" s="15">
        <f>BTC[[#This Row],[high]]-BTC[[#This Row],[low]]</f>
        <v>462</v>
      </c>
      <c r="H1044" s="15">
        <f>ABS(BTC[[#This Row],[high]]-F1043)</f>
        <v>45.110000000000582</v>
      </c>
      <c r="I1044" s="15">
        <f>ABS(BTC[[#This Row],[low]]-F1043)</f>
        <v>416.88999999999942</v>
      </c>
      <c r="J1044" s="15">
        <f>MAX(BTC[[#This Row],[H-L]:[|L-pC|]])</f>
        <v>462</v>
      </c>
      <c r="K1044" s="8">
        <f>(K1043*9+BTC[[#This Row],[TR]])/10</f>
        <v>332.48548758380372</v>
      </c>
      <c r="L1044" s="12">
        <f>(BTC[[#This Row],[high]]+BTC[[#This Row],[low]])/2</f>
        <v>9439</v>
      </c>
      <c r="M1044" s="15">
        <f>BTC[[#This Row],[MidPrice]]+3*BTC[[#This Row],[ATR]]</f>
        <v>10436.456462751412</v>
      </c>
      <c r="N1044" s="15">
        <f>BTC[[#This Row],[MidPrice]]-3*BTC[[#This Row],[ATR]]</f>
        <v>8441.5435372485881</v>
      </c>
      <c r="O1044" s="15">
        <f>IF(OR(BTC[[#This Row],[UpperE]]&lt;O1043,F1043&gt;O1043),BTC[[#This Row],[UpperE]],O1043)</f>
        <v>10300.089511128504</v>
      </c>
      <c r="P1044" s="15">
        <f>IF(OR(BTC[[#This Row],[LowerE]]&gt;P1043,F1043&lt;P1043),BTC[[#This Row],[LowerE]],P1043)</f>
        <v>8694.2300413873199</v>
      </c>
      <c r="Q1044" s="8">
        <f>IF(T1043=O1043,BTC[[#This Row],[Upper]],BTC[[#This Row],[Lower]])</f>
        <v>8694.2300413873199</v>
      </c>
      <c r="R1044" s="22" t="e">
        <f>IF(BTC[[#This Row],[SuperTrend]]=BTC[[#This Row],[Upper]],BTC[[#This Row],[Upper]],NA())</f>
        <v>#N/A</v>
      </c>
      <c r="S1044" s="22">
        <f>IF(BTC[[#This Row],[SuperTrend]]=BTC[[#This Row],[Lower]],BTC[[#This Row],[Lower]],NA())</f>
        <v>8694.2300413873199</v>
      </c>
      <c r="T1044" s="22">
        <f>IF(BTC[[#This Row],[close]]&lt;=BTC[[#This Row],[STpot]],BTC[[#This Row],[Upper]],BTC[[#This Row],[Lower]])</f>
        <v>8694.2300413873199</v>
      </c>
    </row>
    <row r="1045" spans="1:20" x14ac:dyDescent="0.25">
      <c r="A1045" s="5">
        <v>1044</v>
      </c>
      <c r="B1045" s="2">
        <v>44006</v>
      </c>
      <c r="C1045" s="1">
        <v>9298.33</v>
      </c>
      <c r="D1045" s="1">
        <v>9340</v>
      </c>
      <c r="E1045" s="1">
        <v>9009.69</v>
      </c>
      <c r="F1045" s="1">
        <v>9249.49</v>
      </c>
      <c r="G1045" s="15">
        <f>BTC[[#This Row],[high]]-BTC[[#This Row],[low]]</f>
        <v>330.30999999999949</v>
      </c>
      <c r="H1045" s="15">
        <f>ABS(BTC[[#This Row],[high]]-F1044)</f>
        <v>43.510000000000218</v>
      </c>
      <c r="I1045" s="15">
        <f>ABS(BTC[[#This Row],[low]]-F1044)</f>
        <v>286.79999999999927</v>
      </c>
      <c r="J1045" s="15">
        <f>MAX(BTC[[#This Row],[H-L]:[|L-pC|]])</f>
        <v>330.30999999999949</v>
      </c>
      <c r="K1045" s="8">
        <f>(K1044*9+BTC[[#This Row],[TR]])/10</f>
        <v>332.2679388254233</v>
      </c>
      <c r="L1045" s="12">
        <f>(BTC[[#This Row],[high]]+BTC[[#This Row],[low]])/2</f>
        <v>9174.8450000000012</v>
      </c>
      <c r="M1045" s="15">
        <f>BTC[[#This Row],[MidPrice]]+3*BTC[[#This Row],[ATR]]</f>
        <v>10171.64881647627</v>
      </c>
      <c r="N1045" s="15">
        <f>BTC[[#This Row],[MidPrice]]-3*BTC[[#This Row],[ATR]]</f>
        <v>8178.041183523731</v>
      </c>
      <c r="O1045" s="15">
        <f>IF(OR(BTC[[#This Row],[UpperE]]&lt;O1044,F1044&gt;O1044),BTC[[#This Row],[UpperE]],O1044)</f>
        <v>10171.64881647627</v>
      </c>
      <c r="P1045" s="15">
        <f>IF(OR(BTC[[#This Row],[LowerE]]&gt;P1044,F1044&lt;P1044),BTC[[#This Row],[LowerE]],P1044)</f>
        <v>8694.2300413873199</v>
      </c>
      <c r="Q1045" s="8">
        <f>IF(T1044=O1044,BTC[[#This Row],[Upper]],BTC[[#This Row],[Lower]])</f>
        <v>8694.2300413873199</v>
      </c>
      <c r="R1045" s="22" t="e">
        <f>IF(BTC[[#This Row],[SuperTrend]]=BTC[[#This Row],[Upper]],BTC[[#This Row],[Upper]],NA())</f>
        <v>#N/A</v>
      </c>
      <c r="S1045" s="22">
        <f>IF(BTC[[#This Row],[SuperTrend]]=BTC[[#This Row],[Lower]],BTC[[#This Row],[Lower]],NA())</f>
        <v>8694.2300413873199</v>
      </c>
      <c r="T1045" s="22">
        <f>IF(BTC[[#This Row],[close]]&lt;=BTC[[#This Row],[STpot]],BTC[[#This Row],[Upper]],BTC[[#This Row],[Lower]])</f>
        <v>8694.2300413873199</v>
      </c>
    </row>
    <row r="1046" spans="1:20" x14ac:dyDescent="0.25">
      <c r="A1046" s="5">
        <v>1045</v>
      </c>
      <c r="B1046" s="2">
        <v>44007</v>
      </c>
      <c r="C1046" s="1">
        <v>9249.49</v>
      </c>
      <c r="D1046" s="1">
        <v>9298</v>
      </c>
      <c r="E1046" s="1">
        <v>9045.4500000000007</v>
      </c>
      <c r="F1046" s="1">
        <v>9162.2099999999991</v>
      </c>
      <c r="G1046" s="15">
        <f>BTC[[#This Row],[high]]-BTC[[#This Row],[low]]</f>
        <v>252.54999999999927</v>
      </c>
      <c r="H1046" s="15">
        <f>ABS(BTC[[#This Row],[high]]-F1045)</f>
        <v>48.510000000000218</v>
      </c>
      <c r="I1046" s="15">
        <f>ABS(BTC[[#This Row],[low]]-F1045)</f>
        <v>204.03999999999905</v>
      </c>
      <c r="J1046" s="15">
        <f>MAX(BTC[[#This Row],[H-L]:[|L-pC|]])</f>
        <v>252.54999999999927</v>
      </c>
      <c r="K1046" s="8">
        <f>(K1045*9+BTC[[#This Row],[TR]])/10</f>
        <v>324.29614494288091</v>
      </c>
      <c r="L1046" s="12">
        <f>(BTC[[#This Row],[high]]+BTC[[#This Row],[low]])/2</f>
        <v>9171.7250000000004</v>
      </c>
      <c r="M1046" s="15">
        <f>BTC[[#This Row],[MidPrice]]+3*BTC[[#This Row],[ATR]]</f>
        <v>10144.613434828643</v>
      </c>
      <c r="N1046" s="15">
        <f>BTC[[#This Row],[MidPrice]]-3*BTC[[#This Row],[ATR]]</f>
        <v>8198.8365651713575</v>
      </c>
      <c r="O1046" s="15">
        <f>IF(OR(BTC[[#This Row],[UpperE]]&lt;O1045,F1045&gt;O1045),BTC[[#This Row],[UpperE]],O1045)</f>
        <v>10144.613434828643</v>
      </c>
      <c r="P1046" s="15">
        <f>IF(OR(BTC[[#This Row],[LowerE]]&gt;P1045,F1045&lt;P1045),BTC[[#This Row],[LowerE]],P1045)</f>
        <v>8694.2300413873199</v>
      </c>
      <c r="Q1046" s="8">
        <f>IF(T1045=O1045,BTC[[#This Row],[Upper]],BTC[[#This Row],[Lower]])</f>
        <v>8694.2300413873199</v>
      </c>
      <c r="R1046" s="22" t="e">
        <f>IF(BTC[[#This Row],[SuperTrend]]=BTC[[#This Row],[Upper]],BTC[[#This Row],[Upper]],NA())</f>
        <v>#N/A</v>
      </c>
      <c r="S1046" s="22">
        <f>IF(BTC[[#This Row],[SuperTrend]]=BTC[[#This Row],[Lower]],BTC[[#This Row],[Lower]],NA())</f>
        <v>8694.2300413873199</v>
      </c>
      <c r="T1046" s="22">
        <f>IF(BTC[[#This Row],[close]]&lt;=BTC[[#This Row],[STpot]],BTC[[#This Row],[Upper]],BTC[[#This Row],[Lower]])</f>
        <v>8694.2300413873199</v>
      </c>
    </row>
    <row r="1047" spans="1:20" x14ac:dyDescent="0.25">
      <c r="A1047" s="5">
        <v>1046</v>
      </c>
      <c r="B1047" s="2">
        <v>44008</v>
      </c>
      <c r="C1047" s="1">
        <v>9162.2099999999991</v>
      </c>
      <c r="D1047" s="1">
        <v>9196.24</v>
      </c>
      <c r="E1047" s="1">
        <v>8833</v>
      </c>
      <c r="F1047" s="1">
        <v>9012</v>
      </c>
      <c r="G1047" s="15">
        <f>BTC[[#This Row],[high]]-BTC[[#This Row],[low]]</f>
        <v>363.23999999999978</v>
      </c>
      <c r="H1047" s="15">
        <f>ABS(BTC[[#This Row],[high]]-F1046)</f>
        <v>34.030000000000655</v>
      </c>
      <c r="I1047" s="15">
        <f>ABS(BTC[[#This Row],[low]]-F1046)</f>
        <v>329.20999999999913</v>
      </c>
      <c r="J1047" s="15">
        <f>MAX(BTC[[#This Row],[H-L]:[|L-pC|]])</f>
        <v>363.23999999999978</v>
      </c>
      <c r="K1047" s="8">
        <f>(K1046*9+BTC[[#This Row],[TR]])/10</f>
        <v>328.19053044859277</v>
      </c>
      <c r="L1047" s="12">
        <f>(BTC[[#This Row],[high]]+BTC[[#This Row],[low]])/2</f>
        <v>9014.619999999999</v>
      </c>
      <c r="M1047" s="15">
        <f>BTC[[#This Row],[MidPrice]]+3*BTC[[#This Row],[ATR]]</f>
        <v>9999.1915913457779</v>
      </c>
      <c r="N1047" s="15">
        <f>BTC[[#This Row],[MidPrice]]-3*BTC[[#This Row],[ATR]]</f>
        <v>8030.048408654221</v>
      </c>
      <c r="O1047" s="15">
        <f>IF(OR(BTC[[#This Row],[UpperE]]&lt;O1046,F1046&gt;O1046),BTC[[#This Row],[UpperE]],O1046)</f>
        <v>9999.1915913457779</v>
      </c>
      <c r="P1047" s="15">
        <f>IF(OR(BTC[[#This Row],[LowerE]]&gt;P1046,F1046&lt;P1046),BTC[[#This Row],[LowerE]],P1046)</f>
        <v>8694.2300413873199</v>
      </c>
      <c r="Q1047" s="8">
        <f>IF(T1046=O1046,BTC[[#This Row],[Upper]],BTC[[#This Row],[Lower]])</f>
        <v>8694.2300413873199</v>
      </c>
      <c r="R1047" s="22" t="e">
        <f>IF(BTC[[#This Row],[SuperTrend]]=BTC[[#This Row],[Upper]],BTC[[#This Row],[Upper]],NA())</f>
        <v>#N/A</v>
      </c>
      <c r="S1047" s="22">
        <f>IF(BTC[[#This Row],[SuperTrend]]=BTC[[#This Row],[Lower]],BTC[[#This Row],[Lower]],NA())</f>
        <v>8694.2300413873199</v>
      </c>
      <c r="T1047" s="22">
        <f>IF(BTC[[#This Row],[close]]&lt;=BTC[[#This Row],[STpot]],BTC[[#This Row],[Upper]],BTC[[#This Row],[Lower]])</f>
        <v>8694.2300413873199</v>
      </c>
    </row>
    <row r="1048" spans="1:20" x14ac:dyDescent="0.25">
      <c r="A1048" s="5">
        <v>1047</v>
      </c>
      <c r="B1048" s="2">
        <v>44009</v>
      </c>
      <c r="C1048" s="1">
        <v>9012</v>
      </c>
      <c r="D1048" s="1">
        <v>9191</v>
      </c>
      <c r="E1048" s="1">
        <v>8948.06</v>
      </c>
      <c r="F1048" s="1">
        <v>9116.35</v>
      </c>
      <c r="G1048" s="15">
        <f>BTC[[#This Row],[high]]-BTC[[#This Row],[low]]</f>
        <v>242.94000000000051</v>
      </c>
      <c r="H1048" s="15">
        <f>ABS(BTC[[#This Row],[high]]-F1047)</f>
        <v>179</v>
      </c>
      <c r="I1048" s="15">
        <f>ABS(BTC[[#This Row],[low]]-F1047)</f>
        <v>63.940000000000509</v>
      </c>
      <c r="J1048" s="15">
        <f>MAX(BTC[[#This Row],[H-L]:[|L-pC|]])</f>
        <v>242.94000000000051</v>
      </c>
      <c r="K1048" s="8">
        <f>(K1047*9+BTC[[#This Row],[TR]])/10</f>
        <v>319.66547740373352</v>
      </c>
      <c r="L1048" s="12">
        <f>(BTC[[#This Row],[high]]+BTC[[#This Row],[low]])/2</f>
        <v>9069.5299999999988</v>
      </c>
      <c r="M1048" s="15">
        <f>BTC[[#This Row],[MidPrice]]+3*BTC[[#This Row],[ATR]]</f>
        <v>10028.5264322112</v>
      </c>
      <c r="N1048" s="15">
        <f>BTC[[#This Row],[MidPrice]]-3*BTC[[#This Row],[ATR]]</f>
        <v>8110.5335677887979</v>
      </c>
      <c r="O1048" s="15">
        <f>IF(OR(BTC[[#This Row],[UpperE]]&lt;O1047,F1047&gt;O1047),BTC[[#This Row],[UpperE]],O1047)</f>
        <v>9999.1915913457779</v>
      </c>
      <c r="P1048" s="15">
        <f>IF(OR(BTC[[#This Row],[LowerE]]&gt;P1047,F1047&lt;P1047),BTC[[#This Row],[LowerE]],P1047)</f>
        <v>8694.2300413873199</v>
      </c>
      <c r="Q1048" s="8">
        <f>IF(T1047=O1047,BTC[[#This Row],[Upper]],BTC[[#This Row],[Lower]])</f>
        <v>8694.2300413873199</v>
      </c>
      <c r="R1048" s="22" t="e">
        <f>IF(BTC[[#This Row],[SuperTrend]]=BTC[[#This Row],[Upper]],BTC[[#This Row],[Upper]],NA())</f>
        <v>#N/A</v>
      </c>
      <c r="S1048" s="22">
        <f>IF(BTC[[#This Row],[SuperTrend]]=BTC[[#This Row],[Lower]],BTC[[#This Row],[Lower]],NA())</f>
        <v>8694.2300413873199</v>
      </c>
      <c r="T1048" s="22">
        <f>IF(BTC[[#This Row],[close]]&lt;=BTC[[#This Row],[STpot]],BTC[[#This Row],[Upper]],BTC[[#This Row],[Lower]])</f>
        <v>8694.2300413873199</v>
      </c>
    </row>
    <row r="1049" spans="1:20" x14ac:dyDescent="0.25">
      <c r="A1049" s="5">
        <v>1048</v>
      </c>
      <c r="B1049" s="2">
        <v>44010</v>
      </c>
      <c r="C1049" s="1">
        <v>9116.16</v>
      </c>
      <c r="D1049" s="1">
        <v>9238</v>
      </c>
      <c r="E1049" s="1">
        <v>9024.67</v>
      </c>
      <c r="F1049" s="1">
        <v>9192.56</v>
      </c>
      <c r="G1049" s="15">
        <f>BTC[[#This Row],[high]]-BTC[[#This Row],[low]]</f>
        <v>213.32999999999993</v>
      </c>
      <c r="H1049" s="15">
        <f>ABS(BTC[[#This Row],[high]]-F1048)</f>
        <v>121.64999999999964</v>
      </c>
      <c r="I1049" s="15">
        <f>ABS(BTC[[#This Row],[low]]-F1048)</f>
        <v>91.680000000000291</v>
      </c>
      <c r="J1049" s="15">
        <f>MAX(BTC[[#This Row],[H-L]:[|L-pC|]])</f>
        <v>213.32999999999993</v>
      </c>
      <c r="K1049" s="8">
        <f>(K1048*9+BTC[[#This Row],[TR]])/10</f>
        <v>309.03192966336013</v>
      </c>
      <c r="L1049" s="12">
        <f>(BTC[[#This Row],[high]]+BTC[[#This Row],[low]])/2</f>
        <v>9131.3349999999991</v>
      </c>
      <c r="M1049" s="15">
        <f>BTC[[#This Row],[MidPrice]]+3*BTC[[#This Row],[ATR]]</f>
        <v>10058.430788990079</v>
      </c>
      <c r="N1049" s="15">
        <f>BTC[[#This Row],[MidPrice]]-3*BTC[[#This Row],[ATR]]</f>
        <v>8204.239211009919</v>
      </c>
      <c r="O1049" s="15">
        <f>IF(OR(BTC[[#This Row],[UpperE]]&lt;O1048,F1048&gt;O1048),BTC[[#This Row],[UpperE]],O1048)</f>
        <v>9999.1915913457779</v>
      </c>
      <c r="P1049" s="15">
        <f>IF(OR(BTC[[#This Row],[LowerE]]&gt;P1048,F1048&lt;P1048),BTC[[#This Row],[LowerE]],P1048)</f>
        <v>8694.2300413873199</v>
      </c>
      <c r="Q1049" s="8">
        <f>IF(T1048=O1048,BTC[[#This Row],[Upper]],BTC[[#This Row],[Lower]])</f>
        <v>8694.2300413873199</v>
      </c>
      <c r="R1049" s="22" t="e">
        <f>IF(BTC[[#This Row],[SuperTrend]]=BTC[[#This Row],[Upper]],BTC[[#This Row],[Upper]],NA())</f>
        <v>#N/A</v>
      </c>
      <c r="S1049" s="22">
        <f>IF(BTC[[#This Row],[SuperTrend]]=BTC[[#This Row],[Lower]],BTC[[#This Row],[Lower]],NA())</f>
        <v>8694.2300413873199</v>
      </c>
      <c r="T1049" s="22">
        <f>IF(BTC[[#This Row],[close]]&lt;=BTC[[#This Row],[STpot]],BTC[[#This Row],[Upper]],BTC[[#This Row],[Lower]])</f>
        <v>8694.2300413873199</v>
      </c>
    </row>
    <row r="1050" spans="1:20" x14ac:dyDescent="0.25">
      <c r="A1050" s="5">
        <v>1049</v>
      </c>
      <c r="B1050" s="2">
        <v>44011</v>
      </c>
      <c r="C1050" s="1">
        <v>9192.93</v>
      </c>
      <c r="D1050" s="1">
        <v>9205</v>
      </c>
      <c r="E1050" s="1">
        <v>9064.89</v>
      </c>
      <c r="F1050" s="1">
        <v>9138.5499999999993</v>
      </c>
      <c r="G1050" s="15">
        <f>BTC[[#This Row],[high]]-BTC[[#This Row],[low]]</f>
        <v>140.11000000000058</v>
      </c>
      <c r="H1050" s="15">
        <f>ABS(BTC[[#This Row],[high]]-F1049)</f>
        <v>12.440000000000509</v>
      </c>
      <c r="I1050" s="15">
        <f>ABS(BTC[[#This Row],[low]]-F1049)</f>
        <v>127.67000000000007</v>
      </c>
      <c r="J1050" s="15">
        <f>MAX(BTC[[#This Row],[H-L]:[|L-pC|]])</f>
        <v>140.11000000000058</v>
      </c>
      <c r="K1050" s="8">
        <f>(K1049*9+BTC[[#This Row],[TR]])/10</f>
        <v>292.1397366970242</v>
      </c>
      <c r="L1050" s="12">
        <f>(BTC[[#This Row],[high]]+BTC[[#This Row],[low]])/2</f>
        <v>9134.9449999999997</v>
      </c>
      <c r="M1050" s="15">
        <f>BTC[[#This Row],[MidPrice]]+3*BTC[[#This Row],[ATR]]</f>
        <v>10011.364210091073</v>
      </c>
      <c r="N1050" s="15">
        <f>BTC[[#This Row],[MidPrice]]-3*BTC[[#This Row],[ATR]]</f>
        <v>8258.5257899089265</v>
      </c>
      <c r="O1050" s="15">
        <f>IF(OR(BTC[[#This Row],[UpperE]]&lt;O1049,F1049&gt;O1049),BTC[[#This Row],[UpperE]],O1049)</f>
        <v>9999.1915913457779</v>
      </c>
      <c r="P1050" s="15">
        <f>IF(OR(BTC[[#This Row],[LowerE]]&gt;P1049,F1049&lt;P1049),BTC[[#This Row],[LowerE]],P1049)</f>
        <v>8694.2300413873199</v>
      </c>
      <c r="Q1050" s="8">
        <f>IF(T1049=O1049,BTC[[#This Row],[Upper]],BTC[[#This Row],[Lower]])</f>
        <v>8694.2300413873199</v>
      </c>
      <c r="R1050" s="22" t="e">
        <f>IF(BTC[[#This Row],[SuperTrend]]=BTC[[#This Row],[Upper]],BTC[[#This Row],[Upper]],NA())</f>
        <v>#N/A</v>
      </c>
      <c r="S1050" s="22">
        <f>IF(BTC[[#This Row],[SuperTrend]]=BTC[[#This Row],[Lower]],BTC[[#This Row],[Lower]],NA())</f>
        <v>8694.2300413873199</v>
      </c>
      <c r="T1050" s="22">
        <f>IF(BTC[[#This Row],[close]]&lt;=BTC[[#This Row],[STpot]],BTC[[#This Row],[Upper]],BTC[[#This Row],[Lower]])</f>
        <v>8694.2300413873199</v>
      </c>
    </row>
    <row r="1051" spans="1:20" x14ac:dyDescent="0.25">
      <c r="A1051" s="5">
        <v>1050</v>
      </c>
      <c r="B1051" s="2">
        <v>44012</v>
      </c>
      <c r="C1051" s="1">
        <v>9138.08</v>
      </c>
      <c r="D1051" s="1">
        <v>9292</v>
      </c>
      <c r="E1051" s="1">
        <v>9080.1</v>
      </c>
      <c r="F1051" s="1">
        <v>9232</v>
      </c>
      <c r="G1051" s="15">
        <f>BTC[[#This Row],[high]]-BTC[[#This Row],[low]]</f>
        <v>211.89999999999964</v>
      </c>
      <c r="H1051" s="15">
        <f>ABS(BTC[[#This Row],[high]]-F1050)</f>
        <v>153.45000000000073</v>
      </c>
      <c r="I1051" s="15">
        <f>ABS(BTC[[#This Row],[low]]-F1050)</f>
        <v>58.449999999998909</v>
      </c>
      <c r="J1051" s="15">
        <f>MAX(BTC[[#This Row],[H-L]:[|L-pC|]])</f>
        <v>211.89999999999964</v>
      </c>
      <c r="K1051" s="8">
        <f>(K1050*9+BTC[[#This Row],[TR]])/10</f>
        <v>284.11576302732175</v>
      </c>
      <c r="L1051" s="12">
        <f>(BTC[[#This Row],[high]]+BTC[[#This Row],[low]])/2</f>
        <v>9186.0499999999993</v>
      </c>
      <c r="M1051" s="15">
        <f>BTC[[#This Row],[MidPrice]]+3*BTC[[#This Row],[ATR]]</f>
        <v>10038.397289081964</v>
      </c>
      <c r="N1051" s="15">
        <f>BTC[[#This Row],[MidPrice]]-3*BTC[[#This Row],[ATR]]</f>
        <v>8333.7027109180344</v>
      </c>
      <c r="O1051" s="15">
        <f>IF(OR(BTC[[#This Row],[UpperE]]&lt;O1050,F1050&gt;O1050),BTC[[#This Row],[UpperE]],O1050)</f>
        <v>9999.1915913457779</v>
      </c>
      <c r="P1051" s="15">
        <f>IF(OR(BTC[[#This Row],[LowerE]]&gt;P1050,F1050&lt;P1050),BTC[[#This Row],[LowerE]],P1050)</f>
        <v>8694.2300413873199</v>
      </c>
      <c r="Q1051" s="8">
        <f>IF(T1050=O1050,BTC[[#This Row],[Upper]],BTC[[#This Row],[Lower]])</f>
        <v>8694.2300413873199</v>
      </c>
      <c r="R1051" s="22" t="e">
        <f>IF(BTC[[#This Row],[SuperTrend]]=BTC[[#This Row],[Upper]],BTC[[#This Row],[Upper]],NA())</f>
        <v>#N/A</v>
      </c>
      <c r="S1051" s="22">
        <f>IF(BTC[[#This Row],[SuperTrend]]=BTC[[#This Row],[Lower]],BTC[[#This Row],[Lower]],NA())</f>
        <v>8694.2300413873199</v>
      </c>
      <c r="T1051" s="22">
        <f>IF(BTC[[#This Row],[close]]&lt;=BTC[[#This Row],[STpot]],BTC[[#This Row],[Upper]],BTC[[#This Row],[Lower]])</f>
        <v>8694.2300413873199</v>
      </c>
    </row>
    <row r="1052" spans="1:20" x14ac:dyDescent="0.25">
      <c r="A1052" s="5">
        <v>1051</v>
      </c>
      <c r="B1052" s="2">
        <v>44013</v>
      </c>
      <c r="C1052" s="1">
        <v>9231.99</v>
      </c>
      <c r="D1052" s="1">
        <v>9261.9599999999991</v>
      </c>
      <c r="E1052" s="1">
        <v>8940</v>
      </c>
      <c r="F1052" s="1">
        <v>9086.5400000000009</v>
      </c>
      <c r="G1052" s="15">
        <f>BTC[[#This Row],[high]]-BTC[[#This Row],[low]]</f>
        <v>321.95999999999913</v>
      </c>
      <c r="H1052" s="15">
        <f>ABS(BTC[[#This Row],[high]]-F1051)</f>
        <v>29.959999999999127</v>
      </c>
      <c r="I1052" s="15">
        <f>ABS(BTC[[#This Row],[low]]-F1051)</f>
        <v>292</v>
      </c>
      <c r="J1052" s="15">
        <f>MAX(BTC[[#This Row],[H-L]:[|L-pC|]])</f>
        <v>321.95999999999913</v>
      </c>
      <c r="K1052" s="8">
        <f>(K1051*9+BTC[[#This Row],[TR]])/10</f>
        <v>287.9001867245895</v>
      </c>
      <c r="L1052" s="12">
        <f>(BTC[[#This Row],[high]]+BTC[[#This Row],[low]])/2</f>
        <v>9100.98</v>
      </c>
      <c r="M1052" s="15">
        <f>BTC[[#This Row],[MidPrice]]+3*BTC[[#This Row],[ATR]]</f>
        <v>9964.6805601737688</v>
      </c>
      <c r="N1052" s="15">
        <f>BTC[[#This Row],[MidPrice]]-3*BTC[[#This Row],[ATR]]</f>
        <v>8237.2794398262304</v>
      </c>
      <c r="O1052" s="15">
        <f>IF(OR(BTC[[#This Row],[UpperE]]&lt;O1051,F1051&gt;O1051),BTC[[#This Row],[UpperE]],O1051)</f>
        <v>9964.6805601737688</v>
      </c>
      <c r="P1052" s="15">
        <f>IF(OR(BTC[[#This Row],[LowerE]]&gt;P1051,F1051&lt;P1051),BTC[[#This Row],[LowerE]],P1051)</f>
        <v>8694.2300413873199</v>
      </c>
      <c r="Q1052" s="8">
        <f>IF(T1051=O1051,BTC[[#This Row],[Upper]],BTC[[#This Row],[Lower]])</f>
        <v>8694.2300413873199</v>
      </c>
      <c r="R1052" s="22" t="e">
        <f>IF(BTC[[#This Row],[SuperTrend]]=BTC[[#This Row],[Upper]],BTC[[#This Row],[Upper]],NA())</f>
        <v>#N/A</v>
      </c>
      <c r="S1052" s="22">
        <f>IF(BTC[[#This Row],[SuperTrend]]=BTC[[#This Row],[Lower]],BTC[[#This Row],[Lower]],NA())</f>
        <v>8694.2300413873199</v>
      </c>
      <c r="T1052" s="22">
        <f>IF(BTC[[#This Row],[close]]&lt;=BTC[[#This Row],[STpot]],BTC[[#This Row],[Upper]],BTC[[#This Row],[Lower]])</f>
        <v>8694.2300413873199</v>
      </c>
    </row>
    <row r="1053" spans="1:20" x14ac:dyDescent="0.25">
      <c r="A1053" s="5">
        <v>1052</v>
      </c>
      <c r="B1053" s="2">
        <v>44014</v>
      </c>
      <c r="C1053" s="1">
        <v>9086.5400000000009</v>
      </c>
      <c r="D1053" s="1">
        <v>9125</v>
      </c>
      <c r="E1053" s="1">
        <v>9037.4699999999993</v>
      </c>
      <c r="F1053" s="1">
        <v>9058.26</v>
      </c>
      <c r="G1053" s="15">
        <f>BTC[[#This Row],[high]]-BTC[[#This Row],[low]]</f>
        <v>87.530000000000655</v>
      </c>
      <c r="H1053" s="15">
        <f>ABS(BTC[[#This Row],[high]]-F1052)</f>
        <v>38.459999999999127</v>
      </c>
      <c r="I1053" s="15">
        <f>ABS(BTC[[#This Row],[low]]-F1052)</f>
        <v>49.070000000001528</v>
      </c>
      <c r="J1053" s="15">
        <f>MAX(BTC[[#This Row],[H-L]:[|L-pC|]])</f>
        <v>87.530000000000655</v>
      </c>
      <c r="K1053" s="8">
        <f>(K1052*9+BTC[[#This Row],[TR]])/10</f>
        <v>267.86316805213062</v>
      </c>
      <c r="L1053" s="12">
        <f>(BTC[[#This Row],[high]]+BTC[[#This Row],[low]])/2</f>
        <v>9081.2350000000006</v>
      </c>
      <c r="M1053" s="15">
        <f>BTC[[#This Row],[MidPrice]]+3*BTC[[#This Row],[ATR]]</f>
        <v>9884.8245041563932</v>
      </c>
      <c r="N1053" s="15">
        <f>BTC[[#This Row],[MidPrice]]-3*BTC[[#This Row],[ATR]]</f>
        <v>8277.6454958436079</v>
      </c>
      <c r="O1053" s="15">
        <f>IF(OR(BTC[[#This Row],[UpperE]]&lt;O1052,F1052&gt;O1052),BTC[[#This Row],[UpperE]],O1052)</f>
        <v>9884.8245041563932</v>
      </c>
      <c r="P1053" s="15">
        <f>IF(OR(BTC[[#This Row],[LowerE]]&gt;P1052,F1052&lt;P1052),BTC[[#This Row],[LowerE]],P1052)</f>
        <v>8694.2300413873199</v>
      </c>
      <c r="Q1053" s="8">
        <f>IF(T1052=O1052,BTC[[#This Row],[Upper]],BTC[[#This Row],[Lower]])</f>
        <v>8694.2300413873199</v>
      </c>
      <c r="R1053" s="22" t="e">
        <f>IF(BTC[[#This Row],[SuperTrend]]=BTC[[#This Row],[Upper]],BTC[[#This Row],[Upper]],NA())</f>
        <v>#N/A</v>
      </c>
      <c r="S1053" s="22">
        <f>IF(BTC[[#This Row],[SuperTrend]]=BTC[[#This Row],[Lower]],BTC[[#This Row],[Lower]],NA())</f>
        <v>8694.2300413873199</v>
      </c>
      <c r="T1053" s="22">
        <f>IF(BTC[[#This Row],[close]]&lt;=BTC[[#This Row],[STpot]],BTC[[#This Row],[Upper]],BTC[[#This Row],[Lower]])</f>
        <v>8694.2300413873199</v>
      </c>
    </row>
    <row r="1054" spans="1:20" x14ac:dyDescent="0.25">
      <c r="A1054" s="5">
        <v>1053</v>
      </c>
      <c r="B1054" s="2">
        <v>44015</v>
      </c>
      <c r="C1054" s="1">
        <v>9057.7900000000009</v>
      </c>
      <c r="D1054" s="1">
        <v>9190</v>
      </c>
      <c r="E1054" s="1">
        <v>9040.0400000000009</v>
      </c>
      <c r="F1054" s="1">
        <v>9135.4599999999991</v>
      </c>
      <c r="G1054" s="15">
        <f>BTC[[#This Row],[high]]-BTC[[#This Row],[low]]</f>
        <v>149.95999999999913</v>
      </c>
      <c r="H1054" s="15">
        <f>ABS(BTC[[#This Row],[high]]-F1053)</f>
        <v>131.73999999999978</v>
      </c>
      <c r="I1054" s="15">
        <f>ABS(BTC[[#This Row],[low]]-F1053)</f>
        <v>18.219999999999345</v>
      </c>
      <c r="J1054" s="15">
        <f>MAX(BTC[[#This Row],[H-L]:[|L-pC|]])</f>
        <v>149.95999999999913</v>
      </c>
      <c r="K1054" s="8">
        <f>(K1053*9+BTC[[#This Row],[TR]])/10</f>
        <v>256.07285124691748</v>
      </c>
      <c r="L1054" s="12">
        <f>(BTC[[#This Row],[high]]+BTC[[#This Row],[low]])/2</f>
        <v>9115.02</v>
      </c>
      <c r="M1054" s="15">
        <f>BTC[[#This Row],[MidPrice]]+3*BTC[[#This Row],[ATR]]</f>
        <v>9883.2385537407536</v>
      </c>
      <c r="N1054" s="15">
        <f>BTC[[#This Row],[MidPrice]]-3*BTC[[#This Row],[ATR]]</f>
        <v>8346.8014462592473</v>
      </c>
      <c r="O1054" s="15">
        <f>IF(OR(BTC[[#This Row],[UpperE]]&lt;O1053,F1053&gt;O1053),BTC[[#This Row],[UpperE]],O1053)</f>
        <v>9883.2385537407536</v>
      </c>
      <c r="P1054" s="15">
        <f>IF(OR(BTC[[#This Row],[LowerE]]&gt;P1053,F1053&lt;P1053),BTC[[#This Row],[LowerE]],P1053)</f>
        <v>8694.2300413873199</v>
      </c>
      <c r="Q1054" s="8">
        <f>IF(T1053=O1053,BTC[[#This Row],[Upper]],BTC[[#This Row],[Lower]])</f>
        <v>8694.2300413873199</v>
      </c>
      <c r="R1054" s="22" t="e">
        <f>IF(BTC[[#This Row],[SuperTrend]]=BTC[[#This Row],[Upper]],BTC[[#This Row],[Upper]],NA())</f>
        <v>#N/A</v>
      </c>
      <c r="S1054" s="22">
        <f>IF(BTC[[#This Row],[SuperTrend]]=BTC[[#This Row],[Lower]],BTC[[#This Row],[Lower]],NA())</f>
        <v>8694.2300413873199</v>
      </c>
      <c r="T1054" s="22">
        <f>IF(BTC[[#This Row],[close]]&lt;=BTC[[#This Row],[STpot]],BTC[[#This Row],[Upper]],BTC[[#This Row],[Lower]])</f>
        <v>8694.2300413873199</v>
      </c>
    </row>
    <row r="1055" spans="1:20" x14ac:dyDescent="0.25">
      <c r="A1055" s="5">
        <v>1054</v>
      </c>
      <c r="B1055" s="2">
        <v>44016</v>
      </c>
      <c r="C1055" s="1">
        <v>9135</v>
      </c>
      <c r="D1055" s="1">
        <v>9145.24</v>
      </c>
      <c r="E1055" s="1">
        <v>8893.0300000000007</v>
      </c>
      <c r="F1055" s="1">
        <v>9069.41</v>
      </c>
      <c r="G1055" s="15">
        <f>BTC[[#This Row],[high]]-BTC[[#This Row],[low]]</f>
        <v>252.20999999999913</v>
      </c>
      <c r="H1055" s="15">
        <f>ABS(BTC[[#This Row],[high]]-F1054)</f>
        <v>9.7800000000006548</v>
      </c>
      <c r="I1055" s="15">
        <f>ABS(BTC[[#This Row],[low]]-F1054)</f>
        <v>242.42999999999847</v>
      </c>
      <c r="J1055" s="15">
        <f>MAX(BTC[[#This Row],[H-L]:[|L-pC|]])</f>
        <v>252.20999999999913</v>
      </c>
      <c r="K1055" s="8">
        <f>(K1054*9+BTC[[#This Row],[TR]])/10</f>
        <v>255.68656612222566</v>
      </c>
      <c r="L1055" s="12">
        <f>(BTC[[#This Row],[high]]+BTC[[#This Row],[low]])/2</f>
        <v>9019.1350000000002</v>
      </c>
      <c r="M1055" s="15">
        <f>BTC[[#This Row],[MidPrice]]+3*BTC[[#This Row],[ATR]]</f>
        <v>9786.1946983666767</v>
      </c>
      <c r="N1055" s="15">
        <f>BTC[[#This Row],[MidPrice]]-3*BTC[[#This Row],[ATR]]</f>
        <v>8252.0753016333238</v>
      </c>
      <c r="O1055" s="15">
        <f>IF(OR(BTC[[#This Row],[UpperE]]&lt;O1054,F1054&gt;O1054),BTC[[#This Row],[UpperE]],O1054)</f>
        <v>9786.1946983666767</v>
      </c>
      <c r="P1055" s="15">
        <f>IF(OR(BTC[[#This Row],[LowerE]]&gt;P1054,F1054&lt;P1054),BTC[[#This Row],[LowerE]],P1054)</f>
        <v>8694.2300413873199</v>
      </c>
      <c r="Q1055" s="8">
        <f>IF(T1054=O1054,BTC[[#This Row],[Upper]],BTC[[#This Row],[Lower]])</f>
        <v>8694.2300413873199</v>
      </c>
      <c r="R1055" s="22" t="e">
        <f>IF(BTC[[#This Row],[SuperTrend]]=BTC[[#This Row],[Upper]],BTC[[#This Row],[Upper]],NA())</f>
        <v>#N/A</v>
      </c>
      <c r="S1055" s="22">
        <f>IF(BTC[[#This Row],[SuperTrend]]=BTC[[#This Row],[Lower]],BTC[[#This Row],[Lower]],NA())</f>
        <v>8694.2300413873199</v>
      </c>
      <c r="T1055" s="22">
        <f>IF(BTC[[#This Row],[close]]&lt;=BTC[[#This Row],[STpot]],BTC[[#This Row],[Upper]],BTC[[#This Row],[Lower]])</f>
        <v>8694.2300413873199</v>
      </c>
    </row>
    <row r="1056" spans="1:20" x14ac:dyDescent="0.25">
      <c r="A1056" s="5">
        <v>1055</v>
      </c>
      <c r="B1056" s="2">
        <v>44017</v>
      </c>
      <c r="C1056" s="1">
        <v>9069.41</v>
      </c>
      <c r="D1056" s="1">
        <v>9375</v>
      </c>
      <c r="E1056" s="1">
        <v>9055.92</v>
      </c>
      <c r="F1056" s="1">
        <v>9344.2000000000007</v>
      </c>
      <c r="G1056" s="15">
        <f>BTC[[#This Row],[high]]-BTC[[#This Row],[low]]</f>
        <v>319.07999999999993</v>
      </c>
      <c r="H1056" s="15">
        <f>ABS(BTC[[#This Row],[high]]-F1055)</f>
        <v>305.59000000000015</v>
      </c>
      <c r="I1056" s="15">
        <f>ABS(BTC[[#This Row],[low]]-F1055)</f>
        <v>13.489999999999782</v>
      </c>
      <c r="J1056" s="15">
        <f>MAX(BTC[[#This Row],[H-L]:[|L-pC|]])</f>
        <v>319.07999999999993</v>
      </c>
      <c r="K1056" s="8">
        <f>(K1055*9+BTC[[#This Row],[TR]])/10</f>
        <v>262.02590951000309</v>
      </c>
      <c r="L1056" s="12">
        <f>(BTC[[#This Row],[high]]+BTC[[#This Row],[low]])/2</f>
        <v>9215.4599999999991</v>
      </c>
      <c r="M1056" s="15">
        <f>BTC[[#This Row],[MidPrice]]+3*BTC[[#This Row],[ATR]]</f>
        <v>10001.537728530009</v>
      </c>
      <c r="N1056" s="15">
        <f>BTC[[#This Row],[MidPrice]]-3*BTC[[#This Row],[ATR]]</f>
        <v>8429.3822714699891</v>
      </c>
      <c r="O1056" s="15">
        <f>IF(OR(BTC[[#This Row],[UpperE]]&lt;O1055,F1055&gt;O1055),BTC[[#This Row],[UpperE]],O1055)</f>
        <v>9786.1946983666767</v>
      </c>
      <c r="P1056" s="15">
        <f>IF(OR(BTC[[#This Row],[LowerE]]&gt;P1055,F1055&lt;P1055),BTC[[#This Row],[LowerE]],P1055)</f>
        <v>8694.2300413873199</v>
      </c>
      <c r="Q1056" s="8">
        <f>IF(T1055=O1055,BTC[[#This Row],[Upper]],BTC[[#This Row],[Lower]])</f>
        <v>8694.2300413873199</v>
      </c>
      <c r="R1056" s="22" t="e">
        <f>IF(BTC[[#This Row],[SuperTrend]]=BTC[[#This Row],[Upper]],BTC[[#This Row],[Upper]],NA())</f>
        <v>#N/A</v>
      </c>
      <c r="S1056" s="22">
        <f>IF(BTC[[#This Row],[SuperTrend]]=BTC[[#This Row],[Lower]],BTC[[#This Row],[Lower]],NA())</f>
        <v>8694.2300413873199</v>
      </c>
      <c r="T1056" s="22">
        <f>IF(BTC[[#This Row],[close]]&lt;=BTC[[#This Row],[STpot]],BTC[[#This Row],[Upper]],BTC[[#This Row],[Lower]])</f>
        <v>8694.2300413873199</v>
      </c>
    </row>
    <row r="1057" spans="1:20" x14ac:dyDescent="0.25">
      <c r="A1057" s="5">
        <v>1056</v>
      </c>
      <c r="B1057" s="2">
        <v>44018</v>
      </c>
      <c r="C1057" s="1">
        <v>9342.4699999999993</v>
      </c>
      <c r="D1057" s="1">
        <v>9379.42</v>
      </c>
      <c r="E1057" s="1">
        <v>9203</v>
      </c>
      <c r="F1057" s="1">
        <v>9257.39</v>
      </c>
      <c r="G1057" s="15">
        <f>BTC[[#This Row],[high]]-BTC[[#This Row],[low]]</f>
        <v>176.42000000000007</v>
      </c>
      <c r="H1057" s="15">
        <f>ABS(BTC[[#This Row],[high]]-F1056)</f>
        <v>35.219999999999345</v>
      </c>
      <c r="I1057" s="15">
        <f>ABS(BTC[[#This Row],[low]]-F1056)</f>
        <v>141.20000000000073</v>
      </c>
      <c r="J1057" s="15">
        <f>MAX(BTC[[#This Row],[H-L]:[|L-pC|]])</f>
        <v>176.42000000000007</v>
      </c>
      <c r="K1057" s="8">
        <f>(K1056*9+BTC[[#This Row],[TR]])/10</f>
        <v>253.46531855900281</v>
      </c>
      <c r="L1057" s="12">
        <f>(BTC[[#This Row],[high]]+BTC[[#This Row],[low]])/2</f>
        <v>9291.2099999999991</v>
      </c>
      <c r="M1057" s="15">
        <f>BTC[[#This Row],[MidPrice]]+3*BTC[[#This Row],[ATR]]</f>
        <v>10051.605955677007</v>
      </c>
      <c r="N1057" s="15">
        <f>BTC[[#This Row],[MidPrice]]-3*BTC[[#This Row],[ATR]]</f>
        <v>8530.8140443229913</v>
      </c>
      <c r="O1057" s="15">
        <f>IF(OR(BTC[[#This Row],[UpperE]]&lt;O1056,F1056&gt;O1056),BTC[[#This Row],[UpperE]],O1056)</f>
        <v>9786.1946983666767</v>
      </c>
      <c r="P1057" s="15">
        <f>IF(OR(BTC[[#This Row],[LowerE]]&gt;P1056,F1056&lt;P1056),BTC[[#This Row],[LowerE]],P1056)</f>
        <v>8694.2300413873199</v>
      </c>
      <c r="Q1057" s="8">
        <f>IF(T1056=O1056,BTC[[#This Row],[Upper]],BTC[[#This Row],[Lower]])</f>
        <v>8694.2300413873199</v>
      </c>
      <c r="R1057" s="22" t="e">
        <f>IF(BTC[[#This Row],[SuperTrend]]=BTC[[#This Row],[Upper]],BTC[[#This Row],[Upper]],NA())</f>
        <v>#N/A</v>
      </c>
      <c r="S1057" s="22">
        <f>IF(BTC[[#This Row],[SuperTrend]]=BTC[[#This Row],[Lower]],BTC[[#This Row],[Lower]],NA())</f>
        <v>8694.2300413873199</v>
      </c>
      <c r="T1057" s="22">
        <f>IF(BTC[[#This Row],[close]]&lt;=BTC[[#This Row],[STpot]],BTC[[#This Row],[Upper]],BTC[[#This Row],[Lower]])</f>
        <v>8694.2300413873199</v>
      </c>
    </row>
    <row r="1058" spans="1:20" x14ac:dyDescent="0.25">
      <c r="A1058" s="5">
        <v>1057</v>
      </c>
      <c r="B1058" s="2">
        <v>44019</v>
      </c>
      <c r="C1058" s="1">
        <v>9257.4</v>
      </c>
      <c r="D1058" s="1">
        <v>9470</v>
      </c>
      <c r="E1058" s="1">
        <v>9231</v>
      </c>
      <c r="F1058" s="1">
        <v>9436.06</v>
      </c>
      <c r="G1058" s="15">
        <f>BTC[[#This Row],[high]]-BTC[[#This Row],[low]]</f>
        <v>239</v>
      </c>
      <c r="H1058" s="15">
        <f>ABS(BTC[[#This Row],[high]]-F1057)</f>
        <v>212.61000000000058</v>
      </c>
      <c r="I1058" s="15">
        <f>ABS(BTC[[#This Row],[low]]-F1057)</f>
        <v>26.389999999999418</v>
      </c>
      <c r="J1058" s="15">
        <f>MAX(BTC[[#This Row],[H-L]:[|L-pC|]])</f>
        <v>239</v>
      </c>
      <c r="K1058" s="8">
        <f>(K1057*9+BTC[[#This Row],[TR]])/10</f>
        <v>252.01878670310253</v>
      </c>
      <c r="L1058" s="12">
        <f>(BTC[[#This Row],[high]]+BTC[[#This Row],[low]])/2</f>
        <v>9350.5</v>
      </c>
      <c r="M1058" s="15">
        <f>BTC[[#This Row],[MidPrice]]+3*BTC[[#This Row],[ATR]]</f>
        <v>10106.556360109307</v>
      </c>
      <c r="N1058" s="15">
        <f>BTC[[#This Row],[MidPrice]]-3*BTC[[#This Row],[ATR]]</f>
        <v>8594.4436398906928</v>
      </c>
      <c r="O1058" s="15">
        <f>IF(OR(BTC[[#This Row],[UpperE]]&lt;O1057,F1057&gt;O1057),BTC[[#This Row],[UpperE]],O1057)</f>
        <v>9786.1946983666767</v>
      </c>
      <c r="P1058" s="15">
        <f>IF(OR(BTC[[#This Row],[LowerE]]&gt;P1057,F1057&lt;P1057),BTC[[#This Row],[LowerE]],P1057)</f>
        <v>8694.2300413873199</v>
      </c>
      <c r="Q1058" s="8">
        <f>IF(T1057=O1057,BTC[[#This Row],[Upper]],BTC[[#This Row],[Lower]])</f>
        <v>8694.2300413873199</v>
      </c>
      <c r="R1058" s="22" t="e">
        <f>IF(BTC[[#This Row],[SuperTrend]]=BTC[[#This Row],[Upper]],BTC[[#This Row],[Upper]],NA())</f>
        <v>#N/A</v>
      </c>
      <c r="S1058" s="22">
        <f>IF(BTC[[#This Row],[SuperTrend]]=BTC[[#This Row],[Lower]],BTC[[#This Row],[Lower]],NA())</f>
        <v>8694.2300413873199</v>
      </c>
      <c r="T1058" s="22">
        <f>IF(BTC[[#This Row],[close]]&lt;=BTC[[#This Row],[STpot]],BTC[[#This Row],[Upper]],BTC[[#This Row],[Lower]])</f>
        <v>8694.2300413873199</v>
      </c>
    </row>
    <row r="1059" spans="1:20" x14ac:dyDescent="0.25">
      <c r="A1059" s="5">
        <v>1058</v>
      </c>
      <c r="B1059" s="2">
        <v>44020</v>
      </c>
      <c r="C1059" s="1">
        <v>9436.06</v>
      </c>
      <c r="D1059" s="1">
        <v>9440.7900000000009</v>
      </c>
      <c r="E1059" s="1">
        <v>9160</v>
      </c>
      <c r="F1059" s="1">
        <v>9232.43</v>
      </c>
      <c r="G1059" s="15">
        <f>BTC[[#This Row],[high]]-BTC[[#This Row],[low]]</f>
        <v>280.79000000000087</v>
      </c>
      <c r="H1059" s="15">
        <f>ABS(BTC[[#This Row],[high]]-F1058)</f>
        <v>4.7300000000013824</v>
      </c>
      <c r="I1059" s="15">
        <f>ABS(BTC[[#This Row],[low]]-F1058)</f>
        <v>276.05999999999949</v>
      </c>
      <c r="J1059" s="15">
        <f>MAX(BTC[[#This Row],[H-L]:[|L-pC|]])</f>
        <v>280.79000000000087</v>
      </c>
      <c r="K1059" s="8">
        <f>(K1058*9+BTC[[#This Row],[TR]])/10</f>
        <v>254.89590803279239</v>
      </c>
      <c r="L1059" s="12">
        <f>(BTC[[#This Row],[high]]+BTC[[#This Row],[low]])/2</f>
        <v>9300.3950000000004</v>
      </c>
      <c r="M1059" s="15">
        <f>BTC[[#This Row],[MidPrice]]+3*BTC[[#This Row],[ATR]]</f>
        <v>10065.082724098378</v>
      </c>
      <c r="N1059" s="15">
        <f>BTC[[#This Row],[MidPrice]]-3*BTC[[#This Row],[ATR]]</f>
        <v>8535.7072759016228</v>
      </c>
      <c r="O1059" s="15">
        <f>IF(OR(BTC[[#This Row],[UpperE]]&lt;O1058,F1058&gt;O1058),BTC[[#This Row],[UpperE]],O1058)</f>
        <v>9786.1946983666767</v>
      </c>
      <c r="P1059" s="15">
        <f>IF(OR(BTC[[#This Row],[LowerE]]&gt;P1058,F1058&lt;P1058),BTC[[#This Row],[LowerE]],P1058)</f>
        <v>8694.2300413873199</v>
      </c>
      <c r="Q1059" s="8">
        <f>IF(T1058=O1058,BTC[[#This Row],[Upper]],BTC[[#This Row],[Lower]])</f>
        <v>8694.2300413873199</v>
      </c>
      <c r="R1059" s="22" t="e">
        <f>IF(BTC[[#This Row],[SuperTrend]]=BTC[[#This Row],[Upper]],BTC[[#This Row],[Upper]],NA())</f>
        <v>#N/A</v>
      </c>
      <c r="S1059" s="22">
        <f>IF(BTC[[#This Row],[SuperTrend]]=BTC[[#This Row],[Lower]],BTC[[#This Row],[Lower]],NA())</f>
        <v>8694.2300413873199</v>
      </c>
      <c r="T1059" s="22">
        <f>IF(BTC[[#This Row],[close]]&lt;=BTC[[#This Row],[STpot]],BTC[[#This Row],[Upper]],BTC[[#This Row],[Lower]])</f>
        <v>8694.2300413873199</v>
      </c>
    </row>
    <row r="1060" spans="1:20" x14ac:dyDescent="0.25">
      <c r="A1060" s="5">
        <v>1059</v>
      </c>
      <c r="B1060" s="2">
        <v>44021</v>
      </c>
      <c r="C1060" s="1">
        <v>9232.42</v>
      </c>
      <c r="D1060" s="1">
        <v>9317.48</v>
      </c>
      <c r="E1060" s="1">
        <v>9125</v>
      </c>
      <c r="F1060" s="1">
        <v>9288.34</v>
      </c>
      <c r="G1060" s="15">
        <f>BTC[[#This Row],[high]]-BTC[[#This Row],[low]]</f>
        <v>192.47999999999956</v>
      </c>
      <c r="H1060" s="15">
        <f>ABS(BTC[[#This Row],[high]]-F1059)</f>
        <v>85.049999999999272</v>
      </c>
      <c r="I1060" s="15">
        <f>ABS(BTC[[#This Row],[low]]-F1059)</f>
        <v>107.43000000000029</v>
      </c>
      <c r="J1060" s="15">
        <f>MAX(BTC[[#This Row],[H-L]:[|L-pC|]])</f>
        <v>192.47999999999956</v>
      </c>
      <c r="K1060" s="8">
        <f>(K1059*9+BTC[[#This Row],[TR]])/10</f>
        <v>248.65431722951311</v>
      </c>
      <c r="L1060" s="12">
        <f>(BTC[[#This Row],[high]]+BTC[[#This Row],[low]])/2</f>
        <v>9221.24</v>
      </c>
      <c r="M1060" s="15">
        <f>BTC[[#This Row],[MidPrice]]+3*BTC[[#This Row],[ATR]]</f>
        <v>9967.2029516885395</v>
      </c>
      <c r="N1060" s="15">
        <f>BTC[[#This Row],[MidPrice]]-3*BTC[[#This Row],[ATR]]</f>
        <v>8475.27704831146</v>
      </c>
      <c r="O1060" s="15">
        <f>IF(OR(BTC[[#This Row],[UpperE]]&lt;O1059,F1059&gt;O1059),BTC[[#This Row],[UpperE]],O1059)</f>
        <v>9786.1946983666767</v>
      </c>
      <c r="P1060" s="15">
        <f>IF(OR(BTC[[#This Row],[LowerE]]&gt;P1059,F1059&lt;P1059),BTC[[#This Row],[LowerE]],P1059)</f>
        <v>8694.2300413873199</v>
      </c>
      <c r="Q1060" s="8">
        <f>IF(T1059=O1059,BTC[[#This Row],[Upper]],BTC[[#This Row],[Lower]])</f>
        <v>8694.2300413873199</v>
      </c>
      <c r="R1060" s="22" t="e">
        <f>IF(BTC[[#This Row],[SuperTrend]]=BTC[[#This Row],[Upper]],BTC[[#This Row],[Upper]],NA())</f>
        <v>#N/A</v>
      </c>
      <c r="S1060" s="22">
        <f>IF(BTC[[#This Row],[SuperTrend]]=BTC[[#This Row],[Lower]],BTC[[#This Row],[Lower]],NA())</f>
        <v>8694.2300413873199</v>
      </c>
      <c r="T1060" s="22">
        <f>IF(BTC[[#This Row],[close]]&lt;=BTC[[#This Row],[STpot]],BTC[[#This Row],[Upper]],BTC[[#This Row],[Lower]])</f>
        <v>8694.2300413873199</v>
      </c>
    </row>
    <row r="1061" spans="1:20" x14ac:dyDescent="0.25">
      <c r="A1061" s="5">
        <v>1060</v>
      </c>
      <c r="B1061" s="2">
        <v>44022</v>
      </c>
      <c r="C1061" s="1">
        <v>9288.34</v>
      </c>
      <c r="D1061" s="1">
        <v>9299.2800000000007</v>
      </c>
      <c r="E1061" s="1">
        <v>9178.25</v>
      </c>
      <c r="F1061" s="1">
        <v>9234.0300000000007</v>
      </c>
      <c r="G1061" s="15">
        <f>BTC[[#This Row],[high]]-BTC[[#This Row],[low]]</f>
        <v>121.03000000000065</v>
      </c>
      <c r="H1061" s="15">
        <f>ABS(BTC[[#This Row],[high]]-F1060)</f>
        <v>10.940000000000509</v>
      </c>
      <c r="I1061" s="15">
        <f>ABS(BTC[[#This Row],[low]]-F1060)</f>
        <v>110.09000000000015</v>
      </c>
      <c r="J1061" s="15">
        <f>MAX(BTC[[#This Row],[H-L]:[|L-pC|]])</f>
        <v>121.03000000000065</v>
      </c>
      <c r="K1061" s="8">
        <f>(K1060*9+BTC[[#This Row],[TR]])/10</f>
        <v>235.89188550656186</v>
      </c>
      <c r="L1061" s="12">
        <f>(BTC[[#This Row],[high]]+BTC[[#This Row],[low]])/2</f>
        <v>9238.7649999999994</v>
      </c>
      <c r="M1061" s="15">
        <f>BTC[[#This Row],[MidPrice]]+3*BTC[[#This Row],[ATR]]</f>
        <v>9946.4406565196841</v>
      </c>
      <c r="N1061" s="15">
        <f>BTC[[#This Row],[MidPrice]]-3*BTC[[#This Row],[ATR]]</f>
        <v>8531.0893434803147</v>
      </c>
      <c r="O1061" s="15">
        <f>IF(OR(BTC[[#This Row],[UpperE]]&lt;O1060,F1060&gt;O1060),BTC[[#This Row],[UpperE]],O1060)</f>
        <v>9786.1946983666767</v>
      </c>
      <c r="P1061" s="15">
        <f>IF(OR(BTC[[#This Row],[LowerE]]&gt;P1060,F1060&lt;P1060),BTC[[#This Row],[LowerE]],P1060)</f>
        <v>8694.2300413873199</v>
      </c>
      <c r="Q1061" s="8">
        <f>IF(T1060=O1060,BTC[[#This Row],[Upper]],BTC[[#This Row],[Lower]])</f>
        <v>8694.2300413873199</v>
      </c>
      <c r="R1061" s="22" t="e">
        <f>IF(BTC[[#This Row],[SuperTrend]]=BTC[[#This Row],[Upper]],BTC[[#This Row],[Upper]],NA())</f>
        <v>#N/A</v>
      </c>
      <c r="S1061" s="22">
        <f>IF(BTC[[#This Row],[SuperTrend]]=BTC[[#This Row],[Lower]],BTC[[#This Row],[Lower]],NA())</f>
        <v>8694.2300413873199</v>
      </c>
      <c r="T1061" s="22">
        <f>IF(BTC[[#This Row],[close]]&lt;=BTC[[#This Row],[STpot]],BTC[[#This Row],[Upper]],BTC[[#This Row],[Lower]])</f>
        <v>8694.2300413873199</v>
      </c>
    </row>
    <row r="1062" spans="1:20" x14ac:dyDescent="0.25">
      <c r="A1062" s="5">
        <v>1061</v>
      </c>
      <c r="B1062" s="2">
        <v>44023</v>
      </c>
      <c r="C1062" s="1">
        <v>9234.02</v>
      </c>
      <c r="D1062" s="1">
        <v>9345</v>
      </c>
      <c r="E1062" s="1">
        <v>9157.5</v>
      </c>
      <c r="F1062" s="1">
        <v>9302.75</v>
      </c>
      <c r="G1062" s="15">
        <f>BTC[[#This Row],[high]]-BTC[[#This Row],[low]]</f>
        <v>187.5</v>
      </c>
      <c r="H1062" s="15">
        <f>ABS(BTC[[#This Row],[high]]-F1061)</f>
        <v>110.96999999999935</v>
      </c>
      <c r="I1062" s="15">
        <f>ABS(BTC[[#This Row],[low]]-F1061)</f>
        <v>76.530000000000655</v>
      </c>
      <c r="J1062" s="15">
        <f>MAX(BTC[[#This Row],[H-L]:[|L-pC|]])</f>
        <v>187.5</v>
      </c>
      <c r="K1062" s="8">
        <f>(K1061*9+BTC[[#This Row],[TR]])/10</f>
        <v>231.05269695590567</v>
      </c>
      <c r="L1062" s="12">
        <f>(BTC[[#This Row],[high]]+BTC[[#This Row],[low]])/2</f>
        <v>9251.25</v>
      </c>
      <c r="M1062" s="15">
        <f>BTC[[#This Row],[MidPrice]]+3*BTC[[#This Row],[ATR]]</f>
        <v>9944.408090867717</v>
      </c>
      <c r="N1062" s="15">
        <f>BTC[[#This Row],[MidPrice]]-3*BTC[[#This Row],[ATR]]</f>
        <v>8558.091909132283</v>
      </c>
      <c r="O1062" s="15">
        <f>IF(OR(BTC[[#This Row],[UpperE]]&lt;O1061,F1061&gt;O1061),BTC[[#This Row],[UpperE]],O1061)</f>
        <v>9786.1946983666767</v>
      </c>
      <c r="P1062" s="15">
        <f>IF(OR(BTC[[#This Row],[LowerE]]&gt;P1061,F1061&lt;P1061),BTC[[#This Row],[LowerE]],P1061)</f>
        <v>8694.2300413873199</v>
      </c>
      <c r="Q1062" s="8">
        <f>IF(T1061=O1061,BTC[[#This Row],[Upper]],BTC[[#This Row],[Lower]])</f>
        <v>8694.2300413873199</v>
      </c>
      <c r="R1062" s="22" t="e">
        <f>IF(BTC[[#This Row],[SuperTrend]]=BTC[[#This Row],[Upper]],BTC[[#This Row],[Upper]],NA())</f>
        <v>#N/A</v>
      </c>
      <c r="S1062" s="22">
        <f>IF(BTC[[#This Row],[SuperTrend]]=BTC[[#This Row],[Lower]],BTC[[#This Row],[Lower]],NA())</f>
        <v>8694.2300413873199</v>
      </c>
      <c r="T1062" s="22">
        <f>IF(BTC[[#This Row],[close]]&lt;=BTC[[#This Row],[STpot]],BTC[[#This Row],[Upper]],BTC[[#This Row],[Lower]])</f>
        <v>8694.2300413873199</v>
      </c>
    </row>
    <row r="1063" spans="1:20" x14ac:dyDescent="0.25">
      <c r="A1063" s="5">
        <v>1062</v>
      </c>
      <c r="B1063" s="2">
        <v>44024</v>
      </c>
      <c r="C1063" s="1">
        <v>9303.31</v>
      </c>
      <c r="D1063" s="1">
        <v>9343.82</v>
      </c>
      <c r="E1063" s="1">
        <v>9200.89</v>
      </c>
      <c r="F1063" s="1">
        <v>9242.6200000000008</v>
      </c>
      <c r="G1063" s="15">
        <f>BTC[[#This Row],[high]]-BTC[[#This Row],[low]]</f>
        <v>142.93000000000029</v>
      </c>
      <c r="H1063" s="15">
        <f>ABS(BTC[[#This Row],[high]]-F1062)</f>
        <v>41.069999999999709</v>
      </c>
      <c r="I1063" s="15">
        <f>ABS(BTC[[#This Row],[low]]-F1062)</f>
        <v>101.86000000000058</v>
      </c>
      <c r="J1063" s="15">
        <f>MAX(BTC[[#This Row],[H-L]:[|L-pC|]])</f>
        <v>142.93000000000029</v>
      </c>
      <c r="K1063" s="8">
        <f>(K1062*9+BTC[[#This Row],[TR]])/10</f>
        <v>222.24042726031513</v>
      </c>
      <c r="L1063" s="12">
        <f>(BTC[[#This Row],[high]]+BTC[[#This Row],[low]])/2</f>
        <v>9272.3549999999996</v>
      </c>
      <c r="M1063" s="15">
        <f>BTC[[#This Row],[MidPrice]]+3*BTC[[#This Row],[ATR]]</f>
        <v>9939.0762817809446</v>
      </c>
      <c r="N1063" s="15">
        <f>BTC[[#This Row],[MidPrice]]-3*BTC[[#This Row],[ATR]]</f>
        <v>8605.6337182190546</v>
      </c>
      <c r="O1063" s="15">
        <f>IF(OR(BTC[[#This Row],[UpperE]]&lt;O1062,F1062&gt;O1062),BTC[[#This Row],[UpperE]],O1062)</f>
        <v>9786.1946983666767</v>
      </c>
      <c r="P1063" s="15">
        <f>IF(OR(BTC[[#This Row],[LowerE]]&gt;P1062,F1062&lt;P1062),BTC[[#This Row],[LowerE]],P1062)</f>
        <v>8694.2300413873199</v>
      </c>
      <c r="Q1063" s="8">
        <f>IF(T1062=O1062,BTC[[#This Row],[Upper]],BTC[[#This Row],[Lower]])</f>
        <v>8694.2300413873199</v>
      </c>
      <c r="R1063" s="22" t="e">
        <f>IF(BTC[[#This Row],[SuperTrend]]=BTC[[#This Row],[Upper]],BTC[[#This Row],[Upper]],NA())</f>
        <v>#N/A</v>
      </c>
      <c r="S1063" s="22">
        <f>IF(BTC[[#This Row],[SuperTrend]]=BTC[[#This Row],[Lower]],BTC[[#This Row],[Lower]],NA())</f>
        <v>8694.2300413873199</v>
      </c>
      <c r="T1063" s="22">
        <f>IF(BTC[[#This Row],[close]]&lt;=BTC[[#This Row],[STpot]],BTC[[#This Row],[Upper]],BTC[[#This Row],[Lower]])</f>
        <v>8694.2300413873199</v>
      </c>
    </row>
    <row r="1064" spans="1:20" x14ac:dyDescent="0.25">
      <c r="A1064" s="5">
        <v>1063</v>
      </c>
      <c r="B1064" s="2">
        <v>44025</v>
      </c>
      <c r="C1064" s="1">
        <v>9242.61</v>
      </c>
      <c r="D1064" s="1">
        <v>9279.5400000000009</v>
      </c>
      <c r="E1064" s="1">
        <v>9113</v>
      </c>
      <c r="F1064" s="1">
        <v>9255.85</v>
      </c>
      <c r="G1064" s="15">
        <f>BTC[[#This Row],[high]]-BTC[[#This Row],[low]]</f>
        <v>166.54000000000087</v>
      </c>
      <c r="H1064" s="15">
        <f>ABS(BTC[[#This Row],[high]]-F1063)</f>
        <v>36.920000000000073</v>
      </c>
      <c r="I1064" s="15">
        <f>ABS(BTC[[#This Row],[low]]-F1063)</f>
        <v>129.6200000000008</v>
      </c>
      <c r="J1064" s="15">
        <f>MAX(BTC[[#This Row],[H-L]:[|L-pC|]])</f>
        <v>166.54000000000087</v>
      </c>
      <c r="K1064" s="8">
        <f>(K1063*9+BTC[[#This Row],[TR]])/10</f>
        <v>216.67038453428367</v>
      </c>
      <c r="L1064" s="12">
        <f>(BTC[[#This Row],[high]]+BTC[[#This Row],[low]])/2</f>
        <v>9196.27</v>
      </c>
      <c r="M1064" s="15">
        <f>BTC[[#This Row],[MidPrice]]+3*BTC[[#This Row],[ATR]]</f>
        <v>9846.2811536028512</v>
      </c>
      <c r="N1064" s="15">
        <f>BTC[[#This Row],[MidPrice]]-3*BTC[[#This Row],[ATR]]</f>
        <v>8546.2588463971497</v>
      </c>
      <c r="O1064" s="15">
        <f>IF(OR(BTC[[#This Row],[UpperE]]&lt;O1063,F1063&gt;O1063),BTC[[#This Row],[UpperE]],O1063)</f>
        <v>9786.1946983666767</v>
      </c>
      <c r="P1064" s="15">
        <f>IF(OR(BTC[[#This Row],[LowerE]]&gt;P1063,F1063&lt;P1063),BTC[[#This Row],[LowerE]],P1063)</f>
        <v>8694.2300413873199</v>
      </c>
      <c r="Q1064" s="8">
        <f>IF(T1063=O1063,BTC[[#This Row],[Upper]],BTC[[#This Row],[Lower]])</f>
        <v>8694.2300413873199</v>
      </c>
      <c r="R1064" s="22" t="e">
        <f>IF(BTC[[#This Row],[SuperTrend]]=BTC[[#This Row],[Upper]],BTC[[#This Row],[Upper]],NA())</f>
        <v>#N/A</v>
      </c>
      <c r="S1064" s="22">
        <f>IF(BTC[[#This Row],[SuperTrend]]=BTC[[#This Row],[Lower]],BTC[[#This Row],[Lower]],NA())</f>
        <v>8694.2300413873199</v>
      </c>
      <c r="T1064" s="22">
        <f>IF(BTC[[#This Row],[close]]&lt;=BTC[[#This Row],[STpot]],BTC[[#This Row],[Upper]],BTC[[#This Row],[Lower]])</f>
        <v>8694.2300413873199</v>
      </c>
    </row>
    <row r="1065" spans="1:20" x14ac:dyDescent="0.25">
      <c r="A1065" s="5">
        <v>1064</v>
      </c>
      <c r="B1065" s="2">
        <v>44026</v>
      </c>
      <c r="C1065" s="1">
        <v>9255.85</v>
      </c>
      <c r="D1065" s="1">
        <v>9276.49</v>
      </c>
      <c r="E1065" s="1">
        <v>9160.57</v>
      </c>
      <c r="F1065" s="1">
        <v>9197.6</v>
      </c>
      <c r="G1065" s="15">
        <f>BTC[[#This Row],[high]]-BTC[[#This Row],[low]]</f>
        <v>115.92000000000007</v>
      </c>
      <c r="H1065" s="15">
        <f>ABS(BTC[[#This Row],[high]]-F1064)</f>
        <v>20.639999999999418</v>
      </c>
      <c r="I1065" s="15">
        <f>ABS(BTC[[#This Row],[low]]-F1064)</f>
        <v>95.280000000000655</v>
      </c>
      <c r="J1065" s="15">
        <f>MAX(BTC[[#This Row],[H-L]:[|L-pC|]])</f>
        <v>115.92000000000007</v>
      </c>
      <c r="K1065" s="8">
        <f>(K1064*9+BTC[[#This Row],[TR]])/10</f>
        <v>206.59534608085534</v>
      </c>
      <c r="L1065" s="12">
        <f>(BTC[[#This Row],[high]]+BTC[[#This Row],[low]])/2</f>
        <v>9218.5299999999988</v>
      </c>
      <c r="M1065" s="15">
        <f>BTC[[#This Row],[MidPrice]]+3*BTC[[#This Row],[ATR]]</f>
        <v>9838.3160382425649</v>
      </c>
      <c r="N1065" s="15">
        <f>BTC[[#This Row],[MidPrice]]-3*BTC[[#This Row],[ATR]]</f>
        <v>8598.7439617574328</v>
      </c>
      <c r="O1065" s="15">
        <f>IF(OR(BTC[[#This Row],[UpperE]]&lt;O1064,F1064&gt;O1064),BTC[[#This Row],[UpperE]],O1064)</f>
        <v>9786.1946983666767</v>
      </c>
      <c r="P1065" s="15">
        <f>IF(OR(BTC[[#This Row],[LowerE]]&gt;P1064,F1064&lt;P1064),BTC[[#This Row],[LowerE]],P1064)</f>
        <v>8694.2300413873199</v>
      </c>
      <c r="Q1065" s="8">
        <f>IF(T1064=O1064,BTC[[#This Row],[Upper]],BTC[[#This Row],[Lower]])</f>
        <v>8694.2300413873199</v>
      </c>
      <c r="R1065" s="22" t="e">
        <f>IF(BTC[[#This Row],[SuperTrend]]=BTC[[#This Row],[Upper]],BTC[[#This Row],[Upper]],NA())</f>
        <v>#N/A</v>
      </c>
      <c r="S1065" s="22">
        <f>IF(BTC[[#This Row],[SuperTrend]]=BTC[[#This Row],[Lower]],BTC[[#This Row],[Lower]],NA())</f>
        <v>8694.2300413873199</v>
      </c>
      <c r="T1065" s="22">
        <f>IF(BTC[[#This Row],[close]]&lt;=BTC[[#This Row],[STpot]],BTC[[#This Row],[Upper]],BTC[[#This Row],[Lower]])</f>
        <v>8694.2300413873199</v>
      </c>
    </row>
    <row r="1066" spans="1:20" x14ac:dyDescent="0.25">
      <c r="A1066" s="5">
        <v>1065</v>
      </c>
      <c r="B1066" s="2">
        <v>44027</v>
      </c>
      <c r="C1066" s="1">
        <v>9197.6</v>
      </c>
      <c r="D1066" s="1">
        <v>9226.15</v>
      </c>
      <c r="E1066" s="1">
        <v>9047.25</v>
      </c>
      <c r="F1066" s="1">
        <v>9133.7199999999993</v>
      </c>
      <c r="G1066" s="15">
        <f>BTC[[#This Row],[high]]-BTC[[#This Row],[low]]</f>
        <v>178.89999999999964</v>
      </c>
      <c r="H1066" s="15">
        <f>ABS(BTC[[#This Row],[high]]-F1065)</f>
        <v>28.549999999999272</v>
      </c>
      <c r="I1066" s="15">
        <f>ABS(BTC[[#This Row],[low]]-F1065)</f>
        <v>150.35000000000036</v>
      </c>
      <c r="J1066" s="15">
        <f>MAX(BTC[[#This Row],[H-L]:[|L-pC|]])</f>
        <v>178.89999999999964</v>
      </c>
      <c r="K1066" s="8">
        <f>(K1065*9+BTC[[#This Row],[TR]])/10</f>
        <v>203.82581147276977</v>
      </c>
      <c r="L1066" s="12">
        <f>(BTC[[#This Row],[high]]+BTC[[#This Row],[low]])/2</f>
        <v>9136.7000000000007</v>
      </c>
      <c r="M1066" s="15">
        <f>BTC[[#This Row],[MidPrice]]+3*BTC[[#This Row],[ATR]]</f>
        <v>9748.1774344183104</v>
      </c>
      <c r="N1066" s="15">
        <f>BTC[[#This Row],[MidPrice]]-3*BTC[[#This Row],[ATR]]</f>
        <v>8525.222565581691</v>
      </c>
      <c r="O1066" s="15">
        <f>IF(OR(BTC[[#This Row],[UpperE]]&lt;O1065,F1065&gt;O1065),BTC[[#This Row],[UpperE]],O1065)</f>
        <v>9748.1774344183104</v>
      </c>
      <c r="P1066" s="15">
        <f>IF(OR(BTC[[#This Row],[LowerE]]&gt;P1065,F1065&lt;P1065),BTC[[#This Row],[LowerE]],P1065)</f>
        <v>8694.2300413873199</v>
      </c>
      <c r="Q1066" s="8">
        <f>IF(T1065=O1065,BTC[[#This Row],[Upper]],BTC[[#This Row],[Lower]])</f>
        <v>8694.2300413873199</v>
      </c>
      <c r="R1066" s="22" t="e">
        <f>IF(BTC[[#This Row],[SuperTrend]]=BTC[[#This Row],[Upper]],BTC[[#This Row],[Upper]],NA())</f>
        <v>#N/A</v>
      </c>
      <c r="S1066" s="22">
        <f>IF(BTC[[#This Row],[SuperTrend]]=BTC[[#This Row],[Lower]],BTC[[#This Row],[Lower]],NA())</f>
        <v>8694.2300413873199</v>
      </c>
      <c r="T1066" s="22">
        <f>IF(BTC[[#This Row],[close]]&lt;=BTC[[#This Row],[STpot]],BTC[[#This Row],[Upper]],BTC[[#This Row],[Lower]])</f>
        <v>8694.2300413873199</v>
      </c>
    </row>
    <row r="1067" spans="1:20" x14ac:dyDescent="0.25">
      <c r="A1067" s="5">
        <v>1066</v>
      </c>
      <c r="B1067" s="2">
        <v>44028</v>
      </c>
      <c r="C1067" s="1">
        <v>9133.7199999999993</v>
      </c>
      <c r="D1067" s="1">
        <v>9186.83</v>
      </c>
      <c r="E1067" s="1">
        <v>9089.81</v>
      </c>
      <c r="F1067" s="1">
        <v>9154.32</v>
      </c>
      <c r="G1067" s="15">
        <f>BTC[[#This Row],[high]]-BTC[[#This Row],[low]]</f>
        <v>97.020000000000437</v>
      </c>
      <c r="H1067" s="15">
        <f>ABS(BTC[[#This Row],[high]]-F1066)</f>
        <v>53.110000000000582</v>
      </c>
      <c r="I1067" s="15">
        <f>ABS(BTC[[#This Row],[low]]-F1066)</f>
        <v>43.909999999999854</v>
      </c>
      <c r="J1067" s="15">
        <f>MAX(BTC[[#This Row],[H-L]:[|L-pC|]])</f>
        <v>97.020000000000437</v>
      </c>
      <c r="K1067" s="8">
        <f>(K1066*9+BTC[[#This Row],[TR]])/10</f>
        <v>193.14523032549283</v>
      </c>
      <c r="L1067" s="12">
        <f>(BTC[[#This Row],[high]]+BTC[[#This Row],[low]])/2</f>
        <v>9138.32</v>
      </c>
      <c r="M1067" s="15">
        <f>BTC[[#This Row],[MidPrice]]+3*BTC[[#This Row],[ATR]]</f>
        <v>9717.7556909764789</v>
      </c>
      <c r="N1067" s="15">
        <f>BTC[[#This Row],[MidPrice]]-3*BTC[[#This Row],[ATR]]</f>
        <v>8558.8843090235205</v>
      </c>
      <c r="O1067" s="15">
        <f>IF(OR(BTC[[#This Row],[UpperE]]&lt;O1066,F1066&gt;O1066),BTC[[#This Row],[UpperE]],O1066)</f>
        <v>9717.7556909764789</v>
      </c>
      <c r="P1067" s="15">
        <f>IF(OR(BTC[[#This Row],[LowerE]]&gt;P1066,F1066&lt;P1066),BTC[[#This Row],[LowerE]],P1066)</f>
        <v>8694.2300413873199</v>
      </c>
      <c r="Q1067" s="8">
        <f>IF(T1066=O1066,BTC[[#This Row],[Upper]],BTC[[#This Row],[Lower]])</f>
        <v>8694.2300413873199</v>
      </c>
      <c r="R1067" s="22" t="e">
        <f>IF(BTC[[#This Row],[SuperTrend]]=BTC[[#This Row],[Upper]],BTC[[#This Row],[Upper]],NA())</f>
        <v>#N/A</v>
      </c>
      <c r="S1067" s="22">
        <f>IF(BTC[[#This Row],[SuperTrend]]=BTC[[#This Row],[Lower]],BTC[[#This Row],[Lower]],NA())</f>
        <v>8694.2300413873199</v>
      </c>
      <c r="T1067" s="22">
        <f>IF(BTC[[#This Row],[close]]&lt;=BTC[[#This Row],[STpot]],BTC[[#This Row],[Upper]],BTC[[#This Row],[Lower]])</f>
        <v>8694.2300413873199</v>
      </c>
    </row>
    <row r="1068" spans="1:20" x14ac:dyDescent="0.25">
      <c r="A1068" s="5">
        <v>1067</v>
      </c>
      <c r="B1068" s="2">
        <v>44029</v>
      </c>
      <c r="C1068" s="1">
        <v>9154.31</v>
      </c>
      <c r="D1068" s="1">
        <v>9219.2999999999993</v>
      </c>
      <c r="E1068" s="1">
        <v>9121.1</v>
      </c>
      <c r="F1068" s="1">
        <v>9170.2800000000007</v>
      </c>
      <c r="G1068" s="15">
        <f>BTC[[#This Row],[high]]-BTC[[#This Row],[low]]</f>
        <v>98.199999999998909</v>
      </c>
      <c r="H1068" s="15">
        <f>ABS(BTC[[#This Row],[high]]-F1067)</f>
        <v>64.979999999999563</v>
      </c>
      <c r="I1068" s="15">
        <f>ABS(BTC[[#This Row],[low]]-F1067)</f>
        <v>33.219999999999345</v>
      </c>
      <c r="J1068" s="15">
        <f>MAX(BTC[[#This Row],[H-L]:[|L-pC|]])</f>
        <v>98.199999999998909</v>
      </c>
      <c r="K1068" s="8">
        <f>(K1067*9+BTC[[#This Row],[TR]])/10</f>
        <v>183.65070729294342</v>
      </c>
      <c r="L1068" s="12">
        <f>(BTC[[#This Row],[high]]+BTC[[#This Row],[low]])/2</f>
        <v>9170.2000000000007</v>
      </c>
      <c r="M1068" s="15">
        <f>BTC[[#This Row],[MidPrice]]+3*BTC[[#This Row],[ATR]]</f>
        <v>9721.1521218788312</v>
      </c>
      <c r="N1068" s="15">
        <f>BTC[[#This Row],[MidPrice]]-3*BTC[[#This Row],[ATR]]</f>
        <v>8619.2478781211703</v>
      </c>
      <c r="O1068" s="15">
        <f>IF(OR(BTC[[#This Row],[UpperE]]&lt;O1067,F1067&gt;O1067),BTC[[#This Row],[UpperE]],O1067)</f>
        <v>9717.7556909764789</v>
      </c>
      <c r="P1068" s="15">
        <f>IF(OR(BTC[[#This Row],[LowerE]]&gt;P1067,F1067&lt;P1067),BTC[[#This Row],[LowerE]],P1067)</f>
        <v>8694.2300413873199</v>
      </c>
      <c r="Q1068" s="8">
        <f>IF(T1067=O1067,BTC[[#This Row],[Upper]],BTC[[#This Row],[Lower]])</f>
        <v>8694.2300413873199</v>
      </c>
      <c r="R1068" s="22" t="e">
        <f>IF(BTC[[#This Row],[SuperTrend]]=BTC[[#This Row],[Upper]],BTC[[#This Row],[Upper]],NA())</f>
        <v>#N/A</v>
      </c>
      <c r="S1068" s="22">
        <f>IF(BTC[[#This Row],[SuperTrend]]=BTC[[#This Row],[Lower]],BTC[[#This Row],[Lower]],NA())</f>
        <v>8694.2300413873199</v>
      </c>
      <c r="T1068" s="22">
        <f>IF(BTC[[#This Row],[close]]&lt;=BTC[[#This Row],[STpot]],BTC[[#This Row],[Upper]],BTC[[#This Row],[Lower]])</f>
        <v>8694.2300413873199</v>
      </c>
    </row>
    <row r="1069" spans="1:20" x14ac:dyDescent="0.25">
      <c r="A1069" s="5">
        <v>1068</v>
      </c>
      <c r="B1069" s="2">
        <v>44030</v>
      </c>
      <c r="C1069" s="1">
        <v>9170.2999999999993</v>
      </c>
      <c r="D1069" s="1">
        <v>9232.27</v>
      </c>
      <c r="E1069" s="1">
        <v>9101.35</v>
      </c>
      <c r="F1069" s="1">
        <v>9208.99</v>
      </c>
      <c r="G1069" s="15">
        <f>BTC[[#This Row],[high]]-BTC[[#This Row],[low]]</f>
        <v>130.92000000000007</v>
      </c>
      <c r="H1069" s="15">
        <f>ABS(BTC[[#This Row],[high]]-F1068)</f>
        <v>61.989999999999782</v>
      </c>
      <c r="I1069" s="15">
        <f>ABS(BTC[[#This Row],[low]]-F1068)</f>
        <v>68.930000000000291</v>
      </c>
      <c r="J1069" s="15">
        <f>MAX(BTC[[#This Row],[H-L]:[|L-pC|]])</f>
        <v>130.92000000000007</v>
      </c>
      <c r="K1069" s="8">
        <f>(K1068*9+BTC[[#This Row],[TR]])/10</f>
        <v>178.37763656364911</v>
      </c>
      <c r="L1069" s="12">
        <f>(BTC[[#This Row],[high]]+BTC[[#This Row],[low]])/2</f>
        <v>9166.8100000000013</v>
      </c>
      <c r="M1069" s="15">
        <f>BTC[[#This Row],[MidPrice]]+3*BTC[[#This Row],[ATR]]</f>
        <v>9701.942909690948</v>
      </c>
      <c r="N1069" s="15">
        <f>BTC[[#This Row],[MidPrice]]-3*BTC[[#This Row],[ATR]]</f>
        <v>8631.6770903090546</v>
      </c>
      <c r="O1069" s="15">
        <f>IF(OR(BTC[[#This Row],[UpperE]]&lt;O1068,F1068&gt;O1068),BTC[[#This Row],[UpperE]],O1068)</f>
        <v>9701.942909690948</v>
      </c>
      <c r="P1069" s="15">
        <f>IF(OR(BTC[[#This Row],[LowerE]]&gt;P1068,F1068&lt;P1068),BTC[[#This Row],[LowerE]],P1068)</f>
        <v>8694.2300413873199</v>
      </c>
      <c r="Q1069" s="8">
        <f>IF(T1068=O1068,BTC[[#This Row],[Upper]],BTC[[#This Row],[Lower]])</f>
        <v>8694.2300413873199</v>
      </c>
      <c r="R1069" s="22" t="e">
        <f>IF(BTC[[#This Row],[SuperTrend]]=BTC[[#This Row],[Upper]],BTC[[#This Row],[Upper]],NA())</f>
        <v>#N/A</v>
      </c>
      <c r="S1069" s="22">
        <f>IF(BTC[[#This Row],[SuperTrend]]=BTC[[#This Row],[Lower]],BTC[[#This Row],[Lower]],NA())</f>
        <v>8694.2300413873199</v>
      </c>
      <c r="T1069" s="22">
        <f>IF(BTC[[#This Row],[close]]&lt;=BTC[[#This Row],[STpot]],BTC[[#This Row],[Upper]],BTC[[#This Row],[Lower]])</f>
        <v>8694.2300413873199</v>
      </c>
    </row>
    <row r="1070" spans="1:20" x14ac:dyDescent="0.25">
      <c r="A1070" s="5">
        <v>1069</v>
      </c>
      <c r="B1070" s="2">
        <v>44031</v>
      </c>
      <c r="C1070" s="1">
        <v>9208.99</v>
      </c>
      <c r="D1070" s="1">
        <v>9221.52</v>
      </c>
      <c r="E1070" s="1">
        <v>9131</v>
      </c>
      <c r="F1070" s="1">
        <v>9160.7800000000007</v>
      </c>
      <c r="G1070" s="15">
        <f>BTC[[#This Row],[high]]-BTC[[#This Row],[low]]</f>
        <v>90.520000000000437</v>
      </c>
      <c r="H1070" s="15">
        <f>ABS(BTC[[#This Row],[high]]-F1069)</f>
        <v>12.530000000000655</v>
      </c>
      <c r="I1070" s="15">
        <f>ABS(BTC[[#This Row],[low]]-F1069)</f>
        <v>77.989999999999782</v>
      </c>
      <c r="J1070" s="15">
        <f>MAX(BTC[[#This Row],[H-L]:[|L-pC|]])</f>
        <v>90.520000000000437</v>
      </c>
      <c r="K1070" s="8">
        <f>(K1069*9+BTC[[#This Row],[TR]])/10</f>
        <v>169.59187290728423</v>
      </c>
      <c r="L1070" s="12">
        <f>(BTC[[#This Row],[high]]+BTC[[#This Row],[low]])/2</f>
        <v>9176.26</v>
      </c>
      <c r="M1070" s="15">
        <f>BTC[[#This Row],[MidPrice]]+3*BTC[[#This Row],[ATR]]</f>
        <v>9685.0356187218531</v>
      </c>
      <c r="N1070" s="15">
        <f>BTC[[#This Row],[MidPrice]]-3*BTC[[#This Row],[ATR]]</f>
        <v>8667.4843812781473</v>
      </c>
      <c r="O1070" s="15">
        <f>IF(OR(BTC[[#This Row],[UpperE]]&lt;O1069,F1069&gt;O1069),BTC[[#This Row],[UpperE]],O1069)</f>
        <v>9685.0356187218531</v>
      </c>
      <c r="P1070" s="15">
        <f>IF(OR(BTC[[#This Row],[LowerE]]&gt;P1069,F1069&lt;P1069),BTC[[#This Row],[LowerE]],P1069)</f>
        <v>8694.2300413873199</v>
      </c>
      <c r="Q1070" s="8">
        <f>IF(T1069=O1069,BTC[[#This Row],[Upper]],BTC[[#This Row],[Lower]])</f>
        <v>8694.2300413873199</v>
      </c>
      <c r="R1070" s="22" t="e">
        <f>IF(BTC[[#This Row],[SuperTrend]]=BTC[[#This Row],[Upper]],BTC[[#This Row],[Upper]],NA())</f>
        <v>#N/A</v>
      </c>
      <c r="S1070" s="22">
        <f>IF(BTC[[#This Row],[SuperTrend]]=BTC[[#This Row],[Lower]],BTC[[#This Row],[Lower]],NA())</f>
        <v>8694.2300413873199</v>
      </c>
      <c r="T1070" s="22">
        <f>IF(BTC[[#This Row],[close]]&lt;=BTC[[#This Row],[STpot]],BTC[[#This Row],[Upper]],BTC[[#This Row],[Lower]])</f>
        <v>8694.2300413873199</v>
      </c>
    </row>
    <row r="1071" spans="1:20" x14ac:dyDescent="0.25">
      <c r="A1071" s="5">
        <v>1070</v>
      </c>
      <c r="B1071" s="2">
        <v>44032</v>
      </c>
      <c r="C1071" s="1">
        <v>9160.7800000000007</v>
      </c>
      <c r="D1071" s="1">
        <v>9437.73</v>
      </c>
      <c r="E1071" s="1">
        <v>9152.7999999999993</v>
      </c>
      <c r="F1071" s="1">
        <v>9390</v>
      </c>
      <c r="G1071" s="15">
        <f>BTC[[#This Row],[high]]-BTC[[#This Row],[low]]</f>
        <v>284.93000000000029</v>
      </c>
      <c r="H1071" s="15">
        <f>ABS(BTC[[#This Row],[high]]-F1070)</f>
        <v>276.94999999999891</v>
      </c>
      <c r="I1071" s="15">
        <f>ABS(BTC[[#This Row],[low]]-F1070)</f>
        <v>7.9800000000013824</v>
      </c>
      <c r="J1071" s="15">
        <f>MAX(BTC[[#This Row],[H-L]:[|L-pC|]])</f>
        <v>284.93000000000029</v>
      </c>
      <c r="K1071" s="8">
        <f>(K1070*9+BTC[[#This Row],[TR]])/10</f>
        <v>181.12568561655581</v>
      </c>
      <c r="L1071" s="12">
        <f>(BTC[[#This Row],[high]]+BTC[[#This Row],[low]])/2</f>
        <v>9295.2649999999994</v>
      </c>
      <c r="M1071" s="15">
        <f>BTC[[#This Row],[MidPrice]]+3*BTC[[#This Row],[ATR]]</f>
        <v>9838.6420568496669</v>
      </c>
      <c r="N1071" s="15">
        <f>BTC[[#This Row],[MidPrice]]-3*BTC[[#This Row],[ATR]]</f>
        <v>8751.8879431503319</v>
      </c>
      <c r="O1071" s="15">
        <f>IF(OR(BTC[[#This Row],[UpperE]]&lt;O1070,F1070&gt;O1070),BTC[[#This Row],[UpperE]],O1070)</f>
        <v>9685.0356187218531</v>
      </c>
      <c r="P1071" s="15">
        <f>IF(OR(BTC[[#This Row],[LowerE]]&gt;P1070,F1070&lt;P1070),BTC[[#This Row],[LowerE]],P1070)</f>
        <v>8751.8879431503319</v>
      </c>
      <c r="Q1071" s="8">
        <f>IF(T1070=O1070,BTC[[#This Row],[Upper]],BTC[[#This Row],[Lower]])</f>
        <v>8751.8879431503319</v>
      </c>
      <c r="R1071" s="22" t="e">
        <f>IF(BTC[[#This Row],[SuperTrend]]=BTC[[#This Row],[Upper]],BTC[[#This Row],[Upper]],NA())</f>
        <v>#N/A</v>
      </c>
      <c r="S1071" s="22">
        <f>IF(BTC[[#This Row],[SuperTrend]]=BTC[[#This Row],[Lower]],BTC[[#This Row],[Lower]],NA())</f>
        <v>8751.8879431503319</v>
      </c>
      <c r="T1071" s="22">
        <f>IF(BTC[[#This Row],[close]]&lt;=BTC[[#This Row],[STpot]],BTC[[#This Row],[Upper]],BTC[[#This Row],[Lower]])</f>
        <v>8751.8879431503319</v>
      </c>
    </row>
    <row r="1072" spans="1:20" x14ac:dyDescent="0.25">
      <c r="A1072" s="5">
        <v>1071</v>
      </c>
      <c r="B1072" s="2">
        <v>44033</v>
      </c>
      <c r="C1072" s="1">
        <v>9390</v>
      </c>
      <c r="D1072" s="1">
        <v>9544</v>
      </c>
      <c r="E1072" s="1">
        <v>9261</v>
      </c>
      <c r="F1072" s="1">
        <v>9518.16</v>
      </c>
      <c r="G1072" s="15">
        <f>BTC[[#This Row],[high]]-BTC[[#This Row],[low]]</f>
        <v>283</v>
      </c>
      <c r="H1072" s="15">
        <f>ABS(BTC[[#This Row],[high]]-F1071)</f>
        <v>154</v>
      </c>
      <c r="I1072" s="15">
        <f>ABS(BTC[[#This Row],[low]]-F1071)</f>
        <v>129</v>
      </c>
      <c r="J1072" s="15">
        <f>MAX(BTC[[#This Row],[H-L]:[|L-pC|]])</f>
        <v>283</v>
      </c>
      <c r="K1072" s="8">
        <f>(K1071*9+BTC[[#This Row],[TR]])/10</f>
        <v>191.31311705490023</v>
      </c>
      <c r="L1072" s="12">
        <f>(BTC[[#This Row],[high]]+BTC[[#This Row],[low]])/2</f>
        <v>9402.5</v>
      </c>
      <c r="M1072" s="15">
        <f>BTC[[#This Row],[MidPrice]]+3*BTC[[#This Row],[ATR]]</f>
        <v>9976.4393511647013</v>
      </c>
      <c r="N1072" s="15">
        <f>BTC[[#This Row],[MidPrice]]-3*BTC[[#This Row],[ATR]]</f>
        <v>8828.5606488352987</v>
      </c>
      <c r="O1072" s="15">
        <f>IF(OR(BTC[[#This Row],[UpperE]]&lt;O1071,F1071&gt;O1071),BTC[[#This Row],[UpperE]],O1071)</f>
        <v>9685.0356187218531</v>
      </c>
      <c r="P1072" s="15">
        <f>IF(OR(BTC[[#This Row],[LowerE]]&gt;P1071,F1071&lt;P1071),BTC[[#This Row],[LowerE]],P1071)</f>
        <v>8828.5606488352987</v>
      </c>
      <c r="Q1072" s="8">
        <f>IF(T1071=O1071,BTC[[#This Row],[Upper]],BTC[[#This Row],[Lower]])</f>
        <v>8828.5606488352987</v>
      </c>
      <c r="R1072" s="22" t="e">
        <f>IF(BTC[[#This Row],[SuperTrend]]=BTC[[#This Row],[Upper]],BTC[[#This Row],[Upper]],NA())</f>
        <v>#N/A</v>
      </c>
      <c r="S1072" s="22">
        <f>IF(BTC[[#This Row],[SuperTrend]]=BTC[[#This Row],[Lower]],BTC[[#This Row],[Lower]],NA())</f>
        <v>8828.5606488352987</v>
      </c>
      <c r="T1072" s="22">
        <f>IF(BTC[[#This Row],[close]]&lt;=BTC[[#This Row],[STpot]],BTC[[#This Row],[Upper]],BTC[[#This Row],[Lower]])</f>
        <v>8828.5606488352987</v>
      </c>
    </row>
    <row r="1073" spans="1:20" x14ac:dyDescent="0.25">
      <c r="A1073" s="5">
        <v>1072</v>
      </c>
      <c r="B1073" s="2">
        <v>44034</v>
      </c>
      <c r="C1073" s="1">
        <v>9518.16</v>
      </c>
      <c r="D1073" s="1">
        <v>9664</v>
      </c>
      <c r="E1073" s="1">
        <v>9440.33</v>
      </c>
      <c r="F1073" s="1">
        <v>9603.27</v>
      </c>
      <c r="G1073" s="15">
        <f>BTC[[#This Row],[high]]-BTC[[#This Row],[low]]</f>
        <v>223.67000000000007</v>
      </c>
      <c r="H1073" s="15">
        <f>ABS(BTC[[#This Row],[high]]-F1072)</f>
        <v>145.84000000000015</v>
      </c>
      <c r="I1073" s="15">
        <f>ABS(BTC[[#This Row],[low]]-F1072)</f>
        <v>77.829999999999927</v>
      </c>
      <c r="J1073" s="15">
        <f>MAX(BTC[[#This Row],[H-L]:[|L-pC|]])</f>
        <v>223.67000000000007</v>
      </c>
      <c r="K1073" s="8">
        <f>(K1072*9+BTC[[#This Row],[TR]])/10</f>
        <v>194.5488053494102</v>
      </c>
      <c r="L1073" s="12">
        <f>(BTC[[#This Row],[high]]+BTC[[#This Row],[low]])/2</f>
        <v>9552.1650000000009</v>
      </c>
      <c r="M1073" s="15">
        <f>BTC[[#This Row],[MidPrice]]+3*BTC[[#This Row],[ATR]]</f>
        <v>10135.811416048231</v>
      </c>
      <c r="N1073" s="15">
        <f>BTC[[#This Row],[MidPrice]]-3*BTC[[#This Row],[ATR]]</f>
        <v>8968.5185839517708</v>
      </c>
      <c r="O1073" s="15">
        <f>IF(OR(BTC[[#This Row],[UpperE]]&lt;O1072,F1072&gt;O1072),BTC[[#This Row],[UpperE]],O1072)</f>
        <v>9685.0356187218531</v>
      </c>
      <c r="P1073" s="15">
        <f>IF(OR(BTC[[#This Row],[LowerE]]&gt;P1072,F1072&lt;P1072),BTC[[#This Row],[LowerE]],P1072)</f>
        <v>8968.5185839517708</v>
      </c>
      <c r="Q1073" s="8">
        <f>IF(T1072=O1072,BTC[[#This Row],[Upper]],BTC[[#This Row],[Lower]])</f>
        <v>8968.5185839517708</v>
      </c>
      <c r="R1073" s="22" t="e">
        <f>IF(BTC[[#This Row],[SuperTrend]]=BTC[[#This Row],[Upper]],BTC[[#This Row],[Upper]],NA())</f>
        <v>#N/A</v>
      </c>
      <c r="S1073" s="22">
        <f>IF(BTC[[#This Row],[SuperTrend]]=BTC[[#This Row],[Lower]],BTC[[#This Row],[Lower]],NA())</f>
        <v>8968.5185839517708</v>
      </c>
      <c r="T1073" s="22">
        <f>IF(BTC[[#This Row],[close]]&lt;=BTC[[#This Row],[STpot]],BTC[[#This Row],[Upper]],BTC[[#This Row],[Lower]])</f>
        <v>8968.5185839517708</v>
      </c>
    </row>
    <row r="1074" spans="1:20" x14ac:dyDescent="0.25">
      <c r="A1074" s="5">
        <v>1073</v>
      </c>
      <c r="B1074" s="2">
        <v>44035</v>
      </c>
      <c r="C1074" s="1">
        <v>9603.27</v>
      </c>
      <c r="D1074" s="1">
        <v>9637</v>
      </c>
      <c r="E1074" s="1">
        <v>9463.44</v>
      </c>
      <c r="F1074" s="1">
        <v>9537.7999999999993</v>
      </c>
      <c r="G1074" s="15">
        <f>BTC[[#This Row],[high]]-BTC[[#This Row],[low]]</f>
        <v>173.55999999999949</v>
      </c>
      <c r="H1074" s="15">
        <f>ABS(BTC[[#This Row],[high]]-F1073)</f>
        <v>33.729999999999563</v>
      </c>
      <c r="I1074" s="15">
        <f>ABS(BTC[[#This Row],[low]]-F1073)</f>
        <v>139.82999999999993</v>
      </c>
      <c r="J1074" s="15">
        <f>MAX(BTC[[#This Row],[H-L]:[|L-pC|]])</f>
        <v>173.55999999999949</v>
      </c>
      <c r="K1074" s="8">
        <f>(K1073*9+BTC[[#This Row],[TR]])/10</f>
        <v>192.44992481446914</v>
      </c>
      <c r="L1074" s="12">
        <f>(BTC[[#This Row],[high]]+BTC[[#This Row],[low]])/2</f>
        <v>9550.2200000000012</v>
      </c>
      <c r="M1074" s="15">
        <f>BTC[[#This Row],[MidPrice]]+3*BTC[[#This Row],[ATR]]</f>
        <v>10127.569774443409</v>
      </c>
      <c r="N1074" s="15">
        <f>BTC[[#This Row],[MidPrice]]-3*BTC[[#This Row],[ATR]]</f>
        <v>8972.8702255565931</v>
      </c>
      <c r="O1074" s="15">
        <f>IF(OR(BTC[[#This Row],[UpperE]]&lt;O1073,F1073&gt;O1073),BTC[[#This Row],[UpperE]],O1073)</f>
        <v>9685.0356187218531</v>
      </c>
      <c r="P1074" s="15">
        <f>IF(OR(BTC[[#This Row],[LowerE]]&gt;P1073,F1073&lt;P1073),BTC[[#This Row],[LowerE]],P1073)</f>
        <v>8972.8702255565931</v>
      </c>
      <c r="Q1074" s="8">
        <f>IF(T1073=O1073,BTC[[#This Row],[Upper]],BTC[[#This Row],[Lower]])</f>
        <v>8972.8702255565931</v>
      </c>
      <c r="R1074" s="22" t="e">
        <f>IF(BTC[[#This Row],[SuperTrend]]=BTC[[#This Row],[Upper]],BTC[[#This Row],[Upper]],NA())</f>
        <v>#N/A</v>
      </c>
      <c r="S1074" s="22">
        <f>IF(BTC[[#This Row],[SuperTrend]]=BTC[[#This Row],[Lower]],BTC[[#This Row],[Lower]],NA())</f>
        <v>8972.8702255565931</v>
      </c>
      <c r="T1074" s="22">
        <f>IF(BTC[[#This Row],[close]]&lt;=BTC[[#This Row],[STpot]],BTC[[#This Row],[Upper]],BTC[[#This Row],[Lower]])</f>
        <v>8972.8702255565931</v>
      </c>
    </row>
    <row r="1075" spans="1:20" x14ac:dyDescent="0.25">
      <c r="A1075" s="5">
        <v>1074</v>
      </c>
      <c r="B1075" s="2">
        <v>44036</v>
      </c>
      <c r="C1075" s="1">
        <v>9538.1</v>
      </c>
      <c r="D1075" s="1">
        <v>9732.9</v>
      </c>
      <c r="E1075" s="1">
        <v>9513</v>
      </c>
      <c r="F1075" s="1">
        <v>9700.42</v>
      </c>
      <c r="G1075" s="15">
        <f>BTC[[#This Row],[high]]-BTC[[#This Row],[low]]</f>
        <v>219.89999999999964</v>
      </c>
      <c r="H1075" s="15">
        <f>ABS(BTC[[#This Row],[high]]-F1074)</f>
        <v>195.10000000000036</v>
      </c>
      <c r="I1075" s="15">
        <f>ABS(BTC[[#This Row],[low]]-F1074)</f>
        <v>24.799999999999272</v>
      </c>
      <c r="J1075" s="15">
        <f>MAX(BTC[[#This Row],[H-L]:[|L-pC|]])</f>
        <v>219.89999999999964</v>
      </c>
      <c r="K1075" s="8">
        <f>(K1074*9+BTC[[#This Row],[TR]])/10</f>
        <v>195.19493233302219</v>
      </c>
      <c r="L1075" s="12">
        <f>(BTC[[#This Row],[high]]+BTC[[#This Row],[low]])/2</f>
        <v>9622.9500000000007</v>
      </c>
      <c r="M1075" s="15">
        <f>BTC[[#This Row],[MidPrice]]+3*BTC[[#This Row],[ATR]]</f>
        <v>10208.534796999067</v>
      </c>
      <c r="N1075" s="15">
        <f>BTC[[#This Row],[MidPrice]]-3*BTC[[#This Row],[ATR]]</f>
        <v>9037.3652030009343</v>
      </c>
      <c r="O1075" s="15">
        <f>IF(OR(BTC[[#This Row],[UpperE]]&lt;O1074,F1074&gt;O1074),BTC[[#This Row],[UpperE]],O1074)</f>
        <v>9685.0356187218531</v>
      </c>
      <c r="P1075" s="15">
        <f>IF(OR(BTC[[#This Row],[LowerE]]&gt;P1074,F1074&lt;P1074),BTC[[#This Row],[LowerE]],P1074)</f>
        <v>9037.3652030009343</v>
      </c>
      <c r="Q1075" s="8">
        <f>IF(T1074=O1074,BTC[[#This Row],[Upper]],BTC[[#This Row],[Lower]])</f>
        <v>9037.3652030009343</v>
      </c>
      <c r="R1075" s="22" t="e">
        <f>IF(BTC[[#This Row],[SuperTrend]]=BTC[[#This Row],[Upper]],BTC[[#This Row],[Upper]],NA())</f>
        <v>#N/A</v>
      </c>
      <c r="S1075" s="22">
        <f>IF(BTC[[#This Row],[SuperTrend]]=BTC[[#This Row],[Lower]],BTC[[#This Row],[Lower]],NA())</f>
        <v>9037.3652030009343</v>
      </c>
      <c r="T1075" s="22">
        <f>IF(BTC[[#This Row],[close]]&lt;=BTC[[#This Row],[STpot]],BTC[[#This Row],[Upper]],BTC[[#This Row],[Lower]])</f>
        <v>9037.3652030009343</v>
      </c>
    </row>
    <row r="1076" spans="1:20" x14ac:dyDescent="0.25">
      <c r="A1076" s="5">
        <v>1075</v>
      </c>
      <c r="B1076" s="2">
        <v>44037</v>
      </c>
      <c r="C1076" s="1">
        <v>9700.42</v>
      </c>
      <c r="D1076" s="1">
        <v>10111</v>
      </c>
      <c r="E1076" s="1">
        <v>9650</v>
      </c>
      <c r="F1076" s="1">
        <v>9931.5400000000009</v>
      </c>
      <c r="G1076" s="15">
        <f>BTC[[#This Row],[high]]-BTC[[#This Row],[low]]</f>
        <v>461</v>
      </c>
      <c r="H1076" s="15">
        <f>ABS(BTC[[#This Row],[high]]-F1075)</f>
        <v>410.57999999999993</v>
      </c>
      <c r="I1076" s="15">
        <f>ABS(BTC[[#This Row],[low]]-F1075)</f>
        <v>50.420000000000073</v>
      </c>
      <c r="J1076" s="15">
        <f>MAX(BTC[[#This Row],[H-L]:[|L-pC|]])</f>
        <v>461</v>
      </c>
      <c r="K1076" s="8">
        <f>(K1075*9+BTC[[#This Row],[TR]])/10</f>
        <v>221.77543909972002</v>
      </c>
      <c r="L1076" s="12">
        <f>(BTC[[#This Row],[high]]+BTC[[#This Row],[low]])/2</f>
        <v>9880.5</v>
      </c>
      <c r="M1076" s="15">
        <f>BTC[[#This Row],[MidPrice]]+3*BTC[[#This Row],[ATR]]</f>
        <v>10545.826317299161</v>
      </c>
      <c r="N1076" s="15">
        <f>BTC[[#This Row],[MidPrice]]-3*BTC[[#This Row],[ATR]]</f>
        <v>9215.173682700839</v>
      </c>
      <c r="O1076" s="15">
        <f>IF(OR(BTC[[#This Row],[UpperE]]&lt;O1075,F1075&gt;O1075),BTC[[#This Row],[UpperE]],O1075)</f>
        <v>10545.826317299161</v>
      </c>
      <c r="P1076" s="15">
        <f>IF(OR(BTC[[#This Row],[LowerE]]&gt;P1075,F1075&lt;P1075),BTC[[#This Row],[LowerE]],P1075)</f>
        <v>9215.173682700839</v>
      </c>
      <c r="Q1076" s="8">
        <f>IF(T1075=O1075,BTC[[#This Row],[Upper]],BTC[[#This Row],[Lower]])</f>
        <v>9215.173682700839</v>
      </c>
      <c r="R1076" s="22" t="e">
        <f>IF(BTC[[#This Row],[SuperTrend]]=BTC[[#This Row],[Upper]],BTC[[#This Row],[Upper]],NA())</f>
        <v>#N/A</v>
      </c>
      <c r="S1076" s="22">
        <f>IF(BTC[[#This Row],[SuperTrend]]=BTC[[#This Row],[Lower]],BTC[[#This Row],[Lower]],NA())</f>
        <v>9215.173682700839</v>
      </c>
      <c r="T1076" s="22">
        <f>IF(BTC[[#This Row],[close]]&lt;=BTC[[#This Row],[STpot]],BTC[[#This Row],[Upper]],BTC[[#This Row],[Lower]])</f>
        <v>9215.173682700839</v>
      </c>
    </row>
    <row r="1077" spans="1:20" x14ac:dyDescent="0.25">
      <c r="A1077" s="5">
        <v>1076</v>
      </c>
      <c r="B1077" s="2">
        <v>44038</v>
      </c>
      <c r="C1077" s="1">
        <v>9931.5400000000009</v>
      </c>
      <c r="D1077" s="1">
        <v>11394.86</v>
      </c>
      <c r="E1077" s="1">
        <v>9917.2099999999991</v>
      </c>
      <c r="F1077" s="1">
        <v>11029.96</v>
      </c>
      <c r="G1077" s="15">
        <f>BTC[[#This Row],[high]]-BTC[[#This Row],[low]]</f>
        <v>1477.6500000000015</v>
      </c>
      <c r="H1077" s="15">
        <f>ABS(BTC[[#This Row],[high]]-F1076)</f>
        <v>1463.3199999999997</v>
      </c>
      <c r="I1077" s="15">
        <f>ABS(BTC[[#This Row],[low]]-F1076)</f>
        <v>14.330000000001746</v>
      </c>
      <c r="J1077" s="15">
        <f>MAX(BTC[[#This Row],[H-L]:[|L-pC|]])</f>
        <v>1477.6500000000015</v>
      </c>
      <c r="K1077" s="8">
        <f>(K1076*9+BTC[[#This Row],[TR]])/10</f>
        <v>347.3628951897482</v>
      </c>
      <c r="L1077" s="12">
        <f>(BTC[[#This Row],[high]]+BTC[[#This Row],[low]])/2</f>
        <v>10656.035</v>
      </c>
      <c r="M1077" s="15">
        <f>BTC[[#This Row],[MidPrice]]+3*BTC[[#This Row],[ATR]]</f>
        <v>11698.123685569244</v>
      </c>
      <c r="N1077" s="15">
        <f>BTC[[#This Row],[MidPrice]]-3*BTC[[#This Row],[ATR]]</f>
        <v>9613.9463144307556</v>
      </c>
      <c r="O1077" s="15">
        <f>IF(OR(BTC[[#This Row],[UpperE]]&lt;O1076,F1076&gt;O1076),BTC[[#This Row],[UpperE]],O1076)</f>
        <v>10545.826317299161</v>
      </c>
      <c r="P1077" s="15">
        <f>IF(OR(BTC[[#This Row],[LowerE]]&gt;P1076,F1076&lt;P1076),BTC[[#This Row],[LowerE]],P1076)</f>
        <v>9613.9463144307556</v>
      </c>
      <c r="Q1077" s="8">
        <f>IF(T1076=O1076,BTC[[#This Row],[Upper]],BTC[[#This Row],[Lower]])</f>
        <v>9613.9463144307556</v>
      </c>
      <c r="R1077" s="22" t="e">
        <f>IF(BTC[[#This Row],[SuperTrend]]=BTC[[#This Row],[Upper]],BTC[[#This Row],[Upper]],NA())</f>
        <v>#N/A</v>
      </c>
      <c r="S1077" s="22">
        <f>IF(BTC[[#This Row],[SuperTrend]]=BTC[[#This Row],[Lower]],BTC[[#This Row],[Lower]],NA())</f>
        <v>9613.9463144307556</v>
      </c>
      <c r="T1077" s="22">
        <f>IF(BTC[[#This Row],[close]]&lt;=BTC[[#This Row],[STpot]],BTC[[#This Row],[Upper]],BTC[[#This Row],[Lower]])</f>
        <v>9613.9463144307556</v>
      </c>
    </row>
    <row r="1078" spans="1:20" x14ac:dyDescent="0.25">
      <c r="A1078" s="5">
        <v>1077</v>
      </c>
      <c r="B1078" s="2">
        <v>44039</v>
      </c>
      <c r="C1078" s="1">
        <v>11029.96</v>
      </c>
      <c r="D1078" s="1">
        <v>11242.23</v>
      </c>
      <c r="E1078" s="1">
        <v>10565</v>
      </c>
      <c r="F1078" s="1">
        <v>10906.27</v>
      </c>
      <c r="G1078" s="15">
        <f>BTC[[#This Row],[high]]-BTC[[#This Row],[low]]</f>
        <v>677.22999999999956</v>
      </c>
      <c r="H1078" s="15">
        <f>ABS(BTC[[#This Row],[high]]-F1077)</f>
        <v>212.27000000000044</v>
      </c>
      <c r="I1078" s="15">
        <f>ABS(BTC[[#This Row],[low]]-F1077)</f>
        <v>464.95999999999913</v>
      </c>
      <c r="J1078" s="15">
        <f>MAX(BTC[[#This Row],[H-L]:[|L-pC|]])</f>
        <v>677.22999999999956</v>
      </c>
      <c r="K1078" s="8">
        <f>(K1077*9+BTC[[#This Row],[TR]])/10</f>
        <v>380.34960567077331</v>
      </c>
      <c r="L1078" s="12">
        <f>(BTC[[#This Row],[high]]+BTC[[#This Row],[low]])/2</f>
        <v>10903.615</v>
      </c>
      <c r="M1078" s="15">
        <f>BTC[[#This Row],[MidPrice]]+3*BTC[[#This Row],[ATR]]</f>
        <v>12044.663817012319</v>
      </c>
      <c r="N1078" s="15">
        <f>BTC[[#This Row],[MidPrice]]-3*BTC[[#This Row],[ATR]]</f>
        <v>9762.5661829876808</v>
      </c>
      <c r="O1078" s="15">
        <f>IF(OR(BTC[[#This Row],[UpperE]]&lt;O1077,F1077&gt;O1077),BTC[[#This Row],[UpperE]],O1077)</f>
        <v>12044.663817012319</v>
      </c>
      <c r="P1078" s="15">
        <f>IF(OR(BTC[[#This Row],[LowerE]]&gt;P1077,F1077&lt;P1077),BTC[[#This Row],[LowerE]],P1077)</f>
        <v>9762.5661829876808</v>
      </c>
      <c r="Q1078" s="8">
        <f>IF(T1077=O1077,BTC[[#This Row],[Upper]],BTC[[#This Row],[Lower]])</f>
        <v>9762.5661829876808</v>
      </c>
      <c r="R1078" s="22" t="e">
        <f>IF(BTC[[#This Row],[SuperTrend]]=BTC[[#This Row],[Upper]],BTC[[#This Row],[Upper]],NA())</f>
        <v>#N/A</v>
      </c>
      <c r="S1078" s="22">
        <f>IF(BTC[[#This Row],[SuperTrend]]=BTC[[#This Row],[Lower]],BTC[[#This Row],[Lower]],NA())</f>
        <v>9762.5661829876808</v>
      </c>
      <c r="T1078" s="22">
        <f>IF(BTC[[#This Row],[close]]&lt;=BTC[[#This Row],[STpot]],BTC[[#This Row],[Upper]],BTC[[#This Row],[Lower]])</f>
        <v>9762.5661829876808</v>
      </c>
    </row>
    <row r="1079" spans="1:20" x14ac:dyDescent="0.25">
      <c r="A1079" s="5">
        <v>1078</v>
      </c>
      <c r="B1079" s="2">
        <v>44040</v>
      </c>
      <c r="C1079" s="1">
        <v>10906.27</v>
      </c>
      <c r="D1079" s="1">
        <v>11342.82</v>
      </c>
      <c r="E1079" s="1">
        <v>10812</v>
      </c>
      <c r="F1079" s="1">
        <v>11100.53</v>
      </c>
      <c r="G1079" s="15">
        <f>BTC[[#This Row],[high]]-BTC[[#This Row],[low]]</f>
        <v>530.81999999999971</v>
      </c>
      <c r="H1079" s="15">
        <f>ABS(BTC[[#This Row],[high]]-F1078)</f>
        <v>436.54999999999927</v>
      </c>
      <c r="I1079" s="15">
        <f>ABS(BTC[[#This Row],[low]]-F1078)</f>
        <v>94.270000000000437</v>
      </c>
      <c r="J1079" s="15">
        <f>MAX(BTC[[#This Row],[H-L]:[|L-pC|]])</f>
        <v>530.81999999999971</v>
      </c>
      <c r="K1079" s="8">
        <f>(K1078*9+BTC[[#This Row],[TR]])/10</f>
        <v>395.39664510369596</v>
      </c>
      <c r="L1079" s="12">
        <f>(BTC[[#This Row],[high]]+BTC[[#This Row],[low]])/2</f>
        <v>11077.41</v>
      </c>
      <c r="M1079" s="15">
        <f>BTC[[#This Row],[MidPrice]]+3*BTC[[#This Row],[ATR]]</f>
        <v>12263.599935311087</v>
      </c>
      <c r="N1079" s="15">
        <f>BTC[[#This Row],[MidPrice]]-3*BTC[[#This Row],[ATR]]</f>
        <v>9891.2200646889123</v>
      </c>
      <c r="O1079" s="15">
        <f>IF(OR(BTC[[#This Row],[UpperE]]&lt;O1078,F1078&gt;O1078),BTC[[#This Row],[UpperE]],O1078)</f>
        <v>12044.663817012319</v>
      </c>
      <c r="P1079" s="15">
        <f>IF(OR(BTC[[#This Row],[LowerE]]&gt;P1078,F1078&lt;P1078),BTC[[#This Row],[LowerE]],P1078)</f>
        <v>9891.2200646889123</v>
      </c>
      <c r="Q1079" s="8">
        <f>IF(T1078=O1078,BTC[[#This Row],[Upper]],BTC[[#This Row],[Lower]])</f>
        <v>9891.2200646889123</v>
      </c>
      <c r="R1079" s="22" t="e">
        <f>IF(BTC[[#This Row],[SuperTrend]]=BTC[[#This Row],[Upper]],BTC[[#This Row],[Upper]],NA())</f>
        <v>#N/A</v>
      </c>
      <c r="S1079" s="22">
        <f>IF(BTC[[#This Row],[SuperTrend]]=BTC[[#This Row],[Lower]],BTC[[#This Row],[Lower]],NA())</f>
        <v>9891.2200646889123</v>
      </c>
      <c r="T1079" s="22">
        <f>IF(BTC[[#This Row],[close]]&lt;=BTC[[#This Row],[STpot]],BTC[[#This Row],[Upper]],BTC[[#This Row],[Lower]])</f>
        <v>9891.2200646889123</v>
      </c>
    </row>
    <row r="1080" spans="1:20" x14ac:dyDescent="0.25">
      <c r="A1080" s="5">
        <v>1079</v>
      </c>
      <c r="B1080" s="2">
        <v>44041</v>
      </c>
      <c r="C1080" s="1">
        <v>11100.52</v>
      </c>
      <c r="D1080" s="1">
        <v>11170</v>
      </c>
      <c r="E1080" s="1">
        <v>10831</v>
      </c>
      <c r="F1080" s="1">
        <v>11099.61</v>
      </c>
      <c r="G1080" s="15">
        <f>BTC[[#This Row],[high]]-BTC[[#This Row],[low]]</f>
        <v>339</v>
      </c>
      <c r="H1080" s="15">
        <f>ABS(BTC[[#This Row],[high]]-F1079)</f>
        <v>69.469999999999345</v>
      </c>
      <c r="I1080" s="15">
        <f>ABS(BTC[[#This Row],[low]]-F1079)</f>
        <v>269.53000000000065</v>
      </c>
      <c r="J1080" s="15">
        <f>MAX(BTC[[#This Row],[H-L]:[|L-pC|]])</f>
        <v>339</v>
      </c>
      <c r="K1080" s="8">
        <f>(K1079*9+BTC[[#This Row],[TR]])/10</f>
        <v>389.75698059332638</v>
      </c>
      <c r="L1080" s="12">
        <f>(BTC[[#This Row],[high]]+BTC[[#This Row],[low]])/2</f>
        <v>11000.5</v>
      </c>
      <c r="M1080" s="15">
        <f>BTC[[#This Row],[MidPrice]]+3*BTC[[#This Row],[ATR]]</f>
        <v>12169.77094177998</v>
      </c>
      <c r="N1080" s="15">
        <f>BTC[[#This Row],[MidPrice]]-3*BTC[[#This Row],[ATR]]</f>
        <v>9831.2290582200203</v>
      </c>
      <c r="O1080" s="15">
        <f>IF(OR(BTC[[#This Row],[UpperE]]&lt;O1079,F1079&gt;O1079),BTC[[#This Row],[UpperE]],O1079)</f>
        <v>12044.663817012319</v>
      </c>
      <c r="P1080" s="15">
        <f>IF(OR(BTC[[#This Row],[LowerE]]&gt;P1079,F1079&lt;P1079),BTC[[#This Row],[LowerE]],P1079)</f>
        <v>9891.2200646889123</v>
      </c>
      <c r="Q1080" s="8">
        <f>IF(T1079=O1079,BTC[[#This Row],[Upper]],BTC[[#This Row],[Lower]])</f>
        <v>9891.2200646889123</v>
      </c>
      <c r="R1080" s="22" t="e">
        <f>IF(BTC[[#This Row],[SuperTrend]]=BTC[[#This Row],[Upper]],BTC[[#This Row],[Upper]],NA())</f>
        <v>#N/A</v>
      </c>
      <c r="S1080" s="22">
        <f>IF(BTC[[#This Row],[SuperTrend]]=BTC[[#This Row],[Lower]],BTC[[#This Row],[Lower]],NA())</f>
        <v>9891.2200646889123</v>
      </c>
      <c r="T1080" s="22">
        <f>IF(BTC[[#This Row],[close]]&lt;=BTC[[#This Row],[STpot]],BTC[[#This Row],[Upper]],BTC[[#This Row],[Lower]])</f>
        <v>9891.2200646889123</v>
      </c>
    </row>
    <row r="1081" spans="1:20" x14ac:dyDescent="0.25">
      <c r="A1081" s="5">
        <v>1080</v>
      </c>
      <c r="B1081" s="2">
        <v>44042</v>
      </c>
      <c r="C1081" s="1">
        <v>11099.79</v>
      </c>
      <c r="D1081" s="1">
        <v>11444</v>
      </c>
      <c r="E1081" s="1">
        <v>10960</v>
      </c>
      <c r="F1081" s="1">
        <v>11335.46</v>
      </c>
      <c r="G1081" s="15">
        <f>BTC[[#This Row],[high]]-BTC[[#This Row],[low]]</f>
        <v>484</v>
      </c>
      <c r="H1081" s="15">
        <f>ABS(BTC[[#This Row],[high]]-F1080)</f>
        <v>344.38999999999942</v>
      </c>
      <c r="I1081" s="15">
        <f>ABS(BTC[[#This Row],[low]]-F1080)</f>
        <v>139.61000000000058</v>
      </c>
      <c r="J1081" s="15">
        <f>MAX(BTC[[#This Row],[H-L]:[|L-pC|]])</f>
        <v>484</v>
      </c>
      <c r="K1081" s="8">
        <f>(K1080*9+BTC[[#This Row],[TR]])/10</f>
        <v>399.18128253399374</v>
      </c>
      <c r="L1081" s="12">
        <f>(BTC[[#This Row],[high]]+BTC[[#This Row],[low]])/2</f>
        <v>11202</v>
      </c>
      <c r="M1081" s="15">
        <f>BTC[[#This Row],[MidPrice]]+3*BTC[[#This Row],[ATR]]</f>
        <v>12399.543847601981</v>
      </c>
      <c r="N1081" s="15">
        <f>BTC[[#This Row],[MidPrice]]-3*BTC[[#This Row],[ATR]]</f>
        <v>10004.456152398019</v>
      </c>
      <c r="O1081" s="15">
        <f>IF(OR(BTC[[#This Row],[UpperE]]&lt;O1080,F1080&gt;O1080),BTC[[#This Row],[UpperE]],O1080)</f>
        <v>12044.663817012319</v>
      </c>
      <c r="P1081" s="15">
        <f>IF(OR(BTC[[#This Row],[LowerE]]&gt;P1080,F1080&lt;P1080),BTC[[#This Row],[LowerE]],P1080)</f>
        <v>10004.456152398019</v>
      </c>
      <c r="Q1081" s="8">
        <f>IF(T1080=O1080,BTC[[#This Row],[Upper]],BTC[[#This Row],[Lower]])</f>
        <v>10004.456152398019</v>
      </c>
      <c r="R1081" s="22" t="e">
        <f>IF(BTC[[#This Row],[SuperTrend]]=BTC[[#This Row],[Upper]],BTC[[#This Row],[Upper]],NA())</f>
        <v>#N/A</v>
      </c>
      <c r="S1081" s="22">
        <f>IF(BTC[[#This Row],[SuperTrend]]=BTC[[#This Row],[Lower]],BTC[[#This Row],[Lower]],NA())</f>
        <v>10004.456152398019</v>
      </c>
      <c r="T1081" s="22">
        <f>IF(BTC[[#This Row],[close]]&lt;=BTC[[#This Row],[STpot]],BTC[[#This Row],[Upper]],BTC[[#This Row],[Lower]])</f>
        <v>10004.456152398019</v>
      </c>
    </row>
    <row r="1082" spans="1:20" x14ac:dyDescent="0.25">
      <c r="A1082" s="5">
        <v>1081</v>
      </c>
      <c r="B1082" s="2">
        <v>44043</v>
      </c>
      <c r="C1082" s="1">
        <v>11335.46</v>
      </c>
      <c r="D1082" s="1">
        <v>11861</v>
      </c>
      <c r="E1082" s="1">
        <v>11220</v>
      </c>
      <c r="F1082" s="1">
        <v>11801.17</v>
      </c>
      <c r="G1082" s="15">
        <f>BTC[[#This Row],[high]]-BTC[[#This Row],[low]]</f>
        <v>641</v>
      </c>
      <c r="H1082" s="15">
        <f>ABS(BTC[[#This Row],[high]]-F1081)</f>
        <v>525.54000000000087</v>
      </c>
      <c r="I1082" s="15">
        <f>ABS(BTC[[#This Row],[low]]-F1081)</f>
        <v>115.45999999999913</v>
      </c>
      <c r="J1082" s="15">
        <f>MAX(BTC[[#This Row],[H-L]:[|L-pC|]])</f>
        <v>641</v>
      </c>
      <c r="K1082" s="8">
        <f>(K1081*9+BTC[[#This Row],[TR]])/10</f>
        <v>423.36315428059442</v>
      </c>
      <c r="L1082" s="12">
        <f>(BTC[[#This Row],[high]]+BTC[[#This Row],[low]])/2</f>
        <v>11540.5</v>
      </c>
      <c r="M1082" s="15">
        <f>BTC[[#This Row],[MidPrice]]+3*BTC[[#This Row],[ATR]]</f>
        <v>12810.589462841783</v>
      </c>
      <c r="N1082" s="15">
        <f>BTC[[#This Row],[MidPrice]]-3*BTC[[#This Row],[ATR]]</f>
        <v>10270.410537158217</v>
      </c>
      <c r="O1082" s="15">
        <f>IF(OR(BTC[[#This Row],[UpperE]]&lt;O1081,F1081&gt;O1081),BTC[[#This Row],[UpperE]],O1081)</f>
        <v>12044.663817012319</v>
      </c>
      <c r="P1082" s="15">
        <f>IF(OR(BTC[[#This Row],[LowerE]]&gt;P1081,F1081&lt;P1081),BTC[[#This Row],[LowerE]],P1081)</f>
        <v>10270.410537158217</v>
      </c>
      <c r="Q1082" s="8">
        <f>IF(T1081=O1081,BTC[[#This Row],[Upper]],BTC[[#This Row],[Lower]])</f>
        <v>10270.410537158217</v>
      </c>
      <c r="R1082" s="22" t="e">
        <f>IF(BTC[[#This Row],[SuperTrend]]=BTC[[#This Row],[Upper]],BTC[[#This Row],[Upper]],NA())</f>
        <v>#N/A</v>
      </c>
      <c r="S1082" s="22">
        <f>IF(BTC[[#This Row],[SuperTrend]]=BTC[[#This Row],[Lower]],BTC[[#This Row],[Lower]],NA())</f>
        <v>10270.410537158217</v>
      </c>
      <c r="T1082" s="22">
        <f>IF(BTC[[#This Row],[close]]&lt;=BTC[[#This Row],[STpot]],BTC[[#This Row],[Upper]],BTC[[#This Row],[Lower]])</f>
        <v>10270.410537158217</v>
      </c>
    </row>
    <row r="1083" spans="1:20" x14ac:dyDescent="0.25">
      <c r="A1083" s="5">
        <v>1082</v>
      </c>
      <c r="B1083" s="2">
        <v>44044</v>
      </c>
      <c r="C1083" s="1">
        <v>11801.17</v>
      </c>
      <c r="D1083" s="1">
        <v>12123.46</v>
      </c>
      <c r="E1083" s="1">
        <v>10518.5</v>
      </c>
      <c r="F1083" s="1">
        <v>11071.35</v>
      </c>
      <c r="G1083" s="15">
        <f>BTC[[#This Row],[high]]-BTC[[#This Row],[low]]</f>
        <v>1604.9599999999991</v>
      </c>
      <c r="H1083" s="15">
        <f>ABS(BTC[[#This Row],[high]]-F1082)</f>
        <v>322.28999999999905</v>
      </c>
      <c r="I1083" s="15">
        <f>ABS(BTC[[#This Row],[low]]-F1082)</f>
        <v>1282.67</v>
      </c>
      <c r="J1083" s="15">
        <f>MAX(BTC[[#This Row],[H-L]:[|L-pC|]])</f>
        <v>1604.9599999999991</v>
      </c>
      <c r="K1083" s="8">
        <f>(K1082*9+BTC[[#This Row],[TR]])/10</f>
        <v>541.52283885253496</v>
      </c>
      <c r="L1083" s="12">
        <f>(BTC[[#This Row],[high]]+BTC[[#This Row],[low]])/2</f>
        <v>11320.98</v>
      </c>
      <c r="M1083" s="15">
        <f>BTC[[#This Row],[MidPrice]]+3*BTC[[#This Row],[ATR]]</f>
        <v>12945.548516557605</v>
      </c>
      <c r="N1083" s="15">
        <f>BTC[[#This Row],[MidPrice]]-3*BTC[[#This Row],[ATR]]</f>
        <v>9696.4114834423945</v>
      </c>
      <c r="O1083" s="15">
        <f>IF(OR(BTC[[#This Row],[UpperE]]&lt;O1082,F1082&gt;O1082),BTC[[#This Row],[UpperE]],O1082)</f>
        <v>12044.663817012319</v>
      </c>
      <c r="P1083" s="15">
        <f>IF(OR(BTC[[#This Row],[LowerE]]&gt;P1082,F1082&lt;P1082),BTC[[#This Row],[LowerE]],P1082)</f>
        <v>10270.410537158217</v>
      </c>
      <c r="Q1083" s="8">
        <f>IF(T1082=O1082,BTC[[#This Row],[Upper]],BTC[[#This Row],[Lower]])</f>
        <v>10270.410537158217</v>
      </c>
      <c r="R1083" s="22" t="e">
        <f>IF(BTC[[#This Row],[SuperTrend]]=BTC[[#This Row],[Upper]],BTC[[#This Row],[Upper]],NA())</f>
        <v>#N/A</v>
      </c>
      <c r="S1083" s="22">
        <f>IF(BTC[[#This Row],[SuperTrend]]=BTC[[#This Row],[Lower]],BTC[[#This Row],[Lower]],NA())</f>
        <v>10270.410537158217</v>
      </c>
      <c r="T1083" s="22">
        <f>IF(BTC[[#This Row],[close]]&lt;=BTC[[#This Row],[STpot]],BTC[[#This Row],[Upper]],BTC[[#This Row],[Lower]])</f>
        <v>10270.410537158217</v>
      </c>
    </row>
    <row r="1084" spans="1:20" x14ac:dyDescent="0.25">
      <c r="A1084" s="5">
        <v>1083</v>
      </c>
      <c r="B1084" s="2">
        <v>44045</v>
      </c>
      <c r="C1084" s="1">
        <v>11071.36</v>
      </c>
      <c r="D1084" s="1">
        <v>11473</v>
      </c>
      <c r="E1084" s="1">
        <v>10936</v>
      </c>
      <c r="F1084" s="1">
        <v>11219.81</v>
      </c>
      <c r="G1084" s="15">
        <f>BTC[[#This Row],[high]]-BTC[[#This Row],[low]]</f>
        <v>537</v>
      </c>
      <c r="H1084" s="15">
        <f>ABS(BTC[[#This Row],[high]]-F1083)</f>
        <v>401.64999999999964</v>
      </c>
      <c r="I1084" s="15">
        <f>ABS(BTC[[#This Row],[low]]-F1083)</f>
        <v>135.35000000000036</v>
      </c>
      <c r="J1084" s="15">
        <f>MAX(BTC[[#This Row],[H-L]:[|L-pC|]])</f>
        <v>537</v>
      </c>
      <c r="K1084" s="8">
        <f>(K1083*9+BTC[[#This Row],[TR]])/10</f>
        <v>541.0705549672814</v>
      </c>
      <c r="L1084" s="12">
        <f>(BTC[[#This Row],[high]]+BTC[[#This Row],[low]])/2</f>
        <v>11204.5</v>
      </c>
      <c r="M1084" s="15">
        <f>BTC[[#This Row],[MidPrice]]+3*BTC[[#This Row],[ATR]]</f>
        <v>12827.711664901844</v>
      </c>
      <c r="N1084" s="15">
        <f>BTC[[#This Row],[MidPrice]]-3*BTC[[#This Row],[ATR]]</f>
        <v>9581.2883350981556</v>
      </c>
      <c r="O1084" s="15">
        <f>IF(OR(BTC[[#This Row],[UpperE]]&lt;O1083,F1083&gt;O1083),BTC[[#This Row],[UpperE]],O1083)</f>
        <v>12044.663817012319</v>
      </c>
      <c r="P1084" s="15">
        <f>IF(OR(BTC[[#This Row],[LowerE]]&gt;P1083,F1083&lt;P1083),BTC[[#This Row],[LowerE]],P1083)</f>
        <v>10270.410537158217</v>
      </c>
      <c r="Q1084" s="8">
        <f>IF(T1083=O1083,BTC[[#This Row],[Upper]],BTC[[#This Row],[Lower]])</f>
        <v>10270.410537158217</v>
      </c>
      <c r="R1084" s="22" t="e">
        <f>IF(BTC[[#This Row],[SuperTrend]]=BTC[[#This Row],[Upper]],BTC[[#This Row],[Upper]],NA())</f>
        <v>#N/A</v>
      </c>
      <c r="S1084" s="22">
        <f>IF(BTC[[#This Row],[SuperTrend]]=BTC[[#This Row],[Lower]],BTC[[#This Row],[Lower]],NA())</f>
        <v>10270.410537158217</v>
      </c>
      <c r="T1084" s="22">
        <f>IF(BTC[[#This Row],[close]]&lt;=BTC[[#This Row],[STpot]],BTC[[#This Row],[Upper]],BTC[[#This Row],[Lower]])</f>
        <v>10270.410537158217</v>
      </c>
    </row>
    <row r="1085" spans="1:20" x14ac:dyDescent="0.25">
      <c r="A1085" s="5">
        <v>1084</v>
      </c>
      <c r="B1085" s="2">
        <v>44046</v>
      </c>
      <c r="C1085" s="1">
        <v>11219.68</v>
      </c>
      <c r="D1085" s="1">
        <v>11414.98</v>
      </c>
      <c r="E1085" s="1">
        <v>11000</v>
      </c>
      <c r="F1085" s="1">
        <v>11191.97</v>
      </c>
      <c r="G1085" s="15">
        <f>BTC[[#This Row],[high]]-BTC[[#This Row],[low]]</f>
        <v>414.97999999999956</v>
      </c>
      <c r="H1085" s="15">
        <f>ABS(BTC[[#This Row],[high]]-F1084)</f>
        <v>195.17000000000007</v>
      </c>
      <c r="I1085" s="15">
        <f>ABS(BTC[[#This Row],[low]]-F1084)</f>
        <v>219.80999999999949</v>
      </c>
      <c r="J1085" s="15">
        <f>MAX(BTC[[#This Row],[H-L]:[|L-pC|]])</f>
        <v>414.97999999999956</v>
      </c>
      <c r="K1085" s="8">
        <f>(K1084*9+BTC[[#This Row],[TR]])/10</f>
        <v>528.46149947055324</v>
      </c>
      <c r="L1085" s="12">
        <f>(BTC[[#This Row],[high]]+BTC[[#This Row],[low]])/2</f>
        <v>11207.49</v>
      </c>
      <c r="M1085" s="15">
        <f>BTC[[#This Row],[MidPrice]]+3*BTC[[#This Row],[ATR]]</f>
        <v>12792.87449841166</v>
      </c>
      <c r="N1085" s="15">
        <f>BTC[[#This Row],[MidPrice]]-3*BTC[[#This Row],[ATR]]</f>
        <v>9622.1055015883394</v>
      </c>
      <c r="O1085" s="15">
        <f>IF(OR(BTC[[#This Row],[UpperE]]&lt;O1084,F1084&gt;O1084),BTC[[#This Row],[UpperE]],O1084)</f>
        <v>12044.663817012319</v>
      </c>
      <c r="P1085" s="15">
        <f>IF(OR(BTC[[#This Row],[LowerE]]&gt;P1084,F1084&lt;P1084),BTC[[#This Row],[LowerE]],P1084)</f>
        <v>10270.410537158217</v>
      </c>
      <c r="Q1085" s="8">
        <f>IF(T1084=O1084,BTC[[#This Row],[Upper]],BTC[[#This Row],[Lower]])</f>
        <v>10270.410537158217</v>
      </c>
      <c r="R1085" s="22" t="e">
        <f>IF(BTC[[#This Row],[SuperTrend]]=BTC[[#This Row],[Upper]],BTC[[#This Row],[Upper]],NA())</f>
        <v>#N/A</v>
      </c>
      <c r="S1085" s="22">
        <f>IF(BTC[[#This Row],[SuperTrend]]=BTC[[#This Row],[Lower]],BTC[[#This Row],[Lower]],NA())</f>
        <v>10270.410537158217</v>
      </c>
      <c r="T1085" s="22">
        <f>IF(BTC[[#This Row],[close]]&lt;=BTC[[#This Row],[STpot]],BTC[[#This Row],[Upper]],BTC[[#This Row],[Lower]])</f>
        <v>10270.410537158217</v>
      </c>
    </row>
    <row r="1086" spans="1:20" x14ac:dyDescent="0.25">
      <c r="A1086" s="5">
        <v>1085</v>
      </c>
      <c r="B1086" s="2">
        <v>44047</v>
      </c>
      <c r="C1086" s="1">
        <v>11191.99</v>
      </c>
      <c r="D1086" s="1">
        <v>11780.93</v>
      </c>
      <c r="E1086" s="1">
        <v>11093</v>
      </c>
      <c r="F1086" s="1">
        <v>11744.91</v>
      </c>
      <c r="G1086" s="15">
        <f>BTC[[#This Row],[high]]-BTC[[#This Row],[low]]</f>
        <v>687.93000000000029</v>
      </c>
      <c r="H1086" s="15">
        <f>ABS(BTC[[#This Row],[high]]-F1085)</f>
        <v>588.96000000000095</v>
      </c>
      <c r="I1086" s="15">
        <f>ABS(BTC[[#This Row],[low]]-F1085)</f>
        <v>98.969999999999345</v>
      </c>
      <c r="J1086" s="15">
        <f>MAX(BTC[[#This Row],[H-L]:[|L-pC|]])</f>
        <v>687.93000000000029</v>
      </c>
      <c r="K1086" s="8">
        <f>(K1085*9+BTC[[#This Row],[TR]])/10</f>
        <v>544.40834952349792</v>
      </c>
      <c r="L1086" s="12">
        <f>(BTC[[#This Row],[high]]+BTC[[#This Row],[low]])/2</f>
        <v>11436.965</v>
      </c>
      <c r="M1086" s="15">
        <f>BTC[[#This Row],[MidPrice]]+3*BTC[[#This Row],[ATR]]</f>
        <v>13070.190048570494</v>
      </c>
      <c r="N1086" s="15">
        <f>BTC[[#This Row],[MidPrice]]-3*BTC[[#This Row],[ATR]]</f>
        <v>9803.7399514295066</v>
      </c>
      <c r="O1086" s="15">
        <f>IF(OR(BTC[[#This Row],[UpperE]]&lt;O1085,F1085&gt;O1085),BTC[[#This Row],[UpperE]],O1085)</f>
        <v>12044.663817012319</v>
      </c>
      <c r="P1086" s="15">
        <f>IF(OR(BTC[[#This Row],[LowerE]]&gt;P1085,F1085&lt;P1085),BTC[[#This Row],[LowerE]],P1085)</f>
        <v>10270.410537158217</v>
      </c>
      <c r="Q1086" s="8">
        <f>IF(T1085=O1085,BTC[[#This Row],[Upper]],BTC[[#This Row],[Lower]])</f>
        <v>10270.410537158217</v>
      </c>
      <c r="R1086" s="22" t="e">
        <f>IF(BTC[[#This Row],[SuperTrend]]=BTC[[#This Row],[Upper]],BTC[[#This Row],[Upper]],NA())</f>
        <v>#N/A</v>
      </c>
      <c r="S1086" s="22">
        <f>IF(BTC[[#This Row],[SuperTrend]]=BTC[[#This Row],[Lower]],BTC[[#This Row],[Lower]],NA())</f>
        <v>10270.410537158217</v>
      </c>
      <c r="T1086" s="22">
        <f>IF(BTC[[#This Row],[close]]&lt;=BTC[[#This Row],[STpot]],BTC[[#This Row],[Upper]],BTC[[#This Row],[Lower]])</f>
        <v>10270.410537158217</v>
      </c>
    </row>
    <row r="1087" spans="1:20" x14ac:dyDescent="0.25">
      <c r="A1087" s="5">
        <v>1086</v>
      </c>
      <c r="B1087" s="2">
        <v>44048</v>
      </c>
      <c r="C1087" s="1">
        <v>11744.91</v>
      </c>
      <c r="D1087" s="1">
        <v>11900</v>
      </c>
      <c r="E1087" s="1">
        <v>11562.5</v>
      </c>
      <c r="F1087" s="1">
        <v>11762.46</v>
      </c>
      <c r="G1087" s="15">
        <f>BTC[[#This Row],[high]]-BTC[[#This Row],[low]]</f>
        <v>337.5</v>
      </c>
      <c r="H1087" s="15">
        <f>ABS(BTC[[#This Row],[high]]-F1086)</f>
        <v>155.09000000000015</v>
      </c>
      <c r="I1087" s="15">
        <f>ABS(BTC[[#This Row],[low]]-F1086)</f>
        <v>182.40999999999985</v>
      </c>
      <c r="J1087" s="15">
        <f>MAX(BTC[[#This Row],[H-L]:[|L-pC|]])</f>
        <v>337.5</v>
      </c>
      <c r="K1087" s="8">
        <f>(K1086*9+BTC[[#This Row],[TR]])/10</f>
        <v>523.71751457114817</v>
      </c>
      <c r="L1087" s="12">
        <f>(BTC[[#This Row],[high]]+BTC[[#This Row],[low]])/2</f>
        <v>11731.25</v>
      </c>
      <c r="M1087" s="15">
        <f>BTC[[#This Row],[MidPrice]]+3*BTC[[#This Row],[ATR]]</f>
        <v>13302.402543713444</v>
      </c>
      <c r="N1087" s="15">
        <f>BTC[[#This Row],[MidPrice]]-3*BTC[[#This Row],[ATR]]</f>
        <v>10160.097456286556</v>
      </c>
      <c r="O1087" s="15">
        <f>IF(OR(BTC[[#This Row],[UpperE]]&lt;O1086,F1086&gt;O1086),BTC[[#This Row],[UpperE]],O1086)</f>
        <v>12044.663817012319</v>
      </c>
      <c r="P1087" s="15">
        <f>IF(OR(BTC[[#This Row],[LowerE]]&gt;P1086,F1086&lt;P1086),BTC[[#This Row],[LowerE]],P1086)</f>
        <v>10270.410537158217</v>
      </c>
      <c r="Q1087" s="8">
        <f>IF(T1086=O1086,BTC[[#This Row],[Upper]],BTC[[#This Row],[Lower]])</f>
        <v>10270.410537158217</v>
      </c>
      <c r="R1087" s="22" t="e">
        <f>IF(BTC[[#This Row],[SuperTrend]]=BTC[[#This Row],[Upper]],BTC[[#This Row],[Upper]],NA())</f>
        <v>#N/A</v>
      </c>
      <c r="S1087" s="22">
        <f>IF(BTC[[#This Row],[SuperTrend]]=BTC[[#This Row],[Lower]],BTC[[#This Row],[Lower]],NA())</f>
        <v>10270.410537158217</v>
      </c>
      <c r="T1087" s="22">
        <f>IF(BTC[[#This Row],[close]]&lt;=BTC[[#This Row],[STpot]],BTC[[#This Row],[Upper]],BTC[[#This Row],[Lower]])</f>
        <v>10270.410537158217</v>
      </c>
    </row>
    <row r="1088" spans="1:20" x14ac:dyDescent="0.25">
      <c r="A1088" s="5">
        <v>1087</v>
      </c>
      <c r="B1088" s="2">
        <v>44049</v>
      </c>
      <c r="C1088" s="1">
        <v>11762.47</v>
      </c>
      <c r="D1088" s="1">
        <v>11909.94</v>
      </c>
      <c r="E1088" s="1">
        <v>11322</v>
      </c>
      <c r="F1088" s="1">
        <v>11594.23</v>
      </c>
      <c r="G1088" s="15">
        <f>BTC[[#This Row],[high]]-BTC[[#This Row],[low]]</f>
        <v>587.94000000000051</v>
      </c>
      <c r="H1088" s="15">
        <f>ABS(BTC[[#This Row],[high]]-F1087)</f>
        <v>147.48000000000138</v>
      </c>
      <c r="I1088" s="15">
        <f>ABS(BTC[[#This Row],[low]]-F1087)</f>
        <v>440.45999999999913</v>
      </c>
      <c r="J1088" s="15">
        <f>MAX(BTC[[#This Row],[H-L]:[|L-pC|]])</f>
        <v>587.94000000000051</v>
      </c>
      <c r="K1088" s="8">
        <f>(K1087*9+BTC[[#This Row],[TR]])/10</f>
        <v>530.13976311403337</v>
      </c>
      <c r="L1088" s="12">
        <f>(BTC[[#This Row],[high]]+BTC[[#This Row],[low]])/2</f>
        <v>11615.970000000001</v>
      </c>
      <c r="M1088" s="15">
        <f>BTC[[#This Row],[MidPrice]]+3*BTC[[#This Row],[ATR]]</f>
        <v>13206.389289342102</v>
      </c>
      <c r="N1088" s="15">
        <f>BTC[[#This Row],[MidPrice]]-3*BTC[[#This Row],[ATR]]</f>
        <v>10025.550710657901</v>
      </c>
      <c r="O1088" s="15">
        <f>IF(OR(BTC[[#This Row],[UpperE]]&lt;O1087,F1087&gt;O1087),BTC[[#This Row],[UpperE]],O1087)</f>
        <v>12044.663817012319</v>
      </c>
      <c r="P1088" s="15">
        <f>IF(OR(BTC[[#This Row],[LowerE]]&gt;P1087,F1087&lt;P1087),BTC[[#This Row],[LowerE]],P1087)</f>
        <v>10270.410537158217</v>
      </c>
      <c r="Q1088" s="8">
        <f>IF(T1087=O1087,BTC[[#This Row],[Upper]],BTC[[#This Row],[Lower]])</f>
        <v>10270.410537158217</v>
      </c>
      <c r="R1088" s="22" t="e">
        <f>IF(BTC[[#This Row],[SuperTrend]]=BTC[[#This Row],[Upper]],BTC[[#This Row],[Upper]],NA())</f>
        <v>#N/A</v>
      </c>
      <c r="S1088" s="22">
        <f>IF(BTC[[#This Row],[SuperTrend]]=BTC[[#This Row],[Lower]],BTC[[#This Row],[Lower]],NA())</f>
        <v>10270.410537158217</v>
      </c>
      <c r="T1088" s="22">
        <f>IF(BTC[[#This Row],[close]]&lt;=BTC[[#This Row],[STpot]],BTC[[#This Row],[Upper]],BTC[[#This Row],[Lower]])</f>
        <v>10270.410537158217</v>
      </c>
    </row>
    <row r="1089" spans="1:20" x14ac:dyDescent="0.25">
      <c r="A1089" s="5">
        <v>1088</v>
      </c>
      <c r="B1089" s="2">
        <v>44050</v>
      </c>
      <c r="C1089" s="1">
        <v>11594.36</v>
      </c>
      <c r="D1089" s="1">
        <v>11808.27</v>
      </c>
      <c r="E1089" s="1">
        <v>11512</v>
      </c>
      <c r="F1089" s="1">
        <v>11761.41</v>
      </c>
      <c r="G1089" s="15">
        <f>BTC[[#This Row],[high]]-BTC[[#This Row],[low]]</f>
        <v>296.27000000000044</v>
      </c>
      <c r="H1089" s="15">
        <f>ABS(BTC[[#This Row],[high]]-F1088)</f>
        <v>214.04000000000087</v>
      </c>
      <c r="I1089" s="15">
        <f>ABS(BTC[[#This Row],[low]]-F1088)</f>
        <v>82.229999999999563</v>
      </c>
      <c r="J1089" s="15">
        <f>MAX(BTC[[#This Row],[H-L]:[|L-pC|]])</f>
        <v>296.27000000000044</v>
      </c>
      <c r="K1089" s="8">
        <f>(K1088*9+BTC[[#This Row],[TR]])/10</f>
        <v>506.75278680263011</v>
      </c>
      <c r="L1089" s="12">
        <f>(BTC[[#This Row],[high]]+BTC[[#This Row],[low]])/2</f>
        <v>11660.135</v>
      </c>
      <c r="M1089" s="15">
        <f>BTC[[#This Row],[MidPrice]]+3*BTC[[#This Row],[ATR]]</f>
        <v>13180.39336040789</v>
      </c>
      <c r="N1089" s="15">
        <f>BTC[[#This Row],[MidPrice]]-3*BTC[[#This Row],[ATR]]</f>
        <v>10139.87663959211</v>
      </c>
      <c r="O1089" s="15">
        <f>IF(OR(BTC[[#This Row],[UpperE]]&lt;O1088,F1088&gt;O1088),BTC[[#This Row],[UpperE]],O1088)</f>
        <v>12044.663817012319</v>
      </c>
      <c r="P1089" s="15">
        <f>IF(OR(BTC[[#This Row],[LowerE]]&gt;P1088,F1088&lt;P1088),BTC[[#This Row],[LowerE]],P1088)</f>
        <v>10270.410537158217</v>
      </c>
      <c r="Q1089" s="8">
        <f>IF(T1088=O1088,BTC[[#This Row],[Upper]],BTC[[#This Row],[Lower]])</f>
        <v>10270.410537158217</v>
      </c>
      <c r="R1089" s="22" t="e">
        <f>IF(BTC[[#This Row],[SuperTrend]]=BTC[[#This Row],[Upper]],BTC[[#This Row],[Upper]],NA())</f>
        <v>#N/A</v>
      </c>
      <c r="S1089" s="22">
        <f>IF(BTC[[#This Row],[SuperTrend]]=BTC[[#This Row],[Lower]],BTC[[#This Row],[Lower]],NA())</f>
        <v>10270.410537158217</v>
      </c>
      <c r="T1089" s="22">
        <f>IF(BTC[[#This Row],[close]]&lt;=BTC[[#This Row],[STpot]],BTC[[#This Row],[Upper]],BTC[[#This Row],[Lower]])</f>
        <v>10270.410537158217</v>
      </c>
    </row>
    <row r="1090" spans="1:20" x14ac:dyDescent="0.25">
      <c r="A1090" s="5">
        <v>1089</v>
      </c>
      <c r="B1090" s="2">
        <v>44051</v>
      </c>
      <c r="C1090" s="1">
        <v>11761.02</v>
      </c>
      <c r="D1090" s="1">
        <v>11797.11</v>
      </c>
      <c r="E1090" s="1">
        <v>11521.97</v>
      </c>
      <c r="F1090" s="1">
        <v>11681.68</v>
      </c>
      <c r="G1090" s="15">
        <f>BTC[[#This Row],[high]]-BTC[[#This Row],[low]]</f>
        <v>275.14000000000124</v>
      </c>
      <c r="H1090" s="15">
        <f>ABS(BTC[[#This Row],[high]]-F1089)</f>
        <v>35.700000000000728</v>
      </c>
      <c r="I1090" s="15">
        <f>ABS(BTC[[#This Row],[low]]-F1089)</f>
        <v>239.44000000000051</v>
      </c>
      <c r="J1090" s="15">
        <f>MAX(BTC[[#This Row],[H-L]:[|L-pC|]])</f>
        <v>275.14000000000124</v>
      </c>
      <c r="K1090" s="8">
        <f>(K1089*9+BTC[[#This Row],[TR]])/10</f>
        <v>483.5915081223672</v>
      </c>
      <c r="L1090" s="12">
        <f>(BTC[[#This Row],[high]]+BTC[[#This Row],[low]])/2</f>
        <v>11659.54</v>
      </c>
      <c r="M1090" s="15">
        <f>BTC[[#This Row],[MidPrice]]+3*BTC[[#This Row],[ATR]]</f>
        <v>13110.314524367102</v>
      </c>
      <c r="N1090" s="15">
        <f>BTC[[#This Row],[MidPrice]]-3*BTC[[#This Row],[ATR]]</f>
        <v>10208.765475632899</v>
      </c>
      <c r="O1090" s="15">
        <f>IF(OR(BTC[[#This Row],[UpperE]]&lt;O1089,F1089&gt;O1089),BTC[[#This Row],[UpperE]],O1089)</f>
        <v>12044.663817012319</v>
      </c>
      <c r="P1090" s="15">
        <f>IF(OR(BTC[[#This Row],[LowerE]]&gt;P1089,F1089&lt;P1089),BTC[[#This Row],[LowerE]],P1089)</f>
        <v>10270.410537158217</v>
      </c>
      <c r="Q1090" s="8">
        <f>IF(T1089=O1089,BTC[[#This Row],[Upper]],BTC[[#This Row],[Lower]])</f>
        <v>10270.410537158217</v>
      </c>
      <c r="R1090" s="22" t="e">
        <f>IF(BTC[[#This Row],[SuperTrend]]=BTC[[#This Row],[Upper]],BTC[[#This Row],[Upper]],NA())</f>
        <v>#N/A</v>
      </c>
      <c r="S1090" s="22">
        <f>IF(BTC[[#This Row],[SuperTrend]]=BTC[[#This Row],[Lower]],BTC[[#This Row],[Lower]],NA())</f>
        <v>10270.410537158217</v>
      </c>
      <c r="T1090" s="22">
        <f>IF(BTC[[#This Row],[close]]&lt;=BTC[[#This Row],[STpot]],BTC[[#This Row],[Upper]],BTC[[#This Row],[Lower]])</f>
        <v>10270.410537158217</v>
      </c>
    </row>
    <row r="1091" spans="1:20" x14ac:dyDescent="0.25">
      <c r="A1091" s="5">
        <v>1090</v>
      </c>
      <c r="B1091" s="2">
        <v>44052</v>
      </c>
      <c r="C1091" s="1">
        <v>11681.69</v>
      </c>
      <c r="D1091" s="1">
        <v>12067.35</v>
      </c>
      <c r="E1091" s="1">
        <v>11450</v>
      </c>
      <c r="F1091" s="1">
        <v>11892.92</v>
      </c>
      <c r="G1091" s="15">
        <f>BTC[[#This Row],[high]]-BTC[[#This Row],[low]]</f>
        <v>617.35000000000036</v>
      </c>
      <c r="H1091" s="15">
        <f>ABS(BTC[[#This Row],[high]]-F1090)</f>
        <v>385.67000000000007</v>
      </c>
      <c r="I1091" s="15">
        <f>ABS(BTC[[#This Row],[low]]-F1090)</f>
        <v>231.68000000000029</v>
      </c>
      <c r="J1091" s="15">
        <f>MAX(BTC[[#This Row],[H-L]:[|L-pC|]])</f>
        <v>617.35000000000036</v>
      </c>
      <c r="K1091" s="8">
        <f>(K1090*9+BTC[[#This Row],[TR]])/10</f>
        <v>496.96735731013052</v>
      </c>
      <c r="L1091" s="12">
        <f>(BTC[[#This Row],[high]]+BTC[[#This Row],[low]])/2</f>
        <v>11758.674999999999</v>
      </c>
      <c r="M1091" s="15">
        <f>BTC[[#This Row],[MidPrice]]+3*BTC[[#This Row],[ATR]]</f>
        <v>13249.577071930391</v>
      </c>
      <c r="N1091" s="15">
        <f>BTC[[#This Row],[MidPrice]]-3*BTC[[#This Row],[ATR]]</f>
        <v>10267.772928069608</v>
      </c>
      <c r="O1091" s="15">
        <f>IF(OR(BTC[[#This Row],[UpperE]]&lt;O1090,F1090&gt;O1090),BTC[[#This Row],[UpperE]],O1090)</f>
        <v>12044.663817012319</v>
      </c>
      <c r="P1091" s="15">
        <f>IF(OR(BTC[[#This Row],[LowerE]]&gt;P1090,F1090&lt;P1090),BTC[[#This Row],[LowerE]],P1090)</f>
        <v>10270.410537158217</v>
      </c>
      <c r="Q1091" s="8">
        <f>IF(T1090=O1090,BTC[[#This Row],[Upper]],BTC[[#This Row],[Lower]])</f>
        <v>10270.410537158217</v>
      </c>
      <c r="R1091" s="22" t="e">
        <f>IF(BTC[[#This Row],[SuperTrend]]=BTC[[#This Row],[Upper]],BTC[[#This Row],[Upper]],NA())</f>
        <v>#N/A</v>
      </c>
      <c r="S1091" s="22">
        <f>IF(BTC[[#This Row],[SuperTrend]]=BTC[[#This Row],[Lower]],BTC[[#This Row],[Lower]],NA())</f>
        <v>10270.410537158217</v>
      </c>
      <c r="T1091" s="22">
        <f>IF(BTC[[#This Row],[close]]&lt;=BTC[[#This Row],[STpot]],BTC[[#This Row],[Upper]],BTC[[#This Row],[Lower]])</f>
        <v>10270.410537158217</v>
      </c>
    </row>
    <row r="1092" spans="1:20" x14ac:dyDescent="0.25">
      <c r="A1092" s="5">
        <v>1091</v>
      </c>
      <c r="B1092" s="2">
        <v>44053</v>
      </c>
      <c r="C1092" s="1">
        <v>11892.9</v>
      </c>
      <c r="D1092" s="1">
        <v>11935</v>
      </c>
      <c r="E1092" s="1">
        <v>11125</v>
      </c>
      <c r="F1092" s="1">
        <v>11392.08</v>
      </c>
      <c r="G1092" s="15">
        <f>BTC[[#This Row],[high]]-BTC[[#This Row],[low]]</f>
        <v>810</v>
      </c>
      <c r="H1092" s="15">
        <f>ABS(BTC[[#This Row],[high]]-F1091)</f>
        <v>42.079999999999927</v>
      </c>
      <c r="I1092" s="15">
        <f>ABS(BTC[[#This Row],[low]]-F1091)</f>
        <v>767.92000000000007</v>
      </c>
      <c r="J1092" s="15">
        <f>MAX(BTC[[#This Row],[H-L]:[|L-pC|]])</f>
        <v>810</v>
      </c>
      <c r="K1092" s="8">
        <f>(K1091*9+BTC[[#This Row],[TR]])/10</f>
        <v>528.27062157911746</v>
      </c>
      <c r="L1092" s="12">
        <f>(BTC[[#This Row],[high]]+BTC[[#This Row],[low]])/2</f>
        <v>11530</v>
      </c>
      <c r="M1092" s="15">
        <f>BTC[[#This Row],[MidPrice]]+3*BTC[[#This Row],[ATR]]</f>
        <v>13114.811864737352</v>
      </c>
      <c r="N1092" s="15">
        <f>BTC[[#This Row],[MidPrice]]-3*BTC[[#This Row],[ATR]]</f>
        <v>9945.1881352626478</v>
      </c>
      <c r="O1092" s="15">
        <f>IF(OR(BTC[[#This Row],[UpperE]]&lt;O1091,F1091&gt;O1091),BTC[[#This Row],[UpperE]],O1091)</f>
        <v>12044.663817012319</v>
      </c>
      <c r="P1092" s="15">
        <f>IF(OR(BTC[[#This Row],[LowerE]]&gt;P1091,F1091&lt;P1091),BTC[[#This Row],[LowerE]],P1091)</f>
        <v>10270.410537158217</v>
      </c>
      <c r="Q1092" s="8">
        <f>IF(T1091=O1091,BTC[[#This Row],[Upper]],BTC[[#This Row],[Lower]])</f>
        <v>10270.410537158217</v>
      </c>
      <c r="R1092" s="22" t="e">
        <f>IF(BTC[[#This Row],[SuperTrend]]=BTC[[#This Row],[Upper]],BTC[[#This Row],[Upper]],NA())</f>
        <v>#N/A</v>
      </c>
      <c r="S1092" s="22">
        <f>IF(BTC[[#This Row],[SuperTrend]]=BTC[[#This Row],[Lower]],BTC[[#This Row],[Lower]],NA())</f>
        <v>10270.410537158217</v>
      </c>
      <c r="T1092" s="22">
        <f>IF(BTC[[#This Row],[close]]&lt;=BTC[[#This Row],[STpot]],BTC[[#This Row],[Upper]],BTC[[#This Row],[Lower]])</f>
        <v>10270.410537158217</v>
      </c>
    </row>
    <row r="1093" spans="1:20" x14ac:dyDescent="0.25">
      <c r="A1093" s="5">
        <v>1092</v>
      </c>
      <c r="B1093" s="2">
        <v>44054</v>
      </c>
      <c r="C1093" s="1">
        <v>11392.09</v>
      </c>
      <c r="D1093" s="1">
        <v>11617.52</v>
      </c>
      <c r="E1093" s="1">
        <v>11150</v>
      </c>
      <c r="F1093" s="1">
        <v>11564.33</v>
      </c>
      <c r="G1093" s="15">
        <f>BTC[[#This Row],[high]]-BTC[[#This Row],[low]]</f>
        <v>467.52000000000044</v>
      </c>
      <c r="H1093" s="15">
        <f>ABS(BTC[[#This Row],[high]]-F1092)</f>
        <v>225.44000000000051</v>
      </c>
      <c r="I1093" s="15">
        <f>ABS(BTC[[#This Row],[low]]-F1092)</f>
        <v>242.07999999999993</v>
      </c>
      <c r="J1093" s="15">
        <f>MAX(BTC[[#This Row],[H-L]:[|L-pC|]])</f>
        <v>467.52000000000044</v>
      </c>
      <c r="K1093" s="8">
        <f>(K1092*9+BTC[[#This Row],[TR]])/10</f>
        <v>522.19555942120576</v>
      </c>
      <c r="L1093" s="12">
        <f>(BTC[[#This Row],[high]]+BTC[[#This Row],[low]])/2</f>
        <v>11383.76</v>
      </c>
      <c r="M1093" s="15">
        <f>BTC[[#This Row],[MidPrice]]+3*BTC[[#This Row],[ATR]]</f>
        <v>12950.346678263617</v>
      </c>
      <c r="N1093" s="15">
        <f>BTC[[#This Row],[MidPrice]]-3*BTC[[#This Row],[ATR]]</f>
        <v>9817.1733217363835</v>
      </c>
      <c r="O1093" s="15">
        <f>IF(OR(BTC[[#This Row],[UpperE]]&lt;O1092,F1092&gt;O1092),BTC[[#This Row],[UpperE]],O1092)</f>
        <v>12044.663817012319</v>
      </c>
      <c r="P1093" s="15">
        <f>IF(OR(BTC[[#This Row],[LowerE]]&gt;P1092,F1092&lt;P1092),BTC[[#This Row],[LowerE]],P1092)</f>
        <v>10270.410537158217</v>
      </c>
      <c r="Q1093" s="8">
        <f>IF(T1092=O1092,BTC[[#This Row],[Upper]],BTC[[#This Row],[Lower]])</f>
        <v>10270.410537158217</v>
      </c>
      <c r="R1093" s="22" t="e">
        <f>IF(BTC[[#This Row],[SuperTrend]]=BTC[[#This Row],[Upper]],BTC[[#This Row],[Upper]],NA())</f>
        <v>#N/A</v>
      </c>
      <c r="S1093" s="22">
        <f>IF(BTC[[#This Row],[SuperTrend]]=BTC[[#This Row],[Lower]],BTC[[#This Row],[Lower]],NA())</f>
        <v>10270.410537158217</v>
      </c>
      <c r="T1093" s="22">
        <f>IF(BTC[[#This Row],[close]]&lt;=BTC[[#This Row],[STpot]],BTC[[#This Row],[Upper]],BTC[[#This Row],[Lower]])</f>
        <v>10270.410537158217</v>
      </c>
    </row>
    <row r="1094" spans="1:20" x14ac:dyDescent="0.25">
      <c r="A1094" s="5">
        <v>1093</v>
      </c>
      <c r="B1094" s="2">
        <v>44055</v>
      </c>
      <c r="C1094" s="1">
        <v>11564.34</v>
      </c>
      <c r="D1094" s="1">
        <v>11792.96</v>
      </c>
      <c r="E1094" s="1">
        <v>11270.36</v>
      </c>
      <c r="F1094" s="1">
        <v>11780</v>
      </c>
      <c r="G1094" s="15">
        <f>BTC[[#This Row],[high]]-BTC[[#This Row],[low]]</f>
        <v>522.59999999999854</v>
      </c>
      <c r="H1094" s="15">
        <f>ABS(BTC[[#This Row],[high]]-F1093)</f>
        <v>228.6299999999992</v>
      </c>
      <c r="I1094" s="15">
        <f>ABS(BTC[[#This Row],[low]]-F1093)</f>
        <v>293.96999999999935</v>
      </c>
      <c r="J1094" s="15">
        <f>MAX(BTC[[#This Row],[H-L]:[|L-pC|]])</f>
        <v>522.59999999999854</v>
      </c>
      <c r="K1094" s="8">
        <f>(K1093*9+BTC[[#This Row],[TR]])/10</f>
        <v>522.23600347908507</v>
      </c>
      <c r="L1094" s="12">
        <f>(BTC[[#This Row],[high]]+BTC[[#This Row],[low]])/2</f>
        <v>11531.66</v>
      </c>
      <c r="M1094" s="15">
        <f>BTC[[#This Row],[MidPrice]]+3*BTC[[#This Row],[ATR]]</f>
        <v>13098.368010437254</v>
      </c>
      <c r="N1094" s="15">
        <f>BTC[[#This Row],[MidPrice]]-3*BTC[[#This Row],[ATR]]</f>
        <v>9964.9519895627454</v>
      </c>
      <c r="O1094" s="15">
        <f>IF(OR(BTC[[#This Row],[UpperE]]&lt;O1093,F1093&gt;O1093),BTC[[#This Row],[UpperE]],O1093)</f>
        <v>12044.663817012319</v>
      </c>
      <c r="P1094" s="15">
        <f>IF(OR(BTC[[#This Row],[LowerE]]&gt;P1093,F1093&lt;P1093),BTC[[#This Row],[LowerE]],P1093)</f>
        <v>10270.410537158217</v>
      </c>
      <c r="Q1094" s="8">
        <f>IF(T1093=O1093,BTC[[#This Row],[Upper]],BTC[[#This Row],[Lower]])</f>
        <v>10270.410537158217</v>
      </c>
      <c r="R1094" s="22" t="e">
        <f>IF(BTC[[#This Row],[SuperTrend]]=BTC[[#This Row],[Upper]],BTC[[#This Row],[Upper]],NA())</f>
        <v>#N/A</v>
      </c>
      <c r="S1094" s="22">
        <f>IF(BTC[[#This Row],[SuperTrend]]=BTC[[#This Row],[Lower]],BTC[[#This Row],[Lower]],NA())</f>
        <v>10270.410537158217</v>
      </c>
      <c r="T1094" s="22">
        <f>IF(BTC[[#This Row],[close]]&lt;=BTC[[#This Row],[STpot]],BTC[[#This Row],[Upper]],BTC[[#This Row],[Lower]])</f>
        <v>10270.410537158217</v>
      </c>
    </row>
    <row r="1095" spans="1:20" x14ac:dyDescent="0.25">
      <c r="A1095" s="5">
        <v>1094</v>
      </c>
      <c r="B1095" s="2">
        <v>44056</v>
      </c>
      <c r="C1095" s="1">
        <v>11779.77</v>
      </c>
      <c r="D1095" s="1">
        <v>11850</v>
      </c>
      <c r="E1095" s="1">
        <v>11634.03</v>
      </c>
      <c r="F1095" s="1">
        <v>11760.54</v>
      </c>
      <c r="G1095" s="15">
        <f>BTC[[#This Row],[high]]-BTC[[#This Row],[low]]</f>
        <v>215.96999999999935</v>
      </c>
      <c r="H1095" s="15">
        <f>ABS(BTC[[#This Row],[high]]-F1094)</f>
        <v>70</v>
      </c>
      <c r="I1095" s="15">
        <f>ABS(BTC[[#This Row],[low]]-F1094)</f>
        <v>145.96999999999935</v>
      </c>
      <c r="J1095" s="15">
        <f>MAX(BTC[[#This Row],[H-L]:[|L-pC|]])</f>
        <v>215.96999999999935</v>
      </c>
      <c r="K1095" s="8">
        <f>(K1094*9+BTC[[#This Row],[TR]])/10</f>
        <v>491.60940313117652</v>
      </c>
      <c r="L1095" s="12">
        <f>(BTC[[#This Row],[high]]+BTC[[#This Row],[low]])/2</f>
        <v>11742.014999999999</v>
      </c>
      <c r="M1095" s="15">
        <f>BTC[[#This Row],[MidPrice]]+3*BTC[[#This Row],[ATR]]</f>
        <v>13216.84320939353</v>
      </c>
      <c r="N1095" s="15">
        <f>BTC[[#This Row],[MidPrice]]-3*BTC[[#This Row],[ATR]]</f>
        <v>10267.186790606469</v>
      </c>
      <c r="O1095" s="15">
        <f>IF(OR(BTC[[#This Row],[UpperE]]&lt;O1094,F1094&gt;O1094),BTC[[#This Row],[UpperE]],O1094)</f>
        <v>12044.663817012319</v>
      </c>
      <c r="P1095" s="15">
        <f>IF(OR(BTC[[#This Row],[LowerE]]&gt;P1094,F1094&lt;P1094),BTC[[#This Row],[LowerE]],P1094)</f>
        <v>10270.410537158217</v>
      </c>
      <c r="Q1095" s="8">
        <f>IF(T1094=O1094,BTC[[#This Row],[Upper]],BTC[[#This Row],[Lower]])</f>
        <v>10270.410537158217</v>
      </c>
      <c r="R1095" s="22" t="e">
        <f>IF(BTC[[#This Row],[SuperTrend]]=BTC[[#This Row],[Upper]],BTC[[#This Row],[Upper]],NA())</f>
        <v>#N/A</v>
      </c>
      <c r="S1095" s="22">
        <f>IF(BTC[[#This Row],[SuperTrend]]=BTC[[#This Row],[Lower]],BTC[[#This Row],[Lower]],NA())</f>
        <v>10270.410537158217</v>
      </c>
      <c r="T1095" s="22">
        <f>IF(BTC[[#This Row],[close]]&lt;=BTC[[#This Row],[STpot]],BTC[[#This Row],[Upper]],BTC[[#This Row],[Lower]])</f>
        <v>10270.410537158217</v>
      </c>
    </row>
    <row r="1096" spans="1:20" x14ac:dyDescent="0.25">
      <c r="A1096" s="5">
        <v>1095</v>
      </c>
      <c r="B1096" s="2">
        <v>44057</v>
      </c>
      <c r="C1096" s="1">
        <v>11760.55</v>
      </c>
      <c r="D1096" s="1">
        <v>11980</v>
      </c>
      <c r="E1096" s="1">
        <v>11680</v>
      </c>
      <c r="F1096" s="1">
        <v>11852.4</v>
      </c>
      <c r="G1096" s="15">
        <f>BTC[[#This Row],[high]]-BTC[[#This Row],[low]]</f>
        <v>300</v>
      </c>
      <c r="H1096" s="15">
        <f>ABS(BTC[[#This Row],[high]]-F1095)</f>
        <v>219.45999999999913</v>
      </c>
      <c r="I1096" s="15">
        <f>ABS(BTC[[#This Row],[low]]-F1095)</f>
        <v>80.540000000000873</v>
      </c>
      <c r="J1096" s="15">
        <f>MAX(BTC[[#This Row],[H-L]:[|L-pC|]])</f>
        <v>300</v>
      </c>
      <c r="K1096" s="8">
        <f>(K1095*9+BTC[[#This Row],[TR]])/10</f>
        <v>472.44846281805883</v>
      </c>
      <c r="L1096" s="12">
        <f>(BTC[[#This Row],[high]]+BTC[[#This Row],[low]])/2</f>
        <v>11830</v>
      </c>
      <c r="M1096" s="15">
        <f>BTC[[#This Row],[MidPrice]]+3*BTC[[#This Row],[ATR]]</f>
        <v>13247.345388454176</v>
      </c>
      <c r="N1096" s="15">
        <f>BTC[[#This Row],[MidPrice]]-3*BTC[[#This Row],[ATR]]</f>
        <v>10412.654611545824</v>
      </c>
      <c r="O1096" s="15">
        <f>IF(OR(BTC[[#This Row],[UpperE]]&lt;O1095,F1095&gt;O1095),BTC[[#This Row],[UpperE]],O1095)</f>
        <v>12044.663817012319</v>
      </c>
      <c r="P1096" s="15">
        <f>IF(OR(BTC[[#This Row],[LowerE]]&gt;P1095,F1095&lt;P1095),BTC[[#This Row],[LowerE]],P1095)</f>
        <v>10412.654611545824</v>
      </c>
      <c r="Q1096" s="8">
        <f>IF(T1095=O1095,BTC[[#This Row],[Upper]],BTC[[#This Row],[Lower]])</f>
        <v>10412.654611545824</v>
      </c>
      <c r="R1096" s="22" t="e">
        <f>IF(BTC[[#This Row],[SuperTrend]]=BTC[[#This Row],[Upper]],BTC[[#This Row],[Upper]],NA())</f>
        <v>#N/A</v>
      </c>
      <c r="S1096" s="22">
        <f>IF(BTC[[#This Row],[SuperTrend]]=BTC[[#This Row],[Lower]],BTC[[#This Row],[Lower]],NA())</f>
        <v>10412.654611545824</v>
      </c>
      <c r="T1096" s="22">
        <f>IF(BTC[[#This Row],[close]]&lt;=BTC[[#This Row],[STpot]],BTC[[#This Row],[Upper]],BTC[[#This Row],[Lower]])</f>
        <v>10412.654611545824</v>
      </c>
    </row>
    <row r="1097" spans="1:20" x14ac:dyDescent="0.25">
      <c r="A1097" s="5">
        <v>1096</v>
      </c>
      <c r="B1097" s="2">
        <v>44058</v>
      </c>
      <c r="C1097" s="1">
        <v>11852.4</v>
      </c>
      <c r="D1097" s="1">
        <v>11931.72</v>
      </c>
      <c r="E1097" s="1">
        <v>11686</v>
      </c>
      <c r="F1097" s="1">
        <v>11911</v>
      </c>
      <c r="G1097" s="15">
        <f>BTC[[#This Row],[high]]-BTC[[#This Row],[low]]</f>
        <v>245.71999999999935</v>
      </c>
      <c r="H1097" s="15">
        <f>ABS(BTC[[#This Row],[high]]-F1096)</f>
        <v>79.319999999999709</v>
      </c>
      <c r="I1097" s="15">
        <f>ABS(BTC[[#This Row],[low]]-F1096)</f>
        <v>166.39999999999964</v>
      </c>
      <c r="J1097" s="15">
        <f>MAX(BTC[[#This Row],[H-L]:[|L-pC|]])</f>
        <v>245.71999999999935</v>
      </c>
      <c r="K1097" s="8">
        <f>(K1096*9+BTC[[#This Row],[TR]])/10</f>
        <v>449.77561653625287</v>
      </c>
      <c r="L1097" s="12">
        <f>(BTC[[#This Row],[high]]+BTC[[#This Row],[low]])/2</f>
        <v>11808.86</v>
      </c>
      <c r="M1097" s="15">
        <f>BTC[[#This Row],[MidPrice]]+3*BTC[[#This Row],[ATR]]</f>
        <v>13158.186849608759</v>
      </c>
      <c r="N1097" s="15">
        <f>BTC[[#This Row],[MidPrice]]-3*BTC[[#This Row],[ATR]]</f>
        <v>10459.533150391242</v>
      </c>
      <c r="O1097" s="15">
        <f>IF(OR(BTC[[#This Row],[UpperE]]&lt;O1096,F1096&gt;O1096),BTC[[#This Row],[UpperE]],O1096)</f>
        <v>12044.663817012319</v>
      </c>
      <c r="P1097" s="15">
        <f>IF(OR(BTC[[#This Row],[LowerE]]&gt;P1096,F1096&lt;P1096),BTC[[#This Row],[LowerE]],P1096)</f>
        <v>10459.533150391242</v>
      </c>
      <c r="Q1097" s="8">
        <f>IF(T1096=O1096,BTC[[#This Row],[Upper]],BTC[[#This Row],[Lower]])</f>
        <v>10459.533150391242</v>
      </c>
      <c r="R1097" s="22" t="e">
        <f>IF(BTC[[#This Row],[SuperTrend]]=BTC[[#This Row],[Upper]],BTC[[#This Row],[Upper]],NA())</f>
        <v>#N/A</v>
      </c>
      <c r="S1097" s="22">
        <f>IF(BTC[[#This Row],[SuperTrend]]=BTC[[#This Row],[Lower]],BTC[[#This Row],[Lower]],NA())</f>
        <v>10459.533150391242</v>
      </c>
      <c r="T1097" s="22">
        <f>IF(BTC[[#This Row],[close]]&lt;=BTC[[#This Row],[STpot]],BTC[[#This Row],[Upper]],BTC[[#This Row],[Lower]])</f>
        <v>10459.533150391242</v>
      </c>
    </row>
    <row r="1098" spans="1:20" x14ac:dyDescent="0.25">
      <c r="A1098" s="5">
        <v>1097</v>
      </c>
      <c r="B1098" s="2">
        <v>44059</v>
      </c>
      <c r="C1098" s="1">
        <v>11910.99</v>
      </c>
      <c r="D1098" s="1">
        <v>12468</v>
      </c>
      <c r="E1098" s="1">
        <v>11769.78</v>
      </c>
      <c r="F1098" s="1">
        <v>12281.13</v>
      </c>
      <c r="G1098" s="15">
        <f>BTC[[#This Row],[high]]-BTC[[#This Row],[low]]</f>
        <v>698.21999999999935</v>
      </c>
      <c r="H1098" s="15">
        <f>ABS(BTC[[#This Row],[high]]-F1097)</f>
        <v>557</v>
      </c>
      <c r="I1098" s="15">
        <f>ABS(BTC[[#This Row],[low]]-F1097)</f>
        <v>141.21999999999935</v>
      </c>
      <c r="J1098" s="15">
        <f>MAX(BTC[[#This Row],[H-L]:[|L-pC|]])</f>
        <v>698.21999999999935</v>
      </c>
      <c r="K1098" s="8">
        <f>(K1097*9+BTC[[#This Row],[TR]])/10</f>
        <v>474.62005488262747</v>
      </c>
      <c r="L1098" s="12">
        <f>(BTC[[#This Row],[high]]+BTC[[#This Row],[low]])/2</f>
        <v>12118.89</v>
      </c>
      <c r="M1098" s="15">
        <f>BTC[[#This Row],[MidPrice]]+3*BTC[[#This Row],[ATR]]</f>
        <v>13542.750164647881</v>
      </c>
      <c r="N1098" s="15">
        <f>BTC[[#This Row],[MidPrice]]-3*BTC[[#This Row],[ATR]]</f>
        <v>10695.029835352118</v>
      </c>
      <c r="O1098" s="15">
        <f>IF(OR(BTC[[#This Row],[UpperE]]&lt;O1097,F1097&gt;O1097),BTC[[#This Row],[UpperE]],O1097)</f>
        <v>12044.663817012319</v>
      </c>
      <c r="P1098" s="15">
        <f>IF(OR(BTC[[#This Row],[LowerE]]&gt;P1097,F1097&lt;P1097),BTC[[#This Row],[LowerE]],P1097)</f>
        <v>10695.029835352118</v>
      </c>
      <c r="Q1098" s="8">
        <f>IF(T1097=O1097,BTC[[#This Row],[Upper]],BTC[[#This Row],[Lower]])</f>
        <v>10695.029835352118</v>
      </c>
      <c r="R1098" s="22" t="e">
        <f>IF(BTC[[#This Row],[SuperTrend]]=BTC[[#This Row],[Upper]],BTC[[#This Row],[Upper]],NA())</f>
        <v>#N/A</v>
      </c>
      <c r="S1098" s="22">
        <f>IF(BTC[[#This Row],[SuperTrend]]=BTC[[#This Row],[Lower]],BTC[[#This Row],[Lower]],NA())</f>
        <v>10695.029835352118</v>
      </c>
      <c r="T1098" s="22">
        <f>IF(BTC[[#This Row],[close]]&lt;=BTC[[#This Row],[STpot]],BTC[[#This Row],[Upper]],BTC[[#This Row],[Lower]])</f>
        <v>10695.029835352118</v>
      </c>
    </row>
    <row r="1099" spans="1:20" x14ac:dyDescent="0.25">
      <c r="A1099" s="5">
        <v>1098</v>
      </c>
      <c r="B1099" s="2">
        <v>44060</v>
      </c>
      <c r="C1099" s="1">
        <v>12281.15</v>
      </c>
      <c r="D1099" s="1">
        <v>12387.77</v>
      </c>
      <c r="E1099" s="1">
        <v>11817.93</v>
      </c>
      <c r="F1099" s="1">
        <v>11945.01</v>
      </c>
      <c r="G1099" s="15">
        <f>BTC[[#This Row],[high]]-BTC[[#This Row],[low]]</f>
        <v>569.84000000000015</v>
      </c>
      <c r="H1099" s="15">
        <f>ABS(BTC[[#This Row],[high]]-F1098)</f>
        <v>106.64000000000124</v>
      </c>
      <c r="I1099" s="15">
        <f>ABS(BTC[[#This Row],[low]]-F1098)</f>
        <v>463.19999999999891</v>
      </c>
      <c r="J1099" s="15">
        <f>MAX(BTC[[#This Row],[H-L]:[|L-pC|]])</f>
        <v>569.84000000000015</v>
      </c>
      <c r="K1099" s="8">
        <f>(K1098*9+BTC[[#This Row],[TR]])/10</f>
        <v>484.14204939436479</v>
      </c>
      <c r="L1099" s="12">
        <f>(BTC[[#This Row],[high]]+BTC[[#This Row],[low]])/2</f>
        <v>12102.85</v>
      </c>
      <c r="M1099" s="15">
        <f>BTC[[#This Row],[MidPrice]]+3*BTC[[#This Row],[ATR]]</f>
        <v>13555.276148183095</v>
      </c>
      <c r="N1099" s="15">
        <f>BTC[[#This Row],[MidPrice]]-3*BTC[[#This Row],[ATR]]</f>
        <v>10650.423851816906</v>
      </c>
      <c r="O1099" s="15">
        <f>IF(OR(BTC[[#This Row],[UpperE]]&lt;O1098,F1098&gt;O1098),BTC[[#This Row],[UpperE]],O1098)</f>
        <v>13555.276148183095</v>
      </c>
      <c r="P1099" s="15">
        <f>IF(OR(BTC[[#This Row],[LowerE]]&gt;P1098,F1098&lt;P1098),BTC[[#This Row],[LowerE]],P1098)</f>
        <v>10695.029835352118</v>
      </c>
      <c r="Q1099" s="8">
        <f>IF(T1098=O1098,BTC[[#This Row],[Upper]],BTC[[#This Row],[Lower]])</f>
        <v>10695.029835352118</v>
      </c>
      <c r="R1099" s="22" t="e">
        <f>IF(BTC[[#This Row],[SuperTrend]]=BTC[[#This Row],[Upper]],BTC[[#This Row],[Upper]],NA())</f>
        <v>#N/A</v>
      </c>
      <c r="S1099" s="22">
        <f>IF(BTC[[#This Row],[SuperTrend]]=BTC[[#This Row],[Lower]],BTC[[#This Row],[Lower]],NA())</f>
        <v>10695.029835352118</v>
      </c>
      <c r="T1099" s="22">
        <f>IF(BTC[[#This Row],[close]]&lt;=BTC[[#This Row],[STpot]],BTC[[#This Row],[Upper]],BTC[[#This Row],[Lower]])</f>
        <v>10695.029835352118</v>
      </c>
    </row>
    <row r="1100" spans="1:20" x14ac:dyDescent="0.25">
      <c r="A1100" s="5">
        <v>1099</v>
      </c>
      <c r="B1100" s="2">
        <v>44061</v>
      </c>
      <c r="C1100" s="1">
        <v>11945.1</v>
      </c>
      <c r="D1100" s="1">
        <v>12020.08</v>
      </c>
      <c r="E1100" s="1">
        <v>11561</v>
      </c>
      <c r="F1100" s="1">
        <v>11754.59</v>
      </c>
      <c r="G1100" s="15">
        <f>BTC[[#This Row],[high]]-BTC[[#This Row],[low]]</f>
        <v>459.07999999999993</v>
      </c>
      <c r="H1100" s="15">
        <f>ABS(BTC[[#This Row],[high]]-F1099)</f>
        <v>75.069999999999709</v>
      </c>
      <c r="I1100" s="15">
        <f>ABS(BTC[[#This Row],[low]]-F1099)</f>
        <v>384.01000000000022</v>
      </c>
      <c r="J1100" s="15">
        <f>MAX(BTC[[#This Row],[H-L]:[|L-pC|]])</f>
        <v>459.07999999999993</v>
      </c>
      <c r="K1100" s="8">
        <f>(K1099*9+BTC[[#This Row],[TR]])/10</f>
        <v>481.63584445492836</v>
      </c>
      <c r="L1100" s="12">
        <f>(BTC[[#This Row],[high]]+BTC[[#This Row],[low]])/2</f>
        <v>11790.54</v>
      </c>
      <c r="M1100" s="15">
        <f>BTC[[#This Row],[MidPrice]]+3*BTC[[#This Row],[ATR]]</f>
        <v>13235.447533364786</v>
      </c>
      <c r="N1100" s="15">
        <f>BTC[[#This Row],[MidPrice]]-3*BTC[[#This Row],[ATR]]</f>
        <v>10345.632466635216</v>
      </c>
      <c r="O1100" s="15">
        <f>IF(OR(BTC[[#This Row],[UpperE]]&lt;O1099,F1099&gt;O1099),BTC[[#This Row],[UpperE]],O1099)</f>
        <v>13235.447533364786</v>
      </c>
      <c r="P1100" s="15">
        <f>IF(OR(BTC[[#This Row],[LowerE]]&gt;P1099,F1099&lt;P1099),BTC[[#This Row],[LowerE]],P1099)</f>
        <v>10695.029835352118</v>
      </c>
      <c r="Q1100" s="8">
        <f>IF(T1099=O1099,BTC[[#This Row],[Upper]],BTC[[#This Row],[Lower]])</f>
        <v>10695.029835352118</v>
      </c>
      <c r="R1100" s="22" t="e">
        <f>IF(BTC[[#This Row],[SuperTrend]]=BTC[[#This Row],[Upper]],BTC[[#This Row],[Upper]],NA())</f>
        <v>#N/A</v>
      </c>
      <c r="S1100" s="22">
        <f>IF(BTC[[#This Row],[SuperTrend]]=BTC[[#This Row],[Lower]],BTC[[#This Row],[Lower]],NA())</f>
        <v>10695.029835352118</v>
      </c>
      <c r="T1100" s="22">
        <f>IF(BTC[[#This Row],[close]]&lt;=BTC[[#This Row],[STpot]],BTC[[#This Row],[Upper]],BTC[[#This Row],[Lower]])</f>
        <v>10695.029835352118</v>
      </c>
    </row>
    <row r="1101" spans="1:20" x14ac:dyDescent="0.25">
      <c r="A1101" s="5">
        <v>1100</v>
      </c>
      <c r="B1101" s="2">
        <v>44062</v>
      </c>
      <c r="C1101" s="1">
        <v>11754.38</v>
      </c>
      <c r="D1101" s="1">
        <v>11888</v>
      </c>
      <c r="E1101" s="1">
        <v>11668</v>
      </c>
      <c r="F1101" s="1">
        <v>11853.55</v>
      </c>
      <c r="G1101" s="15">
        <f>BTC[[#This Row],[high]]-BTC[[#This Row],[low]]</f>
        <v>220</v>
      </c>
      <c r="H1101" s="15">
        <f>ABS(BTC[[#This Row],[high]]-F1100)</f>
        <v>133.40999999999985</v>
      </c>
      <c r="I1101" s="15">
        <f>ABS(BTC[[#This Row],[low]]-F1100)</f>
        <v>86.590000000000146</v>
      </c>
      <c r="J1101" s="15">
        <f>MAX(BTC[[#This Row],[H-L]:[|L-pC|]])</f>
        <v>220</v>
      </c>
      <c r="K1101" s="8">
        <f>(K1100*9+BTC[[#This Row],[TR]])/10</f>
        <v>455.47226000943556</v>
      </c>
      <c r="L1101" s="12">
        <f>(BTC[[#This Row],[high]]+BTC[[#This Row],[low]])/2</f>
        <v>11778</v>
      </c>
      <c r="M1101" s="15">
        <f>BTC[[#This Row],[MidPrice]]+3*BTC[[#This Row],[ATR]]</f>
        <v>13144.416780028307</v>
      </c>
      <c r="N1101" s="15">
        <f>BTC[[#This Row],[MidPrice]]-3*BTC[[#This Row],[ATR]]</f>
        <v>10411.583219971693</v>
      </c>
      <c r="O1101" s="15">
        <f>IF(OR(BTC[[#This Row],[UpperE]]&lt;O1100,F1100&gt;O1100),BTC[[#This Row],[UpperE]],O1100)</f>
        <v>13144.416780028307</v>
      </c>
      <c r="P1101" s="15">
        <f>IF(OR(BTC[[#This Row],[LowerE]]&gt;P1100,F1100&lt;P1100),BTC[[#This Row],[LowerE]],P1100)</f>
        <v>10695.029835352118</v>
      </c>
      <c r="Q1101" s="8">
        <f>IF(T1100=O1100,BTC[[#This Row],[Upper]],BTC[[#This Row],[Lower]])</f>
        <v>10695.029835352118</v>
      </c>
      <c r="R1101" s="22" t="e">
        <f>IF(BTC[[#This Row],[SuperTrend]]=BTC[[#This Row],[Upper]],BTC[[#This Row],[Upper]],NA())</f>
        <v>#N/A</v>
      </c>
      <c r="S1101" s="22">
        <f>IF(BTC[[#This Row],[SuperTrend]]=BTC[[#This Row],[Lower]],BTC[[#This Row],[Lower]],NA())</f>
        <v>10695.029835352118</v>
      </c>
      <c r="T1101" s="22">
        <f>IF(BTC[[#This Row],[close]]&lt;=BTC[[#This Row],[STpot]],BTC[[#This Row],[Upper]],BTC[[#This Row],[Lower]])</f>
        <v>10695.029835352118</v>
      </c>
    </row>
    <row r="1102" spans="1:20" x14ac:dyDescent="0.25">
      <c r="A1102" s="5">
        <v>1101</v>
      </c>
      <c r="B1102" s="2">
        <v>44063</v>
      </c>
      <c r="C1102" s="1">
        <v>11853.54</v>
      </c>
      <c r="D1102" s="1">
        <v>11878</v>
      </c>
      <c r="E1102" s="1">
        <v>11485.81</v>
      </c>
      <c r="F1102" s="1">
        <v>11531.34</v>
      </c>
      <c r="G1102" s="15">
        <f>BTC[[#This Row],[high]]-BTC[[#This Row],[low]]</f>
        <v>392.19000000000051</v>
      </c>
      <c r="H1102" s="15">
        <f>ABS(BTC[[#This Row],[high]]-F1101)</f>
        <v>24.450000000000728</v>
      </c>
      <c r="I1102" s="15">
        <f>ABS(BTC[[#This Row],[low]]-F1101)</f>
        <v>367.73999999999978</v>
      </c>
      <c r="J1102" s="15">
        <f>MAX(BTC[[#This Row],[H-L]:[|L-pC|]])</f>
        <v>392.19000000000051</v>
      </c>
      <c r="K1102" s="8">
        <f>(K1101*9+BTC[[#This Row],[TR]])/10</f>
        <v>449.14403400849204</v>
      </c>
      <c r="L1102" s="12">
        <f>(BTC[[#This Row],[high]]+BTC[[#This Row],[low]])/2</f>
        <v>11681.904999999999</v>
      </c>
      <c r="M1102" s="15">
        <f>BTC[[#This Row],[MidPrice]]+3*BTC[[#This Row],[ATR]]</f>
        <v>13029.337102025474</v>
      </c>
      <c r="N1102" s="15">
        <f>BTC[[#This Row],[MidPrice]]-3*BTC[[#This Row],[ATR]]</f>
        <v>10334.472897974523</v>
      </c>
      <c r="O1102" s="15">
        <f>IF(OR(BTC[[#This Row],[UpperE]]&lt;O1101,F1101&gt;O1101),BTC[[#This Row],[UpperE]],O1101)</f>
        <v>13029.337102025474</v>
      </c>
      <c r="P1102" s="15">
        <f>IF(OR(BTC[[#This Row],[LowerE]]&gt;P1101,F1101&lt;P1101),BTC[[#This Row],[LowerE]],P1101)</f>
        <v>10695.029835352118</v>
      </c>
      <c r="Q1102" s="8">
        <f>IF(T1101=O1101,BTC[[#This Row],[Upper]],BTC[[#This Row],[Lower]])</f>
        <v>10695.029835352118</v>
      </c>
      <c r="R1102" s="22" t="e">
        <f>IF(BTC[[#This Row],[SuperTrend]]=BTC[[#This Row],[Upper]],BTC[[#This Row],[Upper]],NA())</f>
        <v>#N/A</v>
      </c>
      <c r="S1102" s="22">
        <f>IF(BTC[[#This Row],[SuperTrend]]=BTC[[#This Row],[Lower]],BTC[[#This Row],[Lower]],NA())</f>
        <v>10695.029835352118</v>
      </c>
      <c r="T1102" s="22">
        <f>IF(BTC[[#This Row],[close]]&lt;=BTC[[#This Row],[STpot]],BTC[[#This Row],[Upper]],BTC[[#This Row],[Lower]])</f>
        <v>10695.029835352118</v>
      </c>
    </row>
    <row r="1103" spans="1:20" x14ac:dyDescent="0.25">
      <c r="A1103" s="5">
        <v>1102</v>
      </c>
      <c r="B1103" s="2">
        <v>44064</v>
      </c>
      <c r="C1103" s="1">
        <v>11531.23</v>
      </c>
      <c r="D1103" s="1">
        <v>11686</v>
      </c>
      <c r="E1103" s="1">
        <v>11376.81</v>
      </c>
      <c r="F1103" s="1">
        <v>11662.96</v>
      </c>
      <c r="G1103" s="15">
        <f>BTC[[#This Row],[high]]-BTC[[#This Row],[low]]</f>
        <v>309.19000000000051</v>
      </c>
      <c r="H1103" s="15">
        <f>ABS(BTC[[#This Row],[high]]-F1102)</f>
        <v>154.65999999999985</v>
      </c>
      <c r="I1103" s="15">
        <f>ABS(BTC[[#This Row],[low]]-F1102)</f>
        <v>154.53000000000065</v>
      </c>
      <c r="J1103" s="15">
        <f>MAX(BTC[[#This Row],[H-L]:[|L-pC|]])</f>
        <v>309.19000000000051</v>
      </c>
      <c r="K1103" s="8">
        <f>(K1102*9+BTC[[#This Row],[TR]])/10</f>
        <v>435.14863060764293</v>
      </c>
      <c r="L1103" s="12">
        <f>(BTC[[#This Row],[high]]+BTC[[#This Row],[low]])/2</f>
        <v>11531.404999999999</v>
      </c>
      <c r="M1103" s="15">
        <f>BTC[[#This Row],[MidPrice]]+3*BTC[[#This Row],[ATR]]</f>
        <v>12836.850891822927</v>
      </c>
      <c r="N1103" s="15">
        <f>BTC[[#This Row],[MidPrice]]-3*BTC[[#This Row],[ATR]]</f>
        <v>10225.95910817707</v>
      </c>
      <c r="O1103" s="15">
        <f>IF(OR(BTC[[#This Row],[UpperE]]&lt;O1102,F1102&gt;O1102),BTC[[#This Row],[UpperE]],O1102)</f>
        <v>12836.850891822927</v>
      </c>
      <c r="P1103" s="15">
        <f>IF(OR(BTC[[#This Row],[LowerE]]&gt;P1102,F1102&lt;P1102),BTC[[#This Row],[LowerE]],P1102)</f>
        <v>10695.029835352118</v>
      </c>
      <c r="Q1103" s="8">
        <f>IF(T1102=O1102,BTC[[#This Row],[Upper]],BTC[[#This Row],[Lower]])</f>
        <v>10695.029835352118</v>
      </c>
      <c r="R1103" s="22" t="e">
        <f>IF(BTC[[#This Row],[SuperTrend]]=BTC[[#This Row],[Upper]],BTC[[#This Row],[Upper]],NA())</f>
        <v>#N/A</v>
      </c>
      <c r="S1103" s="22">
        <f>IF(BTC[[#This Row],[SuperTrend]]=BTC[[#This Row],[Lower]],BTC[[#This Row],[Lower]],NA())</f>
        <v>10695.029835352118</v>
      </c>
      <c r="T1103" s="22">
        <f>IF(BTC[[#This Row],[close]]&lt;=BTC[[#This Row],[STpot]],BTC[[#This Row],[Upper]],BTC[[#This Row],[Lower]])</f>
        <v>10695.029835352118</v>
      </c>
    </row>
    <row r="1104" spans="1:20" x14ac:dyDescent="0.25">
      <c r="A1104" s="5">
        <v>1103</v>
      </c>
      <c r="B1104" s="2">
        <v>44065</v>
      </c>
      <c r="C1104" s="1">
        <v>11663.51</v>
      </c>
      <c r="D1104" s="1">
        <v>11718.07</v>
      </c>
      <c r="E1104" s="1">
        <v>11514.13</v>
      </c>
      <c r="F1104" s="1">
        <v>11648.13</v>
      </c>
      <c r="G1104" s="15">
        <f>BTC[[#This Row],[high]]-BTC[[#This Row],[low]]</f>
        <v>203.94000000000051</v>
      </c>
      <c r="H1104" s="15">
        <f>ABS(BTC[[#This Row],[high]]-F1103)</f>
        <v>55.110000000000582</v>
      </c>
      <c r="I1104" s="15">
        <f>ABS(BTC[[#This Row],[low]]-F1103)</f>
        <v>148.82999999999993</v>
      </c>
      <c r="J1104" s="15">
        <f>MAX(BTC[[#This Row],[H-L]:[|L-pC|]])</f>
        <v>203.94000000000051</v>
      </c>
      <c r="K1104" s="8">
        <f>(K1103*9+BTC[[#This Row],[TR]])/10</f>
        <v>412.02776754687875</v>
      </c>
      <c r="L1104" s="12">
        <f>(BTC[[#This Row],[high]]+BTC[[#This Row],[low]])/2</f>
        <v>11616.099999999999</v>
      </c>
      <c r="M1104" s="15">
        <f>BTC[[#This Row],[MidPrice]]+3*BTC[[#This Row],[ATR]]</f>
        <v>12852.183302640635</v>
      </c>
      <c r="N1104" s="15">
        <f>BTC[[#This Row],[MidPrice]]-3*BTC[[#This Row],[ATR]]</f>
        <v>10380.016697359362</v>
      </c>
      <c r="O1104" s="15">
        <f>IF(OR(BTC[[#This Row],[UpperE]]&lt;O1103,F1103&gt;O1103),BTC[[#This Row],[UpperE]],O1103)</f>
        <v>12836.850891822927</v>
      </c>
      <c r="P1104" s="15">
        <f>IF(OR(BTC[[#This Row],[LowerE]]&gt;P1103,F1103&lt;P1103),BTC[[#This Row],[LowerE]],P1103)</f>
        <v>10695.029835352118</v>
      </c>
      <c r="Q1104" s="8">
        <f>IF(T1103=O1103,BTC[[#This Row],[Upper]],BTC[[#This Row],[Lower]])</f>
        <v>10695.029835352118</v>
      </c>
      <c r="R1104" s="22" t="e">
        <f>IF(BTC[[#This Row],[SuperTrend]]=BTC[[#This Row],[Upper]],BTC[[#This Row],[Upper]],NA())</f>
        <v>#N/A</v>
      </c>
      <c r="S1104" s="22">
        <f>IF(BTC[[#This Row],[SuperTrend]]=BTC[[#This Row],[Lower]],BTC[[#This Row],[Lower]],NA())</f>
        <v>10695.029835352118</v>
      </c>
      <c r="T1104" s="22">
        <f>IF(BTC[[#This Row],[close]]&lt;=BTC[[#This Row],[STpot]],BTC[[#This Row],[Upper]],BTC[[#This Row],[Lower]])</f>
        <v>10695.029835352118</v>
      </c>
    </row>
    <row r="1105" spans="1:20" x14ac:dyDescent="0.25">
      <c r="A1105" s="5">
        <v>1104</v>
      </c>
      <c r="B1105" s="2">
        <v>44066</v>
      </c>
      <c r="C1105" s="1">
        <v>11648.12</v>
      </c>
      <c r="D1105" s="1">
        <v>11824.9</v>
      </c>
      <c r="E1105" s="1">
        <v>11585.09</v>
      </c>
      <c r="F1105" s="1">
        <v>11748.2</v>
      </c>
      <c r="G1105" s="15">
        <f>BTC[[#This Row],[high]]-BTC[[#This Row],[low]]</f>
        <v>239.80999999999949</v>
      </c>
      <c r="H1105" s="15">
        <f>ABS(BTC[[#This Row],[high]]-F1104)</f>
        <v>176.77000000000044</v>
      </c>
      <c r="I1105" s="15">
        <f>ABS(BTC[[#This Row],[low]]-F1104)</f>
        <v>63.039999999999054</v>
      </c>
      <c r="J1105" s="15">
        <f>MAX(BTC[[#This Row],[H-L]:[|L-pC|]])</f>
        <v>239.80999999999949</v>
      </c>
      <c r="K1105" s="8">
        <f>(K1104*9+BTC[[#This Row],[TR]])/10</f>
        <v>394.80599079219081</v>
      </c>
      <c r="L1105" s="12">
        <f>(BTC[[#This Row],[high]]+BTC[[#This Row],[low]])/2</f>
        <v>11704.994999999999</v>
      </c>
      <c r="M1105" s="15">
        <f>BTC[[#This Row],[MidPrice]]+3*BTC[[#This Row],[ATR]]</f>
        <v>12889.412972376571</v>
      </c>
      <c r="N1105" s="15">
        <f>BTC[[#This Row],[MidPrice]]-3*BTC[[#This Row],[ATR]]</f>
        <v>10520.577027623427</v>
      </c>
      <c r="O1105" s="15">
        <f>IF(OR(BTC[[#This Row],[UpperE]]&lt;O1104,F1104&gt;O1104),BTC[[#This Row],[UpperE]],O1104)</f>
        <v>12836.850891822927</v>
      </c>
      <c r="P1105" s="15">
        <f>IF(OR(BTC[[#This Row],[LowerE]]&gt;P1104,F1104&lt;P1104),BTC[[#This Row],[LowerE]],P1104)</f>
        <v>10695.029835352118</v>
      </c>
      <c r="Q1105" s="8">
        <f>IF(T1104=O1104,BTC[[#This Row],[Upper]],BTC[[#This Row],[Lower]])</f>
        <v>10695.029835352118</v>
      </c>
      <c r="R1105" s="22" t="e">
        <f>IF(BTC[[#This Row],[SuperTrend]]=BTC[[#This Row],[Upper]],BTC[[#This Row],[Upper]],NA())</f>
        <v>#N/A</v>
      </c>
      <c r="S1105" s="22">
        <f>IF(BTC[[#This Row],[SuperTrend]]=BTC[[#This Row],[Lower]],BTC[[#This Row],[Lower]],NA())</f>
        <v>10695.029835352118</v>
      </c>
      <c r="T1105" s="22">
        <f>IF(BTC[[#This Row],[close]]&lt;=BTC[[#This Row],[STpot]],BTC[[#This Row],[Upper]],BTC[[#This Row],[Lower]])</f>
        <v>10695.029835352118</v>
      </c>
    </row>
    <row r="1106" spans="1:20" x14ac:dyDescent="0.25">
      <c r="A1106" s="5">
        <v>1105</v>
      </c>
      <c r="B1106" s="2">
        <v>44067</v>
      </c>
      <c r="C1106" s="1">
        <v>11748.19</v>
      </c>
      <c r="D1106" s="1">
        <v>11767.85</v>
      </c>
      <c r="E1106" s="1">
        <v>11117.64</v>
      </c>
      <c r="F1106" s="1">
        <v>11318.42</v>
      </c>
      <c r="G1106" s="15">
        <f>BTC[[#This Row],[high]]-BTC[[#This Row],[low]]</f>
        <v>650.21000000000095</v>
      </c>
      <c r="H1106" s="15">
        <f>ABS(BTC[[#This Row],[high]]-F1105)</f>
        <v>19.649999999999636</v>
      </c>
      <c r="I1106" s="15">
        <f>ABS(BTC[[#This Row],[low]]-F1105)</f>
        <v>630.56000000000131</v>
      </c>
      <c r="J1106" s="15">
        <f>MAX(BTC[[#This Row],[H-L]:[|L-pC|]])</f>
        <v>650.21000000000095</v>
      </c>
      <c r="K1106" s="8">
        <f>(K1105*9+BTC[[#This Row],[TR]])/10</f>
        <v>420.34639171297187</v>
      </c>
      <c r="L1106" s="12">
        <f>(BTC[[#This Row],[high]]+BTC[[#This Row],[low]])/2</f>
        <v>11442.744999999999</v>
      </c>
      <c r="M1106" s="15">
        <f>BTC[[#This Row],[MidPrice]]+3*BTC[[#This Row],[ATR]]</f>
        <v>12703.784175138915</v>
      </c>
      <c r="N1106" s="15">
        <f>BTC[[#This Row],[MidPrice]]-3*BTC[[#This Row],[ATR]]</f>
        <v>10181.705824861083</v>
      </c>
      <c r="O1106" s="15">
        <f>IF(OR(BTC[[#This Row],[UpperE]]&lt;O1105,F1105&gt;O1105),BTC[[#This Row],[UpperE]],O1105)</f>
        <v>12703.784175138915</v>
      </c>
      <c r="P1106" s="15">
        <f>IF(OR(BTC[[#This Row],[LowerE]]&gt;P1105,F1105&lt;P1105),BTC[[#This Row],[LowerE]],P1105)</f>
        <v>10695.029835352118</v>
      </c>
      <c r="Q1106" s="8">
        <f>IF(T1105=O1105,BTC[[#This Row],[Upper]],BTC[[#This Row],[Lower]])</f>
        <v>10695.029835352118</v>
      </c>
      <c r="R1106" s="22" t="e">
        <f>IF(BTC[[#This Row],[SuperTrend]]=BTC[[#This Row],[Upper]],BTC[[#This Row],[Upper]],NA())</f>
        <v>#N/A</v>
      </c>
      <c r="S1106" s="22">
        <f>IF(BTC[[#This Row],[SuperTrend]]=BTC[[#This Row],[Lower]],BTC[[#This Row],[Lower]],NA())</f>
        <v>10695.029835352118</v>
      </c>
      <c r="T1106" s="22">
        <f>IF(BTC[[#This Row],[close]]&lt;=BTC[[#This Row],[STpot]],BTC[[#This Row],[Upper]],BTC[[#This Row],[Lower]])</f>
        <v>10695.029835352118</v>
      </c>
    </row>
    <row r="1107" spans="1:20" x14ac:dyDescent="0.25">
      <c r="A1107" s="5">
        <v>1106</v>
      </c>
      <c r="B1107" s="2">
        <v>44068</v>
      </c>
      <c r="C1107" s="1">
        <v>11318.42</v>
      </c>
      <c r="D1107" s="1">
        <v>11539.32</v>
      </c>
      <c r="E1107" s="1">
        <v>11244</v>
      </c>
      <c r="F1107" s="1">
        <v>11461.43</v>
      </c>
      <c r="G1107" s="15">
        <f>BTC[[#This Row],[high]]-BTC[[#This Row],[low]]</f>
        <v>295.31999999999971</v>
      </c>
      <c r="H1107" s="15">
        <f>ABS(BTC[[#This Row],[high]]-F1106)</f>
        <v>220.89999999999964</v>
      </c>
      <c r="I1107" s="15">
        <f>ABS(BTC[[#This Row],[low]]-F1106)</f>
        <v>74.420000000000073</v>
      </c>
      <c r="J1107" s="15">
        <f>MAX(BTC[[#This Row],[H-L]:[|L-pC|]])</f>
        <v>295.31999999999971</v>
      </c>
      <c r="K1107" s="8">
        <f>(K1106*9+BTC[[#This Row],[TR]])/10</f>
        <v>407.84375254167469</v>
      </c>
      <c r="L1107" s="12">
        <f>(BTC[[#This Row],[high]]+BTC[[#This Row],[low]])/2</f>
        <v>11391.66</v>
      </c>
      <c r="M1107" s="15">
        <f>BTC[[#This Row],[MidPrice]]+3*BTC[[#This Row],[ATR]]</f>
        <v>12615.191257625023</v>
      </c>
      <c r="N1107" s="15">
        <f>BTC[[#This Row],[MidPrice]]-3*BTC[[#This Row],[ATR]]</f>
        <v>10168.128742374976</v>
      </c>
      <c r="O1107" s="15">
        <f>IF(OR(BTC[[#This Row],[UpperE]]&lt;O1106,F1106&gt;O1106),BTC[[#This Row],[UpperE]],O1106)</f>
        <v>12615.191257625023</v>
      </c>
      <c r="P1107" s="15">
        <f>IF(OR(BTC[[#This Row],[LowerE]]&gt;P1106,F1106&lt;P1106),BTC[[#This Row],[LowerE]],P1106)</f>
        <v>10695.029835352118</v>
      </c>
      <c r="Q1107" s="8">
        <f>IF(T1106=O1106,BTC[[#This Row],[Upper]],BTC[[#This Row],[Lower]])</f>
        <v>10695.029835352118</v>
      </c>
      <c r="R1107" s="22" t="e">
        <f>IF(BTC[[#This Row],[SuperTrend]]=BTC[[#This Row],[Upper]],BTC[[#This Row],[Upper]],NA())</f>
        <v>#N/A</v>
      </c>
      <c r="S1107" s="22">
        <f>IF(BTC[[#This Row],[SuperTrend]]=BTC[[#This Row],[Lower]],BTC[[#This Row],[Lower]],NA())</f>
        <v>10695.029835352118</v>
      </c>
      <c r="T1107" s="22">
        <f>IF(BTC[[#This Row],[close]]&lt;=BTC[[#This Row],[STpot]],BTC[[#This Row],[Upper]],BTC[[#This Row],[Lower]])</f>
        <v>10695.029835352118</v>
      </c>
    </row>
    <row r="1108" spans="1:20" x14ac:dyDescent="0.25">
      <c r="A1108" s="5">
        <v>1107</v>
      </c>
      <c r="B1108" s="2">
        <v>44069</v>
      </c>
      <c r="C1108" s="1">
        <v>11461.42</v>
      </c>
      <c r="D1108" s="1">
        <v>11592.2</v>
      </c>
      <c r="E1108" s="1">
        <v>11125</v>
      </c>
      <c r="F1108" s="1">
        <v>11330.38</v>
      </c>
      <c r="G1108" s="15">
        <f>BTC[[#This Row],[high]]-BTC[[#This Row],[low]]</f>
        <v>467.20000000000073</v>
      </c>
      <c r="H1108" s="15">
        <f>ABS(BTC[[#This Row],[high]]-F1107)</f>
        <v>130.77000000000044</v>
      </c>
      <c r="I1108" s="15">
        <f>ABS(BTC[[#This Row],[low]]-F1107)</f>
        <v>336.43000000000029</v>
      </c>
      <c r="J1108" s="15">
        <f>MAX(BTC[[#This Row],[H-L]:[|L-pC|]])</f>
        <v>467.20000000000073</v>
      </c>
      <c r="K1108" s="8">
        <f>(K1107*9+BTC[[#This Row],[TR]])/10</f>
        <v>413.77937728750732</v>
      </c>
      <c r="L1108" s="12">
        <f>(BTC[[#This Row],[high]]+BTC[[#This Row],[low]])/2</f>
        <v>11358.6</v>
      </c>
      <c r="M1108" s="15">
        <f>BTC[[#This Row],[MidPrice]]+3*BTC[[#This Row],[ATR]]</f>
        <v>12599.938131862522</v>
      </c>
      <c r="N1108" s="15">
        <f>BTC[[#This Row],[MidPrice]]-3*BTC[[#This Row],[ATR]]</f>
        <v>10117.261868137479</v>
      </c>
      <c r="O1108" s="15">
        <f>IF(OR(BTC[[#This Row],[UpperE]]&lt;O1107,F1107&gt;O1107),BTC[[#This Row],[UpperE]],O1107)</f>
        <v>12599.938131862522</v>
      </c>
      <c r="P1108" s="15">
        <f>IF(OR(BTC[[#This Row],[LowerE]]&gt;P1107,F1107&lt;P1107),BTC[[#This Row],[LowerE]],P1107)</f>
        <v>10695.029835352118</v>
      </c>
      <c r="Q1108" s="8">
        <f>IF(T1107=O1107,BTC[[#This Row],[Upper]],BTC[[#This Row],[Lower]])</f>
        <v>10695.029835352118</v>
      </c>
      <c r="R1108" s="22" t="e">
        <f>IF(BTC[[#This Row],[SuperTrend]]=BTC[[#This Row],[Upper]],BTC[[#This Row],[Upper]],NA())</f>
        <v>#N/A</v>
      </c>
      <c r="S1108" s="22">
        <f>IF(BTC[[#This Row],[SuperTrend]]=BTC[[#This Row],[Lower]],BTC[[#This Row],[Lower]],NA())</f>
        <v>10695.029835352118</v>
      </c>
      <c r="T1108" s="22">
        <f>IF(BTC[[#This Row],[close]]&lt;=BTC[[#This Row],[STpot]],BTC[[#This Row],[Upper]],BTC[[#This Row],[Lower]])</f>
        <v>10695.029835352118</v>
      </c>
    </row>
    <row r="1109" spans="1:20" x14ac:dyDescent="0.25">
      <c r="A1109" s="5">
        <v>1108</v>
      </c>
      <c r="B1109" s="2">
        <v>44070</v>
      </c>
      <c r="C1109" s="1">
        <v>11330.38</v>
      </c>
      <c r="D1109" s="1">
        <v>11542.65</v>
      </c>
      <c r="E1109" s="1">
        <v>11276.89</v>
      </c>
      <c r="F1109" s="1">
        <v>11526.91</v>
      </c>
      <c r="G1109" s="15">
        <f>BTC[[#This Row],[high]]-BTC[[#This Row],[low]]</f>
        <v>265.76000000000022</v>
      </c>
      <c r="H1109" s="15">
        <f>ABS(BTC[[#This Row],[high]]-F1108)</f>
        <v>212.27000000000044</v>
      </c>
      <c r="I1109" s="15">
        <f>ABS(BTC[[#This Row],[low]]-F1108)</f>
        <v>53.489999999999782</v>
      </c>
      <c r="J1109" s="15">
        <f>MAX(BTC[[#This Row],[H-L]:[|L-pC|]])</f>
        <v>265.76000000000022</v>
      </c>
      <c r="K1109" s="8">
        <f>(K1108*9+BTC[[#This Row],[TR]])/10</f>
        <v>398.9774395587566</v>
      </c>
      <c r="L1109" s="12">
        <f>(BTC[[#This Row],[high]]+BTC[[#This Row],[low]])/2</f>
        <v>11409.77</v>
      </c>
      <c r="M1109" s="15">
        <f>BTC[[#This Row],[MidPrice]]+3*BTC[[#This Row],[ATR]]</f>
        <v>12606.702318676271</v>
      </c>
      <c r="N1109" s="15">
        <f>BTC[[#This Row],[MidPrice]]-3*BTC[[#This Row],[ATR]]</f>
        <v>10212.83768132373</v>
      </c>
      <c r="O1109" s="15">
        <f>IF(OR(BTC[[#This Row],[UpperE]]&lt;O1108,F1108&gt;O1108),BTC[[#This Row],[UpperE]],O1108)</f>
        <v>12599.938131862522</v>
      </c>
      <c r="P1109" s="15">
        <f>IF(OR(BTC[[#This Row],[LowerE]]&gt;P1108,F1108&lt;P1108),BTC[[#This Row],[LowerE]],P1108)</f>
        <v>10695.029835352118</v>
      </c>
      <c r="Q1109" s="8">
        <f>IF(T1108=O1108,BTC[[#This Row],[Upper]],BTC[[#This Row],[Lower]])</f>
        <v>10695.029835352118</v>
      </c>
      <c r="R1109" s="22" t="e">
        <f>IF(BTC[[#This Row],[SuperTrend]]=BTC[[#This Row],[Upper]],BTC[[#This Row],[Upper]],NA())</f>
        <v>#N/A</v>
      </c>
      <c r="S1109" s="22">
        <f>IF(BTC[[#This Row],[SuperTrend]]=BTC[[#This Row],[Lower]],BTC[[#This Row],[Lower]],NA())</f>
        <v>10695.029835352118</v>
      </c>
      <c r="T1109" s="22">
        <f>IF(BTC[[#This Row],[close]]&lt;=BTC[[#This Row],[STpot]],BTC[[#This Row],[Upper]],BTC[[#This Row],[Lower]])</f>
        <v>10695.029835352118</v>
      </c>
    </row>
    <row r="1110" spans="1:20" x14ac:dyDescent="0.25">
      <c r="A1110" s="5">
        <v>1109</v>
      </c>
      <c r="B1110" s="2">
        <v>44071</v>
      </c>
      <c r="C1110" s="1">
        <v>11526.9</v>
      </c>
      <c r="D1110" s="1">
        <v>11580.02</v>
      </c>
      <c r="E1110" s="1">
        <v>11417.04</v>
      </c>
      <c r="F1110" s="1">
        <v>11465.84</v>
      </c>
      <c r="G1110" s="15">
        <f>BTC[[#This Row],[high]]-BTC[[#This Row],[low]]</f>
        <v>162.97999999999956</v>
      </c>
      <c r="H1110" s="15">
        <f>ABS(BTC[[#This Row],[high]]-F1109)</f>
        <v>53.110000000000582</v>
      </c>
      <c r="I1110" s="15">
        <f>ABS(BTC[[#This Row],[low]]-F1109)</f>
        <v>109.86999999999898</v>
      </c>
      <c r="J1110" s="15">
        <f>MAX(BTC[[#This Row],[H-L]:[|L-pC|]])</f>
        <v>162.97999999999956</v>
      </c>
      <c r="K1110" s="8">
        <f>(K1109*9+BTC[[#This Row],[TR]])/10</f>
        <v>375.37769560288086</v>
      </c>
      <c r="L1110" s="12">
        <f>(BTC[[#This Row],[high]]+BTC[[#This Row],[low]])/2</f>
        <v>11498.53</v>
      </c>
      <c r="M1110" s="15">
        <f>BTC[[#This Row],[MidPrice]]+3*BTC[[#This Row],[ATR]]</f>
        <v>12624.663086808643</v>
      </c>
      <c r="N1110" s="15">
        <f>BTC[[#This Row],[MidPrice]]-3*BTC[[#This Row],[ATR]]</f>
        <v>10372.396913191358</v>
      </c>
      <c r="O1110" s="15">
        <f>IF(OR(BTC[[#This Row],[UpperE]]&lt;O1109,F1109&gt;O1109),BTC[[#This Row],[UpperE]],O1109)</f>
        <v>12599.938131862522</v>
      </c>
      <c r="P1110" s="15">
        <f>IF(OR(BTC[[#This Row],[LowerE]]&gt;P1109,F1109&lt;P1109),BTC[[#This Row],[LowerE]],P1109)</f>
        <v>10695.029835352118</v>
      </c>
      <c r="Q1110" s="8">
        <f>IF(T1109=O1109,BTC[[#This Row],[Upper]],BTC[[#This Row],[Lower]])</f>
        <v>10695.029835352118</v>
      </c>
      <c r="R1110" s="22" t="e">
        <f>IF(BTC[[#This Row],[SuperTrend]]=BTC[[#This Row],[Upper]],BTC[[#This Row],[Upper]],NA())</f>
        <v>#N/A</v>
      </c>
      <c r="S1110" s="22">
        <f>IF(BTC[[#This Row],[SuperTrend]]=BTC[[#This Row],[Lower]],BTC[[#This Row],[Lower]],NA())</f>
        <v>10695.029835352118</v>
      </c>
      <c r="T1110" s="22">
        <f>IF(BTC[[#This Row],[close]]&lt;=BTC[[#This Row],[STpot]],BTC[[#This Row],[Upper]],BTC[[#This Row],[Lower]])</f>
        <v>10695.029835352118</v>
      </c>
    </row>
    <row r="1111" spans="1:20" x14ac:dyDescent="0.25">
      <c r="A1111" s="5">
        <v>1110</v>
      </c>
      <c r="B1111" s="2">
        <v>44072</v>
      </c>
      <c r="C1111" s="1">
        <v>11465.84</v>
      </c>
      <c r="D1111" s="1">
        <v>11719</v>
      </c>
      <c r="E1111" s="1">
        <v>11458</v>
      </c>
      <c r="F1111" s="1">
        <v>11711.16</v>
      </c>
      <c r="G1111" s="15">
        <f>BTC[[#This Row],[high]]-BTC[[#This Row],[low]]</f>
        <v>261</v>
      </c>
      <c r="H1111" s="15">
        <f>ABS(BTC[[#This Row],[high]]-F1110)</f>
        <v>253.15999999999985</v>
      </c>
      <c r="I1111" s="15">
        <f>ABS(BTC[[#This Row],[low]]-F1110)</f>
        <v>7.8400000000001455</v>
      </c>
      <c r="J1111" s="15">
        <f>MAX(BTC[[#This Row],[H-L]:[|L-pC|]])</f>
        <v>261</v>
      </c>
      <c r="K1111" s="8">
        <f>(K1110*9+BTC[[#This Row],[TR]])/10</f>
        <v>363.93992604259279</v>
      </c>
      <c r="L1111" s="12">
        <f>(BTC[[#This Row],[high]]+BTC[[#This Row],[low]])/2</f>
        <v>11588.5</v>
      </c>
      <c r="M1111" s="15">
        <f>BTC[[#This Row],[MidPrice]]+3*BTC[[#This Row],[ATR]]</f>
        <v>12680.319778127778</v>
      </c>
      <c r="N1111" s="15">
        <f>BTC[[#This Row],[MidPrice]]-3*BTC[[#This Row],[ATR]]</f>
        <v>10496.680221872222</v>
      </c>
      <c r="O1111" s="15">
        <f>IF(OR(BTC[[#This Row],[UpperE]]&lt;O1110,F1110&gt;O1110),BTC[[#This Row],[UpperE]],O1110)</f>
        <v>12599.938131862522</v>
      </c>
      <c r="P1111" s="15">
        <f>IF(OR(BTC[[#This Row],[LowerE]]&gt;P1110,F1110&lt;P1110),BTC[[#This Row],[LowerE]],P1110)</f>
        <v>10695.029835352118</v>
      </c>
      <c r="Q1111" s="8">
        <f>IF(T1110=O1110,BTC[[#This Row],[Upper]],BTC[[#This Row],[Lower]])</f>
        <v>10695.029835352118</v>
      </c>
      <c r="R1111" s="22" t="e">
        <f>IF(BTC[[#This Row],[SuperTrend]]=BTC[[#This Row],[Upper]],BTC[[#This Row],[Upper]],NA())</f>
        <v>#N/A</v>
      </c>
      <c r="S1111" s="22">
        <f>IF(BTC[[#This Row],[SuperTrend]]=BTC[[#This Row],[Lower]],BTC[[#This Row],[Lower]],NA())</f>
        <v>10695.029835352118</v>
      </c>
      <c r="T1111" s="22">
        <f>IF(BTC[[#This Row],[close]]&lt;=BTC[[#This Row],[STpot]],BTC[[#This Row],[Upper]],BTC[[#This Row],[Lower]])</f>
        <v>10695.029835352118</v>
      </c>
    </row>
    <row r="1112" spans="1:20" x14ac:dyDescent="0.25">
      <c r="A1112" s="5">
        <v>1111</v>
      </c>
      <c r="B1112" s="2">
        <v>44073</v>
      </c>
      <c r="C1112" s="1">
        <v>11711.17</v>
      </c>
      <c r="D1112" s="1">
        <v>11800.77</v>
      </c>
      <c r="E1112" s="1">
        <v>11570</v>
      </c>
      <c r="F1112" s="1">
        <v>11649.51</v>
      </c>
      <c r="G1112" s="15">
        <f>BTC[[#This Row],[high]]-BTC[[#This Row],[low]]</f>
        <v>230.77000000000044</v>
      </c>
      <c r="H1112" s="15">
        <f>ABS(BTC[[#This Row],[high]]-F1111)</f>
        <v>89.610000000000582</v>
      </c>
      <c r="I1112" s="15">
        <f>ABS(BTC[[#This Row],[low]]-F1111)</f>
        <v>141.15999999999985</v>
      </c>
      <c r="J1112" s="15">
        <f>MAX(BTC[[#This Row],[H-L]:[|L-pC|]])</f>
        <v>230.77000000000044</v>
      </c>
      <c r="K1112" s="8">
        <f>(K1111*9+BTC[[#This Row],[TR]])/10</f>
        <v>350.62293343833352</v>
      </c>
      <c r="L1112" s="12">
        <f>(BTC[[#This Row],[high]]+BTC[[#This Row],[low]])/2</f>
        <v>11685.385</v>
      </c>
      <c r="M1112" s="15">
        <f>BTC[[#This Row],[MidPrice]]+3*BTC[[#This Row],[ATR]]</f>
        <v>12737.253800315</v>
      </c>
      <c r="N1112" s="15">
        <f>BTC[[#This Row],[MidPrice]]-3*BTC[[#This Row],[ATR]]</f>
        <v>10633.516199685</v>
      </c>
      <c r="O1112" s="15">
        <f>IF(OR(BTC[[#This Row],[UpperE]]&lt;O1111,F1111&gt;O1111),BTC[[#This Row],[UpperE]],O1111)</f>
        <v>12599.938131862522</v>
      </c>
      <c r="P1112" s="15">
        <f>IF(OR(BTC[[#This Row],[LowerE]]&gt;P1111,F1111&lt;P1111),BTC[[#This Row],[LowerE]],P1111)</f>
        <v>10695.029835352118</v>
      </c>
      <c r="Q1112" s="8">
        <f>IF(T1111=O1111,BTC[[#This Row],[Upper]],BTC[[#This Row],[Lower]])</f>
        <v>10695.029835352118</v>
      </c>
      <c r="R1112" s="22" t="e">
        <f>IF(BTC[[#This Row],[SuperTrend]]=BTC[[#This Row],[Upper]],BTC[[#This Row],[Upper]],NA())</f>
        <v>#N/A</v>
      </c>
      <c r="S1112" s="22">
        <f>IF(BTC[[#This Row],[SuperTrend]]=BTC[[#This Row],[Lower]],BTC[[#This Row],[Lower]],NA())</f>
        <v>10695.029835352118</v>
      </c>
      <c r="T1112" s="22">
        <f>IF(BTC[[#This Row],[close]]&lt;=BTC[[#This Row],[STpot]],BTC[[#This Row],[Upper]],BTC[[#This Row],[Lower]])</f>
        <v>10695.029835352118</v>
      </c>
    </row>
    <row r="1113" spans="1:20" x14ac:dyDescent="0.25">
      <c r="A1113" s="5">
        <v>1112</v>
      </c>
      <c r="B1113" s="2">
        <v>44074</v>
      </c>
      <c r="C1113" s="1">
        <v>11649.51</v>
      </c>
      <c r="D1113" s="1">
        <v>12050.85</v>
      </c>
      <c r="E1113" s="1">
        <v>11515</v>
      </c>
      <c r="F1113" s="1">
        <v>11921.97</v>
      </c>
      <c r="G1113" s="15">
        <f>BTC[[#This Row],[high]]-BTC[[#This Row],[low]]</f>
        <v>535.85000000000036</v>
      </c>
      <c r="H1113" s="15">
        <f>ABS(BTC[[#This Row],[high]]-F1112)</f>
        <v>401.34000000000015</v>
      </c>
      <c r="I1113" s="15">
        <f>ABS(BTC[[#This Row],[low]]-F1112)</f>
        <v>134.51000000000022</v>
      </c>
      <c r="J1113" s="15">
        <f>MAX(BTC[[#This Row],[H-L]:[|L-pC|]])</f>
        <v>535.85000000000036</v>
      </c>
      <c r="K1113" s="8">
        <f>(K1112*9+BTC[[#This Row],[TR]])/10</f>
        <v>369.14564009450021</v>
      </c>
      <c r="L1113" s="12">
        <f>(BTC[[#This Row],[high]]+BTC[[#This Row],[low]])/2</f>
        <v>11782.924999999999</v>
      </c>
      <c r="M1113" s="15">
        <f>BTC[[#This Row],[MidPrice]]+3*BTC[[#This Row],[ATR]]</f>
        <v>12890.3619202835</v>
      </c>
      <c r="N1113" s="15">
        <f>BTC[[#This Row],[MidPrice]]-3*BTC[[#This Row],[ATR]]</f>
        <v>10675.488079716499</v>
      </c>
      <c r="O1113" s="15">
        <f>IF(OR(BTC[[#This Row],[UpperE]]&lt;O1112,F1112&gt;O1112),BTC[[#This Row],[UpperE]],O1112)</f>
        <v>12599.938131862522</v>
      </c>
      <c r="P1113" s="15">
        <f>IF(OR(BTC[[#This Row],[LowerE]]&gt;P1112,F1112&lt;P1112),BTC[[#This Row],[LowerE]],P1112)</f>
        <v>10695.029835352118</v>
      </c>
      <c r="Q1113" s="8">
        <f>IF(T1112=O1112,BTC[[#This Row],[Upper]],BTC[[#This Row],[Lower]])</f>
        <v>10695.029835352118</v>
      </c>
      <c r="R1113" s="22" t="e">
        <f>IF(BTC[[#This Row],[SuperTrend]]=BTC[[#This Row],[Upper]],BTC[[#This Row],[Upper]],NA())</f>
        <v>#N/A</v>
      </c>
      <c r="S1113" s="22">
        <f>IF(BTC[[#This Row],[SuperTrend]]=BTC[[#This Row],[Lower]],BTC[[#This Row],[Lower]],NA())</f>
        <v>10695.029835352118</v>
      </c>
      <c r="T1113" s="22">
        <f>IF(BTC[[#This Row],[close]]&lt;=BTC[[#This Row],[STpot]],BTC[[#This Row],[Upper]],BTC[[#This Row],[Lower]])</f>
        <v>10695.029835352118</v>
      </c>
    </row>
    <row r="1114" spans="1:20" x14ac:dyDescent="0.25">
      <c r="A1114" s="5">
        <v>1113</v>
      </c>
      <c r="B1114" s="2">
        <v>44075</v>
      </c>
      <c r="C1114" s="1">
        <v>11921.97</v>
      </c>
      <c r="D1114" s="1">
        <v>11954.57</v>
      </c>
      <c r="E1114" s="1">
        <v>11160.1</v>
      </c>
      <c r="F1114" s="1">
        <v>11388.54</v>
      </c>
      <c r="G1114" s="15">
        <f>BTC[[#This Row],[high]]-BTC[[#This Row],[low]]</f>
        <v>794.46999999999935</v>
      </c>
      <c r="H1114" s="15">
        <f>ABS(BTC[[#This Row],[high]]-F1113)</f>
        <v>32.600000000000364</v>
      </c>
      <c r="I1114" s="15">
        <f>ABS(BTC[[#This Row],[low]]-F1113)</f>
        <v>761.86999999999898</v>
      </c>
      <c r="J1114" s="15">
        <f>MAX(BTC[[#This Row],[H-L]:[|L-pC|]])</f>
        <v>794.46999999999935</v>
      </c>
      <c r="K1114" s="8">
        <f>(K1113*9+BTC[[#This Row],[TR]])/10</f>
        <v>411.67807608505007</v>
      </c>
      <c r="L1114" s="12">
        <f>(BTC[[#This Row],[high]]+BTC[[#This Row],[low]])/2</f>
        <v>11557.334999999999</v>
      </c>
      <c r="M1114" s="15">
        <f>BTC[[#This Row],[MidPrice]]+3*BTC[[#This Row],[ATR]]</f>
        <v>12792.369228255149</v>
      </c>
      <c r="N1114" s="15">
        <f>BTC[[#This Row],[MidPrice]]-3*BTC[[#This Row],[ATR]]</f>
        <v>10322.300771744849</v>
      </c>
      <c r="O1114" s="15">
        <f>IF(OR(BTC[[#This Row],[UpperE]]&lt;O1113,F1113&gt;O1113),BTC[[#This Row],[UpperE]],O1113)</f>
        <v>12599.938131862522</v>
      </c>
      <c r="P1114" s="15">
        <f>IF(OR(BTC[[#This Row],[LowerE]]&gt;P1113,F1113&lt;P1113),BTC[[#This Row],[LowerE]],P1113)</f>
        <v>10695.029835352118</v>
      </c>
      <c r="Q1114" s="8">
        <f>IF(T1113=O1113,BTC[[#This Row],[Upper]],BTC[[#This Row],[Lower]])</f>
        <v>10695.029835352118</v>
      </c>
      <c r="R1114" s="22" t="e">
        <f>IF(BTC[[#This Row],[SuperTrend]]=BTC[[#This Row],[Upper]],BTC[[#This Row],[Upper]],NA())</f>
        <v>#N/A</v>
      </c>
      <c r="S1114" s="22">
        <f>IF(BTC[[#This Row],[SuperTrend]]=BTC[[#This Row],[Lower]],BTC[[#This Row],[Lower]],NA())</f>
        <v>10695.029835352118</v>
      </c>
      <c r="T1114" s="22">
        <f>IF(BTC[[#This Row],[close]]&lt;=BTC[[#This Row],[STpot]],BTC[[#This Row],[Upper]],BTC[[#This Row],[Lower]])</f>
        <v>10695.029835352118</v>
      </c>
    </row>
    <row r="1115" spans="1:20" x14ac:dyDescent="0.25">
      <c r="A1115" s="5">
        <v>1114</v>
      </c>
      <c r="B1115" s="2">
        <v>44076</v>
      </c>
      <c r="C1115" s="1">
        <v>11388.54</v>
      </c>
      <c r="D1115" s="1">
        <v>11462.6</v>
      </c>
      <c r="E1115" s="1">
        <v>9960.7999999999993</v>
      </c>
      <c r="F1115" s="1">
        <v>10140.85</v>
      </c>
      <c r="G1115" s="15">
        <f>BTC[[#This Row],[high]]-BTC[[#This Row],[low]]</f>
        <v>1501.8000000000011</v>
      </c>
      <c r="H1115" s="15">
        <f>ABS(BTC[[#This Row],[high]]-F1114)</f>
        <v>74.059999999999491</v>
      </c>
      <c r="I1115" s="15">
        <f>ABS(BTC[[#This Row],[low]]-F1114)</f>
        <v>1427.7400000000016</v>
      </c>
      <c r="J1115" s="15">
        <f>MAX(BTC[[#This Row],[H-L]:[|L-pC|]])</f>
        <v>1501.8000000000011</v>
      </c>
      <c r="K1115" s="8">
        <f>(K1114*9+BTC[[#This Row],[TR]])/10</f>
        <v>520.69026847654516</v>
      </c>
      <c r="L1115" s="12">
        <f>(BTC[[#This Row],[high]]+BTC[[#This Row],[low]])/2</f>
        <v>10711.7</v>
      </c>
      <c r="M1115" s="15">
        <f>BTC[[#This Row],[MidPrice]]+3*BTC[[#This Row],[ATR]]</f>
        <v>12273.770805429636</v>
      </c>
      <c r="N1115" s="15">
        <f>BTC[[#This Row],[MidPrice]]-3*BTC[[#This Row],[ATR]]</f>
        <v>9149.6291945703651</v>
      </c>
      <c r="O1115" s="15">
        <f>IF(OR(BTC[[#This Row],[UpperE]]&lt;O1114,F1114&gt;O1114),BTC[[#This Row],[UpperE]],O1114)</f>
        <v>12273.770805429636</v>
      </c>
      <c r="P1115" s="15">
        <f>IF(OR(BTC[[#This Row],[LowerE]]&gt;P1114,F1114&lt;P1114),BTC[[#This Row],[LowerE]],P1114)</f>
        <v>10695.029835352118</v>
      </c>
      <c r="Q1115" s="8">
        <f>IF(T1114=O1114,BTC[[#This Row],[Upper]],BTC[[#This Row],[Lower]])</f>
        <v>10695.029835352118</v>
      </c>
      <c r="R1115" s="22">
        <f>IF(BTC[[#This Row],[SuperTrend]]=BTC[[#This Row],[Upper]],BTC[[#This Row],[Upper]],NA())</f>
        <v>12273.770805429636</v>
      </c>
      <c r="S1115" s="22" t="e">
        <f>IF(BTC[[#This Row],[SuperTrend]]=BTC[[#This Row],[Lower]],BTC[[#This Row],[Lower]],NA())</f>
        <v>#N/A</v>
      </c>
      <c r="T1115" s="22">
        <f>IF(BTC[[#This Row],[close]]&lt;=BTC[[#This Row],[STpot]],BTC[[#This Row],[Upper]],BTC[[#This Row],[Lower]])</f>
        <v>12273.770805429636</v>
      </c>
    </row>
    <row r="1116" spans="1:20" x14ac:dyDescent="0.25">
      <c r="A1116" s="5">
        <v>1115</v>
      </c>
      <c r="B1116" s="2">
        <v>44077</v>
      </c>
      <c r="C1116" s="1">
        <v>10138.290000000001</v>
      </c>
      <c r="D1116" s="1">
        <v>10627.05</v>
      </c>
      <c r="E1116" s="1">
        <v>9875.5</v>
      </c>
      <c r="F1116" s="1">
        <v>10446.25</v>
      </c>
      <c r="G1116" s="15">
        <f>BTC[[#This Row],[high]]-BTC[[#This Row],[low]]</f>
        <v>751.54999999999927</v>
      </c>
      <c r="H1116" s="15">
        <f>ABS(BTC[[#This Row],[high]]-F1115)</f>
        <v>486.19999999999891</v>
      </c>
      <c r="I1116" s="15">
        <f>ABS(BTC[[#This Row],[low]]-F1115)</f>
        <v>265.35000000000036</v>
      </c>
      <c r="J1116" s="15">
        <f>MAX(BTC[[#This Row],[H-L]:[|L-pC|]])</f>
        <v>751.54999999999927</v>
      </c>
      <c r="K1116" s="8">
        <f>(K1115*9+BTC[[#This Row],[TR]])/10</f>
        <v>543.7762416288906</v>
      </c>
      <c r="L1116" s="12">
        <f>(BTC[[#This Row],[high]]+BTC[[#This Row],[low]])/2</f>
        <v>10251.275</v>
      </c>
      <c r="M1116" s="15">
        <f>BTC[[#This Row],[MidPrice]]+3*BTC[[#This Row],[ATR]]</f>
        <v>11882.603724886671</v>
      </c>
      <c r="N1116" s="15">
        <f>BTC[[#This Row],[MidPrice]]-3*BTC[[#This Row],[ATR]]</f>
        <v>8619.9462751133287</v>
      </c>
      <c r="O1116" s="15">
        <f>IF(OR(BTC[[#This Row],[UpperE]]&lt;O1115,F1115&gt;O1115),BTC[[#This Row],[UpperE]],O1115)</f>
        <v>11882.603724886671</v>
      </c>
      <c r="P1116" s="15">
        <f>IF(OR(BTC[[#This Row],[LowerE]]&gt;P1115,F1115&lt;P1115),BTC[[#This Row],[LowerE]],P1115)</f>
        <v>8619.9462751133287</v>
      </c>
      <c r="Q1116" s="8">
        <f>IF(T1115=O1115,BTC[[#This Row],[Upper]],BTC[[#This Row],[Lower]])</f>
        <v>11882.603724886671</v>
      </c>
      <c r="R1116" s="22">
        <f>IF(BTC[[#This Row],[SuperTrend]]=BTC[[#This Row],[Upper]],BTC[[#This Row],[Upper]],NA())</f>
        <v>11882.603724886671</v>
      </c>
      <c r="S1116" s="22" t="e">
        <f>IF(BTC[[#This Row],[SuperTrend]]=BTC[[#This Row],[Lower]],BTC[[#This Row],[Lower]],NA())</f>
        <v>#N/A</v>
      </c>
      <c r="T1116" s="22">
        <f>IF(BTC[[#This Row],[close]]&lt;=BTC[[#This Row],[STpot]],BTC[[#This Row],[Upper]],BTC[[#This Row],[Lower]])</f>
        <v>11882.603724886671</v>
      </c>
    </row>
    <row r="1117" spans="1:20" x14ac:dyDescent="0.25">
      <c r="A1117" s="5">
        <v>1116</v>
      </c>
      <c r="B1117" s="2">
        <v>44078</v>
      </c>
      <c r="C1117" s="1">
        <v>10446.25</v>
      </c>
      <c r="D1117" s="1">
        <v>10565.68</v>
      </c>
      <c r="E1117" s="1">
        <v>9825</v>
      </c>
      <c r="F1117" s="1">
        <v>10166.69</v>
      </c>
      <c r="G1117" s="15">
        <f>BTC[[#This Row],[high]]-BTC[[#This Row],[low]]</f>
        <v>740.68000000000029</v>
      </c>
      <c r="H1117" s="15">
        <f>ABS(BTC[[#This Row],[high]]-F1116)</f>
        <v>119.43000000000029</v>
      </c>
      <c r="I1117" s="15">
        <f>ABS(BTC[[#This Row],[low]]-F1116)</f>
        <v>621.25</v>
      </c>
      <c r="J1117" s="15">
        <f>MAX(BTC[[#This Row],[H-L]:[|L-pC|]])</f>
        <v>740.68000000000029</v>
      </c>
      <c r="K1117" s="8">
        <f>(K1116*9+BTC[[#This Row],[TR]])/10</f>
        <v>563.46661746600159</v>
      </c>
      <c r="L1117" s="12">
        <f>(BTC[[#This Row],[high]]+BTC[[#This Row],[low]])/2</f>
        <v>10195.34</v>
      </c>
      <c r="M1117" s="15">
        <f>BTC[[#This Row],[MidPrice]]+3*BTC[[#This Row],[ATR]]</f>
        <v>11885.739852398005</v>
      </c>
      <c r="N1117" s="15">
        <f>BTC[[#This Row],[MidPrice]]-3*BTC[[#This Row],[ATR]]</f>
        <v>8504.9401476019957</v>
      </c>
      <c r="O1117" s="15">
        <f>IF(OR(BTC[[#This Row],[UpperE]]&lt;O1116,F1116&gt;O1116),BTC[[#This Row],[UpperE]],O1116)</f>
        <v>11882.603724886671</v>
      </c>
      <c r="P1117" s="15">
        <f>IF(OR(BTC[[#This Row],[LowerE]]&gt;P1116,F1116&lt;P1116),BTC[[#This Row],[LowerE]],P1116)</f>
        <v>8619.9462751133287</v>
      </c>
      <c r="Q1117" s="8">
        <f>IF(T1116=O1116,BTC[[#This Row],[Upper]],BTC[[#This Row],[Lower]])</f>
        <v>11882.603724886671</v>
      </c>
      <c r="R1117" s="22">
        <f>IF(BTC[[#This Row],[SuperTrend]]=BTC[[#This Row],[Upper]],BTC[[#This Row],[Upper]],NA())</f>
        <v>11882.603724886671</v>
      </c>
      <c r="S1117" s="22" t="e">
        <f>IF(BTC[[#This Row],[SuperTrend]]=BTC[[#This Row],[Lower]],BTC[[#This Row],[Lower]],NA())</f>
        <v>#N/A</v>
      </c>
      <c r="T1117" s="22">
        <f>IF(BTC[[#This Row],[close]]&lt;=BTC[[#This Row],[STpot]],BTC[[#This Row],[Upper]],BTC[[#This Row],[Lower]])</f>
        <v>11882.603724886671</v>
      </c>
    </row>
    <row r="1118" spans="1:20" x14ac:dyDescent="0.25">
      <c r="A1118" s="5">
        <v>1117</v>
      </c>
      <c r="B1118" s="2">
        <v>44079</v>
      </c>
      <c r="C1118" s="1">
        <v>10166.69</v>
      </c>
      <c r="D1118" s="1">
        <v>10347.14</v>
      </c>
      <c r="E1118" s="1">
        <v>9994.86</v>
      </c>
      <c r="F1118" s="1">
        <v>10256.200000000001</v>
      </c>
      <c r="G1118" s="15">
        <f>BTC[[#This Row],[high]]-BTC[[#This Row],[low]]</f>
        <v>352.27999999999884</v>
      </c>
      <c r="H1118" s="15">
        <f>ABS(BTC[[#This Row],[high]]-F1117)</f>
        <v>180.44999999999891</v>
      </c>
      <c r="I1118" s="15">
        <f>ABS(BTC[[#This Row],[low]]-F1117)</f>
        <v>171.82999999999993</v>
      </c>
      <c r="J1118" s="15">
        <f>MAX(BTC[[#This Row],[H-L]:[|L-pC|]])</f>
        <v>352.27999999999884</v>
      </c>
      <c r="K1118" s="8">
        <f>(K1117*9+BTC[[#This Row],[TR]])/10</f>
        <v>542.34795571940128</v>
      </c>
      <c r="L1118" s="12">
        <f>(BTC[[#This Row],[high]]+BTC[[#This Row],[low]])/2</f>
        <v>10171</v>
      </c>
      <c r="M1118" s="15">
        <f>BTC[[#This Row],[MidPrice]]+3*BTC[[#This Row],[ATR]]</f>
        <v>11798.043867158203</v>
      </c>
      <c r="N1118" s="15">
        <f>BTC[[#This Row],[MidPrice]]-3*BTC[[#This Row],[ATR]]</f>
        <v>8543.9561328417967</v>
      </c>
      <c r="O1118" s="15">
        <f>IF(OR(BTC[[#This Row],[UpperE]]&lt;O1117,F1117&gt;O1117),BTC[[#This Row],[UpperE]],O1117)</f>
        <v>11798.043867158203</v>
      </c>
      <c r="P1118" s="15">
        <f>IF(OR(BTC[[#This Row],[LowerE]]&gt;P1117,F1117&lt;P1117),BTC[[#This Row],[LowerE]],P1117)</f>
        <v>8619.9462751133287</v>
      </c>
      <c r="Q1118" s="8">
        <f>IF(T1117=O1117,BTC[[#This Row],[Upper]],BTC[[#This Row],[Lower]])</f>
        <v>11798.043867158203</v>
      </c>
      <c r="R1118" s="22">
        <f>IF(BTC[[#This Row],[SuperTrend]]=BTC[[#This Row],[Upper]],BTC[[#This Row],[Upper]],NA())</f>
        <v>11798.043867158203</v>
      </c>
      <c r="S1118" s="22" t="e">
        <f>IF(BTC[[#This Row],[SuperTrend]]=BTC[[#This Row],[Lower]],BTC[[#This Row],[Lower]],NA())</f>
        <v>#N/A</v>
      </c>
      <c r="T1118" s="22">
        <f>IF(BTC[[#This Row],[close]]&lt;=BTC[[#This Row],[STpot]],BTC[[#This Row],[Upper]],BTC[[#This Row],[Lower]])</f>
        <v>11798.043867158203</v>
      </c>
    </row>
    <row r="1119" spans="1:20" x14ac:dyDescent="0.25">
      <c r="A1119" s="5">
        <v>1118</v>
      </c>
      <c r="B1119" s="2">
        <v>44080</v>
      </c>
      <c r="C1119" s="1">
        <v>10255.89</v>
      </c>
      <c r="D1119" s="1">
        <v>10410.75</v>
      </c>
      <c r="E1119" s="1">
        <v>9875</v>
      </c>
      <c r="F1119" s="1">
        <v>10373.44</v>
      </c>
      <c r="G1119" s="15">
        <f>BTC[[#This Row],[high]]-BTC[[#This Row],[low]]</f>
        <v>535.75</v>
      </c>
      <c r="H1119" s="15">
        <f>ABS(BTC[[#This Row],[high]]-F1118)</f>
        <v>154.54999999999927</v>
      </c>
      <c r="I1119" s="15">
        <f>ABS(BTC[[#This Row],[low]]-F1118)</f>
        <v>381.20000000000073</v>
      </c>
      <c r="J1119" s="15">
        <f>MAX(BTC[[#This Row],[H-L]:[|L-pC|]])</f>
        <v>535.75</v>
      </c>
      <c r="K1119" s="8">
        <f>(K1118*9+BTC[[#This Row],[TR]])/10</f>
        <v>541.68816014746119</v>
      </c>
      <c r="L1119" s="12">
        <f>(BTC[[#This Row],[high]]+BTC[[#This Row],[low]])/2</f>
        <v>10142.875</v>
      </c>
      <c r="M1119" s="15">
        <f>BTC[[#This Row],[MidPrice]]+3*BTC[[#This Row],[ATR]]</f>
        <v>11767.939480442383</v>
      </c>
      <c r="N1119" s="15">
        <f>BTC[[#This Row],[MidPrice]]-3*BTC[[#This Row],[ATR]]</f>
        <v>8517.8105195576172</v>
      </c>
      <c r="O1119" s="15">
        <f>IF(OR(BTC[[#This Row],[UpperE]]&lt;O1118,F1118&gt;O1118),BTC[[#This Row],[UpperE]],O1118)</f>
        <v>11767.939480442383</v>
      </c>
      <c r="P1119" s="15">
        <f>IF(OR(BTC[[#This Row],[LowerE]]&gt;P1118,F1118&lt;P1118),BTC[[#This Row],[LowerE]],P1118)</f>
        <v>8619.9462751133287</v>
      </c>
      <c r="Q1119" s="8">
        <f>IF(T1118=O1118,BTC[[#This Row],[Upper]],BTC[[#This Row],[Lower]])</f>
        <v>11767.939480442383</v>
      </c>
      <c r="R1119" s="22">
        <f>IF(BTC[[#This Row],[SuperTrend]]=BTC[[#This Row],[Upper]],BTC[[#This Row],[Upper]],NA())</f>
        <v>11767.939480442383</v>
      </c>
      <c r="S1119" s="22" t="e">
        <f>IF(BTC[[#This Row],[SuperTrend]]=BTC[[#This Row],[Lower]],BTC[[#This Row],[Lower]],NA())</f>
        <v>#N/A</v>
      </c>
      <c r="T1119" s="22">
        <f>IF(BTC[[#This Row],[close]]&lt;=BTC[[#This Row],[STpot]],BTC[[#This Row],[Upper]],BTC[[#This Row],[Lower]])</f>
        <v>11767.939480442383</v>
      </c>
    </row>
    <row r="1120" spans="1:20" x14ac:dyDescent="0.25">
      <c r="A1120" s="5">
        <v>1119</v>
      </c>
      <c r="B1120" s="2">
        <v>44081</v>
      </c>
      <c r="C1120" s="1">
        <v>10373.450000000001</v>
      </c>
      <c r="D1120" s="1">
        <v>10438</v>
      </c>
      <c r="E1120" s="1">
        <v>9850</v>
      </c>
      <c r="F1120" s="1">
        <v>10126.65</v>
      </c>
      <c r="G1120" s="15">
        <f>BTC[[#This Row],[high]]-BTC[[#This Row],[low]]</f>
        <v>588</v>
      </c>
      <c r="H1120" s="15">
        <f>ABS(BTC[[#This Row],[high]]-F1119)</f>
        <v>64.559999999999491</v>
      </c>
      <c r="I1120" s="15">
        <f>ABS(BTC[[#This Row],[low]]-F1119)</f>
        <v>523.44000000000051</v>
      </c>
      <c r="J1120" s="15">
        <f>MAX(BTC[[#This Row],[H-L]:[|L-pC|]])</f>
        <v>588</v>
      </c>
      <c r="K1120" s="8">
        <f>(K1119*9+BTC[[#This Row],[TR]])/10</f>
        <v>546.31934413271506</v>
      </c>
      <c r="L1120" s="12">
        <f>(BTC[[#This Row],[high]]+BTC[[#This Row],[low]])/2</f>
        <v>10144</v>
      </c>
      <c r="M1120" s="15">
        <f>BTC[[#This Row],[MidPrice]]+3*BTC[[#This Row],[ATR]]</f>
        <v>11782.958032398144</v>
      </c>
      <c r="N1120" s="15">
        <f>BTC[[#This Row],[MidPrice]]-3*BTC[[#This Row],[ATR]]</f>
        <v>8505.0419676018555</v>
      </c>
      <c r="O1120" s="15">
        <f>IF(OR(BTC[[#This Row],[UpperE]]&lt;O1119,F1119&gt;O1119),BTC[[#This Row],[UpperE]],O1119)</f>
        <v>11767.939480442383</v>
      </c>
      <c r="P1120" s="15">
        <f>IF(OR(BTC[[#This Row],[LowerE]]&gt;P1119,F1119&lt;P1119),BTC[[#This Row],[LowerE]],P1119)</f>
        <v>8619.9462751133287</v>
      </c>
      <c r="Q1120" s="8">
        <f>IF(T1119=O1119,BTC[[#This Row],[Upper]],BTC[[#This Row],[Lower]])</f>
        <v>11767.939480442383</v>
      </c>
      <c r="R1120" s="22">
        <f>IF(BTC[[#This Row],[SuperTrend]]=BTC[[#This Row],[Upper]],BTC[[#This Row],[Upper]],NA())</f>
        <v>11767.939480442383</v>
      </c>
      <c r="S1120" s="22" t="e">
        <f>IF(BTC[[#This Row],[SuperTrend]]=BTC[[#This Row],[Lower]],BTC[[#This Row],[Lower]],NA())</f>
        <v>#N/A</v>
      </c>
      <c r="T1120" s="22">
        <f>IF(BTC[[#This Row],[close]]&lt;=BTC[[#This Row],[STpot]],BTC[[#This Row],[Upper]],BTC[[#This Row],[Lower]])</f>
        <v>11767.939480442383</v>
      </c>
    </row>
    <row r="1121" spans="1:20" x14ac:dyDescent="0.25">
      <c r="A1121" s="5">
        <v>1120</v>
      </c>
      <c r="B1121" s="2">
        <v>44082</v>
      </c>
      <c r="C1121" s="1">
        <v>10126.66</v>
      </c>
      <c r="D1121" s="1">
        <v>10343</v>
      </c>
      <c r="E1121" s="1">
        <v>9981.01</v>
      </c>
      <c r="F1121" s="1">
        <v>10219.200000000001</v>
      </c>
      <c r="G1121" s="15">
        <f>BTC[[#This Row],[high]]-BTC[[#This Row],[low]]</f>
        <v>361.98999999999978</v>
      </c>
      <c r="H1121" s="15">
        <f>ABS(BTC[[#This Row],[high]]-F1120)</f>
        <v>216.35000000000036</v>
      </c>
      <c r="I1121" s="15">
        <f>ABS(BTC[[#This Row],[low]]-F1120)</f>
        <v>145.63999999999942</v>
      </c>
      <c r="J1121" s="15">
        <f>MAX(BTC[[#This Row],[H-L]:[|L-pC|]])</f>
        <v>361.98999999999978</v>
      </c>
      <c r="K1121" s="8">
        <f>(K1120*9+BTC[[#This Row],[TR]])/10</f>
        <v>527.88640971944346</v>
      </c>
      <c r="L1121" s="12">
        <f>(BTC[[#This Row],[high]]+BTC[[#This Row],[low]])/2</f>
        <v>10162.005000000001</v>
      </c>
      <c r="M1121" s="15">
        <f>BTC[[#This Row],[MidPrice]]+3*BTC[[#This Row],[ATR]]</f>
        <v>11745.664229158332</v>
      </c>
      <c r="N1121" s="15">
        <f>BTC[[#This Row],[MidPrice]]-3*BTC[[#This Row],[ATR]]</f>
        <v>8578.3457708416699</v>
      </c>
      <c r="O1121" s="15">
        <f>IF(OR(BTC[[#This Row],[UpperE]]&lt;O1120,F1120&gt;O1120),BTC[[#This Row],[UpperE]],O1120)</f>
        <v>11745.664229158332</v>
      </c>
      <c r="P1121" s="15">
        <f>IF(OR(BTC[[#This Row],[LowerE]]&gt;P1120,F1120&lt;P1120),BTC[[#This Row],[LowerE]],P1120)</f>
        <v>8619.9462751133287</v>
      </c>
      <c r="Q1121" s="8">
        <f>IF(T1120=O1120,BTC[[#This Row],[Upper]],BTC[[#This Row],[Lower]])</f>
        <v>11745.664229158332</v>
      </c>
      <c r="R1121" s="22">
        <f>IF(BTC[[#This Row],[SuperTrend]]=BTC[[#This Row],[Upper]],BTC[[#This Row],[Upper]],NA())</f>
        <v>11745.664229158332</v>
      </c>
      <c r="S1121" s="22" t="e">
        <f>IF(BTC[[#This Row],[SuperTrend]]=BTC[[#This Row],[Lower]],BTC[[#This Row],[Lower]],NA())</f>
        <v>#N/A</v>
      </c>
      <c r="T1121" s="22">
        <f>IF(BTC[[#This Row],[close]]&lt;=BTC[[#This Row],[STpot]],BTC[[#This Row],[Upper]],BTC[[#This Row],[Lower]])</f>
        <v>11745.664229158332</v>
      </c>
    </row>
    <row r="1122" spans="1:20" x14ac:dyDescent="0.25">
      <c r="A1122" s="5">
        <v>1121</v>
      </c>
      <c r="B1122" s="2">
        <v>44083</v>
      </c>
      <c r="C1122" s="1">
        <v>10219.290000000001</v>
      </c>
      <c r="D1122" s="1">
        <v>10483.35</v>
      </c>
      <c r="E1122" s="1">
        <v>10070.83</v>
      </c>
      <c r="F1122" s="1">
        <v>10336.870000000001</v>
      </c>
      <c r="G1122" s="15">
        <f>BTC[[#This Row],[high]]-BTC[[#This Row],[low]]</f>
        <v>412.52000000000044</v>
      </c>
      <c r="H1122" s="15">
        <f>ABS(BTC[[#This Row],[high]]-F1121)</f>
        <v>264.14999999999964</v>
      </c>
      <c r="I1122" s="15">
        <f>ABS(BTC[[#This Row],[low]]-F1121)</f>
        <v>148.3700000000008</v>
      </c>
      <c r="J1122" s="15">
        <f>MAX(BTC[[#This Row],[H-L]:[|L-pC|]])</f>
        <v>412.52000000000044</v>
      </c>
      <c r="K1122" s="8">
        <f>(K1121*9+BTC[[#This Row],[TR]])/10</f>
        <v>516.34976874749918</v>
      </c>
      <c r="L1122" s="12">
        <f>(BTC[[#This Row],[high]]+BTC[[#This Row],[low]])/2</f>
        <v>10277.09</v>
      </c>
      <c r="M1122" s="15">
        <f>BTC[[#This Row],[MidPrice]]+3*BTC[[#This Row],[ATR]]</f>
        <v>11826.139306242498</v>
      </c>
      <c r="N1122" s="15">
        <f>BTC[[#This Row],[MidPrice]]-3*BTC[[#This Row],[ATR]]</f>
        <v>8728.0406937575026</v>
      </c>
      <c r="O1122" s="15">
        <f>IF(OR(BTC[[#This Row],[UpperE]]&lt;O1121,F1121&gt;O1121),BTC[[#This Row],[UpperE]],O1121)</f>
        <v>11745.664229158332</v>
      </c>
      <c r="P1122" s="15">
        <f>IF(OR(BTC[[#This Row],[LowerE]]&gt;P1121,F1121&lt;P1121),BTC[[#This Row],[LowerE]],P1121)</f>
        <v>8728.0406937575026</v>
      </c>
      <c r="Q1122" s="8">
        <f>IF(T1121=O1121,BTC[[#This Row],[Upper]],BTC[[#This Row],[Lower]])</f>
        <v>11745.664229158332</v>
      </c>
      <c r="R1122" s="22">
        <f>IF(BTC[[#This Row],[SuperTrend]]=BTC[[#This Row],[Upper]],BTC[[#This Row],[Upper]],NA())</f>
        <v>11745.664229158332</v>
      </c>
      <c r="S1122" s="22" t="e">
        <f>IF(BTC[[#This Row],[SuperTrend]]=BTC[[#This Row],[Lower]],BTC[[#This Row],[Lower]],NA())</f>
        <v>#N/A</v>
      </c>
      <c r="T1122" s="22">
        <f>IF(BTC[[#This Row],[close]]&lt;=BTC[[#This Row],[STpot]],BTC[[#This Row],[Upper]],BTC[[#This Row],[Lower]])</f>
        <v>11745.664229158332</v>
      </c>
    </row>
    <row r="1123" spans="1:20" x14ac:dyDescent="0.25">
      <c r="A1123" s="5">
        <v>1122</v>
      </c>
      <c r="B1123" s="2">
        <v>44084</v>
      </c>
      <c r="C1123" s="1">
        <v>10336.86</v>
      </c>
      <c r="D1123" s="1">
        <v>10397.6</v>
      </c>
      <c r="E1123" s="1">
        <v>10200</v>
      </c>
      <c r="F1123" s="1">
        <v>10387.89</v>
      </c>
      <c r="G1123" s="15">
        <f>BTC[[#This Row],[high]]-BTC[[#This Row],[low]]</f>
        <v>197.60000000000036</v>
      </c>
      <c r="H1123" s="15">
        <f>ABS(BTC[[#This Row],[high]]-F1122)</f>
        <v>60.729999999999563</v>
      </c>
      <c r="I1123" s="15">
        <f>ABS(BTC[[#This Row],[low]]-F1122)</f>
        <v>136.8700000000008</v>
      </c>
      <c r="J1123" s="15">
        <f>MAX(BTC[[#This Row],[H-L]:[|L-pC|]])</f>
        <v>197.60000000000036</v>
      </c>
      <c r="K1123" s="8">
        <f>(K1122*9+BTC[[#This Row],[TR]])/10</f>
        <v>484.47479187274928</v>
      </c>
      <c r="L1123" s="12">
        <f>(BTC[[#This Row],[high]]+BTC[[#This Row],[low]])/2</f>
        <v>10298.799999999999</v>
      </c>
      <c r="M1123" s="15">
        <f>BTC[[#This Row],[MidPrice]]+3*BTC[[#This Row],[ATR]]</f>
        <v>11752.224375618247</v>
      </c>
      <c r="N1123" s="15">
        <f>BTC[[#This Row],[MidPrice]]-3*BTC[[#This Row],[ATR]]</f>
        <v>8845.3756243817515</v>
      </c>
      <c r="O1123" s="15">
        <f>IF(OR(BTC[[#This Row],[UpperE]]&lt;O1122,F1122&gt;O1122),BTC[[#This Row],[UpperE]],O1122)</f>
        <v>11745.664229158332</v>
      </c>
      <c r="P1123" s="15">
        <f>IF(OR(BTC[[#This Row],[LowerE]]&gt;P1122,F1122&lt;P1122),BTC[[#This Row],[LowerE]],P1122)</f>
        <v>8845.3756243817515</v>
      </c>
      <c r="Q1123" s="8">
        <f>IF(T1122=O1122,BTC[[#This Row],[Upper]],BTC[[#This Row],[Lower]])</f>
        <v>11745.664229158332</v>
      </c>
      <c r="R1123" s="22">
        <f>IF(BTC[[#This Row],[SuperTrend]]=BTC[[#This Row],[Upper]],BTC[[#This Row],[Upper]],NA())</f>
        <v>11745.664229158332</v>
      </c>
      <c r="S1123" s="22" t="e">
        <f>IF(BTC[[#This Row],[SuperTrend]]=BTC[[#This Row],[Lower]],BTC[[#This Row],[Lower]],NA())</f>
        <v>#N/A</v>
      </c>
      <c r="T1123" s="22">
        <f>IF(BTC[[#This Row],[close]]&lt;=BTC[[#This Row],[STpot]],BTC[[#This Row],[Upper]],BTC[[#This Row],[Lower]])</f>
        <v>11745.664229158332</v>
      </c>
    </row>
    <row r="1124" spans="1:20" x14ac:dyDescent="0.25">
      <c r="A1124" s="5">
        <v>1123</v>
      </c>
      <c r="B1124" s="2">
        <v>44085</v>
      </c>
      <c r="C1124" s="1">
        <v>10387.89</v>
      </c>
      <c r="D1124" s="1">
        <v>10477.969999999999</v>
      </c>
      <c r="E1124" s="1">
        <v>10269.25</v>
      </c>
      <c r="F1124" s="1">
        <v>10440.92</v>
      </c>
      <c r="G1124" s="15">
        <f>BTC[[#This Row],[high]]-BTC[[#This Row],[low]]</f>
        <v>208.71999999999935</v>
      </c>
      <c r="H1124" s="15">
        <f>ABS(BTC[[#This Row],[high]]-F1123)</f>
        <v>90.079999999999927</v>
      </c>
      <c r="I1124" s="15">
        <f>ABS(BTC[[#This Row],[low]]-F1123)</f>
        <v>118.63999999999942</v>
      </c>
      <c r="J1124" s="15">
        <f>MAX(BTC[[#This Row],[H-L]:[|L-pC|]])</f>
        <v>208.71999999999935</v>
      </c>
      <c r="K1124" s="8">
        <f>(K1123*9+BTC[[#This Row],[TR]])/10</f>
        <v>456.89931268547423</v>
      </c>
      <c r="L1124" s="12">
        <f>(BTC[[#This Row],[high]]+BTC[[#This Row],[low]])/2</f>
        <v>10373.61</v>
      </c>
      <c r="M1124" s="15">
        <f>BTC[[#This Row],[MidPrice]]+3*BTC[[#This Row],[ATR]]</f>
        <v>11744.307938056423</v>
      </c>
      <c r="N1124" s="15">
        <f>BTC[[#This Row],[MidPrice]]-3*BTC[[#This Row],[ATR]]</f>
        <v>9002.912061943578</v>
      </c>
      <c r="O1124" s="15">
        <f>IF(OR(BTC[[#This Row],[UpperE]]&lt;O1123,F1123&gt;O1123),BTC[[#This Row],[UpperE]],O1123)</f>
        <v>11744.307938056423</v>
      </c>
      <c r="P1124" s="15">
        <f>IF(OR(BTC[[#This Row],[LowerE]]&gt;P1123,F1123&lt;P1123),BTC[[#This Row],[LowerE]],P1123)</f>
        <v>9002.912061943578</v>
      </c>
      <c r="Q1124" s="8">
        <f>IF(T1123=O1123,BTC[[#This Row],[Upper]],BTC[[#This Row],[Lower]])</f>
        <v>11744.307938056423</v>
      </c>
      <c r="R1124" s="22">
        <f>IF(BTC[[#This Row],[SuperTrend]]=BTC[[#This Row],[Upper]],BTC[[#This Row],[Upper]],NA())</f>
        <v>11744.307938056423</v>
      </c>
      <c r="S1124" s="22" t="e">
        <f>IF(BTC[[#This Row],[SuperTrend]]=BTC[[#This Row],[Lower]],BTC[[#This Row],[Lower]],NA())</f>
        <v>#N/A</v>
      </c>
      <c r="T1124" s="22">
        <f>IF(BTC[[#This Row],[close]]&lt;=BTC[[#This Row],[STpot]],BTC[[#This Row],[Upper]],BTC[[#This Row],[Lower]])</f>
        <v>11744.307938056423</v>
      </c>
    </row>
    <row r="1125" spans="1:20" x14ac:dyDescent="0.25">
      <c r="A1125" s="5">
        <v>1124</v>
      </c>
      <c r="B1125" s="2">
        <v>44086</v>
      </c>
      <c r="C1125" s="1">
        <v>10440.67</v>
      </c>
      <c r="D1125" s="1">
        <v>10580.11</v>
      </c>
      <c r="E1125" s="1">
        <v>10200</v>
      </c>
      <c r="F1125" s="1">
        <v>10332.83</v>
      </c>
      <c r="G1125" s="15">
        <f>BTC[[#This Row],[high]]-BTC[[#This Row],[low]]</f>
        <v>380.11000000000058</v>
      </c>
      <c r="H1125" s="15">
        <f>ABS(BTC[[#This Row],[high]]-F1124)</f>
        <v>139.19000000000051</v>
      </c>
      <c r="I1125" s="15">
        <f>ABS(BTC[[#This Row],[low]]-F1124)</f>
        <v>240.92000000000007</v>
      </c>
      <c r="J1125" s="15">
        <f>MAX(BTC[[#This Row],[H-L]:[|L-pC|]])</f>
        <v>380.11000000000058</v>
      </c>
      <c r="K1125" s="8">
        <f>(K1124*9+BTC[[#This Row],[TR]])/10</f>
        <v>449.22038141692684</v>
      </c>
      <c r="L1125" s="12">
        <f>(BTC[[#This Row],[high]]+BTC[[#This Row],[low]])/2</f>
        <v>10390.055</v>
      </c>
      <c r="M1125" s="15">
        <f>BTC[[#This Row],[MidPrice]]+3*BTC[[#This Row],[ATR]]</f>
        <v>11737.71614425078</v>
      </c>
      <c r="N1125" s="15">
        <f>BTC[[#This Row],[MidPrice]]-3*BTC[[#This Row],[ATR]]</f>
        <v>9042.3938557492202</v>
      </c>
      <c r="O1125" s="15">
        <f>IF(OR(BTC[[#This Row],[UpperE]]&lt;O1124,F1124&gt;O1124),BTC[[#This Row],[UpperE]],O1124)</f>
        <v>11737.71614425078</v>
      </c>
      <c r="P1125" s="15">
        <f>IF(OR(BTC[[#This Row],[LowerE]]&gt;P1124,F1124&lt;P1124),BTC[[#This Row],[LowerE]],P1124)</f>
        <v>9042.3938557492202</v>
      </c>
      <c r="Q1125" s="8">
        <f>IF(T1124=O1124,BTC[[#This Row],[Upper]],BTC[[#This Row],[Lower]])</f>
        <v>11737.71614425078</v>
      </c>
      <c r="R1125" s="22">
        <f>IF(BTC[[#This Row],[SuperTrend]]=BTC[[#This Row],[Upper]],BTC[[#This Row],[Upper]],NA())</f>
        <v>11737.71614425078</v>
      </c>
      <c r="S1125" s="22" t="e">
        <f>IF(BTC[[#This Row],[SuperTrend]]=BTC[[#This Row],[Lower]],BTC[[#This Row],[Lower]],NA())</f>
        <v>#N/A</v>
      </c>
      <c r="T1125" s="22">
        <f>IF(BTC[[#This Row],[close]]&lt;=BTC[[#This Row],[STpot]],BTC[[#This Row],[Upper]],BTC[[#This Row],[Lower]])</f>
        <v>11737.71614425078</v>
      </c>
    </row>
    <row r="1126" spans="1:20" x14ac:dyDescent="0.25">
      <c r="A1126" s="5">
        <v>1125</v>
      </c>
      <c r="B1126" s="2">
        <v>44087</v>
      </c>
      <c r="C1126" s="1">
        <v>10332.84</v>
      </c>
      <c r="D1126" s="1">
        <v>10750</v>
      </c>
      <c r="E1126" s="1">
        <v>10212.34</v>
      </c>
      <c r="F1126" s="1">
        <v>10671.77</v>
      </c>
      <c r="G1126" s="15">
        <f>BTC[[#This Row],[high]]-BTC[[#This Row],[low]]</f>
        <v>537.65999999999985</v>
      </c>
      <c r="H1126" s="15">
        <f>ABS(BTC[[#This Row],[high]]-F1125)</f>
        <v>417.17000000000007</v>
      </c>
      <c r="I1126" s="15">
        <f>ABS(BTC[[#This Row],[low]]-F1125)</f>
        <v>120.48999999999978</v>
      </c>
      <c r="J1126" s="15">
        <f>MAX(BTC[[#This Row],[H-L]:[|L-pC|]])</f>
        <v>537.65999999999985</v>
      </c>
      <c r="K1126" s="8">
        <f>(K1125*9+BTC[[#This Row],[TR]])/10</f>
        <v>458.06434327523419</v>
      </c>
      <c r="L1126" s="12">
        <f>(BTC[[#This Row],[high]]+BTC[[#This Row],[low]])/2</f>
        <v>10481.17</v>
      </c>
      <c r="M1126" s="15">
        <f>BTC[[#This Row],[MidPrice]]+3*BTC[[#This Row],[ATR]]</f>
        <v>11855.363029825703</v>
      </c>
      <c r="N1126" s="15">
        <f>BTC[[#This Row],[MidPrice]]-3*BTC[[#This Row],[ATR]]</f>
        <v>9106.9769701742971</v>
      </c>
      <c r="O1126" s="15">
        <f>IF(OR(BTC[[#This Row],[UpperE]]&lt;O1125,F1125&gt;O1125),BTC[[#This Row],[UpperE]],O1125)</f>
        <v>11737.71614425078</v>
      </c>
      <c r="P1126" s="15">
        <f>IF(OR(BTC[[#This Row],[LowerE]]&gt;P1125,F1125&lt;P1125),BTC[[#This Row],[LowerE]],P1125)</f>
        <v>9106.9769701742971</v>
      </c>
      <c r="Q1126" s="8">
        <f>IF(T1125=O1125,BTC[[#This Row],[Upper]],BTC[[#This Row],[Lower]])</f>
        <v>11737.71614425078</v>
      </c>
      <c r="R1126" s="22">
        <f>IF(BTC[[#This Row],[SuperTrend]]=BTC[[#This Row],[Upper]],BTC[[#This Row],[Upper]],NA())</f>
        <v>11737.71614425078</v>
      </c>
      <c r="S1126" s="22" t="e">
        <f>IF(BTC[[#This Row],[SuperTrend]]=BTC[[#This Row],[Lower]],BTC[[#This Row],[Lower]],NA())</f>
        <v>#N/A</v>
      </c>
      <c r="T1126" s="22">
        <f>IF(BTC[[#This Row],[close]]&lt;=BTC[[#This Row],[STpot]],BTC[[#This Row],[Upper]],BTC[[#This Row],[Lower]])</f>
        <v>11737.71614425078</v>
      </c>
    </row>
    <row r="1127" spans="1:20" x14ac:dyDescent="0.25">
      <c r="A1127" s="5">
        <v>1126</v>
      </c>
      <c r="B1127" s="2">
        <v>44088</v>
      </c>
      <c r="C1127" s="1">
        <v>10671.77</v>
      </c>
      <c r="D1127" s="1">
        <v>10930.04</v>
      </c>
      <c r="E1127" s="1">
        <v>10606.48</v>
      </c>
      <c r="F1127" s="1">
        <v>10785.31</v>
      </c>
      <c r="G1127" s="15">
        <f>BTC[[#This Row],[high]]-BTC[[#This Row],[low]]</f>
        <v>323.56000000000131</v>
      </c>
      <c r="H1127" s="15">
        <f>ABS(BTC[[#This Row],[high]]-F1126)</f>
        <v>258.27000000000044</v>
      </c>
      <c r="I1127" s="15">
        <f>ABS(BTC[[#This Row],[low]]-F1126)</f>
        <v>65.290000000000873</v>
      </c>
      <c r="J1127" s="15">
        <f>MAX(BTC[[#This Row],[H-L]:[|L-pC|]])</f>
        <v>323.56000000000131</v>
      </c>
      <c r="K1127" s="8">
        <f>(K1126*9+BTC[[#This Row],[TR]])/10</f>
        <v>444.61390894771091</v>
      </c>
      <c r="L1127" s="12">
        <f>(BTC[[#This Row],[high]]+BTC[[#This Row],[low]])/2</f>
        <v>10768.26</v>
      </c>
      <c r="M1127" s="15">
        <f>BTC[[#This Row],[MidPrice]]+3*BTC[[#This Row],[ATR]]</f>
        <v>12102.101726843133</v>
      </c>
      <c r="N1127" s="15">
        <f>BTC[[#This Row],[MidPrice]]-3*BTC[[#This Row],[ATR]]</f>
        <v>9434.4182731568671</v>
      </c>
      <c r="O1127" s="15">
        <f>IF(OR(BTC[[#This Row],[UpperE]]&lt;O1126,F1126&gt;O1126),BTC[[#This Row],[UpperE]],O1126)</f>
        <v>11737.71614425078</v>
      </c>
      <c r="P1127" s="15">
        <f>IF(OR(BTC[[#This Row],[LowerE]]&gt;P1126,F1126&lt;P1126),BTC[[#This Row],[LowerE]],P1126)</f>
        <v>9434.4182731568671</v>
      </c>
      <c r="Q1127" s="8">
        <f>IF(T1126=O1126,BTC[[#This Row],[Upper]],BTC[[#This Row],[Lower]])</f>
        <v>11737.71614425078</v>
      </c>
      <c r="R1127" s="22">
        <f>IF(BTC[[#This Row],[SuperTrend]]=BTC[[#This Row],[Upper]],BTC[[#This Row],[Upper]],NA())</f>
        <v>11737.71614425078</v>
      </c>
      <c r="S1127" s="22" t="e">
        <f>IF(BTC[[#This Row],[SuperTrend]]=BTC[[#This Row],[Lower]],BTC[[#This Row],[Lower]],NA())</f>
        <v>#N/A</v>
      </c>
      <c r="T1127" s="22">
        <f>IF(BTC[[#This Row],[close]]&lt;=BTC[[#This Row],[STpot]],BTC[[#This Row],[Upper]],BTC[[#This Row],[Lower]])</f>
        <v>11737.71614425078</v>
      </c>
    </row>
    <row r="1128" spans="1:20" x14ac:dyDescent="0.25">
      <c r="A1128" s="5">
        <v>1127</v>
      </c>
      <c r="B1128" s="2">
        <v>44089</v>
      </c>
      <c r="C1128" s="1">
        <v>10785.23</v>
      </c>
      <c r="D1128" s="1">
        <v>11093</v>
      </c>
      <c r="E1128" s="1">
        <v>10661.22</v>
      </c>
      <c r="F1128" s="1">
        <v>10954.01</v>
      </c>
      <c r="G1128" s="15">
        <f>BTC[[#This Row],[high]]-BTC[[#This Row],[low]]</f>
        <v>431.78000000000065</v>
      </c>
      <c r="H1128" s="15">
        <f>ABS(BTC[[#This Row],[high]]-F1127)</f>
        <v>307.69000000000051</v>
      </c>
      <c r="I1128" s="15">
        <f>ABS(BTC[[#This Row],[low]]-F1127)</f>
        <v>124.09000000000015</v>
      </c>
      <c r="J1128" s="15">
        <f>MAX(BTC[[#This Row],[H-L]:[|L-pC|]])</f>
        <v>431.78000000000065</v>
      </c>
      <c r="K1128" s="8">
        <f>(K1127*9+BTC[[#This Row],[TR]])/10</f>
        <v>443.33051805293991</v>
      </c>
      <c r="L1128" s="12">
        <f>(BTC[[#This Row],[high]]+BTC[[#This Row],[low]])/2</f>
        <v>10877.11</v>
      </c>
      <c r="M1128" s="15">
        <f>BTC[[#This Row],[MidPrice]]+3*BTC[[#This Row],[ATR]]</f>
        <v>12207.10155415882</v>
      </c>
      <c r="N1128" s="15">
        <f>BTC[[#This Row],[MidPrice]]-3*BTC[[#This Row],[ATR]]</f>
        <v>9547.1184458411808</v>
      </c>
      <c r="O1128" s="15">
        <f>IF(OR(BTC[[#This Row],[UpperE]]&lt;O1127,F1127&gt;O1127),BTC[[#This Row],[UpperE]],O1127)</f>
        <v>11737.71614425078</v>
      </c>
      <c r="P1128" s="15">
        <f>IF(OR(BTC[[#This Row],[LowerE]]&gt;P1127,F1127&lt;P1127),BTC[[#This Row],[LowerE]],P1127)</f>
        <v>9547.1184458411808</v>
      </c>
      <c r="Q1128" s="8">
        <f>IF(T1127=O1127,BTC[[#This Row],[Upper]],BTC[[#This Row],[Lower]])</f>
        <v>11737.71614425078</v>
      </c>
      <c r="R1128" s="22">
        <f>IF(BTC[[#This Row],[SuperTrend]]=BTC[[#This Row],[Upper]],BTC[[#This Row],[Upper]],NA())</f>
        <v>11737.71614425078</v>
      </c>
      <c r="S1128" s="22" t="e">
        <f>IF(BTC[[#This Row],[SuperTrend]]=BTC[[#This Row],[Lower]],BTC[[#This Row],[Lower]],NA())</f>
        <v>#N/A</v>
      </c>
      <c r="T1128" s="22">
        <f>IF(BTC[[#This Row],[close]]&lt;=BTC[[#This Row],[STpot]],BTC[[#This Row],[Upper]],BTC[[#This Row],[Lower]])</f>
        <v>11737.71614425078</v>
      </c>
    </row>
    <row r="1129" spans="1:20" x14ac:dyDescent="0.25">
      <c r="A1129" s="5">
        <v>1128</v>
      </c>
      <c r="B1129" s="2">
        <v>44090</v>
      </c>
      <c r="C1129" s="1">
        <v>10954.01</v>
      </c>
      <c r="D1129" s="1">
        <v>11045.46</v>
      </c>
      <c r="E1129" s="1">
        <v>10745.83</v>
      </c>
      <c r="F1129" s="1">
        <v>10939.99</v>
      </c>
      <c r="G1129" s="15">
        <f>BTC[[#This Row],[high]]-BTC[[#This Row],[low]]</f>
        <v>299.6299999999992</v>
      </c>
      <c r="H1129" s="15">
        <f>ABS(BTC[[#This Row],[high]]-F1128)</f>
        <v>91.449999999998909</v>
      </c>
      <c r="I1129" s="15">
        <f>ABS(BTC[[#This Row],[low]]-F1128)</f>
        <v>208.18000000000029</v>
      </c>
      <c r="J1129" s="15">
        <f>MAX(BTC[[#This Row],[H-L]:[|L-pC|]])</f>
        <v>299.6299999999992</v>
      </c>
      <c r="K1129" s="8">
        <f>(K1128*9+BTC[[#This Row],[TR]])/10</f>
        <v>428.96046624764585</v>
      </c>
      <c r="L1129" s="12">
        <f>(BTC[[#This Row],[high]]+BTC[[#This Row],[low]])/2</f>
        <v>10895.645</v>
      </c>
      <c r="M1129" s="15">
        <f>BTC[[#This Row],[MidPrice]]+3*BTC[[#This Row],[ATR]]</f>
        <v>12182.526398742939</v>
      </c>
      <c r="N1129" s="15">
        <f>BTC[[#This Row],[MidPrice]]-3*BTC[[#This Row],[ATR]]</f>
        <v>9608.763601257062</v>
      </c>
      <c r="O1129" s="15">
        <f>IF(OR(BTC[[#This Row],[UpperE]]&lt;O1128,F1128&gt;O1128),BTC[[#This Row],[UpperE]],O1128)</f>
        <v>11737.71614425078</v>
      </c>
      <c r="P1129" s="15">
        <f>IF(OR(BTC[[#This Row],[LowerE]]&gt;P1128,F1128&lt;P1128),BTC[[#This Row],[LowerE]],P1128)</f>
        <v>9608.763601257062</v>
      </c>
      <c r="Q1129" s="8">
        <f>IF(T1128=O1128,BTC[[#This Row],[Upper]],BTC[[#This Row],[Lower]])</f>
        <v>11737.71614425078</v>
      </c>
      <c r="R1129" s="22">
        <f>IF(BTC[[#This Row],[SuperTrend]]=BTC[[#This Row],[Upper]],BTC[[#This Row],[Upper]],NA())</f>
        <v>11737.71614425078</v>
      </c>
      <c r="S1129" s="22" t="e">
        <f>IF(BTC[[#This Row],[SuperTrend]]=BTC[[#This Row],[Lower]],BTC[[#This Row],[Lower]],NA())</f>
        <v>#N/A</v>
      </c>
      <c r="T1129" s="22">
        <f>IF(BTC[[#This Row],[close]]&lt;=BTC[[#This Row],[STpot]],BTC[[#This Row],[Upper]],BTC[[#This Row],[Lower]])</f>
        <v>11737.71614425078</v>
      </c>
    </row>
    <row r="1130" spans="1:20" x14ac:dyDescent="0.25">
      <c r="A1130" s="5">
        <v>1129</v>
      </c>
      <c r="B1130" s="2">
        <v>44091</v>
      </c>
      <c r="C1130" s="1">
        <v>10940</v>
      </c>
      <c r="D1130" s="1">
        <v>11038.03</v>
      </c>
      <c r="E1130" s="1">
        <v>10812.84</v>
      </c>
      <c r="F1130" s="1">
        <v>10933.39</v>
      </c>
      <c r="G1130" s="15">
        <f>BTC[[#This Row],[high]]-BTC[[#This Row],[low]]</f>
        <v>225.19000000000051</v>
      </c>
      <c r="H1130" s="15">
        <f>ABS(BTC[[#This Row],[high]]-F1129)</f>
        <v>98.040000000000873</v>
      </c>
      <c r="I1130" s="15">
        <f>ABS(BTC[[#This Row],[low]]-F1129)</f>
        <v>127.14999999999964</v>
      </c>
      <c r="J1130" s="15">
        <f>MAX(BTC[[#This Row],[H-L]:[|L-pC|]])</f>
        <v>225.19000000000051</v>
      </c>
      <c r="K1130" s="8">
        <f>(K1129*9+BTC[[#This Row],[TR]])/10</f>
        <v>408.58341962288131</v>
      </c>
      <c r="L1130" s="12">
        <f>(BTC[[#This Row],[high]]+BTC[[#This Row],[low]])/2</f>
        <v>10925.435000000001</v>
      </c>
      <c r="M1130" s="15">
        <f>BTC[[#This Row],[MidPrice]]+3*BTC[[#This Row],[ATR]]</f>
        <v>12151.185258868645</v>
      </c>
      <c r="N1130" s="15">
        <f>BTC[[#This Row],[MidPrice]]-3*BTC[[#This Row],[ATR]]</f>
        <v>9699.6847411313574</v>
      </c>
      <c r="O1130" s="15">
        <f>IF(OR(BTC[[#This Row],[UpperE]]&lt;O1129,F1129&gt;O1129),BTC[[#This Row],[UpperE]],O1129)</f>
        <v>11737.71614425078</v>
      </c>
      <c r="P1130" s="15">
        <f>IF(OR(BTC[[#This Row],[LowerE]]&gt;P1129,F1129&lt;P1129),BTC[[#This Row],[LowerE]],P1129)</f>
        <v>9699.6847411313574</v>
      </c>
      <c r="Q1130" s="8">
        <f>IF(T1129=O1129,BTC[[#This Row],[Upper]],BTC[[#This Row],[Lower]])</f>
        <v>11737.71614425078</v>
      </c>
      <c r="R1130" s="22">
        <f>IF(BTC[[#This Row],[SuperTrend]]=BTC[[#This Row],[Upper]],BTC[[#This Row],[Upper]],NA())</f>
        <v>11737.71614425078</v>
      </c>
      <c r="S1130" s="22" t="e">
        <f>IF(BTC[[#This Row],[SuperTrend]]=BTC[[#This Row],[Lower]],BTC[[#This Row],[Lower]],NA())</f>
        <v>#N/A</v>
      </c>
      <c r="T1130" s="22">
        <f>IF(BTC[[#This Row],[close]]&lt;=BTC[[#This Row],[STpot]],BTC[[#This Row],[Upper]],BTC[[#This Row],[Lower]])</f>
        <v>11737.71614425078</v>
      </c>
    </row>
    <row r="1131" spans="1:20" x14ac:dyDescent="0.25">
      <c r="A1131" s="5">
        <v>1130</v>
      </c>
      <c r="B1131" s="2">
        <v>44092</v>
      </c>
      <c r="C1131" s="1">
        <v>10933.4</v>
      </c>
      <c r="D1131" s="1">
        <v>11179.79</v>
      </c>
      <c r="E1131" s="1">
        <v>10887.37</v>
      </c>
      <c r="F1131" s="1">
        <v>11080.65</v>
      </c>
      <c r="G1131" s="15">
        <f>BTC[[#This Row],[high]]-BTC[[#This Row],[low]]</f>
        <v>292.42000000000007</v>
      </c>
      <c r="H1131" s="15">
        <f>ABS(BTC[[#This Row],[high]]-F1130)</f>
        <v>246.40000000000146</v>
      </c>
      <c r="I1131" s="15">
        <f>ABS(BTC[[#This Row],[low]]-F1130)</f>
        <v>46.019999999998618</v>
      </c>
      <c r="J1131" s="15">
        <f>MAX(BTC[[#This Row],[H-L]:[|L-pC|]])</f>
        <v>292.42000000000007</v>
      </c>
      <c r="K1131" s="8">
        <f>(K1130*9+BTC[[#This Row],[TR]])/10</f>
        <v>396.96707766059319</v>
      </c>
      <c r="L1131" s="12">
        <f>(BTC[[#This Row],[high]]+BTC[[#This Row],[low]])/2</f>
        <v>11033.580000000002</v>
      </c>
      <c r="M1131" s="15">
        <f>BTC[[#This Row],[MidPrice]]+3*BTC[[#This Row],[ATR]]</f>
        <v>12224.481232981781</v>
      </c>
      <c r="N1131" s="15">
        <f>BTC[[#This Row],[MidPrice]]-3*BTC[[#This Row],[ATR]]</f>
        <v>9842.6787670182221</v>
      </c>
      <c r="O1131" s="15">
        <f>IF(OR(BTC[[#This Row],[UpperE]]&lt;O1130,F1130&gt;O1130),BTC[[#This Row],[UpperE]],O1130)</f>
        <v>11737.71614425078</v>
      </c>
      <c r="P1131" s="15">
        <f>IF(OR(BTC[[#This Row],[LowerE]]&gt;P1130,F1130&lt;P1130),BTC[[#This Row],[LowerE]],P1130)</f>
        <v>9842.6787670182221</v>
      </c>
      <c r="Q1131" s="8">
        <f>IF(T1130=O1130,BTC[[#This Row],[Upper]],BTC[[#This Row],[Lower]])</f>
        <v>11737.71614425078</v>
      </c>
      <c r="R1131" s="22">
        <f>IF(BTC[[#This Row],[SuperTrend]]=BTC[[#This Row],[Upper]],BTC[[#This Row],[Upper]],NA())</f>
        <v>11737.71614425078</v>
      </c>
      <c r="S1131" s="22" t="e">
        <f>IF(BTC[[#This Row],[SuperTrend]]=BTC[[#This Row],[Lower]],BTC[[#This Row],[Lower]],NA())</f>
        <v>#N/A</v>
      </c>
      <c r="T1131" s="22">
        <f>IF(BTC[[#This Row],[close]]&lt;=BTC[[#This Row],[STpot]],BTC[[#This Row],[Upper]],BTC[[#This Row],[Lower]])</f>
        <v>11737.71614425078</v>
      </c>
    </row>
    <row r="1132" spans="1:20" x14ac:dyDescent="0.25">
      <c r="A1132" s="5">
        <v>1131</v>
      </c>
      <c r="B1132" s="2">
        <v>44093</v>
      </c>
      <c r="C1132" s="1">
        <v>11080.64</v>
      </c>
      <c r="D1132" s="1">
        <v>11080.64</v>
      </c>
      <c r="E1132" s="1">
        <v>10723</v>
      </c>
      <c r="F1132" s="1">
        <v>10920.28</v>
      </c>
      <c r="G1132" s="15">
        <f>BTC[[#This Row],[high]]-BTC[[#This Row],[low]]</f>
        <v>357.63999999999942</v>
      </c>
      <c r="H1132" s="15">
        <f>ABS(BTC[[#This Row],[high]]-F1131)</f>
        <v>1.0000000000218279E-2</v>
      </c>
      <c r="I1132" s="15">
        <f>ABS(BTC[[#This Row],[low]]-F1131)</f>
        <v>357.64999999999964</v>
      </c>
      <c r="J1132" s="15">
        <f>MAX(BTC[[#This Row],[H-L]:[|L-pC|]])</f>
        <v>357.64999999999964</v>
      </c>
      <c r="K1132" s="8">
        <f>(K1131*9+BTC[[#This Row],[TR]])/10</f>
        <v>393.0353698945338</v>
      </c>
      <c r="L1132" s="12">
        <f>(BTC[[#This Row],[high]]+BTC[[#This Row],[low]])/2</f>
        <v>10901.82</v>
      </c>
      <c r="M1132" s="15">
        <f>BTC[[#This Row],[MidPrice]]+3*BTC[[#This Row],[ATR]]</f>
        <v>12080.926109683602</v>
      </c>
      <c r="N1132" s="15">
        <f>BTC[[#This Row],[MidPrice]]-3*BTC[[#This Row],[ATR]]</f>
        <v>9722.7138903163977</v>
      </c>
      <c r="O1132" s="15">
        <f>IF(OR(BTC[[#This Row],[UpperE]]&lt;O1131,F1131&gt;O1131),BTC[[#This Row],[UpperE]],O1131)</f>
        <v>11737.71614425078</v>
      </c>
      <c r="P1132" s="15">
        <f>IF(OR(BTC[[#This Row],[LowerE]]&gt;P1131,F1131&lt;P1131),BTC[[#This Row],[LowerE]],P1131)</f>
        <v>9842.6787670182221</v>
      </c>
      <c r="Q1132" s="8">
        <f>IF(T1131=O1131,BTC[[#This Row],[Upper]],BTC[[#This Row],[Lower]])</f>
        <v>11737.71614425078</v>
      </c>
      <c r="R1132" s="22">
        <f>IF(BTC[[#This Row],[SuperTrend]]=BTC[[#This Row],[Upper]],BTC[[#This Row],[Upper]],NA())</f>
        <v>11737.71614425078</v>
      </c>
      <c r="S1132" s="22" t="e">
        <f>IF(BTC[[#This Row],[SuperTrend]]=BTC[[#This Row],[Lower]],BTC[[#This Row],[Lower]],NA())</f>
        <v>#N/A</v>
      </c>
      <c r="T1132" s="22">
        <f>IF(BTC[[#This Row],[close]]&lt;=BTC[[#This Row],[STpot]],BTC[[#This Row],[Upper]],BTC[[#This Row],[Lower]])</f>
        <v>11737.71614425078</v>
      </c>
    </row>
    <row r="1133" spans="1:20" x14ac:dyDescent="0.25">
      <c r="A1133" s="5">
        <v>1132</v>
      </c>
      <c r="B1133" s="2">
        <v>44094</v>
      </c>
      <c r="C1133" s="1">
        <v>10920.28</v>
      </c>
      <c r="D1133" s="1">
        <v>10988.86</v>
      </c>
      <c r="E1133" s="1">
        <v>10296.35</v>
      </c>
      <c r="F1133" s="1">
        <v>10417.219999999999</v>
      </c>
      <c r="G1133" s="15">
        <f>BTC[[#This Row],[high]]-BTC[[#This Row],[low]]</f>
        <v>692.51000000000022</v>
      </c>
      <c r="H1133" s="15">
        <f>ABS(BTC[[#This Row],[high]]-F1132)</f>
        <v>68.579999999999927</v>
      </c>
      <c r="I1133" s="15">
        <f>ABS(BTC[[#This Row],[low]]-F1132)</f>
        <v>623.93000000000029</v>
      </c>
      <c r="J1133" s="15">
        <f>MAX(BTC[[#This Row],[H-L]:[|L-pC|]])</f>
        <v>692.51000000000022</v>
      </c>
      <c r="K1133" s="8">
        <f>(K1132*9+BTC[[#This Row],[TR]])/10</f>
        <v>422.98283290508044</v>
      </c>
      <c r="L1133" s="12">
        <f>(BTC[[#This Row],[high]]+BTC[[#This Row],[low]])/2</f>
        <v>10642.605</v>
      </c>
      <c r="M1133" s="15">
        <f>BTC[[#This Row],[MidPrice]]+3*BTC[[#This Row],[ATR]]</f>
        <v>11911.55349871524</v>
      </c>
      <c r="N1133" s="15">
        <f>BTC[[#This Row],[MidPrice]]-3*BTC[[#This Row],[ATR]]</f>
        <v>9373.6565012847586</v>
      </c>
      <c r="O1133" s="15">
        <f>IF(OR(BTC[[#This Row],[UpperE]]&lt;O1132,F1132&gt;O1132),BTC[[#This Row],[UpperE]],O1132)</f>
        <v>11737.71614425078</v>
      </c>
      <c r="P1133" s="15">
        <f>IF(OR(BTC[[#This Row],[LowerE]]&gt;P1132,F1132&lt;P1132),BTC[[#This Row],[LowerE]],P1132)</f>
        <v>9842.6787670182221</v>
      </c>
      <c r="Q1133" s="8">
        <f>IF(T1132=O1132,BTC[[#This Row],[Upper]],BTC[[#This Row],[Lower]])</f>
        <v>11737.71614425078</v>
      </c>
      <c r="R1133" s="22">
        <f>IF(BTC[[#This Row],[SuperTrend]]=BTC[[#This Row],[Upper]],BTC[[#This Row],[Upper]],NA())</f>
        <v>11737.71614425078</v>
      </c>
      <c r="S1133" s="22" t="e">
        <f>IF(BTC[[#This Row],[SuperTrend]]=BTC[[#This Row],[Lower]],BTC[[#This Row],[Lower]],NA())</f>
        <v>#N/A</v>
      </c>
      <c r="T1133" s="22">
        <f>IF(BTC[[#This Row],[close]]&lt;=BTC[[#This Row],[STpot]],BTC[[#This Row],[Upper]],BTC[[#This Row],[Lower]])</f>
        <v>11737.71614425078</v>
      </c>
    </row>
    <row r="1134" spans="1:20" x14ac:dyDescent="0.25">
      <c r="A1134" s="5">
        <v>1133</v>
      </c>
      <c r="B1134" s="2">
        <v>44095</v>
      </c>
      <c r="C1134" s="1">
        <v>10417.219999999999</v>
      </c>
      <c r="D1134" s="1">
        <v>10572.71</v>
      </c>
      <c r="E1134" s="1">
        <v>10353</v>
      </c>
      <c r="F1134" s="1">
        <v>10529.61</v>
      </c>
      <c r="G1134" s="15">
        <f>BTC[[#This Row],[high]]-BTC[[#This Row],[low]]</f>
        <v>219.70999999999913</v>
      </c>
      <c r="H1134" s="15">
        <f>ABS(BTC[[#This Row],[high]]-F1133)</f>
        <v>155.48999999999978</v>
      </c>
      <c r="I1134" s="15">
        <f>ABS(BTC[[#This Row],[low]]-F1133)</f>
        <v>64.219999999999345</v>
      </c>
      <c r="J1134" s="15">
        <f>MAX(BTC[[#This Row],[H-L]:[|L-pC|]])</f>
        <v>219.70999999999913</v>
      </c>
      <c r="K1134" s="8">
        <f>(K1133*9+BTC[[#This Row],[TR]])/10</f>
        <v>402.65554961457235</v>
      </c>
      <c r="L1134" s="12">
        <f>(BTC[[#This Row],[high]]+BTC[[#This Row],[low]])/2</f>
        <v>10462.855</v>
      </c>
      <c r="M1134" s="15">
        <f>BTC[[#This Row],[MidPrice]]+3*BTC[[#This Row],[ATR]]</f>
        <v>11670.821648843717</v>
      </c>
      <c r="N1134" s="15">
        <f>BTC[[#This Row],[MidPrice]]-3*BTC[[#This Row],[ATR]]</f>
        <v>9254.8883511562817</v>
      </c>
      <c r="O1134" s="15">
        <f>IF(OR(BTC[[#This Row],[UpperE]]&lt;O1133,F1133&gt;O1133),BTC[[#This Row],[UpperE]],O1133)</f>
        <v>11670.821648843717</v>
      </c>
      <c r="P1134" s="15">
        <f>IF(OR(BTC[[#This Row],[LowerE]]&gt;P1133,F1133&lt;P1133),BTC[[#This Row],[LowerE]],P1133)</f>
        <v>9842.6787670182221</v>
      </c>
      <c r="Q1134" s="8">
        <f>IF(T1133=O1133,BTC[[#This Row],[Upper]],BTC[[#This Row],[Lower]])</f>
        <v>11670.821648843717</v>
      </c>
      <c r="R1134" s="22">
        <f>IF(BTC[[#This Row],[SuperTrend]]=BTC[[#This Row],[Upper]],BTC[[#This Row],[Upper]],NA())</f>
        <v>11670.821648843717</v>
      </c>
      <c r="S1134" s="22" t="e">
        <f>IF(BTC[[#This Row],[SuperTrend]]=BTC[[#This Row],[Lower]],BTC[[#This Row],[Lower]],NA())</f>
        <v>#N/A</v>
      </c>
      <c r="T1134" s="22">
        <f>IF(BTC[[#This Row],[close]]&lt;=BTC[[#This Row],[STpot]],BTC[[#This Row],[Upper]],BTC[[#This Row],[Lower]])</f>
        <v>11670.821648843717</v>
      </c>
    </row>
    <row r="1135" spans="1:20" x14ac:dyDescent="0.25">
      <c r="A1135" s="5">
        <v>1134</v>
      </c>
      <c r="B1135" s="2">
        <v>44096</v>
      </c>
      <c r="C1135" s="1">
        <v>10529.61</v>
      </c>
      <c r="D1135" s="1">
        <v>10537.15</v>
      </c>
      <c r="E1135" s="1">
        <v>10136.82</v>
      </c>
      <c r="F1135" s="1">
        <v>10241.459999999999</v>
      </c>
      <c r="G1135" s="15">
        <f>BTC[[#This Row],[high]]-BTC[[#This Row],[low]]</f>
        <v>400.32999999999993</v>
      </c>
      <c r="H1135" s="15">
        <f>ABS(BTC[[#This Row],[high]]-F1134)</f>
        <v>7.5399999999990541</v>
      </c>
      <c r="I1135" s="15">
        <f>ABS(BTC[[#This Row],[low]]-F1134)</f>
        <v>392.79000000000087</v>
      </c>
      <c r="J1135" s="15">
        <f>MAX(BTC[[#This Row],[H-L]:[|L-pC|]])</f>
        <v>400.32999999999993</v>
      </c>
      <c r="K1135" s="8">
        <f>(K1134*9+BTC[[#This Row],[TR]])/10</f>
        <v>402.4229946531151</v>
      </c>
      <c r="L1135" s="12">
        <f>(BTC[[#This Row],[high]]+BTC[[#This Row],[low]])/2</f>
        <v>10336.985000000001</v>
      </c>
      <c r="M1135" s="15">
        <f>BTC[[#This Row],[MidPrice]]+3*BTC[[#This Row],[ATR]]</f>
        <v>11544.253983959346</v>
      </c>
      <c r="N1135" s="15">
        <f>BTC[[#This Row],[MidPrice]]-3*BTC[[#This Row],[ATR]]</f>
        <v>9129.7160160406547</v>
      </c>
      <c r="O1135" s="15">
        <f>IF(OR(BTC[[#This Row],[UpperE]]&lt;O1134,F1134&gt;O1134),BTC[[#This Row],[UpperE]],O1134)</f>
        <v>11544.253983959346</v>
      </c>
      <c r="P1135" s="15">
        <f>IF(OR(BTC[[#This Row],[LowerE]]&gt;P1134,F1134&lt;P1134),BTC[[#This Row],[LowerE]],P1134)</f>
        <v>9842.6787670182221</v>
      </c>
      <c r="Q1135" s="8">
        <f>IF(T1134=O1134,BTC[[#This Row],[Upper]],BTC[[#This Row],[Lower]])</f>
        <v>11544.253983959346</v>
      </c>
      <c r="R1135" s="22">
        <f>IF(BTC[[#This Row],[SuperTrend]]=BTC[[#This Row],[Upper]],BTC[[#This Row],[Upper]],NA())</f>
        <v>11544.253983959346</v>
      </c>
      <c r="S1135" s="22" t="e">
        <f>IF(BTC[[#This Row],[SuperTrend]]=BTC[[#This Row],[Lower]],BTC[[#This Row],[Lower]],NA())</f>
        <v>#N/A</v>
      </c>
      <c r="T1135" s="22">
        <f>IF(BTC[[#This Row],[close]]&lt;=BTC[[#This Row],[STpot]],BTC[[#This Row],[Upper]],BTC[[#This Row],[Lower]])</f>
        <v>11544.253983959346</v>
      </c>
    </row>
    <row r="1136" spans="1:20" x14ac:dyDescent="0.25">
      <c r="A1136" s="5">
        <v>1135</v>
      </c>
      <c r="B1136" s="2">
        <v>44097</v>
      </c>
      <c r="C1136" s="1">
        <v>10241.459999999999</v>
      </c>
      <c r="D1136" s="1">
        <v>10795.24</v>
      </c>
      <c r="E1136" s="1">
        <v>10190.93</v>
      </c>
      <c r="F1136" s="1">
        <v>10736.32</v>
      </c>
      <c r="G1136" s="15">
        <f>BTC[[#This Row],[high]]-BTC[[#This Row],[low]]</f>
        <v>604.30999999999949</v>
      </c>
      <c r="H1136" s="15">
        <f>ABS(BTC[[#This Row],[high]]-F1135)</f>
        <v>553.78000000000065</v>
      </c>
      <c r="I1136" s="15">
        <f>ABS(BTC[[#This Row],[low]]-F1135)</f>
        <v>50.529999999998836</v>
      </c>
      <c r="J1136" s="15">
        <f>MAX(BTC[[#This Row],[H-L]:[|L-pC|]])</f>
        <v>604.30999999999949</v>
      </c>
      <c r="K1136" s="8">
        <f>(K1135*9+BTC[[#This Row],[TR]])/10</f>
        <v>422.61169518780355</v>
      </c>
      <c r="L1136" s="12">
        <f>(BTC[[#This Row],[high]]+BTC[[#This Row],[low]])/2</f>
        <v>10493.084999999999</v>
      </c>
      <c r="M1136" s="15">
        <f>BTC[[#This Row],[MidPrice]]+3*BTC[[#This Row],[ATR]]</f>
        <v>11760.92008556341</v>
      </c>
      <c r="N1136" s="15">
        <f>BTC[[#This Row],[MidPrice]]-3*BTC[[#This Row],[ATR]]</f>
        <v>9225.2499144365884</v>
      </c>
      <c r="O1136" s="15">
        <f>IF(OR(BTC[[#This Row],[UpperE]]&lt;O1135,F1135&gt;O1135),BTC[[#This Row],[UpperE]],O1135)</f>
        <v>11544.253983959346</v>
      </c>
      <c r="P1136" s="15">
        <f>IF(OR(BTC[[#This Row],[LowerE]]&gt;P1135,F1135&lt;P1135),BTC[[#This Row],[LowerE]],P1135)</f>
        <v>9842.6787670182221</v>
      </c>
      <c r="Q1136" s="8">
        <f>IF(T1135=O1135,BTC[[#This Row],[Upper]],BTC[[#This Row],[Lower]])</f>
        <v>11544.253983959346</v>
      </c>
      <c r="R1136" s="22">
        <f>IF(BTC[[#This Row],[SuperTrend]]=BTC[[#This Row],[Upper]],BTC[[#This Row],[Upper]],NA())</f>
        <v>11544.253983959346</v>
      </c>
      <c r="S1136" s="22" t="e">
        <f>IF(BTC[[#This Row],[SuperTrend]]=BTC[[#This Row],[Lower]],BTC[[#This Row],[Lower]],NA())</f>
        <v>#N/A</v>
      </c>
      <c r="T1136" s="22">
        <f>IF(BTC[[#This Row],[close]]&lt;=BTC[[#This Row],[STpot]],BTC[[#This Row],[Upper]],BTC[[#This Row],[Lower]])</f>
        <v>11544.253983959346</v>
      </c>
    </row>
    <row r="1137" spans="1:20" x14ac:dyDescent="0.25">
      <c r="A1137" s="5">
        <v>1136</v>
      </c>
      <c r="B1137" s="2">
        <v>44098</v>
      </c>
      <c r="C1137" s="1">
        <v>10736.33</v>
      </c>
      <c r="D1137" s="1">
        <v>10760.53</v>
      </c>
      <c r="E1137" s="1">
        <v>10556.24</v>
      </c>
      <c r="F1137" s="1">
        <v>10686.67</v>
      </c>
      <c r="G1137" s="15">
        <f>BTC[[#This Row],[high]]-BTC[[#This Row],[low]]</f>
        <v>204.29000000000087</v>
      </c>
      <c r="H1137" s="15">
        <f>ABS(BTC[[#This Row],[high]]-F1136)</f>
        <v>24.210000000000946</v>
      </c>
      <c r="I1137" s="15">
        <f>ABS(BTC[[#This Row],[low]]-F1136)</f>
        <v>180.07999999999993</v>
      </c>
      <c r="J1137" s="15">
        <f>MAX(BTC[[#This Row],[H-L]:[|L-pC|]])</f>
        <v>204.29000000000087</v>
      </c>
      <c r="K1137" s="8">
        <f>(K1136*9+BTC[[#This Row],[TR]])/10</f>
        <v>400.77952566902326</v>
      </c>
      <c r="L1137" s="12">
        <f>(BTC[[#This Row],[high]]+BTC[[#This Row],[low]])/2</f>
        <v>10658.385</v>
      </c>
      <c r="M1137" s="15">
        <f>BTC[[#This Row],[MidPrice]]+3*BTC[[#This Row],[ATR]]</f>
        <v>11860.723577007069</v>
      </c>
      <c r="N1137" s="15">
        <f>BTC[[#This Row],[MidPrice]]-3*BTC[[#This Row],[ATR]]</f>
        <v>9456.0464229929312</v>
      </c>
      <c r="O1137" s="15">
        <f>IF(OR(BTC[[#This Row],[UpperE]]&lt;O1136,F1136&gt;O1136),BTC[[#This Row],[UpperE]],O1136)</f>
        <v>11544.253983959346</v>
      </c>
      <c r="P1137" s="15">
        <f>IF(OR(BTC[[#This Row],[LowerE]]&gt;P1136,F1136&lt;P1136),BTC[[#This Row],[LowerE]],P1136)</f>
        <v>9842.6787670182221</v>
      </c>
      <c r="Q1137" s="8">
        <f>IF(T1136=O1136,BTC[[#This Row],[Upper]],BTC[[#This Row],[Lower]])</f>
        <v>11544.253983959346</v>
      </c>
      <c r="R1137" s="22">
        <f>IF(BTC[[#This Row],[SuperTrend]]=BTC[[#This Row],[Upper]],BTC[[#This Row],[Upper]],NA())</f>
        <v>11544.253983959346</v>
      </c>
      <c r="S1137" s="22" t="e">
        <f>IF(BTC[[#This Row],[SuperTrend]]=BTC[[#This Row],[Lower]],BTC[[#This Row],[Lower]],NA())</f>
        <v>#N/A</v>
      </c>
      <c r="T1137" s="22">
        <f>IF(BTC[[#This Row],[close]]&lt;=BTC[[#This Row],[STpot]],BTC[[#This Row],[Upper]],BTC[[#This Row],[Lower]])</f>
        <v>11544.253983959346</v>
      </c>
    </row>
    <row r="1138" spans="1:20" x14ac:dyDescent="0.25">
      <c r="A1138" s="5">
        <v>1137</v>
      </c>
      <c r="B1138" s="2">
        <v>44099</v>
      </c>
      <c r="C1138" s="1">
        <v>10686.57</v>
      </c>
      <c r="D1138" s="1">
        <v>10820.94</v>
      </c>
      <c r="E1138" s="1">
        <v>10644.68</v>
      </c>
      <c r="F1138" s="1">
        <v>10728.6</v>
      </c>
      <c r="G1138" s="15">
        <f>BTC[[#This Row],[high]]-BTC[[#This Row],[low]]</f>
        <v>176.26000000000022</v>
      </c>
      <c r="H1138" s="15">
        <f>ABS(BTC[[#This Row],[high]]-F1137)</f>
        <v>134.27000000000044</v>
      </c>
      <c r="I1138" s="15">
        <f>ABS(BTC[[#This Row],[low]]-F1137)</f>
        <v>41.989999999999782</v>
      </c>
      <c r="J1138" s="15">
        <f>MAX(BTC[[#This Row],[H-L]:[|L-pC|]])</f>
        <v>176.26000000000022</v>
      </c>
      <c r="K1138" s="8">
        <f>(K1137*9+BTC[[#This Row],[TR]])/10</f>
        <v>378.32757310212094</v>
      </c>
      <c r="L1138" s="12">
        <f>(BTC[[#This Row],[high]]+BTC[[#This Row],[low]])/2</f>
        <v>10732.810000000001</v>
      </c>
      <c r="M1138" s="15">
        <f>BTC[[#This Row],[MidPrice]]+3*BTC[[#This Row],[ATR]]</f>
        <v>11867.792719306364</v>
      </c>
      <c r="N1138" s="15">
        <f>BTC[[#This Row],[MidPrice]]-3*BTC[[#This Row],[ATR]]</f>
        <v>9597.8272806936384</v>
      </c>
      <c r="O1138" s="15">
        <f>IF(OR(BTC[[#This Row],[UpperE]]&lt;O1137,F1137&gt;O1137),BTC[[#This Row],[UpperE]],O1137)</f>
        <v>11544.253983959346</v>
      </c>
      <c r="P1138" s="15">
        <f>IF(OR(BTC[[#This Row],[LowerE]]&gt;P1137,F1137&lt;P1137),BTC[[#This Row],[LowerE]],P1137)</f>
        <v>9842.6787670182221</v>
      </c>
      <c r="Q1138" s="8">
        <f>IF(T1137=O1137,BTC[[#This Row],[Upper]],BTC[[#This Row],[Lower]])</f>
        <v>11544.253983959346</v>
      </c>
      <c r="R1138" s="22">
        <f>IF(BTC[[#This Row],[SuperTrend]]=BTC[[#This Row],[Upper]],BTC[[#This Row],[Upper]],NA())</f>
        <v>11544.253983959346</v>
      </c>
      <c r="S1138" s="22" t="e">
        <f>IF(BTC[[#This Row],[SuperTrend]]=BTC[[#This Row],[Lower]],BTC[[#This Row],[Lower]],NA())</f>
        <v>#N/A</v>
      </c>
      <c r="T1138" s="22">
        <f>IF(BTC[[#This Row],[close]]&lt;=BTC[[#This Row],[STpot]],BTC[[#This Row],[Upper]],BTC[[#This Row],[Lower]])</f>
        <v>11544.253983959346</v>
      </c>
    </row>
    <row r="1139" spans="1:20" x14ac:dyDescent="0.25">
      <c r="A1139" s="5">
        <v>1138</v>
      </c>
      <c r="B1139" s="2">
        <v>44100</v>
      </c>
      <c r="C1139" s="1">
        <v>10728.59</v>
      </c>
      <c r="D1139" s="1">
        <v>10799</v>
      </c>
      <c r="E1139" s="1">
        <v>10594.82</v>
      </c>
      <c r="F1139" s="1">
        <v>10774.25</v>
      </c>
      <c r="G1139" s="15">
        <f>BTC[[#This Row],[high]]-BTC[[#This Row],[low]]</f>
        <v>204.18000000000029</v>
      </c>
      <c r="H1139" s="15">
        <f>ABS(BTC[[#This Row],[high]]-F1138)</f>
        <v>70.399999999999636</v>
      </c>
      <c r="I1139" s="15">
        <f>ABS(BTC[[#This Row],[low]]-F1138)</f>
        <v>133.78000000000065</v>
      </c>
      <c r="J1139" s="15">
        <f>MAX(BTC[[#This Row],[H-L]:[|L-pC|]])</f>
        <v>204.18000000000029</v>
      </c>
      <c r="K1139" s="8">
        <f>(K1138*9+BTC[[#This Row],[TR]])/10</f>
        <v>360.91281579190888</v>
      </c>
      <c r="L1139" s="12">
        <f>(BTC[[#This Row],[high]]+BTC[[#This Row],[low]])/2</f>
        <v>10696.91</v>
      </c>
      <c r="M1139" s="15">
        <f>BTC[[#This Row],[MidPrice]]+3*BTC[[#This Row],[ATR]]</f>
        <v>11779.648447375726</v>
      </c>
      <c r="N1139" s="15">
        <f>BTC[[#This Row],[MidPrice]]-3*BTC[[#This Row],[ATR]]</f>
        <v>9614.1715526242733</v>
      </c>
      <c r="O1139" s="15">
        <f>IF(OR(BTC[[#This Row],[UpperE]]&lt;O1138,F1138&gt;O1138),BTC[[#This Row],[UpperE]],O1138)</f>
        <v>11544.253983959346</v>
      </c>
      <c r="P1139" s="15">
        <f>IF(OR(BTC[[#This Row],[LowerE]]&gt;P1138,F1138&lt;P1138),BTC[[#This Row],[LowerE]],P1138)</f>
        <v>9842.6787670182221</v>
      </c>
      <c r="Q1139" s="8">
        <f>IF(T1138=O1138,BTC[[#This Row],[Upper]],BTC[[#This Row],[Lower]])</f>
        <v>11544.253983959346</v>
      </c>
      <c r="R1139" s="22">
        <f>IF(BTC[[#This Row],[SuperTrend]]=BTC[[#This Row],[Upper]],BTC[[#This Row],[Upper]],NA())</f>
        <v>11544.253983959346</v>
      </c>
      <c r="S1139" s="22" t="e">
        <f>IF(BTC[[#This Row],[SuperTrend]]=BTC[[#This Row],[Lower]],BTC[[#This Row],[Lower]],NA())</f>
        <v>#N/A</v>
      </c>
      <c r="T1139" s="22">
        <f>IF(BTC[[#This Row],[close]]&lt;=BTC[[#This Row],[STpot]],BTC[[#This Row],[Upper]],BTC[[#This Row],[Lower]])</f>
        <v>11544.253983959346</v>
      </c>
    </row>
    <row r="1140" spans="1:20" x14ac:dyDescent="0.25">
      <c r="A1140" s="5">
        <v>1139</v>
      </c>
      <c r="B1140" s="2">
        <v>44101</v>
      </c>
      <c r="C1140" s="1">
        <v>10774.26</v>
      </c>
      <c r="D1140" s="1">
        <v>10950</v>
      </c>
      <c r="E1140" s="1">
        <v>10626</v>
      </c>
      <c r="F1140" s="1">
        <v>10696.12</v>
      </c>
      <c r="G1140" s="15">
        <f>BTC[[#This Row],[high]]-BTC[[#This Row],[low]]</f>
        <v>324</v>
      </c>
      <c r="H1140" s="15">
        <f>ABS(BTC[[#This Row],[high]]-F1139)</f>
        <v>175.75</v>
      </c>
      <c r="I1140" s="15">
        <f>ABS(BTC[[#This Row],[low]]-F1139)</f>
        <v>148.25</v>
      </c>
      <c r="J1140" s="15">
        <f>MAX(BTC[[#This Row],[H-L]:[|L-pC|]])</f>
        <v>324</v>
      </c>
      <c r="K1140" s="8">
        <f>(K1139*9+BTC[[#This Row],[TR]])/10</f>
        <v>357.22153421271798</v>
      </c>
      <c r="L1140" s="12">
        <f>(BTC[[#This Row],[high]]+BTC[[#This Row],[low]])/2</f>
        <v>10788</v>
      </c>
      <c r="M1140" s="15">
        <f>BTC[[#This Row],[MidPrice]]+3*BTC[[#This Row],[ATR]]</f>
        <v>11859.664602638153</v>
      </c>
      <c r="N1140" s="15">
        <f>BTC[[#This Row],[MidPrice]]-3*BTC[[#This Row],[ATR]]</f>
        <v>9716.3353973618468</v>
      </c>
      <c r="O1140" s="15">
        <f>IF(OR(BTC[[#This Row],[UpperE]]&lt;O1139,F1139&gt;O1139),BTC[[#This Row],[UpperE]],O1139)</f>
        <v>11544.253983959346</v>
      </c>
      <c r="P1140" s="15">
        <f>IF(OR(BTC[[#This Row],[LowerE]]&gt;P1139,F1139&lt;P1139),BTC[[#This Row],[LowerE]],P1139)</f>
        <v>9842.6787670182221</v>
      </c>
      <c r="Q1140" s="8">
        <f>IF(T1139=O1139,BTC[[#This Row],[Upper]],BTC[[#This Row],[Lower]])</f>
        <v>11544.253983959346</v>
      </c>
      <c r="R1140" s="22">
        <f>IF(BTC[[#This Row],[SuperTrend]]=BTC[[#This Row],[Upper]],BTC[[#This Row],[Upper]],NA())</f>
        <v>11544.253983959346</v>
      </c>
      <c r="S1140" s="22" t="e">
        <f>IF(BTC[[#This Row],[SuperTrend]]=BTC[[#This Row],[Lower]],BTC[[#This Row],[Lower]],NA())</f>
        <v>#N/A</v>
      </c>
      <c r="T1140" s="22">
        <f>IF(BTC[[#This Row],[close]]&lt;=BTC[[#This Row],[STpot]],BTC[[#This Row],[Upper]],BTC[[#This Row],[Lower]])</f>
        <v>11544.253983959346</v>
      </c>
    </row>
    <row r="1141" spans="1:20" x14ac:dyDescent="0.25">
      <c r="A1141" s="5">
        <v>1140</v>
      </c>
      <c r="B1141" s="2">
        <v>44102</v>
      </c>
      <c r="C1141" s="1">
        <v>10696.11</v>
      </c>
      <c r="D1141" s="1">
        <v>10867.54</v>
      </c>
      <c r="E1141" s="1">
        <v>10635.87</v>
      </c>
      <c r="F1141" s="1">
        <v>10840.48</v>
      </c>
      <c r="G1141" s="15">
        <f>BTC[[#This Row],[high]]-BTC[[#This Row],[low]]</f>
        <v>231.67000000000007</v>
      </c>
      <c r="H1141" s="15">
        <f>ABS(BTC[[#This Row],[high]]-F1140)</f>
        <v>171.42000000000007</v>
      </c>
      <c r="I1141" s="15">
        <f>ABS(BTC[[#This Row],[low]]-F1140)</f>
        <v>60.25</v>
      </c>
      <c r="J1141" s="15">
        <f>MAX(BTC[[#This Row],[H-L]:[|L-pC|]])</f>
        <v>231.67000000000007</v>
      </c>
      <c r="K1141" s="8">
        <f>(K1140*9+BTC[[#This Row],[TR]])/10</f>
        <v>344.66638079144616</v>
      </c>
      <c r="L1141" s="12">
        <f>(BTC[[#This Row],[high]]+BTC[[#This Row],[low]])/2</f>
        <v>10751.705000000002</v>
      </c>
      <c r="M1141" s="15">
        <f>BTC[[#This Row],[MidPrice]]+3*BTC[[#This Row],[ATR]]</f>
        <v>11785.704142374339</v>
      </c>
      <c r="N1141" s="15">
        <f>BTC[[#This Row],[MidPrice]]-3*BTC[[#This Row],[ATR]]</f>
        <v>9717.7058576256641</v>
      </c>
      <c r="O1141" s="15">
        <f>IF(OR(BTC[[#This Row],[UpperE]]&lt;O1140,F1140&gt;O1140),BTC[[#This Row],[UpperE]],O1140)</f>
        <v>11544.253983959346</v>
      </c>
      <c r="P1141" s="15">
        <f>IF(OR(BTC[[#This Row],[LowerE]]&gt;P1140,F1140&lt;P1140),BTC[[#This Row],[LowerE]],P1140)</f>
        <v>9842.6787670182221</v>
      </c>
      <c r="Q1141" s="8">
        <f>IF(T1140=O1140,BTC[[#This Row],[Upper]],BTC[[#This Row],[Lower]])</f>
        <v>11544.253983959346</v>
      </c>
      <c r="R1141" s="22">
        <f>IF(BTC[[#This Row],[SuperTrend]]=BTC[[#This Row],[Upper]],BTC[[#This Row],[Upper]],NA())</f>
        <v>11544.253983959346</v>
      </c>
      <c r="S1141" s="22" t="e">
        <f>IF(BTC[[#This Row],[SuperTrend]]=BTC[[#This Row],[Lower]],BTC[[#This Row],[Lower]],NA())</f>
        <v>#N/A</v>
      </c>
      <c r="T1141" s="22">
        <f>IF(BTC[[#This Row],[close]]&lt;=BTC[[#This Row],[STpot]],BTC[[#This Row],[Upper]],BTC[[#This Row],[Lower]])</f>
        <v>11544.253983959346</v>
      </c>
    </row>
    <row r="1142" spans="1:20" x14ac:dyDescent="0.25">
      <c r="A1142" s="5">
        <v>1141</v>
      </c>
      <c r="B1142" s="2">
        <v>44103</v>
      </c>
      <c r="C1142" s="1">
        <v>10840.58</v>
      </c>
      <c r="D1142" s="1">
        <v>10849.34</v>
      </c>
      <c r="E1142" s="1">
        <v>10665.13</v>
      </c>
      <c r="F1142" s="1">
        <v>10776.59</v>
      </c>
      <c r="G1142" s="15">
        <f>BTC[[#This Row],[high]]-BTC[[#This Row],[low]]</f>
        <v>184.21000000000095</v>
      </c>
      <c r="H1142" s="15">
        <f>ABS(BTC[[#This Row],[high]]-F1141)</f>
        <v>8.8600000000005821</v>
      </c>
      <c r="I1142" s="15">
        <f>ABS(BTC[[#This Row],[low]]-F1141)</f>
        <v>175.35000000000036</v>
      </c>
      <c r="J1142" s="15">
        <f>MAX(BTC[[#This Row],[H-L]:[|L-pC|]])</f>
        <v>184.21000000000095</v>
      </c>
      <c r="K1142" s="8">
        <f>(K1141*9+BTC[[#This Row],[TR]])/10</f>
        <v>328.62074271230165</v>
      </c>
      <c r="L1142" s="12">
        <f>(BTC[[#This Row],[high]]+BTC[[#This Row],[low]])/2</f>
        <v>10757.235000000001</v>
      </c>
      <c r="M1142" s="15">
        <f>BTC[[#This Row],[MidPrice]]+3*BTC[[#This Row],[ATR]]</f>
        <v>11743.097228136905</v>
      </c>
      <c r="N1142" s="15">
        <f>BTC[[#This Row],[MidPrice]]-3*BTC[[#This Row],[ATR]]</f>
        <v>9771.3727718630962</v>
      </c>
      <c r="O1142" s="15">
        <f>IF(OR(BTC[[#This Row],[UpperE]]&lt;O1141,F1141&gt;O1141),BTC[[#This Row],[UpperE]],O1141)</f>
        <v>11544.253983959346</v>
      </c>
      <c r="P1142" s="15">
        <f>IF(OR(BTC[[#This Row],[LowerE]]&gt;P1141,F1141&lt;P1141),BTC[[#This Row],[LowerE]],P1141)</f>
        <v>9842.6787670182221</v>
      </c>
      <c r="Q1142" s="8">
        <f>IF(T1141=O1141,BTC[[#This Row],[Upper]],BTC[[#This Row],[Lower]])</f>
        <v>11544.253983959346</v>
      </c>
      <c r="R1142" s="22">
        <f>IF(BTC[[#This Row],[SuperTrend]]=BTC[[#This Row],[Upper]],BTC[[#This Row],[Upper]],NA())</f>
        <v>11544.253983959346</v>
      </c>
      <c r="S1142" s="22" t="e">
        <f>IF(BTC[[#This Row],[SuperTrend]]=BTC[[#This Row],[Lower]],BTC[[#This Row],[Lower]],NA())</f>
        <v>#N/A</v>
      </c>
      <c r="T1142" s="22">
        <f>IF(BTC[[#This Row],[close]]&lt;=BTC[[#This Row],[STpot]],BTC[[#This Row],[Upper]],BTC[[#This Row],[Lower]])</f>
        <v>11544.253983959346</v>
      </c>
    </row>
    <row r="1143" spans="1:20" x14ac:dyDescent="0.25">
      <c r="A1143" s="5">
        <v>1142</v>
      </c>
      <c r="B1143" s="2">
        <v>44104</v>
      </c>
      <c r="C1143" s="1">
        <v>10776.59</v>
      </c>
      <c r="D1143" s="1">
        <v>10920</v>
      </c>
      <c r="E1143" s="1">
        <v>10437</v>
      </c>
      <c r="F1143" s="1">
        <v>10619.13</v>
      </c>
      <c r="G1143" s="15">
        <f>BTC[[#This Row],[high]]-BTC[[#This Row],[low]]</f>
        <v>483</v>
      </c>
      <c r="H1143" s="15">
        <f>ABS(BTC[[#This Row],[high]]-F1142)</f>
        <v>143.40999999999985</v>
      </c>
      <c r="I1143" s="15">
        <f>ABS(BTC[[#This Row],[low]]-F1142)</f>
        <v>339.59000000000015</v>
      </c>
      <c r="J1143" s="15">
        <f>MAX(BTC[[#This Row],[H-L]:[|L-pC|]])</f>
        <v>483</v>
      </c>
      <c r="K1143" s="8">
        <f>(K1142*9+BTC[[#This Row],[TR]])/10</f>
        <v>344.05866844107152</v>
      </c>
      <c r="L1143" s="12">
        <f>(BTC[[#This Row],[high]]+BTC[[#This Row],[low]])/2</f>
        <v>10678.5</v>
      </c>
      <c r="M1143" s="15">
        <f>BTC[[#This Row],[MidPrice]]+3*BTC[[#This Row],[ATR]]</f>
        <v>11710.676005323214</v>
      </c>
      <c r="N1143" s="15">
        <f>BTC[[#This Row],[MidPrice]]-3*BTC[[#This Row],[ATR]]</f>
        <v>9646.3239946767862</v>
      </c>
      <c r="O1143" s="15">
        <f>IF(OR(BTC[[#This Row],[UpperE]]&lt;O1142,F1142&gt;O1142),BTC[[#This Row],[UpperE]],O1142)</f>
        <v>11544.253983959346</v>
      </c>
      <c r="P1143" s="15">
        <f>IF(OR(BTC[[#This Row],[LowerE]]&gt;P1142,F1142&lt;P1142),BTC[[#This Row],[LowerE]],P1142)</f>
        <v>9842.6787670182221</v>
      </c>
      <c r="Q1143" s="8">
        <f>IF(T1142=O1142,BTC[[#This Row],[Upper]],BTC[[#This Row],[Lower]])</f>
        <v>11544.253983959346</v>
      </c>
      <c r="R1143" s="22">
        <f>IF(BTC[[#This Row],[SuperTrend]]=BTC[[#This Row],[Upper]],BTC[[#This Row],[Upper]],NA())</f>
        <v>11544.253983959346</v>
      </c>
      <c r="S1143" s="22" t="e">
        <f>IF(BTC[[#This Row],[SuperTrend]]=BTC[[#This Row],[Lower]],BTC[[#This Row],[Lower]],NA())</f>
        <v>#N/A</v>
      </c>
      <c r="T1143" s="22">
        <f>IF(BTC[[#This Row],[close]]&lt;=BTC[[#This Row],[STpot]],BTC[[#This Row],[Upper]],BTC[[#This Row],[Lower]])</f>
        <v>11544.253983959346</v>
      </c>
    </row>
    <row r="1144" spans="1:20" x14ac:dyDescent="0.25">
      <c r="A1144" s="5">
        <v>1143</v>
      </c>
      <c r="B1144" s="2">
        <v>44105</v>
      </c>
      <c r="C1144" s="1">
        <v>10619.13</v>
      </c>
      <c r="D1144" s="1">
        <v>10664.64</v>
      </c>
      <c r="E1144" s="1">
        <v>10374</v>
      </c>
      <c r="F1144" s="1">
        <v>10570.4</v>
      </c>
      <c r="G1144" s="15">
        <f>BTC[[#This Row],[high]]-BTC[[#This Row],[low]]</f>
        <v>290.63999999999942</v>
      </c>
      <c r="H1144" s="15">
        <f>ABS(BTC[[#This Row],[high]]-F1143)</f>
        <v>45.510000000000218</v>
      </c>
      <c r="I1144" s="15">
        <f>ABS(BTC[[#This Row],[low]]-F1143)</f>
        <v>245.1299999999992</v>
      </c>
      <c r="J1144" s="15">
        <f>MAX(BTC[[#This Row],[H-L]:[|L-pC|]])</f>
        <v>290.63999999999942</v>
      </c>
      <c r="K1144" s="8">
        <f>(K1143*9+BTC[[#This Row],[TR]])/10</f>
        <v>338.71680159696427</v>
      </c>
      <c r="L1144" s="12">
        <f>(BTC[[#This Row],[high]]+BTC[[#This Row],[low]])/2</f>
        <v>10519.32</v>
      </c>
      <c r="M1144" s="15">
        <f>BTC[[#This Row],[MidPrice]]+3*BTC[[#This Row],[ATR]]</f>
        <v>11535.470404790893</v>
      </c>
      <c r="N1144" s="15">
        <f>BTC[[#This Row],[MidPrice]]-3*BTC[[#This Row],[ATR]]</f>
        <v>9503.1695952091068</v>
      </c>
      <c r="O1144" s="15">
        <f>IF(OR(BTC[[#This Row],[UpperE]]&lt;O1143,F1143&gt;O1143),BTC[[#This Row],[UpperE]],O1143)</f>
        <v>11535.470404790893</v>
      </c>
      <c r="P1144" s="15">
        <f>IF(OR(BTC[[#This Row],[LowerE]]&gt;P1143,F1143&lt;P1143),BTC[[#This Row],[LowerE]],P1143)</f>
        <v>9842.6787670182221</v>
      </c>
      <c r="Q1144" s="8">
        <f>IF(T1143=O1143,BTC[[#This Row],[Upper]],BTC[[#This Row],[Lower]])</f>
        <v>11535.470404790893</v>
      </c>
      <c r="R1144" s="22">
        <f>IF(BTC[[#This Row],[SuperTrend]]=BTC[[#This Row],[Upper]],BTC[[#This Row],[Upper]],NA())</f>
        <v>11535.470404790893</v>
      </c>
      <c r="S1144" s="22" t="e">
        <f>IF(BTC[[#This Row],[SuperTrend]]=BTC[[#This Row],[Lower]],BTC[[#This Row],[Lower]],NA())</f>
        <v>#N/A</v>
      </c>
      <c r="T1144" s="22">
        <f>IF(BTC[[#This Row],[close]]&lt;=BTC[[#This Row],[STpot]],BTC[[#This Row],[Upper]],BTC[[#This Row],[Lower]])</f>
        <v>11535.470404790893</v>
      </c>
    </row>
    <row r="1145" spans="1:20" x14ac:dyDescent="0.25">
      <c r="A1145" s="5">
        <v>1144</v>
      </c>
      <c r="B1145" s="2">
        <v>44106</v>
      </c>
      <c r="C1145" s="1">
        <v>10570.4</v>
      </c>
      <c r="D1145" s="1">
        <v>10603.56</v>
      </c>
      <c r="E1145" s="1">
        <v>10496.46</v>
      </c>
      <c r="F1145" s="1">
        <v>10542.06</v>
      </c>
      <c r="G1145" s="15">
        <f>BTC[[#This Row],[high]]-BTC[[#This Row],[low]]</f>
        <v>107.10000000000036</v>
      </c>
      <c r="H1145" s="15">
        <f>ABS(BTC[[#This Row],[high]]-F1144)</f>
        <v>33.159999999999854</v>
      </c>
      <c r="I1145" s="15">
        <f>ABS(BTC[[#This Row],[low]]-F1144)</f>
        <v>73.940000000000509</v>
      </c>
      <c r="J1145" s="15">
        <f>MAX(BTC[[#This Row],[H-L]:[|L-pC|]])</f>
        <v>107.10000000000036</v>
      </c>
      <c r="K1145" s="8">
        <f>(K1144*9+BTC[[#This Row],[TR]])/10</f>
        <v>315.55512143726787</v>
      </c>
      <c r="L1145" s="12">
        <f>(BTC[[#This Row],[high]]+BTC[[#This Row],[low]])/2</f>
        <v>10550.009999999998</v>
      </c>
      <c r="M1145" s="15">
        <f>BTC[[#This Row],[MidPrice]]+3*BTC[[#This Row],[ATR]]</f>
        <v>11496.675364311803</v>
      </c>
      <c r="N1145" s="15">
        <f>BTC[[#This Row],[MidPrice]]-3*BTC[[#This Row],[ATR]]</f>
        <v>9603.3446356881941</v>
      </c>
      <c r="O1145" s="15">
        <f>IF(OR(BTC[[#This Row],[UpperE]]&lt;O1144,F1144&gt;O1144),BTC[[#This Row],[UpperE]],O1144)</f>
        <v>11496.675364311803</v>
      </c>
      <c r="P1145" s="15">
        <f>IF(OR(BTC[[#This Row],[LowerE]]&gt;P1144,F1144&lt;P1144),BTC[[#This Row],[LowerE]],P1144)</f>
        <v>9842.6787670182221</v>
      </c>
      <c r="Q1145" s="8">
        <f>IF(T1144=O1144,BTC[[#This Row],[Upper]],BTC[[#This Row],[Lower]])</f>
        <v>11496.675364311803</v>
      </c>
      <c r="R1145" s="22">
        <f>IF(BTC[[#This Row],[SuperTrend]]=BTC[[#This Row],[Upper]],BTC[[#This Row],[Upper]],NA())</f>
        <v>11496.675364311803</v>
      </c>
      <c r="S1145" s="22" t="e">
        <f>IF(BTC[[#This Row],[SuperTrend]]=BTC[[#This Row],[Lower]],BTC[[#This Row],[Lower]],NA())</f>
        <v>#N/A</v>
      </c>
      <c r="T1145" s="22">
        <f>IF(BTC[[#This Row],[close]]&lt;=BTC[[#This Row],[STpot]],BTC[[#This Row],[Upper]],BTC[[#This Row],[Lower]])</f>
        <v>11496.675364311803</v>
      </c>
    </row>
    <row r="1146" spans="1:20" x14ac:dyDescent="0.25">
      <c r="A1146" s="5">
        <v>1145</v>
      </c>
      <c r="B1146" s="2">
        <v>44107</v>
      </c>
      <c r="C1146" s="1">
        <v>10542.07</v>
      </c>
      <c r="D1146" s="1">
        <v>10696.87</v>
      </c>
      <c r="E1146" s="1">
        <v>10517.87</v>
      </c>
      <c r="F1146" s="1">
        <v>10666.63</v>
      </c>
      <c r="G1146" s="15">
        <f>BTC[[#This Row],[high]]-BTC[[#This Row],[low]]</f>
        <v>179</v>
      </c>
      <c r="H1146" s="15">
        <f>ABS(BTC[[#This Row],[high]]-F1145)</f>
        <v>154.81000000000131</v>
      </c>
      <c r="I1146" s="15">
        <f>ABS(BTC[[#This Row],[low]]-F1145)</f>
        <v>24.18999999999869</v>
      </c>
      <c r="J1146" s="15">
        <f>MAX(BTC[[#This Row],[H-L]:[|L-pC|]])</f>
        <v>179</v>
      </c>
      <c r="K1146" s="8">
        <f>(K1145*9+BTC[[#This Row],[TR]])/10</f>
        <v>301.89960929354112</v>
      </c>
      <c r="L1146" s="12">
        <f>(BTC[[#This Row],[high]]+BTC[[#This Row],[low]])/2</f>
        <v>10607.37</v>
      </c>
      <c r="M1146" s="15">
        <f>BTC[[#This Row],[MidPrice]]+3*BTC[[#This Row],[ATR]]</f>
        <v>11513.068827880625</v>
      </c>
      <c r="N1146" s="15">
        <f>BTC[[#This Row],[MidPrice]]-3*BTC[[#This Row],[ATR]]</f>
        <v>9701.6711721193769</v>
      </c>
      <c r="O1146" s="15">
        <f>IF(OR(BTC[[#This Row],[UpperE]]&lt;O1145,F1145&gt;O1145),BTC[[#This Row],[UpperE]],O1145)</f>
        <v>11496.675364311803</v>
      </c>
      <c r="P1146" s="15">
        <f>IF(OR(BTC[[#This Row],[LowerE]]&gt;P1145,F1145&lt;P1145),BTC[[#This Row],[LowerE]],P1145)</f>
        <v>9842.6787670182221</v>
      </c>
      <c r="Q1146" s="8">
        <f>IF(T1145=O1145,BTC[[#This Row],[Upper]],BTC[[#This Row],[Lower]])</f>
        <v>11496.675364311803</v>
      </c>
      <c r="R1146" s="22">
        <f>IF(BTC[[#This Row],[SuperTrend]]=BTC[[#This Row],[Upper]],BTC[[#This Row],[Upper]],NA())</f>
        <v>11496.675364311803</v>
      </c>
      <c r="S1146" s="22" t="e">
        <f>IF(BTC[[#This Row],[SuperTrend]]=BTC[[#This Row],[Lower]],BTC[[#This Row],[Lower]],NA())</f>
        <v>#N/A</v>
      </c>
      <c r="T1146" s="22">
        <f>IF(BTC[[#This Row],[close]]&lt;=BTC[[#This Row],[STpot]],BTC[[#This Row],[Upper]],BTC[[#This Row],[Lower]])</f>
        <v>11496.675364311803</v>
      </c>
    </row>
    <row r="1147" spans="1:20" x14ac:dyDescent="0.25">
      <c r="A1147" s="5">
        <v>1146</v>
      </c>
      <c r="B1147" s="2">
        <v>44108</v>
      </c>
      <c r="C1147" s="1">
        <v>10666.62</v>
      </c>
      <c r="D1147" s="1">
        <v>10798</v>
      </c>
      <c r="E1147" s="1">
        <v>10615.64</v>
      </c>
      <c r="F1147" s="1">
        <v>10792.21</v>
      </c>
      <c r="G1147" s="15">
        <f>BTC[[#This Row],[high]]-BTC[[#This Row],[low]]</f>
        <v>182.36000000000058</v>
      </c>
      <c r="H1147" s="15">
        <f>ABS(BTC[[#This Row],[high]]-F1146)</f>
        <v>131.3700000000008</v>
      </c>
      <c r="I1147" s="15">
        <f>ABS(BTC[[#This Row],[low]]-F1146)</f>
        <v>50.989999999999782</v>
      </c>
      <c r="J1147" s="15">
        <f>MAX(BTC[[#This Row],[H-L]:[|L-pC|]])</f>
        <v>182.36000000000058</v>
      </c>
      <c r="K1147" s="8">
        <f>(K1146*9+BTC[[#This Row],[TR]])/10</f>
        <v>289.94564836418709</v>
      </c>
      <c r="L1147" s="12">
        <f>(BTC[[#This Row],[high]]+BTC[[#This Row],[low]])/2</f>
        <v>10706.82</v>
      </c>
      <c r="M1147" s="15">
        <f>BTC[[#This Row],[MidPrice]]+3*BTC[[#This Row],[ATR]]</f>
        <v>11576.656945092562</v>
      </c>
      <c r="N1147" s="15">
        <f>BTC[[#This Row],[MidPrice]]-3*BTC[[#This Row],[ATR]]</f>
        <v>9836.9830549074377</v>
      </c>
      <c r="O1147" s="15">
        <f>IF(OR(BTC[[#This Row],[UpperE]]&lt;O1146,F1146&gt;O1146),BTC[[#This Row],[UpperE]],O1146)</f>
        <v>11496.675364311803</v>
      </c>
      <c r="P1147" s="15">
        <f>IF(OR(BTC[[#This Row],[LowerE]]&gt;P1146,F1146&lt;P1146),BTC[[#This Row],[LowerE]],P1146)</f>
        <v>9842.6787670182221</v>
      </c>
      <c r="Q1147" s="8">
        <f>IF(T1146=O1146,BTC[[#This Row],[Upper]],BTC[[#This Row],[Lower]])</f>
        <v>11496.675364311803</v>
      </c>
      <c r="R1147" s="22">
        <f>IF(BTC[[#This Row],[SuperTrend]]=BTC[[#This Row],[Upper]],BTC[[#This Row],[Upper]],NA())</f>
        <v>11496.675364311803</v>
      </c>
      <c r="S1147" s="22" t="e">
        <f>IF(BTC[[#This Row],[SuperTrend]]=BTC[[#This Row],[Lower]],BTC[[#This Row],[Lower]],NA())</f>
        <v>#N/A</v>
      </c>
      <c r="T1147" s="22">
        <f>IF(BTC[[#This Row],[close]]&lt;=BTC[[#This Row],[STpot]],BTC[[#This Row],[Upper]],BTC[[#This Row],[Lower]])</f>
        <v>11496.675364311803</v>
      </c>
    </row>
    <row r="1148" spans="1:20" x14ac:dyDescent="0.25">
      <c r="A1148" s="5">
        <v>1147</v>
      </c>
      <c r="B1148" s="2">
        <v>44109</v>
      </c>
      <c r="C1148" s="1">
        <v>10792.2</v>
      </c>
      <c r="D1148" s="1">
        <v>10800</v>
      </c>
      <c r="E1148" s="1">
        <v>10525</v>
      </c>
      <c r="F1148" s="1">
        <v>10599.66</v>
      </c>
      <c r="G1148" s="15">
        <f>BTC[[#This Row],[high]]-BTC[[#This Row],[low]]</f>
        <v>275</v>
      </c>
      <c r="H1148" s="15">
        <f>ABS(BTC[[#This Row],[high]]-F1147)</f>
        <v>7.7900000000008731</v>
      </c>
      <c r="I1148" s="15">
        <f>ABS(BTC[[#This Row],[low]]-F1147)</f>
        <v>267.20999999999913</v>
      </c>
      <c r="J1148" s="15">
        <f>MAX(BTC[[#This Row],[H-L]:[|L-pC|]])</f>
        <v>275</v>
      </c>
      <c r="K1148" s="8">
        <f>(K1147*9+BTC[[#This Row],[TR]])/10</f>
        <v>288.45108352776839</v>
      </c>
      <c r="L1148" s="12">
        <f>(BTC[[#This Row],[high]]+BTC[[#This Row],[low]])/2</f>
        <v>10662.5</v>
      </c>
      <c r="M1148" s="15">
        <f>BTC[[#This Row],[MidPrice]]+3*BTC[[#This Row],[ATR]]</f>
        <v>11527.853250583305</v>
      </c>
      <c r="N1148" s="15">
        <f>BTC[[#This Row],[MidPrice]]-3*BTC[[#This Row],[ATR]]</f>
        <v>9797.1467494166955</v>
      </c>
      <c r="O1148" s="15">
        <f>IF(OR(BTC[[#This Row],[UpperE]]&lt;O1147,F1147&gt;O1147),BTC[[#This Row],[UpperE]],O1147)</f>
        <v>11496.675364311803</v>
      </c>
      <c r="P1148" s="15">
        <f>IF(OR(BTC[[#This Row],[LowerE]]&gt;P1147,F1147&lt;P1147),BTC[[#This Row],[LowerE]],P1147)</f>
        <v>9842.6787670182221</v>
      </c>
      <c r="Q1148" s="8">
        <f>IF(T1147=O1147,BTC[[#This Row],[Upper]],BTC[[#This Row],[Lower]])</f>
        <v>11496.675364311803</v>
      </c>
      <c r="R1148" s="22">
        <f>IF(BTC[[#This Row],[SuperTrend]]=BTC[[#This Row],[Upper]],BTC[[#This Row],[Upper]],NA())</f>
        <v>11496.675364311803</v>
      </c>
      <c r="S1148" s="22" t="e">
        <f>IF(BTC[[#This Row],[SuperTrend]]=BTC[[#This Row],[Lower]],BTC[[#This Row],[Lower]],NA())</f>
        <v>#N/A</v>
      </c>
      <c r="T1148" s="22">
        <f>IF(BTC[[#This Row],[close]]&lt;=BTC[[#This Row],[STpot]],BTC[[#This Row],[Upper]],BTC[[#This Row],[Lower]])</f>
        <v>11496.675364311803</v>
      </c>
    </row>
    <row r="1149" spans="1:20" x14ac:dyDescent="0.25">
      <c r="A1149" s="5">
        <v>1148</v>
      </c>
      <c r="B1149" s="2">
        <v>44110</v>
      </c>
      <c r="C1149" s="1">
        <v>10599.65</v>
      </c>
      <c r="D1149" s="1">
        <v>10681.87</v>
      </c>
      <c r="E1149" s="1">
        <v>10546.17</v>
      </c>
      <c r="F1149" s="1">
        <v>10666.39</v>
      </c>
      <c r="G1149" s="15">
        <f>BTC[[#This Row],[high]]-BTC[[#This Row],[low]]</f>
        <v>135.70000000000073</v>
      </c>
      <c r="H1149" s="15">
        <f>ABS(BTC[[#This Row],[high]]-F1148)</f>
        <v>82.210000000000946</v>
      </c>
      <c r="I1149" s="15">
        <f>ABS(BTC[[#This Row],[low]]-F1148)</f>
        <v>53.489999999999782</v>
      </c>
      <c r="J1149" s="15">
        <f>MAX(BTC[[#This Row],[H-L]:[|L-pC|]])</f>
        <v>135.70000000000073</v>
      </c>
      <c r="K1149" s="8">
        <f>(K1148*9+BTC[[#This Row],[TR]])/10</f>
        <v>273.17597517499161</v>
      </c>
      <c r="L1149" s="12">
        <f>(BTC[[#This Row],[high]]+BTC[[#This Row],[low]])/2</f>
        <v>10614.02</v>
      </c>
      <c r="M1149" s="15">
        <f>BTC[[#This Row],[MidPrice]]+3*BTC[[#This Row],[ATR]]</f>
        <v>11433.547925524976</v>
      </c>
      <c r="N1149" s="15">
        <f>BTC[[#This Row],[MidPrice]]-3*BTC[[#This Row],[ATR]]</f>
        <v>9794.4920744750252</v>
      </c>
      <c r="O1149" s="15">
        <f>IF(OR(BTC[[#This Row],[UpperE]]&lt;O1148,F1148&gt;O1148),BTC[[#This Row],[UpperE]],O1148)</f>
        <v>11433.547925524976</v>
      </c>
      <c r="P1149" s="15">
        <f>IF(OR(BTC[[#This Row],[LowerE]]&gt;P1148,F1148&lt;P1148),BTC[[#This Row],[LowerE]],P1148)</f>
        <v>9842.6787670182221</v>
      </c>
      <c r="Q1149" s="8">
        <f>IF(T1148=O1148,BTC[[#This Row],[Upper]],BTC[[#This Row],[Lower]])</f>
        <v>11433.547925524976</v>
      </c>
      <c r="R1149" s="22">
        <f>IF(BTC[[#This Row],[SuperTrend]]=BTC[[#This Row],[Upper]],BTC[[#This Row],[Upper]],NA())</f>
        <v>11433.547925524976</v>
      </c>
      <c r="S1149" s="22" t="e">
        <f>IF(BTC[[#This Row],[SuperTrend]]=BTC[[#This Row],[Lower]],BTC[[#This Row],[Lower]],NA())</f>
        <v>#N/A</v>
      </c>
      <c r="T1149" s="22">
        <f>IF(BTC[[#This Row],[close]]&lt;=BTC[[#This Row],[STpot]],BTC[[#This Row],[Upper]],BTC[[#This Row],[Lower]])</f>
        <v>11433.547925524976</v>
      </c>
    </row>
    <row r="1150" spans="1:20" x14ac:dyDescent="0.25">
      <c r="A1150" s="5">
        <v>1149</v>
      </c>
      <c r="B1150" s="2">
        <v>44111</v>
      </c>
      <c r="C1150" s="1">
        <v>10666.4</v>
      </c>
      <c r="D1150" s="1">
        <v>10950</v>
      </c>
      <c r="E1150" s="1">
        <v>10530.41</v>
      </c>
      <c r="F1150" s="1">
        <v>10925.57</v>
      </c>
      <c r="G1150" s="15">
        <f>BTC[[#This Row],[high]]-BTC[[#This Row],[low]]</f>
        <v>419.59000000000015</v>
      </c>
      <c r="H1150" s="15">
        <f>ABS(BTC[[#This Row],[high]]-F1149)</f>
        <v>283.61000000000058</v>
      </c>
      <c r="I1150" s="15">
        <f>ABS(BTC[[#This Row],[low]]-F1149)</f>
        <v>135.97999999999956</v>
      </c>
      <c r="J1150" s="15">
        <f>MAX(BTC[[#This Row],[H-L]:[|L-pC|]])</f>
        <v>419.59000000000015</v>
      </c>
      <c r="K1150" s="8">
        <f>(K1149*9+BTC[[#This Row],[TR]])/10</f>
        <v>287.81737765749244</v>
      </c>
      <c r="L1150" s="12">
        <f>(BTC[[#This Row],[high]]+BTC[[#This Row],[low]])/2</f>
        <v>10740.205</v>
      </c>
      <c r="M1150" s="15">
        <f>BTC[[#This Row],[MidPrice]]+3*BTC[[#This Row],[ATR]]</f>
        <v>11603.657132972477</v>
      </c>
      <c r="N1150" s="15">
        <f>BTC[[#This Row],[MidPrice]]-3*BTC[[#This Row],[ATR]]</f>
        <v>9876.7528670275224</v>
      </c>
      <c r="O1150" s="15">
        <f>IF(OR(BTC[[#This Row],[UpperE]]&lt;O1149,F1149&gt;O1149),BTC[[#This Row],[UpperE]],O1149)</f>
        <v>11433.547925524976</v>
      </c>
      <c r="P1150" s="15">
        <f>IF(OR(BTC[[#This Row],[LowerE]]&gt;P1149,F1149&lt;P1149),BTC[[#This Row],[LowerE]],P1149)</f>
        <v>9876.7528670275224</v>
      </c>
      <c r="Q1150" s="8">
        <f>IF(T1149=O1149,BTC[[#This Row],[Upper]],BTC[[#This Row],[Lower]])</f>
        <v>11433.547925524976</v>
      </c>
      <c r="R1150" s="22">
        <f>IF(BTC[[#This Row],[SuperTrend]]=BTC[[#This Row],[Upper]],BTC[[#This Row],[Upper]],NA())</f>
        <v>11433.547925524976</v>
      </c>
      <c r="S1150" s="22" t="e">
        <f>IF(BTC[[#This Row],[SuperTrend]]=BTC[[#This Row],[Lower]],BTC[[#This Row],[Lower]],NA())</f>
        <v>#N/A</v>
      </c>
      <c r="T1150" s="22">
        <f>IF(BTC[[#This Row],[close]]&lt;=BTC[[#This Row],[STpot]],BTC[[#This Row],[Upper]],BTC[[#This Row],[Lower]])</f>
        <v>11433.547925524976</v>
      </c>
    </row>
    <row r="1151" spans="1:20" x14ac:dyDescent="0.25">
      <c r="A1151" s="5">
        <v>1150</v>
      </c>
      <c r="B1151" s="2">
        <v>44112</v>
      </c>
      <c r="C1151" s="1">
        <v>10925.44</v>
      </c>
      <c r="D1151" s="1">
        <v>11104.64</v>
      </c>
      <c r="E1151" s="1">
        <v>10829</v>
      </c>
      <c r="F1151" s="1">
        <v>11050.64</v>
      </c>
      <c r="G1151" s="15">
        <f>BTC[[#This Row],[high]]-BTC[[#This Row],[low]]</f>
        <v>275.63999999999942</v>
      </c>
      <c r="H1151" s="15">
        <f>ABS(BTC[[#This Row],[high]]-F1150)</f>
        <v>179.06999999999971</v>
      </c>
      <c r="I1151" s="15">
        <f>ABS(BTC[[#This Row],[low]]-F1150)</f>
        <v>96.569999999999709</v>
      </c>
      <c r="J1151" s="15">
        <f>MAX(BTC[[#This Row],[H-L]:[|L-pC|]])</f>
        <v>275.63999999999942</v>
      </c>
      <c r="K1151" s="8">
        <f>(K1150*9+BTC[[#This Row],[TR]])/10</f>
        <v>286.5996398917431</v>
      </c>
      <c r="L1151" s="12">
        <f>(BTC[[#This Row],[high]]+BTC[[#This Row],[low]])/2</f>
        <v>10966.82</v>
      </c>
      <c r="M1151" s="15">
        <f>BTC[[#This Row],[MidPrice]]+3*BTC[[#This Row],[ATR]]</f>
        <v>11826.618919675229</v>
      </c>
      <c r="N1151" s="15">
        <f>BTC[[#This Row],[MidPrice]]-3*BTC[[#This Row],[ATR]]</f>
        <v>10107.02108032477</v>
      </c>
      <c r="O1151" s="15">
        <f>IF(OR(BTC[[#This Row],[UpperE]]&lt;O1150,F1150&gt;O1150),BTC[[#This Row],[UpperE]],O1150)</f>
        <v>11433.547925524976</v>
      </c>
      <c r="P1151" s="15">
        <f>IF(OR(BTC[[#This Row],[LowerE]]&gt;P1150,F1150&lt;P1150),BTC[[#This Row],[LowerE]],P1150)</f>
        <v>10107.02108032477</v>
      </c>
      <c r="Q1151" s="8">
        <f>IF(T1150=O1150,BTC[[#This Row],[Upper]],BTC[[#This Row],[Lower]])</f>
        <v>11433.547925524976</v>
      </c>
      <c r="R1151" s="22">
        <f>IF(BTC[[#This Row],[SuperTrend]]=BTC[[#This Row],[Upper]],BTC[[#This Row],[Upper]],NA())</f>
        <v>11433.547925524976</v>
      </c>
      <c r="S1151" s="22" t="e">
        <f>IF(BTC[[#This Row],[SuperTrend]]=BTC[[#This Row],[Lower]],BTC[[#This Row],[Lower]],NA())</f>
        <v>#N/A</v>
      </c>
      <c r="T1151" s="22">
        <f>IF(BTC[[#This Row],[close]]&lt;=BTC[[#This Row],[STpot]],BTC[[#This Row],[Upper]],BTC[[#This Row],[Lower]])</f>
        <v>11433.547925524976</v>
      </c>
    </row>
    <row r="1152" spans="1:20" x14ac:dyDescent="0.25">
      <c r="A1152" s="5">
        <v>1151</v>
      </c>
      <c r="B1152" s="2">
        <v>44113</v>
      </c>
      <c r="C1152" s="1">
        <v>11050.64</v>
      </c>
      <c r="D1152" s="1">
        <v>11491</v>
      </c>
      <c r="E1152" s="1">
        <v>11050.51</v>
      </c>
      <c r="F1152" s="1">
        <v>11293.22</v>
      </c>
      <c r="G1152" s="15">
        <f>BTC[[#This Row],[high]]-BTC[[#This Row],[low]]</f>
        <v>440.48999999999978</v>
      </c>
      <c r="H1152" s="15">
        <f>ABS(BTC[[#This Row],[high]]-F1151)</f>
        <v>440.36000000000058</v>
      </c>
      <c r="I1152" s="15">
        <f>ABS(BTC[[#This Row],[low]]-F1151)</f>
        <v>0.12999999999919964</v>
      </c>
      <c r="J1152" s="15">
        <f>MAX(BTC[[#This Row],[H-L]:[|L-pC|]])</f>
        <v>440.48999999999978</v>
      </c>
      <c r="K1152" s="8">
        <f>(K1151*9+BTC[[#This Row],[TR]])/10</f>
        <v>301.98867590256879</v>
      </c>
      <c r="L1152" s="12">
        <f>(BTC[[#This Row],[high]]+BTC[[#This Row],[low]])/2</f>
        <v>11270.755000000001</v>
      </c>
      <c r="M1152" s="15">
        <f>BTC[[#This Row],[MidPrice]]+3*BTC[[#This Row],[ATR]]</f>
        <v>12176.721027707707</v>
      </c>
      <c r="N1152" s="15">
        <f>BTC[[#This Row],[MidPrice]]-3*BTC[[#This Row],[ATR]]</f>
        <v>10364.788972292296</v>
      </c>
      <c r="O1152" s="15">
        <f>IF(OR(BTC[[#This Row],[UpperE]]&lt;O1151,F1151&gt;O1151),BTC[[#This Row],[UpperE]],O1151)</f>
        <v>11433.547925524976</v>
      </c>
      <c r="P1152" s="15">
        <f>IF(OR(BTC[[#This Row],[LowerE]]&gt;P1151,F1151&lt;P1151),BTC[[#This Row],[LowerE]],P1151)</f>
        <v>10364.788972292296</v>
      </c>
      <c r="Q1152" s="8">
        <f>IF(T1151=O1151,BTC[[#This Row],[Upper]],BTC[[#This Row],[Lower]])</f>
        <v>11433.547925524976</v>
      </c>
      <c r="R1152" s="22">
        <f>IF(BTC[[#This Row],[SuperTrend]]=BTC[[#This Row],[Upper]],BTC[[#This Row],[Upper]],NA())</f>
        <v>11433.547925524976</v>
      </c>
      <c r="S1152" s="22" t="e">
        <f>IF(BTC[[#This Row],[SuperTrend]]=BTC[[#This Row],[Lower]],BTC[[#This Row],[Lower]],NA())</f>
        <v>#N/A</v>
      </c>
      <c r="T1152" s="22">
        <f>IF(BTC[[#This Row],[close]]&lt;=BTC[[#This Row],[STpot]],BTC[[#This Row],[Upper]],BTC[[#This Row],[Lower]])</f>
        <v>11433.547925524976</v>
      </c>
    </row>
    <row r="1153" spans="1:20" x14ac:dyDescent="0.25">
      <c r="A1153" s="5">
        <v>1152</v>
      </c>
      <c r="B1153" s="2">
        <v>44114</v>
      </c>
      <c r="C1153" s="1">
        <v>11293.22</v>
      </c>
      <c r="D1153" s="1">
        <v>11445</v>
      </c>
      <c r="E1153" s="1">
        <v>11221</v>
      </c>
      <c r="F1153" s="1">
        <v>11369.02</v>
      </c>
      <c r="G1153" s="15">
        <f>BTC[[#This Row],[high]]-BTC[[#This Row],[low]]</f>
        <v>224</v>
      </c>
      <c r="H1153" s="15">
        <f>ABS(BTC[[#This Row],[high]]-F1152)</f>
        <v>151.78000000000065</v>
      </c>
      <c r="I1153" s="15">
        <f>ABS(BTC[[#This Row],[low]]-F1152)</f>
        <v>72.219999999999345</v>
      </c>
      <c r="J1153" s="15">
        <f>MAX(BTC[[#This Row],[H-L]:[|L-pC|]])</f>
        <v>224</v>
      </c>
      <c r="K1153" s="8">
        <f>(K1152*9+BTC[[#This Row],[TR]])/10</f>
        <v>294.18980831231192</v>
      </c>
      <c r="L1153" s="12">
        <f>(BTC[[#This Row],[high]]+BTC[[#This Row],[low]])/2</f>
        <v>11333</v>
      </c>
      <c r="M1153" s="15">
        <f>BTC[[#This Row],[MidPrice]]+3*BTC[[#This Row],[ATR]]</f>
        <v>12215.569424936935</v>
      </c>
      <c r="N1153" s="15">
        <f>BTC[[#This Row],[MidPrice]]-3*BTC[[#This Row],[ATR]]</f>
        <v>10450.430575063065</v>
      </c>
      <c r="O1153" s="15">
        <f>IF(OR(BTC[[#This Row],[UpperE]]&lt;O1152,F1152&gt;O1152),BTC[[#This Row],[UpperE]],O1152)</f>
        <v>11433.547925524976</v>
      </c>
      <c r="P1153" s="15">
        <f>IF(OR(BTC[[#This Row],[LowerE]]&gt;P1152,F1152&lt;P1152),BTC[[#This Row],[LowerE]],P1152)</f>
        <v>10450.430575063065</v>
      </c>
      <c r="Q1153" s="8">
        <f>IF(T1152=O1152,BTC[[#This Row],[Upper]],BTC[[#This Row],[Lower]])</f>
        <v>11433.547925524976</v>
      </c>
      <c r="R1153" s="22">
        <f>IF(BTC[[#This Row],[SuperTrend]]=BTC[[#This Row],[Upper]],BTC[[#This Row],[Upper]],NA())</f>
        <v>11433.547925524976</v>
      </c>
      <c r="S1153" s="22" t="e">
        <f>IF(BTC[[#This Row],[SuperTrend]]=BTC[[#This Row],[Lower]],BTC[[#This Row],[Lower]],NA())</f>
        <v>#N/A</v>
      </c>
      <c r="T1153" s="22">
        <f>IF(BTC[[#This Row],[close]]&lt;=BTC[[#This Row],[STpot]],BTC[[#This Row],[Upper]],BTC[[#This Row],[Lower]])</f>
        <v>11433.547925524976</v>
      </c>
    </row>
    <row r="1154" spans="1:20" x14ac:dyDescent="0.25">
      <c r="A1154" s="5">
        <v>1153</v>
      </c>
      <c r="B1154" s="2">
        <v>44115</v>
      </c>
      <c r="C1154" s="1">
        <v>11369.02</v>
      </c>
      <c r="D1154" s="1">
        <v>11720.01</v>
      </c>
      <c r="E1154" s="1">
        <v>11172</v>
      </c>
      <c r="F1154" s="1">
        <v>11528.25</v>
      </c>
      <c r="G1154" s="15">
        <f>BTC[[#This Row],[high]]-BTC[[#This Row],[low]]</f>
        <v>548.01000000000022</v>
      </c>
      <c r="H1154" s="15">
        <f>ABS(BTC[[#This Row],[high]]-F1153)</f>
        <v>350.98999999999978</v>
      </c>
      <c r="I1154" s="15">
        <f>ABS(BTC[[#This Row],[low]]-F1153)</f>
        <v>197.02000000000044</v>
      </c>
      <c r="J1154" s="15">
        <f>MAX(BTC[[#This Row],[H-L]:[|L-pC|]])</f>
        <v>548.01000000000022</v>
      </c>
      <c r="K1154" s="8">
        <f>(K1153*9+BTC[[#This Row],[TR]])/10</f>
        <v>319.57182748108073</v>
      </c>
      <c r="L1154" s="12">
        <f>(BTC[[#This Row],[high]]+BTC[[#This Row],[low]])/2</f>
        <v>11446.005000000001</v>
      </c>
      <c r="M1154" s="15">
        <f>BTC[[#This Row],[MidPrice]]+3*BTC[[#This Row],[ATR]]</f>
        <v>12404.720482443243</v>
      </c>
      <c r="N1154" s="15">
        <f>BTC[[#This Row],[MidPrice]]-3*BTC[[#This Row],[ATR]]</f>
        <v>10487.289517556759</v>
      </c>
      <c r="O1154" s="15">
        <f>IF(OR(BTC[[#This Row],[UpperE]]&lt;O1153,F1153&gt;O1153),BTC[[#This Row],[UpperE]],O1153)</f>
        <v>11433.547925524976</v>
      </c>
      <c r="P1154" s="15">
        <f>IF(OR(BTC[[#This Row],[LowerE]]&gt;P1153,F1153&lt;P1153),BTC[[#This Row],[LowerE]],P1153)</f>
        <v>10487.289517556759</v>
      </c>
      <c r="Q1154" s="8">
        <f>IF(T1153=O1153,BTC[[#This Row],[Upper]],BTC[[#This Row],[Lower]])</f>
        <v>11433.547925524976</v>
      </c>
      <c r="R1154" s="22" t="e">
        <f>IF(BTC[[#This Row],[SuperTrend]]=BTC[[#This Row],[Upper]],BTC[[#This Row],[Upper]],NA())</f>
        <v>#N/A</v>
      </c>
      <c r="S1154" s="22">
        <f>IF(BTC[[#This Row],[SuperTrend]]=BTC[[#This Row],[Lower]],BTC[[#This Row],[Lower]],NA())</f>
        <v>10487.289517556759</v>
      </c>
      <c r="T1154" s="22">
        <f>IF(BTC[[#This Row],[close]]&lt;=BTC[[#This Row],[STpot]],BTC[[#This Row],[Upper]],BTC[[#This Row],[Lower]])</f>
        <v>10487.289517556759</v>
      </c>
    </row>
    <row r="1155" spans="1:20" x14ac:dyDescent="0.25">
      <c r="A1155" s="5">
        <v>1154</v>
      </c>
      <c r="B1155" s="2">
        <v>44116</v>
      </c>
      <c r="C1155" s="1">
        <v>11528.24</v>
      </c>
      <c r="D1155" s="1">
        <v>11557</v>
      </c>
      <c r="E1155" s="1">
        <v>11300</v>
      </c>
      <c r="F1155" s="1">
        <v>11420.56</v>
      </c>
      <c r="G1155" s="15">
        <f>BTC[[#This Row],[high]]-BTC[[#This Row],[low]]</f>
        <v>257</v>
      </c>
      <c r="H1155" s="15">
        <f>ABS(BTC[[#This Row],[high]]-F1154)</f>
        <v>28.75</v>
      </c>
      <c r="I1155" s="15">
        <f>ABS(BTC[[#This Row],[low]]-F1154)</f>
        <v>228.25</v>
      </c>
      <c r="J1155" s="15">
        <f>MAX(BTC[[#This Row],[H-L]:[|L-pC|]])</f>
        <v>257</v>
      </c>
      <c r="K1155" s="8">
        <f>(K1154*9+BTC[[#This Row],[TR]])/10</f>
        <v>313.31464473297262</v>
      </c>
      <c r="L1155" s="12">
        <f>(BTC[[#This Row],[high]]+BTC[[#This Row],[low]])/2</f>
        <v>11428.5</v>
      </c>
      <c r="M1155" s="15">
        <f>BTC[[#This Row],[MidPrice]]+3*BTC[[#This Row],[ATR]]</f>
        <v>12368.443934198918</v>
      </c>
      <c r="N1155" s="15">
        <f>BTC[[#This Row],[MidPrice]]-3*BTC[[#This Row],[ATR]]</f>
        <v>10488.556065801082</v>
      </c>
      <c r="O1155" s="15">
        <f>IF(OR(BTC[[#This Row],[UpperE]]&lt;O1154,F1154&gt;O1154),BTC[[#This Row],[UpperE]],O1154)</f>
        <v>12368.443934198918</v>
      </c>
      <c r="P1155" s="15">
        <f>IF(OR(BTC[[#This Row],[LowerE]]&gt;P1154,F1154&lt;P1154),BTC[[#This Row],[LowerE]],P1154)</f>
        <v>10488.556065801082</v>
      </c>
      <c r="Q1155" s="8">
        <f>IF(T1154=O1154,BTC[[#This Row],[Upper]],BTC[[#This Row],[Lower]])</f>
        <v>10488.556065801082</v>
      </c>
      <c r="R1155" s="22" t="e">
        <f>IF(BTC[[#This Row],[SuperTrend]]=BTC[[#This Row],[Upper]],BTC[[#This Row],[Upper]],NA())</f>
        <v>#N/A</v>
      </c>
      <c r="S1155" s="22">
        <f>IF(BTC[[#This Row],[SuperTrend]]=BTC[[#This Row],[Lower]],BTC[[#This Row],[Lower]],NA())</f>
        <v>10488.556065801082</v>
      </c>
      <c r="T1155" s="22">
        <f>IF(BTC[[#This Row],[close]]&lt;=BTC[[#This Row],[STpot]],BTC[[#This Row],[Upper]],BTC[[#This Row],[Lower]])</f>
        <v>10488.556065801082</v>
      </c>
    </row>
    <row r="1156" spans="1:20" x14ac:dyDescent="0.25">
      <c r="A1156" s="5">
        <v>1155</v>
      </c>
      <c r="B1156" s="2">
        <v>44117</v>
      </c>
      <c r="C1156" s="1">
        <v>11420.57</v>
      </c>
      <c r="D1156" s="1">
        <v>11547.98</v>
      </c>
      <c r="E1156" s="1">
        <v>11280</v>
      </c>
      <c r="F1156" s="1">
        <v>11417.89</v>
      </c>
      <c r="G1156" s="15">
        <f>BTC[[#This Row],[high]]-BTC[[#This Row],[low]]</f>
        <v>267.97999999999956</v>
      </c>
      <c r="H1156" s="15">
        <f>ABS(BTC[[#This Row],[high]]-F1155)</f>
        <v>127.42000000000007</v>
      </c>
      <c r="I1156" s="15">
        <f>ABS(BTC[[#This Row],[low]]-F1155)</f>
        <v>140.55999999999949</v>
      </c>
      <c r="J1156" s="15">
        <f>MAX(BTC[[#This Row],[H-L]:[|L-pC|]])</f>
        <v>267.97999999999956</v>
      </c>
      <c r="K1156" s="8">
        <f>(K1155*9+BTC[[#This Row],[TR]])/10</f>
        <v>308.78118025967535</v>
      </c>
      <c r="L1156" s="12">
        <f>(BTC[[#This Row],[high]]+BTC[[#This Row],[low]])/2</f>
        <v>11413.99</v>
      </c>
      <c r="M1156" s="15">
        <f>BTC[[#This Row],[MidPrice]]+3*BTC[[#This Row],[ATR]]</f>
        <v>12340.333540779025</v>
      </c>
      <c r="N1156" s="15">
        <f>BTC[[#This Row],[MidPrice]]-3*BTC[[#This Row],[ATR]]</f>
        <v>10487.646459220974</v>
      </c>
      <c r="O1156" s="15">
        <f>IF(OR(BTC[[#This Row],[UpperE]]&lt;O1155,F1155&gt;O1155),BTC[[#This Row],[UpperE]],O1155)</f>
        <v>12340.333540779025</v>
      </c>
      <c r="P1156" s="15">
        <f>IF(OR(BTC[[#This Row],[LowerE]]&gt;P1155,F1155&lt;P1155),BTC[[#This Row],[LowerE]],P1155)</f>
        <v>10488.556065801082</v>
      </c>
      <c r="Q1156" s="8">
        <f>IF(T1155=O1155,BTC[[#This Row],[Upper]],BTC[[#This Row],[Lower]])</f>
        <v>10488.556065801082</v>
      </c>
      <c r="R1156" s="22" t="e">
        <f>IF(BTC[[#This Row],[SuperTrend]]=BTC[[#This Row],[Upper]],BTC[[#This Row],[Upper]],NA())</f>
        <v>#N/A</v>
      </c>
      <c r="S1156" s="22">
        <f>IF(BTC[[#This Row],[SuperTrend]]=BTC[[#This Row],[Lower]],BTC[[#This Row],[Lower]],NA())</f>
        <v>10488.556065801082</v>
      </c>
      <c r="T1156" s="22">
        <f>IF(BTC[[#This Row],[close]]&lt;=BTC[[#This Row],[STpot]],BTC[[#This Row],[Upper]],BTC[[#This Row],[Lower]])</f>
        <v>10488.556065801082</v>
      </c>
    </row>
    <row r="1157" spans="1:20" x14ac:dyDescent="0.25">
      <c r="A1157" s="5">
        <v>1156</v>
      </c>
      <c r="B1157" s="2">
        <v>44118</v>
      </c>
      <c r="C1157" s="1">
        <v>11417.89</v>
      </c>
      <c r="D1157" s="1">
        <v>11617.34</v>
      </c>
      <c r="E1157" s="1">
        <v>11250.83</v>
      </c>
      <c r="F1157" s="1">
        <v>11505.12</v>
      </c>
      <c r="G1157" s="15">
        <f>BTC[[#This Row],[high]]-BTC[[#This Row],[low]]</f>
        <v>366.51000000000022</v>
      </c>
      <c r="H1157" s="15">
        <f>ABS(BTC[[#This Row],[high]]-F1156)</f>
        <v>199.45000000000073</v>
      </c>
      <c r="I1157" s="15">
        <f>ABS(BTC[[#This Row],[low]]-F1156)</f>
        <v>167.05999999999949</v>
      </c>
      <c r="J1157" s="15">
        <f>MAX(BTC[[#This Row],[H-L]:[|L-pC|]])</f>
        <v>366.51000000000022</v>
      </c>
      <c r="K1157" s="8">
        <f>(K1156*9+BTC[[#This Row],[TR]])/10</f>
        <v>314.55406223370784</v>
      </c>
      <c r="L1157" s="12">
        <f>(BTC[[#This Row],[high]]+BTC[[#This Row],[low]])/2</f>
        <v>11434.084999999999</v>
      </c>
      <c r="M1157" s="15">
        <f>BTC[[#This Row],[MidPrice]]+3*BTC[[#This Row],[ATR]]</f>
        <v>12377.747186701123</v>
      </c>
      <c r="N1157" s="15">
        <f>BTC[[#This Row],[MidPrice]]-3*BTC[[#This Row],[ATR]]</f>
        <v>10490.422813298876</v>
      </c>
      <c r="O1157" s="15">
        <f>IF(OR(BTC[[#This Row],[UpperE]]&lt;O1156,F1156&gt;O1156),BTC[[#This Row],[UpperE]],O1156)</f>
        <v>12340.333540779025</v>
      </c>
      <c r="P1157" s="15">
        <f>IF(OR(BTC[[#This Row],[LowerE]]&gt;P1156,F1156&lt;P1156),BTC[[#This Row],[LowerE]],P1156)</f>
        <v>10490.422813298876</v>
      </c>
      <c r="Q1157" s="8">
        <f>IF(T1156=O1156,BTC[[#This Row],[Upper]],BTC[[#This Row],[Lower]])</f>
        <v>10490.422813298876</v>
      </c>
      <c r="R1157" s="22" t="e">
        <f>IF(BTC[[#This Row],[SuperTrend]]=BTC[[#This Row],[Upper]],BTC[[#This Row],[Upper]],NA())</f>
        <v>#N/A</v>
      </c>
      <c r="S1157" s="22">
        <f>IF(BTC[[#This Row],[SuperTrend]]=BTC[[#This Row],[Lower]],BTC[[#This Row],[Lower]],NA())</f>
        <v>10490.422813298876</v>
      </c>
      <c r="T1157" s="22">
        <f>IF(BTC[[#This Row],[close]]&lt;=BTC[[#This Row],[STpot]],BTC[[#This Row],[Upper]],BTC[[#This Row],[Lower]])</f>
        <v>10490.422813298876</v>
      </c>
    </row>
    <row r="1158" spans="1:20" x14ac:dyDescent="0.25">
      <c r="A1158" s="5">
        <v>1157</v>
      </c>
      <c r="B1158" s="2">
        <v>44119</v>
      </c>
      <c r="C1158" s="1">
        <v>11505.13</v>
      </c>
      <c r="D1158" s="1">
        <v>11541.15</v>
      </c>
      <c r="E1158" s="1">
        <v>11200</v>
      </c>
      <c r="F1158" s="1">
        <v>11319.32</v>
      </c>
      <c r="G1158" s="15">
        <f>BTC[[#This Row],[high]]-BTC[[#This Row],[low]]</f>
        <v>341.14999999999964</v>
      </c>
      <c r="H1158" s="15">
        <f>ABS(BTC[[#This Row],[high]]-F1157)</f>
        <v>36.029999999998836</v>
      </c>
      <c r="I1158" s="15">
        <f>ABS(BTC[[#This Row],[low]]-F1157)</f>
        <v>305.1200000000008</v>
      </c>
      <c r="J1158" s="15">
        <f>MAX(BTC[[#This Row],[H-L]:[|L-pC|]])</f>
        <v>341.14999999999964</v>
      </c>
      <c r="K1158" s="8">
        <f>(K1157*9+BTC[[#This Row],[TR]])/10</f>
        <v>317.21365601033705</v>
      </c>
      <c r="L1158" s="12">
        <f>(BTC[[#This Row],[high]]+BTC[[#This Row],[low]])/2</f>
        <v>11370.575000000001</v>
      </c>
      <c r="M1158" s="15">
        <f>BTC[[#This Row],[MidPrice]]+3*BTC[[#This Row],[ATR]]</f>
        <v>12322.215968031012</v>
      </c>
      <c r="N1158" s="15">
        <f>BTC[[#This Row],[MidPrice]]-3*BTC[[#This Row],[ATR]]</f>
        <v>10418.934031968989</v>
      </c>
      <c r="O1158" s="15">
        <f>IF(OR(BTC[[#This Row],[UpperE]]&lt;O1157,F1157&gt;O1157),BTC[[#This Row],[UpperE]],O1157)</f>
        <v>12322.215968031012</v>
      </c>
      <c r="P1158" s="15">
        <f>IF(OR(BTC[[#This Row],[LowerE]]&gt;P1157,F1157&lt;P1157),BTC[[#This Row],[LowerE]],P1157)</f>
        <v>10490.422813298876</v>
      </c>
      <c r="Q1158" s="8">
        <f>IF(T1157=O1157,BTC[[#This Row],[Upper]],BTC[[#This Row],[Lower]])</f>
        <v>10490.422813298876</v>
      </c>
      <c r="R1158" s="22" t="e">
        <f>IF(BTC[[#This Row],[SuperTrend]]=BTC[[#This Row],[Upper]],BTC[[#This Row],[Upper]],NA())</f>
        <v>#N/A</v>
      </c>
      <c r="S1158" s="22">
        <f>IF(BTC[[#This Row],[SuperTrend]]=BTC[[#This Row],[Lower]],BTC[[#This Row],[Lower]],NA())</f>
        <v>10490.422813298876</v>
      </c>
      <c r="T1158" s="22">
        <f>IF(BTC[[#This Row],[close]]&lt;=BTC[[#This Row],[STpot]],BTC[[#This Row],[Upper]],BTC[[#This Row],[Lower]])</f>
        <v>10490.422813298876</v>
      </c>
    </row>
    <row r="1159" spans="1:20" x14ac:dyDescent="0.25">
      <c r="A1159" s="5">
        <v>1158</v>
      </c>
      <c r="B1159" s="2">
        <v>44120</v>
      </c>
      <c r="C1159" s="1">
        <v>11319.24</v>
      </c>
      <c r="D1159" s="1">
        <v>11402.42</v>
      </c>
      <c r="E1159" s="1">
        <v>11255</v>
      </c>
      <c r="F1159" s="1">
        <v>11360.2</v>
      </c>
      <c r="G1159" s="15">
        <f>BTC[[#This Row],[high]]-BTC[[#This Row],[low]]</f>
        <v>147.42000000000007</v>
      </c>
      <c r="H1159" s="15">
        <f>ABS(BTC[[#This Row],[high]]-F1158)</f>
        <v>83.100000000000364</v>
      </c>
      <c r="I1159" s="15">
        <f>ABS(BTC[[#This Row],[low]]-F1158)</f>
        <v>64.319999999999709</v>
      </c>
      <c r="J1159" s="15">
        <f>MAX(BTC[[#This Row],[H-L]:[|L-pC|]])</f>
        <v>147.42000000000007</v>
      </c>
      <c r="K1159" s="8">
        <f>(K1158*9+BTC[[#This Row],[TR]])/10</f>
        <v>300.23429040930336</v>
      </c>
      <c r="L1159" s="12">
        <f>(BTC[[#This Row],[high]]+BTC[[#This Row],[low]])/2</f>
        <v>11328.71</v>
      </c>
      <c r="M1159" s="15">
        <f>BTC[[#This Row],[MidPrice]]+3*BTC[[#This Row],[ATR]]</f>
        <v>12229.412871227909</v>
      </c>
      <c r="N1159" s="15">
        <f>BTC[[#This Row],[MidPrice]]-3*BTC[[#This Row],[ATR]]</f>
        <v>10428.007128772089</v>
      </c>
      <c r="O1159" s="15">
        <f>IF(OR(BTC[[#This Row],[UpperE]]&lt;O1158,F1158&gt;O1158),BTC[[#This Row],[UpperE]],O1158)</f>
        <v>12229.412871227909</v>
      </c>
      <c r="P1159" s="15">
        <f>IF(OR(BTC[[#This Row],[LowerE]]&gt;P1158,F1158&lt;P1158),BTC[[#This Row],[LowerE]],P1158)</f>
        <v>10490.422813298876</v>
      </c>
      <c r="Q1159" s="8">
        <f>IF(T1158=O1158,BTC[[#This Row],[Upper]],BTC[[#This Row],[Lower]])</f>
        <v>10490.422813298876</v>
      </c>
      <c r="R1159" s="22" t="e">
        <f>IF(BTC[[#This Row],[SuperTrend]]=BTC[[#This Row],[Upper]],BTC[[#This Row],[Upper]],NA())</f>
        <v>#N/A</v>
      </c>
      <c r="S1159" s="22">
        <f>IF(BTC[[#This Row],[SuperTrend]]=BTC[[#This Row],[Lower]],BTC[[#This Row],[Lower]],NA())</f>
        <v>10490.422813298876</v>
      </c>
      <c r="T1159" s="22">
        <f>IF(BTC[[#This Row],[close]]&lt;=BTC[[#This Row],[STpot]],BTC[[#This Row],[Upper]],BTC[[#This Row],[Lower]])</f>
        <v>10490.422813298876</v>
      </c>
    </row>
    <row r="1160" spans="1:20" x14ac:dyDescent="0.25">
      <c r="A1160" s="5">
        <v>1159</v>
      </c>
      <c r="B1160" s="2">
        <v>44121</v>
      </c>
      <c r="C1160" s="1">
        <v>11360.31</v>
      </c>
      <c r="D1160" s="1">
        <v>11505</v>
      </c>
      <c r="E1160" s="1">
        <v>11346.22</v>
      </c>
      <c r="F1160" s="1">
        <v>11503.14</v>
      </c>
      <c r="G1160" s="15">
        <f>BTC[[#This Row],[high]]-BTC[[#This Row],[low]]</f>
        <v>158.78000000000065</v>
      </c>
      <c r="H1160" s="15">
        <f>ABS(BTC[[#This Row],[high]]-F1159)</f>
        <v>144.79999999999927</v>
      </c>
      <c r="I1160" s="15">
        <f>ABS(BTC[[#This Row],[low]]-F1159)</f>
        <v>13.980000000001382</v>
      </c>
      <c r="J1160" s="15">
        <f>MAX(BTC[[#This Row],[H-L]:[|L-pC|]])</f>
        <v>158.78000000000065</v>
      </c>
      <c r="K1160" s="8">
        <f>(K1159*9+BTC[[#This Row],[TR]])/10</f>
        <v>286.0888613683731</v>
      </c>
      <c r="L1160" s="12">
        <f>(BTC[[#This Row],[high]]+BTC[[#This Row],[low]])/2</f>
        <v>11425.61</v>
      </c>
      <c r="M1160" s="15">
        <f>BTC[[#This Row],[MidPrice]]+3*BTC[[#This Row],[ATR]]</f>
        <v>12283.876584105121</v>
      </c>
      <c r="N1160" s="15">
        <f>BTC[[#This Row],[MidPrice]]-3*BTC[[#This Row],[ATR]]</f>
        <v>10567.34341589488</v>
      </c>
      <c r="O1160" s="15">
        <f>IF(OR(BTC[[#This Row],[UpperE]]&lt;O1159,F1159&gt;O1159),BTC[[#This Row],[UpperE]],O1159)</f>
        <v>12229.412871227909</v>
      </c>
      <c r="P1160" s="15">
        <f>IF(OR(BTC[[#This Row],[LowerE]]&gt;P1159,F1159&lt;P1159),BTC[[#This Row],[LowerE]],P1159)</f>
        <v>10567.34341589488</v>
      </c>
      <c r="Q1160" s="8">
        <f>IF(T1159=O1159,BTC[[#This Row],[Upper]],BTC[[#This Row],[Lower]])</f>
        <v>10567.34341589488</v>
      </c>
      <c r="R1160" s="22" t="e">
        <f>IF(BTC[[#This Row],[SuperTrend]]=BTC[[#This Row],[Upper]],BTC[[#This Row],[Upper]],NA())</f>
        <v>#N/A</v>
      </c>
      <c r="S1160" s="22">
        <f>IF(BTC[[#This Row],[SuperTrend]]=BTC[[#This Row],[Lower]],BTC[[#This Row],[Lower]],NA())</f>
        <v>10567.34341589488</v>
      </c>
      <c r="T1160" s="22">
        <f>IF(BTC[[#This Row],[close]]&lt;=BTC[[#This Row],[STpot]],BTC[[#This Row],[Upper]],BTC[[#This Row],[Lower]])</f>
        <v>10567.34341589488</v>
      </c>
    </row>
    <row r="1161" spans="1:20" x14ac:dyDescent="0.25">
      <c r="A1161" s="5">
        <v>1160</v>
      </c>
      <c r="B1161" s="2">
        <v>44122</v>
      </c>
      <c r="C1161" s="1">
        <v>11503.14</v>
      </c>
      <c r="D1161" s="1">
        <v>11823.99</v>
      </c>
      <c r="E1161" s="1">
        <v>11407.96</v>
      </c>
      <c r="F1161" s="1">
        <v>11751.47</v>
      </c>
      <c r="G1161" s="15">
        <f>BTC[[#This Row],[high]]-BTC[[#This Row],[low]]</f>
        <v>416.03000000000065</v>
      </c>
      <c r="H1161" s="15">
        <f>ABS(BTC[[#This Row],[high]]-F1160)</f>
        <v>320.85000000000036</v>
      </c>
      <c r="I1161" s="15">
        <f>ABS(BTC[[#This Row],[low]]-F1160)</f>
        <v>95.180000000000291</v>
      </c>
      <c r="J1161" s="15">
        <f>MAX(BTC[[#This Row],[H-L]:[|L-pC|]])</f>
        <v>416.03000000000065</v>
      </c>
      <c r="K1161" s="8">
        <f>(K1160*9+BTC[[#This Row],[TR]])/10</f>
        <v>299.0829752315359</v>
      </c>
      <c r="L1161" s="12">
        <f>(BTC[[#This Row],[high]]+BTC[[#This Row],[low]])/2</f>
        <v>11615.974999999999</v>
      </c>
      <c r="M1161" s="15">
        <f>BTC[[#This Row],[MidPrice]]+3*BTC[[#This Row],[ATR]]</f>
        <v>12513.223925694607</v>
      </c>
      <c r="N1161" s="15">
        <f>BTC[[#This Row],[MidPrice]]-3*BTC[[#This Row],[ATR]]</f>
        <v>10718.72607430539</v>
      </c>
      <c r="O1161" s="15">
        <f>IF(OR(BTC[[#This Row],[UpperE]]&lt;O1160,F1160&gt;O1160),BTC[[#This Row],[UpperE]],O1160)</f>
        <v>12229.412871227909</v>
      </c>
      <c r="P1161" s="15">
        <f>IF(OR(BTC[[#This Row],[LowerE]]&gt;P1160,F1160&lt;P1160),BTC[[#This Row],[LowerE]],P1160)</f>
        <v>10718.72607430539</v>
      </c>
      <c r="Q1161" s="8">
        <f>IF(T1160=O1160,BTC[[#This Row],[Upper]],BTC[[#This Row],[Lower]])</f>
        <v>10718.72607430539</v>
      </c>
      <c r="R1161" s="22" t="e">
        <f>IF(BTC[[#This Row],[SuperTrend]]=BTC[[#This Row],[Upper]],BTC[[#This Row],[Upper]],NA())</f>
        <v>#N/A</v>
      </c>
      <c r="S1161" s="22">
        <f>IF(BTC[[#This Row],[SuperTrend]]=BTC[[#This Row],[Lower]],BTC[[#This Row],[Lower]],NA())</f>
        <v>10718.72607430539</v>
      </c>
      <c r="T1161" s="22">
        <f>IF(BTC[[#This Row],[close]]&lt;=BTC[[#This Row],[STpot]],BTC[[#This Row],[Upper]],BTC[[#This Row],[Lower]])</f>
        <v>10718.72607430539</v>
      </c>
    </row>
    <row r="1162" spans="1:20" x14ac:dyDescent="0.25">
      <c r="A1162" s="5">
        <v>1161</v>
      </c>
      <c r="B1162" s="2">
        <v>44123</v>
      </c>
      <c r="C1162" s="1">
        <v>11751.46</v>
      </c>
      <c r="D1162" s="1">
        <v>12038.38</v>
      </c>
      <c r="E1162" s="1">
        <v>11677.59</v>
      </c>
      <c r="F1162" s="1">
        <v>11909.99</v>
      </c>
      <c r="G1162" s="15">
        <f>BTC[[#This Row],[high]]-BTC[[#This Row],[low]]</f>
        <v>360.78999999999905</v>
      </c>
      <c r="H1162" s="15">
        <f>ABS(BTC[[#This Row],[high]]-F1161)</f>
        <v>286.90999999999985</v>
      </c>
      <c r="I1162" s="15">
        <f>ABS(BTC[[#This Row],[low]]-F1161)</f>
        <v>73.8799999999992</v>
      </c>
      <c r="J1162" s="15">
        <f>MAX(BTC[[#This Row],[H-L]:[|L-pC|]])</f>
        <v>360.78999999999905</v>
      </c>
      <c r="K1162" s="8">
        <f>(K1161*9+BTC[[#This Row],[TR]])/10</f>
        <v>305.25367770838221</v>
      </c>
      <c r="L1162" s="12">
        <f>(BTC[[#This Row],[high]]+BTC[[#This Row],[low]])/2</f>
        <v>11857.985000000001</v>
      </c>
      <c r="M1162" s="15">
        <f>BTC[[#This Row],[MidPrice]]+3*BTC[[#This Row],[ATR]]</f>
        <v>12773.746033125148</v>
      </c>
      <c r="N1162" s="15">
        <f>BTC[[#This Row],[MidPrice]]-3*BTC[[#This Row],[ATR]]</f>
        <v>10942.223966874853</v>
      </c>
      <c r="O1162" s="15">
        <f>IF(OR(BTC[[#This Row],[UpperE]]&lt;O1161,F1161&gt;O1161),BTC[[#This Row],[UpperE]],O1161)</f>
        <v>12229.412871227909</v>
      </c>
      <c r="P1162" s="15">
        <f>IF(OR(BTC[[#This Row],[LowerE]]&gt;P1161,F1161&lt;P1161),BTC[[#This Row],[LowerE]],P1161)</f>
        <v>10942.223966874853</v>
      </c>
      <c r="Q1162" s="8">
        <f>IF(T1161=O1161,BTC[[#This Row],[Upper]],BTC[[#This Row],[Lower]])</f>
        <v>10942.223966874853</v>
      </c>
      <c r="R1162" s="22" t="e">
        <f>IF(BTC[[#This Row],[SuperTrend]]=BTC[[#This Row],[Upper]],BTC[[#This Row],[Upper]],NA())</f>
        <v>#N/A</v>
      </c>
      <c r="S1162" s="22">
        <f>IF(BTC[[#This Row],[SuperTrend]]=BTC[[#This Row],[Lower]],BTC[[#This Row],[Lower]],NA())</f>
        <v>10942.223966874853</v>
      </c>
      <c r="T1162" s="22">
        <f>IF(BTC[[#This Row],[close]]&lt;=BTC[[#This Row],[STpot]],BTC[[#This Row],[Upper]],BTC[[#This Row],[Lower]])</f>
        <v>10942.223966874853</v>
      </c>
    </row>
    <row r="1163" spans="1:20" x14ac:dyDescent="0.25">
      <c r="A1163" s="5">
        <v>1162</v>
      </c>
      <c r="B1163" s="2">
        <v>44124</v>
      </c>
      <c r="C1163" s="1">
        <v>11910</v>
      </c>
      <c r="D1163" s="1">
        <v>13217.68</v>
      </c>
      <c r="E1163" s="1">
        <v>11886.95</v>
      </c>
      <c r="F1163" s="1">
        <v>12780.96</v>
      </c>
      <c r="G1163" s="15">
        <f>BTC[[#This Row],[high]]-BTC[[#This Row],[low]]</f>
        <v>1330.7299999999996</v>
      </c>
      <c r="H1163" s="15">
        <f>ABS(BTC[[#This Row],[high]]-F1162)</f>
        <v>1307.6900000000005</v>
      </c>
      <c r="I1163" s="15">
        <f>ABS(BTC[[#This Row],[low]]-F1162)</f>
        <v>23.039999999999054</v>
      </c>
      <c r="J1163" s="15">
        <f>MAX(BTC[[#This Row],[H-L]:[|L-pC|]])</f>
        <v>1330.7299999999996</v>
      </c>
      <c r="K1163" s="8">
        <f>(K1162*9+BTC[[#This Row],[TR]])/10</f>
        <v>407.80130993754398</v>
      </c>
      <c r="L1163" s="12">
        <f>(BTC[[#This Row],[high]]+BTC[[#This Row],[low]])/2</f>
        <v>12552.315000000001</v>
      </c>
      <c r="M1163" s="15">
        <f>BTC[[#This Row],[MidPrice]]+3*BTC[[#This Row],[ATR]]</f>
        <v>13775.718929812632</v>
      </c>
      <c r="N1163" s="15">
        <f>BTC[[#This Row],[MidPrice]]-3*BTC[[#This Row],[ATR]]</f>
        <v>11328.911070187369</v>
      </c>
      <c r="O1163" s="15">
        <f>IF(OR(BTC[[#This Row],[UpperE]]&lt;O1162,F1162&gt;O1162),BTC[[#This Row],[UpperE]],O1162)</f>
        <v>12229.412871227909</v>
      </c>
      <c r="P1163" s="15">
        <f>IF(OR(BTC[[#This Row],[LowerE]]&gt;P1162,F1162&lt;P1162),BTC[[#This Row],[LowerE]],P1162)</f>
        <v>11328.911070187369</v>
      </c>
      <c r="Q1163" s="8">
        <f>IF(T1162=O1162,BTC[[#This Row],[Upper]],BTC[[#This Row],[Lower]])</f>
        <v>11328.911070187369</v>
      </c>
      <c r="R1163" s="22" t="e">
        <f>IF(BTC[[#This Row],[SuperTrend]]=BTC[[#This Row],[Upper]],BTC[[#This Row],[Upper]],NA())</f>
        <v>#N/A</v>
      </c>
      <c r="S1163" s="22">
        <f>IF(BTC[[#This Row],[SuperTrend]]=BTC[[#This Row],[Lower]],BTC[[#This Row],[Lower]],NA())</f>
        <v>11328.911070187369</v>
      </c>
      <c r="T1163" s="22">
        <f>IF(BTC[[#This Row],[close]]&lt;=BTC[[#This Row],[STpot]],BTC[[#This Row],[Upper]],BTC[[#This Row],[Lower]])</f>
        <v>11328.911070187369</v>
      </c>
    </row>
    <row r="1164" spans="1:20" x14ac:dyDescent="0.25">
      <c r="A1164" s="5">
        <v>1163</v>
      </c>
      <c r="B1164" s="2">
        <v>44125</v>
      </c>
      <c r="C1164" s="1">
        <v>12780.75</v>
      </c>
      <c r="D1164" s="1">
        <v>13185</v>
      </c>
      <c r="E1164" s="1">
        <v>12678.08</v>
      </c>
      <c r="F1164" s="1">
        <v>12968.52</v>
      </c>
      <c r="G1164" s="15">
        <f>BTC[[#This Row],[high]]-BTC[[#This Row],[low]]</f>
        <v>506.92000000000007</v>
      </c>
      <c r="H1164" s="15">
        <f>ABS(BTC[[#This Row],[high]]-F1163)</f>
        <v>404.04000000000087</v>
      </c>
      <c r="I1164" s="15">
        <f>ABS(BTC[[#This Row],[low]]-F1163)</f>
        <v>102.8799999999992</v>
      </c>
      <c r="J1164" s="15">
        <f>MAX(BTC[[#This Row],[H-L]:[|L-pC|]])</f>
        <v>506.92000000000007</v>
      </c>
      <c r="K1164" s="8">
        <f>(K1163*9+BTC[[#This Row],[TR]])/10</f>
        <v>417.71317894378956</v>
      </c>
      <c r="L1164" s="12">
        <f>(BTC[[#This Row],[high]]+BTC[[#This Row],[low]])/2</f>
        <v>12931.54</v>
      </c>
      <c r="M1164" s="15">
        <f>BTC[[#This Row],[MidPrice]]+3*BTC[[#This Row],[ATR]]</f>
        <v>14184.679536831369</v>
      </c>
      <c r="N1164" s="15">
        <f>BTC[[#This Row],[MidPrice]]-3*BTC[[#This Row],[ATR]]</f>
        <v>11678.400463168633</v>
      </c>
      <c r="O1164" s="15">
        <f>IF(OR(BTC[[#This Row],[UpperE]]&lt;O1163,F1163&gt;O1163),BTC[[#This Row],[UpperE]],O1163)</f>
        <v>14184.679536831369</v>
      </c>
      <c r="P1164" s="15">
        <f>IF(OR(BTC[[#This Row],[LowerE]]&gt;P1163,F1163&lt;P1163),BTC[[#This Row],[LowerE]],P1163)</f>
        <v>11678.400463168633</v>
      </c>
      <c r="Q1164" s="8">
        <f>IF(T1163=O1163,BTC[[#This Row],[Upper]],BTC[[#This Row],[Lower]])</f>
        <v>11678.400463168633</v>
      </c>
      <c r="R1164" s="22" t="e">
        <f>IF(BTC[[#This Row],[SuperTrend]]=BTC[[#This Row],[Upper]],BTC[[#This Row],[Upper]],NA())</f>
        <v>#N/A</v>
      </c>
      <c r="S1164" s="22">
        <f>IF(BTC[[#This Row],[SuperTrend]]=BTC[[#This Row],[Lower]],BTC[[#This Row],[Lower]],NA())</f>
        <v>11678.400463168633</v>
      </c>
      <c r="T1164" s="22">
        <f>IF(BTC[[#This Row],[close]]&lt;=BTC[[#This Row],[STpot]],BTC[[#This Row],[Upper]],BTC[[#This Row],[Lower]])</f>
        <v>11678.400463168633</v>
      </c>
    </row>
    <row r="1165" spans="1:20" x14ac:dyDescent="0.25">
      <c r="A1165" s="5">
        <v>1164</v>
      </c>
      <c r="B1165" s="2">
        <v>44126</v>
      </c>
      <c r="C1165" s="1">
        <v>12968.84</v>
      </c>
      <c r="D1165" s="1">
        <v>13027.69</v>
      </c>
      <c r="E1165" s="1">
        <v>12720.08</v>
      </c>
      <c r="F1165" s="1">
        <v>12923.07</v>
      </c>
      <c r="G1165" s="15">
        <f>BTC[[#This Row],[high]]-BTC[[#This Row],[low]]</f>
        <v>307.61000000000058</v>
      </c>
      <c r="H1165" s="15">
        <f>ABS(BTC[[#This Row],[high]]-F1164)</f>
        <v>59.170000000000073</v>
      </c>
      <c r="I1165" s="15">
        <f>ABS(BTC[[#This Row],[low]]-F1164)</f>
        <v>248.44000000000051</v>
      </c>
      <c r="J1165" s="15">
        <f>MAX(BTC[[#This Row],[H-L]:[|L-pC|]])</f>
        <v>307.61000000000058</v>
      </c>
      <c r="K1165" s="8">
        <f>(K1164*9+BTC[[#This Row],[TR]])/10</f>
        <v>406.70286104941067</v>
      </c>
      <c r="L1165" s="12">
        <f>(BTC[[#This Row],[high]]+BTC[[#This Row],[low]])/2</f>
        <v>12873.885</v>
      </c>
      <c r="M1165" s="15">
        <f>BTC[[#This Row],[MidPrice]]+3*BTC[[#This Row],[ATR]]</f>
        <v>14093.993583148233</v>
      </c>
      <c r="N1165" s="15">
        <f>BTC[[#This Row],[MidPrice]]-3*BTC[[#This Row],[ATR]]</f>
        <v>11653.776416851768</v>
      </c>
      <c r="O1165" s="15">
        <f>IF(OR(BTC[[#This Row],[UpperE]]&lt;O1164,F1164&gt;O1164),BTC[[#This Row],[UpperE]],O1164)</f>
        <v>14093.993583148233</v>
      </c>
      <c r="P1165" s="15">
        <f>IF(OR(BTC[[#This Row],[LowerE]]&gt;P1164,F1164&lt;P1164),BTC[[#This Row],[LowerE]],P1164)</f>
        <v>11678.400463168633</v>
      </c>
      <c r="Q1165" s="8">
        <f>IF(T1164=O1164,BTC[[#This Row],[Upper]],BTC[[#This Row],[Lower]])</f>
        <v>11678.400463168633</v>
      </c>
      <c r="R1165" s="22" t="e">
        <f>IF(BTC[[#This Row],[SuperTrend]]=BTC[[#This Row],[Upper]],BTC[[#This Row],[Upper]],NA())</f>
        <v>#N/A</v>
      </c>
      <c r="S1165" s="22">
        <f>IF(BTC[[#This Row],[SuperTrend]]=BTC[[#This Row],[Lower]],BTC[[#This Row],[Lower]],NA())</f>
        <v>11678.400463168633</v>
      </c>
      <c r="T1165" s="22">
        <f>IF(BTC[[#This Row],[close]]&lt;=BTC[[#This Row],[STpot]],BTC[[#This Row],[Upper]],BTC[[#This Row],[Lower]])</f>
        <v>11678.400463168633</v>
      </c>
    </row>
    <row r="1166" spans="1:20" x14ac:dyDescent="0.25">
      <c r="A1166" s="5">
        <v>1165</v>
      </c>
      <c r="B1166" s="2">
        <v>44127</v>
      </c>
      <c r="C1166" s="1">
        <v>12923.06</v>
      </c>
      <c r="D1166" s="1">
        <v>13166.73</v>
      </c>
      <c r="E1166" s="1">
        <v>12870</v>
      </c>
      <c r="F1166" s="1">
        <v>13111.73</v>
      </c>
      <c r="G1166" s="15">
        <f>BTC[[#This Row],[high]]-BTC[[#This Row],[low]]</f>
        <v>296.72999999999956</v>
      </c>
      <c r="H1166" s="15">
        <f>ABS(BTC[[#This Row],[high]]-F1165)</f>
        <v>243.65999999999985</v>
      </c>
      <c r="I1166" s="15">
        <f>ABS(BTC[[#This Row],[low]]-F1165)</f>
        <v>53.069999999999709</v>
      </c>
      <c r="J1166" s="15">
        <f>MAX(BTC[[#This Row],[H-L]:[|L-pC|]])</f>
        <v>296.72999999999956</v>
      </c>
      <c r="K1166" s="8">
        <f>(K1165*9+BTC[[#This Row],[TR]])/10</f>
        <v>395.70557494446956</v>
      </c>
      <c r="L1166" s="12">
        <f>(BTC[[#This Row],[high]]+BTC[[#This Row],[low]])/2</f>
        <v>13018.365</v>
      </c>
      <c r="M1166" s="15">
        <f>BTC[[#This Row],[MidPrice]]+3*BTC[[#This Row],[ATR]]</f>
        <v>14205.481724833407</v>
      </c>
      <c r="N1166" s="15">
        <f>BTC[[#This Row],[MidPrice]]-3*BTC[[#This Row],[ATR]]</f>
        <v>11831.248275166592</v>
      </c>
      <c r="O1166" s="15">
        <f>IF(OR(BTC[[#This Row],[UpperE]]&lt;O1165,F1165&gt;O1165),BTC[[#This Row],[UpperE]],O1165)</f>
        <v>14093.993583148233</v>
      </c>
      <c r="P1166" s="15">
        <f>IF(OR(BTC[[#This Row],[LowerE]]&gt;P1165,F1165&lt;P1165),BTC[[#This Row],[LowerE]],P1165)</f>
        <v>11831.248275166592</v>
      </c>
      <c r="Q1166" s="8">
        <f>IF(T1165=O1165,BTC[[#This Row],[Upper]],BTC[[#This Row],[Lower]])</f>
        <v>11831.248275166592</v>
      </c>
      <c r="R1166" s="22" t="e">
        <f>IF(BTC[[#This Row],[SuperTrend]]=BTC[[#This Row],[Upper]],BTC[[#This Row],[Upper]],NA())</f>
        <v>#N/A</v>
      </c>
      <c r="S1166" s="22">
        <f>IF(BTC[[#This Row],[SuperTrend]]=BTC[[#This Row],[Lower]],BTC[[#This Row],[Lower]],NA())</f>
        <v>11831.248275166592</v>
      </c>
      <c r="T1166" s="22">
        <f>IF(BTC[[#This Row],[close]]&lt;=BTC[[#This Row],[STpot]],BTC[[#This Row],[Upper]],BTC[[#This Row],[Lower]])</f>
        <v>11831.248275166592</v>
      </c>
    </row>
    <row r="1167" spans="1:20" x14ac:dyDescent="0.25">
      <c r="A1167" s="5">
        <v>1166</v>
      </c>
      <c r="B1167" s="2">
        <v>44128</v>
      </c>
      <c r="C1167" s="1">
        <v>13111.73</v>
      </c>
      <c r="D1167" s="1">
        <v>13350</v>
      </c>
      <c r="E1167" s="1">
        <v>12888</v>
      </c>
      <c r="F1167" s="1">
        <v>13028.83</v>
      </c>
      <c r="G1167" s="15">
        <f>BTC[[#This Row],[high]]-BTC[[#This Row],[low]]</f>
        <v>462</v>
      </c>
      <c r="H1167" s="15">
        <f>ABS(BTC[[#This Row],[high]]-F1166)</f>
        <v>238.27000000000044</v>
      </c>
      <c r="I1167" s="15">
        <f>ABS(BTC[[#This Row],[low]]-F1166)</f>
        <v>223.72999999999956</v>
      </c>
      <c r="J1167" s="15">
        <f>MAX(BTC[[#This Row],[H-L]:[|L-pC|]])</f>
        <v>462</v>
      </c>
      <c r="K1167" s="8">
        <f>(K1166*9+BTC[[#This Row],[TR]])/10</f>
        <v>402.33501745002258</v>
      </c>
      <c r="L1167" s="12">
        <f>(BTC[[#This Row],[high]]+BTC[[#This Row],[low]])/2</f>
        <v>13119</v>
      </c>
      <c r="M1167" s="15">
        <f>BTC[[#This Row],[MidPrice]]+3*BTC[[#This Row],[ATR]]</f>
        <v>14326.005052350069</v>
      </c>
      <c r="N1167" s="15">
        <f>BTC[[#This Row],[MidPrice]]-3*BTC[[#This Row],[ATR]]</f>
        <v>11911.994947649931</v>
      </c>
      <c r="O1167" s="15">
        <f>IF(OR(BTC[[#This Row],[UpperE]]&lt;O1166,F1166&gt;O1166),BTC[[#This Row],[UpperE]],O1166)</f>
        <v>14093.993583148233</v>
      </c>
      <c r="P1167" s="15">
        <f>IF(OR(BTC[[#This Row],[LowerE]]&gt;P1166,F1166&lt;P1166),BTC[[#This Row],[LowerE]],P1166)</f>
        <v>11911.994947649931</v>
      </c>
      <c r="Q1167" s="8">
        <f>IF(T1166=O1166,BTC[[#This Row],[Upper]],BTC[[#This Row],[Lower]])</f>
        <v>11911.994947649931</v>
      </c>
      <c r="R1167" s="22" t="e">
        <f>IF(BTC[[#This Row],[SuperTrend]]=BTC[[#This Row],[Upper]],BTC[[#This Row],[Upper]],NA())</f>
        <v>#N/A</v>
      </c>
      <c r="S1167" s="22">
        <f>IF(BTC[[#This Row],[SuperTrend]]=BTC[[#This Row],[Lower]],BTC[[#This Row],[Lower]],NA())</f>
        <v>11911.994947649931</v>
      </c>
      <c r="T1167" s="22">
        <f>IF(BTC[[#This Row],[close]]&lt;=BTC[[#This Row],[STpot]],BTC[[#This Row],[Upper]],BTC[[#This Row],[Lower]])</f>
        <v>11911.994947649931</v>
      </c>
    </row>
    <row r="1168" spans="1:20" x14ac:dyDescent="0.25">
      <c r="A1168" s="5">
        <v>1167</v>
      </c>
      <c r="B1168" s="2">
        <v>44129</v>
      </c>
      <c r="C1168" s="1">
        <v>13029.64</v>
      </c>
      <c r="D1168" s="1">
        <v>13238.81</v>
      </c>
      <c r="E1168" s="1">
        <v>12765</v>
      </c>
      <c r="F1168" s="1">
        <v>13052.19</v>
      </c>
      <c r="G1168" s="15">
        <f>BTC[[#This Row],[high]]-BTC[[#This Row],[low]]</f>
        <v>473.80999999999949</v>
      </c>
      <c r="H1168" s="15">
        <f>ABS(BTC[[#This Row],[high]]-F1167)</f>
        <v>209.97999999999956</v>
      </c>
      <c r="I1168" s="15">
        <f>ABS(BTC[[#This Row],[low]]-F1167)</f>
        <v>263.82999999999993</v>
      </c>
      <c r="J1168" s="15">
        <f>MAX(BTC[[#This Row],[H-L]:[|L-pC|]])</f>
        <v>473.80999999999949</v>
      </c>
      <c r="K1168" s="8">
        <f>(K1167*9+BTC[[#This Row],[TR]])/10</f>
        <v>409.48251570502026</v>
      </c>
      <c r="L1168" s="12">
        <f>(BTC[[#This Row],[high]]+BTC[[#This Row],[low]])/2</f>
        <v>13001.904999999999</v>
      </c>
      <c r="M1168" s="15">
        <f>BTC[[#This Row],[MidPrice]]+3*BTC[[#This Row],[ATR]]</f>
        <v>14230.352547115061</v>
      </c>
      <c r="N1168" s="15">
        <f>BTC[[#This Row],[MidPrice]]-3*BTC[[#This Row],[ATR]]</f>
        <v>11773.457452884937</v>
      </c>
      <c r="O1168" s="15">
        <f>IF(OR(BTC[[#This Row],[UpperE]]&lt;O1167,F1167&gt;O1167),BTC[[#This Row],[UpperE]],O1167)</f>
        <v>14093.993583148233</v>
      </c>
      <c r="P1168" s="15">
        <f>IF(OR(BTC[[#This Row],[LowerE]]&gt;P1167,F1167&lt;P1167),BTC[[#This Row],[LowerE]],P1167)</f>
        <v>11911.994947649931</v>
      </c>
      <c r="Q1168" s="8">
        <f>IF(T1167=O1167,BTC[[#This Row],[Upper]],BTC[[#This Row],[Lower]])</f>
        <v>11911.994947649931</v>
      </c>
      <c r="R1168" s="22" t="e">
        <f>IF(BTC[[#This Row],[SuperTrend]]=BTC[[#This Row],[Upper]],BTC[[#This Row],[Upper]],NA())</f>
        <v>#N/A</v>
      </c>
      <c r="S1168" s="22">
        <f>IF(BTC[[#This Row],[SuperTrend]]=BTC[[#This Row],[Lower]],BTC[[#This Row],[Lower]],NA())</f>
        <v>11911.994947649931</v>
      </c>
      <c r="T1168" s="22">
        <f>IF(BTC[[#This Row],[close]]&lt;=BTC[[#This Row],[STpot]],BTC[[#This Row],[Upper]],BTC[[#This Row],[Lower]])</f>
        <v>11911.994947649931</v>
      </c>
    </row>
    <row r="1169" spans="1:20" x14ac:dyDescent="0.25">
      <c r="A1169" s="5">
        <v>1168</v>
      </c>
      <c r="B1169" s="2">
        <v>44130</v>
      </c>
      <c r="C1169" s="1">
        <v>13052.15</v>
      </c>
      <c r="D1169" s="1">
        <v>13789.29</v>
      </c>
      <c r="E1169" s="1">
        <v>13019.87</v>
      </c>
      <c r="F1169" s="1">
        <v>13636.17</v>
      </c>
      <c r="G1169" s="15">
        <f>BTC[[#This Row],[high]]-BTC[[#This Row],[low]]</f>
        <v>769.42000000000007</v>
      </c>
      <c r="H1169" s="15">
        <f>ABS(BTC[[#This Row],[high]]-F1168)</f>
        <v>737.10000000000036</v>
      </c>
      <c r="I1169" s="15">
        <f>ABS(BTC[[#This Row],[low]]-F1168)</f>
        <v>32.319999999999709</v>
      </c>
      <c r="J1169" s="15">
        <f>MAX(BTC[[#This Row],[H-L]:[|L-pC|]])</f>
        <v>769.42000000000007</v>
      </c>
      <c r="K1169" s="8">
        <f>(K1168*9+BTC[[#This Row],[TR]])/10</f>
        <v>445.47626413451826</v>
      </c>
      <c r="L1169" s="12">
        <f>(BTC[[#This Row],[high]]+BTC[[#This Row],[low]])/2</f>
        <v>13404.580000000002</v>
      </c>
      <c r="M1169" s="15">
        <f>BTC[[#This Row],[MidPrice]]+3*BTC[[#This Row],[ATR]]</f>
        <v>14741.008792403556</v>
      </c>
      <c r="N1169" s="15">
        <f>BTC[[#This Row],[MidPrice]]-3*BTC[[#This Row],[ATR]]</f>
        <v>12068.151207596447</v>
      </c>
      <c r="O1169" s="15">
        <f>IF(OR(BTC[[#This Row],[UpperE]]&lt;O1168,F1168&gt;O1168),BTC[[#This Row],[UpperE]],O1168)</f>
        <v>14093.993583148233</v>
      </c>
      <c r="P1169" s="15">
        <f>IF(OR(BTC[[#This Row],[LowerE]]&gt;P1168,F1168&lt;P1168),BTC[[#This Row],[LowerE]],P1168)</f>
        <v>12068.151207596447</v>
      </c>
      <c r="Q1169" s="8">
        <f>IF(T1168=O1168,BTC[[#This Row],[Upper]],BTC[[#This Row],[Lower]])</f>
        <v>12068.151207596447</v>
      </c>
      <c r="R1169" s="22" t="e">
        <f>IF(BTC[[#This Row],[SuperTrend]]=BTC[[#This Row],[Upper]],BTC[[#This Row],[Upper]],NA())</f>
        <v>#N/A</v>
      </c>
      <c r="S1169" s="22">
        <f>IF(BTC[[#This Row],[SuperTrend]]=BTC[[#This Row],[Lower]],BTC[[#This Row],[Lower]],NA())</f>
        <v>12068.151207596447</v>
      </c>
      <c r="T1169" s="22">
        <f>IF(BTC[[#This Row],[close]]&lt;=BTC[[#This Row],[STpot]],BTC[[#This Row],[Upper]],BTC[[#This Row],[Lower]])</f>
        <v>12068.151207596447</v>
      </c>
    </row>
    <row r="1170" spans="1:20" x14ac:dyDescent="0.25">
      <c r="A1170" s="5">
        <v>1169</v>
      </c>
      <c r="B1170" s="2">
        <v>44131</v>
      </c>
      <c r="C1170" s="1">
        <v>13636.16</v>
      </c>
      <c r="D1170" s="1">
        <v>13859.48</v>
      </c>
      <c r="E1170" s="1">
        <v>12888</v>
      </c>
      <c r="F1170" s="1">
        <v>13266.4</v>
      </c>
      <c r="G1170" s="15">
        <f>BTC[[#This Row],[high]]-BTC[[#This Row],[low]]</f>
        <v>971.47999999999956</v>
      </c>
      <c r="H1170" s="15">
        <f>ABS(BTC[[#This Row],[high]]-F1169)</f>
        <v>223.30999999999949</v>
      </c>
      <c r="I1170" s="15">
        <f>ABS(BTC[[#This Row],[low]]-F1169)</f>
        <v>748.17000000000007</v>
      </c>
      <c r="J1170" s="15">
        <f>MAX(BTC[[#This Row],[H-L]:[|L-pC|]])</f>
        <v>971.47999999999956</v>
      </c>
      <c r="K1170" s="8">
        <f>(K1169*9+BTC[[#This Row],[TR]])/10</f>
        <v>498.07663772106645</v>
      </c>
      <c r="L1170" s="12">
        <f>(BTC[[#This Row],[high]]+BTC[[#This Row],[low]])/2</f>
        <v>13373.74</v>
      </c>
      <c r="M1170" s="15">
        <f>BTC[[#This Row],[MidPrice]]+3*BTC[[#This Row],[ATR]]</f>
        <v>14867.969913163199</v>
      </c>
      <c r="N1170" s="15">
        <f>BTC[[#This Row],[MidPrice]]-3*BTC[[#This Row],[ATR]]</f>
        <v>11879.510086836801</v>
      </c>
      <c r="O1170" s="15">
        <f>IF(OR(BTC[[#This Row],[UpperE]]&lt;O1169,F1169&gt;O1169),BTC[[#This Row],[UpperE]],O1169)</f>
        <v>14093.993583148233</v>
      </c>
      <c r="P1170" s="15">
        <f>IF(OR(BTC[[#This Row],[LowerE]]&gt;P1169,F1169&lt;P1169),BTC[[#This Row],[LowerE]],P1169)</f>
        <v>12068.151207596447</v>
      </c>
      <c r="Q1170" s="8">
        <f>IF(T1169=O1169,BTC[[#This Row],[Upper]],BTC[[#This Row],[Lower]])</f>
        <v>12068.151207596447</v>
      </c>
      <c r="R1170" s="22" t="e">
        <f>IF(BTC[[#This Row],[SuperTrend]]=BTC[[#This Row],[Upper]],BTC[[#This Row],[Upper]],NA())</f>
        <v>#N/A</v>
      </c>
      <c r="S1170" s="22">
        <f>IF(BTC[[#This Row],[SuperTrend]]=BTC[[#This Row],[Lower]],BTC[[#This Row],[Lower]],NA())</f>
        <v>12068.151207596447</v>
      </c>
      <c r="T1170" s="22">
        <f>IF(BTC[[#This Row],[close]]&lt;=BTC[[#This Row],[STpot]],BTC[[#This Row],[Upper]],BTC[[#This Row],[Lower]])</f>
        <v>12068.151207596447</v>
      </c>
    </row>
    <row r="1171" spans="1:20" x14ac:dyDescent="0.25">
      <c r="A1171" s="5">
        <v>1170</v>
      </c>
      <c r="B1171" s="2">
        <v>44132</v>
      </c>
      <c r="C1171" s="1">
        <v>13266.4</v>
      </c>
      <c r="D1171" s="1">
        <v>13642.91</v>
      </c>
      <c r="E1171" s="1">
        <v>12920.77</v>
      </c>
      <c r="F1171" s="1">
        <v>13455.7</v>
      </c>
      <c r="G1171" s="15">
        <f>BTC[[#This Row],[high]]-BTC[[#This Row],[low]]</f>
        <v>722.13999999999942</v>
      </c>
      <c r="H1171" s="15">
        <f>ABS(BTC[[#This Row],[high]]-F1170)</f>
        <v>376.51000000000022</v>
      </c>
      <c r="I1171" s="15">
        <f>ABS(BTC[[#This Row],[low]]-F1170)</f>
        <v>345.6299999999992</v>
      </c>
      <c r="J1171" s="15">
        <f>MAX(BTC[[#This Row],[H-L]:[|L-pC|]])</f>
        <v>722.13999999999942</v>
      </c>
      <c r="K1171" s="8">
        <f>(K1170*9+BTC[[#This Row],[TR]])/10</f>
        <v>520.48297394895974</v>
      </c>
      <c r="L1171" s="12">
        <f>(BTC[[#This Row],[high]]+BTC[[#This Row],[low]])/2</f>
        <v>13281.84</v>
      </c>
      <c r="M1171" s="15">
        <f>BTC[[#This Row],[MidPrice]]+3*BTC[[#This Row],[ATR]]</f>
        <v>14843.288921846879</v>
      </c>
      <c r="N1171" s="15">
        <f>BTC[[#This Row],[MidPrice]]-3*BTC[[#This Row],[ATR]]</f>
        <v>11720.391078153121</v>
      </c>
      <c r="O1171" s="15">
        <f>IF(OR(BTC[[#This Row],[UpperE]]&lt;O1170,F1170&gt;O1170),BTC[[#This Row],[UpperE]],O1170)</f>
        <v>14093.993583148233</v>
      </c>
      <c r="P1171" s="15">
        <f>IF(OR(BTC[[#This Row],[LowerE]]&gt;P1170,F1170&lt;P1170),BTC[[#This Row],[LowerE]],P1170)</f>
        <v>12068.151207596447</v>
      </c>
      <c r="Q1171" s="8">
        <f>IF(T1170=O1170,BTC[[#This Row],[Upper]],BTC[[#This Row],[Lower]])</f>
        <v>12068.151207596447</v>
      </c>
      <c r="R1171" s="22" t="e">
        <f>IF(BTC[[#This Row],[SuperTrend]]=BTC[[#This Row],[Upper]],BTC[[#This Row],[Upper]],NA())</f>
        <v>#N/A</v>
      </c>
      <c r="S1171" s="22">
        <f>IF(BTC[[#This Row],[SuperTrend]]=BTC[[#This Row],[Lower]],BTC[[#This Row],[Lower]],NA())</f>
        <v>12068.151207596447</v>
      </c>
      <c r="T1171" s="22">
        <f>IF(BTC[[#This Row],[close]]&lt;=BTC[[#This Row],[STpot]],BTC[[#This Row],[Upper]],BTC[[#This Row],[Lower]])</f>
        <v>12068.151207596447</v>
      </c>
    </row>
    <row r="1172" spans="1:20" x14ac:dyDescent="0.25">
      <c r="A1172" s="5">
        <v>1171</v>
      </c>
      <c r="B1172" s="2">
        <v>44133</v>
      </c>
      <c r="C1172" s="1">
        <v>13455.69</v>
      </c>
      <c r="D1172" s="1">
        <v>13669.98</v>
      </c>
      <c r="E1172" s="1">
        <v>13115</v>
      </c>
      <c r="F1172" s="1">
        <v>13560.1</v>
      </c>
      <c r="G1172" s="15">
        <f>BTC[[#This Row],[high]]-BTC[[#This Row],[low]]</f>
        <v>554.97999999999956</v>
      </c>
      <c r="H1172" s="15">
        <f>ABS(BTC[[#This Row],[high]]-F1171)</f>
        <v>214.27999999999884</v>
      </c>
      <c r="I1172" s="15">
        <f>ABS(BTC[[#This Row],[low]]-F1171)</f>
        <v>340.70000000000073</v>
      </c>
      <c r="J1172" s="15">
        <f>MAX(BTC[[#This Row],[H-L]:[|L-pC|]])</f>
        <v>554.97999999999956</v>
      </c>
      <c r="K1172" s="8">
        <f>(K1171*9+BTC[[#This Row],[TR]])/10</f>
        <v>523.93267655406373</v>
      </c>
      <c r="L1172" s="12">
        <f>(BTC[[#This Row],[high]]+BTC[[#This Row],[low]])/2</f>
        <v>13392.49</v>
      </c>
      <c r="M1172" s="15">
        <f>BTC[[#This Row],[MidPrice]]+3*BTC[[#This Row],[ATR]]</f>
        <v>14964.288029662192</v>
      </c>
      <c r="N1172" s="15">
        <f>BTC[[#This Row],[MidPrice]]-3*BTC[[#This Row],[ATR]]</f>
        <v>11820.691970337808</v>
      </c>
      <c r="O1172" s="15">
        <f>IF(OR(BTC[[#This Row],[UpperE]]&lt;O1171,F1171&gt;O1171),BTC[[#This Row],[UpperE]],O1171)</f>
        <v>14093.993583148233</v>
      </c>
      <c r="P1172" s="15">
        <f>IF(OR(BTC[[#This Row],[LowerE]]&gt;P1171,F1171&lt;P1171),BTC[[#This Row],[LowerE]],P1171)</f>
        <v>12068.151207596447</v>
      </c>
      <c r="Q1172" s="8">
        <f>IF(T1171=O1171,BTC[[#This Row],[Upper]],BTC[[#This Row],[Lower]])</f>
        <v>12068.151207596447</v>
      </c>
      <c r="R1172" s="22" t="e">
        <f>IF(BTC[[#This Row],[SuperTrend]]=BTC[[#This Row],[Upper]],BTC[[#This Row],[Upper]],NA())</f>
        <v>#N/A</v>
      </c>
      <c r="S1172" s="22">
        <f>IF(BTC[[#This Row],[SuperTrend]]=BTC[[#This Row],[Lower]],BTC[[#This Row],[Lower]],NA())</f>
        <v>12068.151207596447</v>
      </c>
      <c r="T1172" s="22">
        <f>IF(BTC[[#This Row],[close]]&lt;=BTC[[#This Row],[STpot]],BTC[[#This Row],[Upper]],BTC[[#This Row],[Lower]])</f>
        <v>12068.151207596447</v>
      </c>
    </row>
    <row r="1173" spans="1:20" x14ac:dyDescent="0.25">
      <c r="A1173" s="5">
        <v>1172</v>
      </c>
      <c r="B1173" s="2">
        <v>44134</v>
      </c>
      <c r="C1173" s="1">
        <v>13560.1</v>
      </c>
      <c r="D1173" s="1">
        <v>14100</v>
      </c>
      <c r="E1173" s="1">
        <v>13411.5</v>
      </c>
      <c r="F1173" s="1">
        <v>13791</v>
      </c>
      <c r="G1173" s="15">
        <f>BTC[[#This Row],[high]]-BTC[[#This Row],[low]]</f>
        <v>688.5</v>
      </c>
      <c r="H1173" s="15">
        <f>ABS(BTC[[#This Row],[high]]-F1172)</f>
        <v>539.89999999999964</v>
      </c>
      <c r="I1173" s="15">
        <f>ABS(BTC[[#This Row],[low]]-F1172)</f>
        <v>148.60000000000036</v>
      </c>
      <c r="J1173" s="15">
        <f>MAX(BTC[[#This Row],[H-L]:[|L-pC|]])</f>
        <v>688.5</v>
      </c>
      <c r="K1173" s="8">
        <f>(K1172*9+BTC[[#This Row],[TR]])/10</f>
        <v>540.38940889865739</v>
      </c>
      <c r="L1173" s="12">
        <f>(BTC[[#This Row],[high]]+BTC[[#This Row],[low]])/2</f>
        <v>13755.75</v>
      </c>
      <c r="M1173" s="15">
        <f>BTC[[#This Row],[MidPrice]]+3*BTC[[#This Row],[ATR]]</f>
        <v>15376.918226695972</v>
      </c>
      <c r="N1173" s="15">
        <f>BTC[[#This Row],[MidPrice]]-3*BTC[[#This Row],[ATR]]</f>
        <v>12134.581773304028</v>
      </c>
      <c r="O1173" s="15">
        <f>IF(OR(BTC[[#This Row],[UpperE]]&lt;O1172,F1172&gt;O1172),BTC[[#This Row],[UpperE]],O1172)</f>
        <v>14093.993583148233</v>
      </c>
      <c r="P1173" s="15">
        <f>IF(OR(BTC[[#This Row],[LowerE]]&gt;P1172,F1172&lt;P1172),BTC[[#This Row],[LowerE]],P1172)</f>
        <v>12134.581773304028</v>
      </c>
      <c r="Q1173" s="8">
        <f>IF(T1172=O1172,BTC[[#This Row],[Upper]],BTC[[#This Row],[Lower]])</f>
        <v>12134.581773304028</v>
      </c>
      <c r="R1173" s="22" t="e">
        <f>IF(BTC[[#This Row],[SuperTrend]]=BTC[[#This Row],[Upper]],BTC[[#This Row],[Upper]],NA())</f>
        <v>#N/A</v>
      </c>
      <c r="S1173" s="22">
        <f>IF(BTC[[#This Row],[SuperTrend]]=BTC[[#This Row],[Lower]],BTC[[#This Row],[Lower]],NA())</f>
        <v>12134.581773304028</v>
      </c>
      <c r="T1173" s="22">
        <f>IF(BTC[[#This Row],[close]]&lt;=BTC[[#This Row],[STpot]],BTC[[#This Row],[Upper]],BTC[[#This Row],[Lower]])</f>
        <v>12134.581773304028</v>
      </c>
    </row>
    <row r="1174" spans="1:20" x14ac:dyDescent="0.25">
      <c r="A1174" s="5">
        <v>1173</v>
      </c>
      <c r="B1174" s="2">
        <v>44135</v>
      </c>
      <c r="C1174" s="1">
        <v>13791</v>
      </c>
      <c r="D1174" s="1">
        <v>13895</v>
      </c>
      <c r="E1174" s="1">
        <v>13603</v>
      </c>
      <c r="F1174" s="1">
        <v>13761.5</v>
      </c>
      <c r="G1174" s="15">
        <f>BTC[[#This Row],[high]]-BTC[[#This Row],[low]]</f>
        <v>292</v>
      </c>
      <c r="H1174" s="15">
        <f>ABS(BTC[[#This Row],[high]]-F1173)</f>
        <v>104</v>
      </c>
      <c r="I1174" s="15">
        <f>ABS(BTC[[#This Row],[low]]-F1173)</f>
        <v>188</v>
      </c>
      <c r="J1174" s="15">
        <f>MAX(BTC[[#This Row],[H-L]:[|L-pC|]])</f>
        <v>292</v>
      </c>
      <c r="K1174" s="8">
        <f>(K1173*9+BTC[[#This Row],[TR]])/10</f>
        <v>515.55046800879165</v>
      </c>
      <c r="L1174" s="12">
        <f>(BTC[[#This Row],[high]]+BTC[[#This Row],[low]])/2</f>
        <v>13749</v>
      </c>
      <c r="M1174" s="15">
        <f>BTC[[#This Row],[MidPrice]]+3*BTC[[#This Row],[ATR]]</f>
        <v>15295.651404026376</v>
      </c>
      <c r="N1174" s="15">
        <f>BTC[[#This Row],[MidPrice]]-3*BTC[[#This Row],[ATR]]</f>
        <v>12202.348595973624</v>
      </c>
      <c r="O1174" s="15">
        <f>IF(OR(BTC[[#This Row],[UpperE]]&lt;O1173,F1173&gt;O1173),BTC[[#This Row],[UpperE]],O1173)</f>
        <v>14093.993583148233</v>
      </c>
      <c r="P1174" s="15">
        <f>IF(OR(BTC[[#This Row],[LowerE]]&gt;P1173,F1173&lt;P1173),BTC[[#This Row],[LowerE]],P1173)</f>
        <v>12202.348595973624</v>
      </c>
      <c r="Q1174" s="8">
        <f>IF(T1173=O1173,BTC[[#This Row],[Upper]],BTC[[#This Row],[Lower]])</f>
        <v>12202.348595973624</v>
      </c>
      <c r="R1174" s="22" t="e">
        <f>IF(BTC[[#This Row],[SuperTrend]]=BTC[[#This Row],[Upper]],BTC[[#This Row],[Upper]],NA())</f>
        <v>#N/A</v>
      </c>
      <c r="S1174" s="22">
        <f>IF(BTC[[#This Row],[SuperTrend]]=BTC[[#This Row],[Lower]],BTC[[#This Row],[Lower]],NA())</f>
        <v>12202.348595973624</v>
      </c>
      <c r="T1174" s="22">
        <f>IF(BTC[[#This Row],[close]]&lt;=BTC[[#This Row],[STpot]],BTC[[#This Row],[Upper]],BTC[[#This Row],[Lower]])</f>
        <v>12202.348595973624</v>
      </c>
    </row>
    <row r="1175" spans="1:20" x14ac:dyDescent="0.25">
      <c r="A1175" s="5">
        <v>1174</v>
      </c>
      <c r="B1175" s="2">
        <v>44136</v>
      </c>
      <c r="C1175" s="1">
        <v>13761.49</v>
      </c>
      <c r="D1175" s="1">
        <v>13830</v>
      </c>
      <c r="E1175" s="1">
        <v>13195.05</v>
      </c>
      <c r="F1175" s="1">
        <v>13549.37</v>
      </c>
      <c r="G1175" s="15">
        <f>BTC[[#This Row],[high]]-BTC[[#This Row],[low]]</f>
        <v>634.95000000000073</v>
      </c>
      <c r="H1175" s="15">
        <f>ABS(BTC[[#This Row],[high]]-F1174)</f>
        <v>68.5</v>
      </c>
      <c r="I1175" s="15">
        <f>ABS(BTC[[#This Row],[low]]-F1174)</f>
        <v>566.45000000000073</v>
      </c>
      <c r="J1175" s="15">
        <f>MAX(BTC[[#This Row],[H-L]:[|L-pC|]])</f>
        <v>634.95000000000073</v>
      </c>
      <c r="K1175" s="8">
        <f>(K1174*9+BTC[[#This Row],[TR]])/10</f>
        <v>527.4904212079125</v>
      </c>
      <c r="L1175" s="12">
        <f>(BTC[[#This Row],[high]]+BTC[[#This Row],[low]])/2</f>
        <v>13512.525</v>
      </c>
      <c r="M1175" s="15">
        <f>BTC[[#This Row],[MidPrice]]+3*BTC[[#This Row],[ATR]]</f>
        <v>15094.996263623738</v>
      </c>
      <c r="N1175" s="15">
        <f>BTC[[#This Row],[MidPrice]]-3*BTC[[#This Row],[ATR]]</f>
        <v>11930.053736376261</v>
      </c>
      <c r="O1175" s="15">
        <f>IF(OR(BTC[[#This Row],[UpperE]]&lt;O1174,F1174&gt;O1174),BTC[[#This Row],[UpperE]],O1174)</f>
        <v>14093.993583148233</v>
      </c>
      <c r="P1175" s="15">
        <f>IF(OR(BTC[[#This Row],[LowerE]]&gt;P1174,F1174&lt;P1174),BTC[[#This Row],[LowerE]],P1174)</f>
        <v>12202.348595973624</v>
      </c>
      <c r="Q1175" s="8">
        <f>IF(T1174=O1174,BTC[[#This Row],[Upper]],BTC[[#This Row],[Lower]])</f>
        <v>12202.348595973624</v>
      </c>
      <c r="R1175" s="22" t="e">
        <f>IF(BTC[[#This Row],[SuperTrend]]=BTC[[#This Row],[Upper]],BTC[[#This Row],[Upper]],NA())</f>
        <v>#N/A</v>
      </c>
      <c r="S1175" s="22">
        <f>IF(BTC[[#This Row],[SuperTrend]]=BTC[[#This Row],[Lower]],BTC[[#This Row],[Lower]],NA())</f>
        <v>12202.348595973624</v>
      </c>
      <c r="T1175" s="22">
        <f>IF(BTC[[#This Row],[close]]&lt;=BTC[[#This Row],[STpot]],BTC[[#This Row],[Upper]],BTC[[#This Row],[Lower]])</f>
        <v>12202.348595973624</v>
      </c>
    </row>
    <row r="1176" spans="1:20" x14ac:dyDescent="0.25">
      <c r="A1176" s="5">
        <v>1175</v>
      </c>
      <c r="B1176" s="2">
        <v>44137</v>
      </c>
      <c r="C1176" s="1">
        <v>13549.63</v>
      </c>
      <c r="D1176" s="1">
        <v>14066.11</v>
      </c>
      <c r="E1176" s="1">
        <v>13284.99</v>
      </c>
      <c r="F1176" s="1">
        <v>14023.53</v>
      </c>
      <c r="G1176" s="15">
        <f>BTC[[#This Row],[high]]-BTC[[#This Row],[low]]</f>
        <v>781.1200000000008</v>
      </c>
      <c r="H1176" s="15">
        <f>ABS(BTC[[#This Row],[high]]-F1175)</f>
        <v>516.73999999999978</v>
      </c>
      <c r="I1176" s="15">
        <f>ABS(BTC[[#This Row],[low]]-F1175)</f>
        <v>264.38000000000102</v>
      </c>
      <c r="J1176" s="15">
        <f>MAX(BTC[[#This Row],[H-L]:[|L-pC|]])</f>
        <v>781.1200000000008</v>
      </c>
      <c r="K1176" s="8">
        <f>(K1175*9+BTC[[#This Row],[TR]])/10</f>
        <v>552.85337908712131</v>
      </c>
      <c r="L1176" s="12">
        <f>(BTC[[#This Row],[high]]+BTC[[#This Row],[low]])/2</f>
        <v>13675.55</v>
      </c>
      <c r="M1176" s="15">
        <f>BTC[[#This Row],[MidPrice]]+3*BTC[[#This Row],[ATR]]</f>
        <v>15334.110137261363</v>
      </c>
      <c r="N1176" s="15">
        <f>BTC[[#This Row],[MidPrice]]-3*BTC[[#This Row],[ATR]]</f>
        <v>12016.989862738636</v>
      </c>
      <c r="O1176" s="15">
        <f>IF(OR(BTC[[#This Row],[UpperE]]&lt;O1175,F1175&gt;O1175),BTC[[#This Row],[UpperE]],O1175)</f>
        <v>14093.993583148233</v>
      </c>
      <c r="P1176" s="15">
        <f>IF(OR(BTC[[#This Row],[LowerE]]&gt;P1175,F1175&lt;P1175),BTC[[#This Row],[LowerE]],P1175)</f>
        <v>12202.348595973624</v>
      </c>
      <c r="Q1176" s="8">
        <f>IF(T1175=O1175,BTC[[#This Row],[Upper]],BTC[[#This Row],[Lower]])</f>
        <v>12202.348595973624</v>
      </c>
      <c r="R1176" s="22" t="e">
        <f>IF(BTC[[#This Row],[SuperTrend]]=BTC[[#This Row],[Upper]],BTC[[#This Row],[Upper]],NA())</f>
        <v>#N/A</v>
      </c>
      <c r="S1176" s="22">
        <f>IF(BTC[[#This Row],[SuperTrend]]=BTC[[#This Row],[Lower]],BTC[[#This Row],[Lower]],NA())</f>
        <v>12202.348595973624</v>
      </c>
      <c r="T1176" s="22">
        <f>IF(BTC[[#This Row],[close]]&lt;=BTC[[#This Row],[STpot]],BTC[[#This Row],[Upper]],BTC[[#This Row],[Lower]])</f>
        <v>12202.348595973624</v>
      </c>
    </row>
    <row r="1177" spans="1:20" x14ac:dyDescent="0.25">
      <c r="A1177" s="5">
        <v>1176</v>
      </c>
      <c r="B1177" s="2">
        <v>44138</v>
      </c>
      <c r="C1177" s="1">
        <v>14023.53</v>
      </c>
      <c r="D1177" s="1">
        <v>14259</v>
      </c>
      <c r="E1177" s="1">
        <v>13525</v>
      </c>
      <c r="F1177" s="1">
        <v>14144.01</v>
      </c>
      <c r="G1177" s="15">
        <f>BTC[[#This Row],[high]]-BTC[[#This Row],[low]]</f>
        <v>734</v>
      </c>
      <c r="H1177" s="15">
        <f>ABS(BTC[[#This Row],[high]]-F1176)</f>
        <v>235.46999999999935</v>
      </c>
      <c r="I1177" s="15">
        <f>ABS(BTC[[#This Row],[low]]-F1176)</f>
        <v>498.53000000000065</v>
      </c>
      <c r="J1177" s="15">
        <f>MAX(BTC[[#This Row],[H-L]:[|L-pC|]])</f>
        <v>734</v>
      </c>
      <c r="K1177" s="8">
        <f>(K1176*9+BTC[[#This Row],[TR]])/10</f>
        <v>570.96804117840918</v>
      </c>
      <c r="L1177" s="12">
        <f>(BTC[[#This Row],[high]]+BTC[[#This Row],[low]])/2</f>
        <v>13892</v>
      </c>
      <c r="M1177" s="15">
        <f>BTC[[#This Row],[MidPrice]]+3*BTC[[#This Row],[ATR]]</f>
        <v>15604.904123535227</v>
      </c>
      <c r="N1177" s="15">
        <f>BTC[[#This Row],[MidPrice]]-3*BTC[[#This Row],[ATR]]</f>
        <v>12179.095876464773</v>
      </c>
      <c r="O1177" s="15">
        <f>IF(OR(BTC[[#This Row],[UpperE]]&lt;O1176,F1176&gt;O1176),BTC[[#This Row],[UpperE]],O1176)</f>
        <v>14093.993583148233</v>
      </c>
      <c r="P1177" s="15">
        <f>IF(OR(BTC[[#This Row],[LowerE]]&gt;P1176,F1176&lt;P1176),BTC[[#This Row],[LowerE]],P1176)</f>
        <v>12202.348595973624</v>
      </c>
      <c r="Q1177" s="8">
        <f>IF(T1176=O1176,BTC[[#This Row],[Upper]],BTC[[#This Row],[Lower]])</f>
        <v>12202.348595973624</v>
      </c>
      <c r="R1177" s="22" t="e">
        <f>IF(BTC[[#This Row],[SuperTrend]]=BTC[[#This Row],[Upper]],BTC[[#This Row],[Upper]],NA())</f>
        <v>#N/A</v>
      </c>
      <c r="S1177" s="22">
        <f>IF(BTC[[#This Row],[SuperTrend]]=BTC[[#This Row],[Lower]],BTC[[#This Row],[Lower]],NA())</f>
        <v>12202.348595973624</v>
      </c>
      <c r="T1177" s="22">
        <f>IF(BTC[[#This Row],[close]]&lt;=BTC[[#This Row],[STpot]],BTC[[#This Row],[Upper]],BTC[[#This Row],[Lower]])</f>
        <v>12202.348595973624</v>
      </c>
    </row>
    <row r="1178" spans="1:20" x14ac:dyDescent="0.25">
      <c r="A1178" s="5">
        <v>1177</v>
      </c>
      <c r="B1178" s="2">
        <v>44139</v>
      </c>
      <c r="C1178" s="1">
        <v>14144.01</v>
      </c>
      <c r="D1178" s="1">
        <v>15750</v>
      </c>
      <c r="E1178" s="1">
        <v>14093.56</v>
      </c>
      <c r="F1178" s="1">
        <v>15590.02</v>
      </c>
      <c r="G1178" s="15">
        <f>BTC[[#This Row],[high]]-BTC[[#This Row],[low]]</f>
        <v>1656.4400000000005</v>
      </c>
      <c r="H1178" s="15">
        <f>ABS(BTC[[#This Row],[high]]-F1177)</f>
        <v>1605.9899999999998</v>
      </c>
      <c r="I1178" s="15">
        <f>ABS(BTC[[#This Row],[low]]-F1177)</f>
        <v>50.450000000000728</v>
      </c>
      <c r="J1178" s="15">
        <f>MAX(BTC[[#This Row],[H-L]:[|L-pC|]])</f>
        <v>1656.4400000000005</v>
      </c>
      <c r="K1178" s="8">
        <f>(K1177*9+BTC[[#This Row],[TR]])/10</f>
        <v>679.51523706056832</v>
      </c>
      <c r="L1178" s="12">
        <f>(BTC[[#This Row],[high]]+BTC[[#This Row],[low]])/2</f>
        <v>14921.779999999999</v>
      </c>
      <c r="M1178" s="15">
        <f>BTC[[#This Row],[MidPrice]]+3*BTC[[#This Row],[ATR]]</f>
        <v>16960.325711181704</v>
      </c>
      <c r="N1178" s="15">
        <f>BTC[[#This Row],[MidPrice]]-3*BTC[[#This Row],[ATR]]</f>
        <v>12883.234288818294</v>
      </c>
      <c r="O1178" s="15">
        <f>IF(OR(BTC[[#This Row],[UpperE]]&lt;O1177,F1177&gt;O1177),BTC[[#This Row],[UpperE]],O1177)</f>
        <v>16960.325711181704</v>
      </c>
      <c r="P1178" s="15">
        <f>IF(OR(BTC[[#This Row],[LowerE]]&gt;P1177,F1177&lt;P1177),BTC[[#This Row],[LowerE]],P1177)</f>
        <v>12883.234288818294</v>
      </c>
      <c r="Q1178" s="8">
        <f>IF(T1177=O1177,BTC[[#This Row],[Upper]],BTC[[#This Row],[Lower]])</f>
        <v>12883.234288818294</v>
      </c>
      <c r="R1178" s="22" t="e">
        <f>IF(BTC[[#This Row],[SuperTrend]]=BTC[[#This Row],[Upper]],BTC[[#This Row],[Upper]],NA())</f>
        <v>#N/A</v>
      </c>
      <c r="S1178" s="22">
        <f>IF(BTC[[#This Row],[SuperTrend]]=BTC[[#This Row],[Lower]],BTC[[#This Row],[Lower]],NA())</f>
        <v>12883.234288818294</v>
      </c>
      <c r="T1178" s="22">
        <f>IF(BTC[[#This Row],[close]]&lt;=BTC[[#This Row],[STpot]],BTC[[#This Row],[Upper]],BTC[[#This Row],[Lower]])</f>
        <v>12883.234288818294</v>
      </c>
    </row>
    <row r="1179" spans="1:20" x14ac:dyDescent="0.25">
      <c r="A1179" s="5">
        <v>1178</v>
      </c>
      <c r="B1179" s="2">
        <v>44140</v>
      </c>
      <c r="C1179" s="1">
        <v>15590.02</v>
      </c>
      <c r="D1179" s="1">
        <v>15960</v>
      </c>
      <c r="E1179" s="1">
        <v>15166</v>
      </c>
      <c r="F1179" s="1">
        <v>15579.92</v>
      </c>
      <c r="G1179" s="15">
        <f>BTC[[#This Row],[high]]-BTC[[#This Row],[low]]</f>
        <v>794</v>
      </c>
      <c r="H1179" s="15">
        <f>ABS(BTC[[#This Row],[high]]-F1178)</f>
        <v>369.97999999999956</v>
      </c>
      <c r="I1179" s="15">
        <f>ABS(BTC[[#This Row],[low]]-F1178)</f>
        <v>424.02000000000044</v>
      </c>
      <c r="J1179" s="15">
        <f>MAX(BTC[[#This Row],[H-L]:[|L-pC|]])</f>
        <v>794</v>
      </c>
      <c r="K1179" s="8">
        <f>(K1178*9+BTC[[#This Row],[TR]])/10</f>
        <v>690.96371335451147</v>
      </c>
      <c r="L1179" s="12">
        <f>(BTC[[#This Row],[high]]+BTC[[#This Row],[low]])/2</f>
        <v>15563</v>
      </c>
      <c r="M1179" s="15">
        <f>BTC[[#This Row],[MidPrice]]+3*BTC[[#This Row],[ATR]]</f>
        <v>17635.891140063533</v>
      </c>
      <c r="N1179" s="15">
        <f>BTC[[#This Row],[MidPrice]]-3*BTC[[#This Row],[ATR]]</f>
        <v>13490.108859936467</v>
      </c>
      <c r="O1179" s="15">
        <f>IF(OR(BTC[[#This Row],[UpperE]]&lt;O1178,F1178&gt;O1178),BTC[[#This Row],[UpperE]],O1178)</f>
        <v>16960.325711181704</v>
      </c>
      <c r="P1179" s="15">
        <f>IF(OR(BTC[[#This Row],[LowerE]]&gt;P1178,F1178&lt;P1178),BTC[[#This Row],[LowerE]],P1178)</f>
        <v>13490.108859936467</v>
      </c>
      <c r="Q1179" s="8">
        <f>IF(T1178=O1178,BTC[[#This Row],[Upper]],BTC[[#This Row],[Lower]])</f>
        <v>13490.108859936467</v>
      </c>
      <c r="R1179" s="22" t="e">
        <f>IF(BTC[[#This Row],[SuperTrend]]=BTC[[#This Row],[Upper]],BTC[[#This Row],[Upper]],NA())</f>
        <v>#N/A</v>
      </c>
      <c r="S1179" s="22">
        <f>IF(BTC[[#This Row],[SuperTrend]]=BTC[[#This Row],[Lower]],BTC[[#This Row],[Lower]],NA())</f>
        <v>13490.108859936467</v>
      </c>
      <c r="T1179" s="22">
        <f>IF(BTC[[#This Row],[close]]&lt;=BTC[[#This Row],[STpot]],BTC[[#This Row],[Upper]],BTC[[#This Row],[Lower]])</f>
        <v>13490.108859936467</v>
      </c>
    </row>
    <row r="1180" spans="1:20" x14ac:dyDescent="0.25">
      <c r="A1180" s="5">
        <v>1179</v>
      </c>
      <c r="B1180" s="2">
        <v>44141</v>
      </c>
      <c r="C1180" s="1">
        <v>15579.93</v>
      </c>
      <c r="D1180" s="1">
        <v>15753.52</v>
      </c>
      <c r="E1180" s="1">
        <v>14344.22</v>
      </c>
      <c r="F1180" s="1">
        <v>14818.3</v>
      </c>
      <c r="G1180" s="15">
        <f>BTC[[#This Row],[high]]-BTC[[#This Row],[low]]</f>
        <v>1409.3000000000011</v>
      </c>
      <c r="H1180" s="15">
        <f>ABS(BTC[[#This Row],[high]]-F1179)</f>
        <v>173.60000000000036</v>
      </c>
      <c r="I1180" s="15">
        <f>ABS(BTC[[#This Row],[low]]-F1179)</f>
        <v>1235.7000000000007</v>
      </c>
      <c r="J1180" s="15">
        <f>MAX(BTC[[#This Row],[H-L]:[|L-pC|]])</f>
        <v>1409.3000000000011</v>
      </c>
      <c r="K1180" s="8">
        <f>(K1179*9+BTC[[#This Row],[TR]])/10</f>
        <v>762.79734201906035</v>
      </c>
      <c r="L1180" s="12">
        <f>(BTC[[#This Row],[high]]+BTC[[#This Row],[low]])/2</f>
        <v>15048.869999999999</v>
      </c>
      <c r="M1180" s="15">
        <f>BTC[[#This Row],[MidPrice]]+3*BTC[[#This Row],[ATR]]</f>
        <v>17337.262026057178</v>
      </c>
      <c r="N1180" s="15">
        <f>BTC[[#This Row],[MidPrice]]-3*BTC[[#This Row],[ATR]]</f>
        <v>12760.477973942818</v>
      </c>
      <c r="O1180" s="15">
        <f>IF(OR(BTC[[#This Row],[UpperE]]&lt;O1179,F1179&gt;O1179),BTC[[#This Row],[UpperE]],O1179)</f>
        <v>16960.325711181704</v>
      </c>
      <c r="P1180" s="15">
        <f>IF(OR(BTC[[#This Row],[LowerE]]&gt;P1179,F1179&lt;P1179),BTC[[#This Row],[LowerE]],P1179)</f>
        <v>13490.108859936467</v>
      </c>
      <c r="Q1180" s="8">
        <f>IF(T1179=O1179,BTC[[#This Row],[Upper]],BTC[[#This Row],[Lower]])</f>
        <v>13490.108859936467</v>
      </c>
      <c r="R1180" s="22" t="e">
        <f>IF(BTC[[#This Row],[SuperTrend]]=BTC[[#This Row],[Upper]],BTC[[#This Row],[Upper]],NA())</f>
        <v>#N/A</v>
      </c>
      <c r="S1180" s="22">
        <f>IF(BTC[[#This Row],[SuperTrend]]=BTC[[#This Row],[Lower]],BTC[[#This Row],[Lower]],NA())</f>
        <v>13490.108859936467</v>
      </c>
      <c r="T1180" s="22">
        <f>IF(BTC[[#This Row],[close]]&lt;=BTC[[#This Row],[STpot]],BTC[[#This Row],[Upper]],BTC[[#This Row],[Lower]])</f>
        <v>13490.108859936467</v>
      </c>
    </row>
    <row r="1181" spans="1:20" x14ac:dyDescent="0.25">
      <c r="A1181" s="5">
        <v>1180</v>
      </c>
      <c r="B1181" s="2">
        <v>44142</v>
      </c>
      <c r="C1181" s="1">
        <v>14818.3</v>
      </c>
      <c r="D1181" s="1">
        <v>15650</v>
      </c>
      <c r="E1181" s="1">
        <v>14703.88</v>
      </c>
      <c r="F1181" s="1">
        <v>15475.1</v>
      </c>
      <c r="G1181" s="15">
        <f>BTC[[#This Row],[high]]-BTC[[#This Row],[low]]</f>
        <v>946.1200000000008</v>
      </c>
      <c r="H1181" s="15">
        <f>ABS(BTC[[#This Row],[high]]-F1180)</f>
        <v>831.70000000000073</v>
      </c>
      <c r="I1181" s="15">
        <f>ABS(BTC[[#This Row],[low]]-F1180)</f>
        <v>114.42000000000007</v>
      </c>
      <c r="J1181" s="15">
        <f>MAX(BTC[[#This Row],[H-L]:[|L-pC|]])</f>
        <v>946.1200000000008</v>
      </c>
      <c r="K1181" s="8">
        <f>(K1180*9+BTC[[#This Row],[TR]])/10</f>
        <v>781.12960781715435</v>
      </c>
      <c r="L1181" s="12">
        <f>(BTC[[#This Row],[high]]+BTC[[#This Row],[low]])/2</f>
        <v>15176.939999999999</v>
      </c>
      <c r="M1181" s="15">
        <f>BTC[[#This Row],[MidPrice]]+3*BTC[[#This Row],[ATR]]</f>
        <v>17520.328823451462</v>
      </c>
      <c r="N1181" s="15">
        <f>BTC[[#This Row],[MidPrice]]-3*BTC[[#This Row],[ATR]]</f>
        <v>12833.551176548535</v>
      </c>
      <c r="O1181" s="15">
        <f>IF(OR(BTC[[#This Row],[UpperE]]&lt;O1180,F1180&gt;O1180),BTC[[#This Row],[UpperE]],O1180)</f>
        <v>16960.325711181704</v>
      </c>
      <c r="P1181" s="15">
        <f>IF(OR(BTC[[#This Row],[LowerE]]&gt;P1180,F1180&lt;P1180),BTC[[#This Row],[LowerE]],P1180)</f>
        <v>13490.108859936467</v>
      </c>
      <c r="Q1181" s="8">
        <f>IF(T1180=O1180,BTC[[#This Row],[Upper]],BTC[[#This Row],[Lower]])</f>
        <v>13490.108859936467</v>
      </c>
      <c r="R1181" s="22" t="e">
        <f>IF(BTC[[#This Row],[SuperTrend]]=BTC[[#This Row],[Upper]],BTC[[#This Row],[Upper]],NA())</f>
        <v>#N/A</v>
      </c>
      <c r="S1181" s="22">
        <f>IF(BTC[[#This Row],[SuperTrend]]=BTC[[#This Row],[Lower]],BTC[[#This Row],[Lower]],NA())</f>
        <v>13490.108859936467</v>
      </c>
      <c r="T1181" s="22">
        <f>IF(BTC[[#This Row],[close]]&lt;=BTC[[#This Row],[STpot]],BTC[[#This Row],[Upper]],BTC[[#This Row],[Lower]])</f>
        <v>13490.108859936467</v>
      </c>
    </row>
    <row r="1182" spans="1:20" x14ac:dyDescent="0.25">
      <c r="A1182" s="5">
        <v>1181</v>
      </c>
      <c r="B1182" s="2">
        <v>44143</v>
      </c>
      <c r="C1182" s="1">
        <v>15475.1</v>
      </c>
      <c r="D1182" s="1">
        <v>15840</v>
      </c>
      <c r="E1182" s="1">
        <v>14805.54</v>
      </c>
      <c r="F1182" s="1">
        <v>15328.41</v>
      </c>
      <c r="G1182" s="15">
        <f>BTC[[#This Row],[high]]-BTC[[#This Row],[low]]</f>
        <v>1034.4599999999991</v>
      </c>
      <c r="H1182" s="15">
        <f>ABS(BTC[[#This Row],[high]]-F1181)</f>
        <v>364.89999999999964</v>
      </c>
      <c r="I1182" s="15">
        <f>ABS(BTC[[#This Row],[low]]-F1181)</f>
        <v>669.55999999999949</v>
      </c>
      <c r="J1182" s="15">
        <f>MAX(BTC[[#This Row],[H-L]:[|L-pC|]])</f>
        <v>1034.4599999999991</v>
      </c>
      <c r="K1182" s="8">
        <f>(K1181*9+BTC[[#This Row],[TR]])/10</f>
        <v>806.46264703543886</v>
      </c>
      <c r="L1182" s="12">
        <f>(BTC[[#This Row],[high]]+BTC[[#This Row],[low]])/2</f>
        <v>15322.77</v>
      </c>
      <c r="M1182" s="15">
        <f>BTC[[#This Row],[MidPrice]]+3*BTC[[#This Row],[ATR]]</f>
        <v>17742.157941106318</v>
      </c>
      <c r="N1182" s="15">
        <f>BTC[[#This Row],[MidPrice]]-3*BTC[[#This Row],[ATR]]</f>
        <v>12903.382058893683</v>
      </c>
      <c r="O1182" s="15">
        <f>IF(OR(BTC[[#This Row],[UpperE]]&lt;O1181,F1181&gt;O1181),BTC[[#This Row],[UpperE]],O1181)</f>
        <v>16960.325711181704</v>
      </c>
      <c r="P1182" s="15">
        <f>IF(OR(BTC[[#This Row],[LowerE]]&gt;P1181,F1181&lt;P1181),BTC[[#This Row],[LowerE]],P1181)</f>
        <v>13490.108859936467</v>
      </c>
      <c r="Q1182" s="8">
        <f>IF(T1181=O1181,BTC[[#This Row],[Upper]],BTC[[#This Row],[Lower]])</f>
        <v>13490.108859936467</v>
      </c>
      <c r="R1182" s="22" t="e">
        <f>IF(BTC[[#This Row],[SuperTrend]]=BTC[[#This Row],[Upper]],BTC[[#This Row],[Upper]],NA())</f>
        <v>#N/A</v>
      </c>
      <c r="S1182" s="22">
        <f>IF(BTC[[#This Row],[SuperTrend]]=BTC[[#This Row],[Lower]],BTC[[#This Row],[Lower]],NA())</f>
        <v>13490.108859936467</v>
      </c>
      <c r="T1182" s="22">
        <f>IF(BTC[[#This Row],[close]]&lt;=BTC[[#This Row],[STpot]],BTC[[#This Row],[Upper]],BTC[[#This Row],[Lower]])</f>
        <v>13490.108859936467</v>
      </c>
    </row>
    <row r="1183" spans="1:20" x14ac:dyDescent="0.25">
      <c r="A1183" s="5">
        <v>1182</v>
      </c>
      <c r="B1183" s="2">
        <v>44144</v>
      </c>
      <c r="C1183" s="1">
        <v>15328.41</v>
      </c>
      <c r="D1183" s="1">
        <v>15460</v>
      </c>
      <c r="E1183" s="1">
        <v>15072.46</v>
      </c>
      <c r="F1183" s="1">
        <v>15297.21</v>
      </c>
      <c r="G1183" s="15">
        <f>BTC[[#This Row],[high]]-BTC[[#This Row],[low]]</f>
        <v>387.54000000000087</v>
      </c>
      <c r="H1183" s="15">
        <f>ABS(BTC[[#This Row],[high]]-F1182)</f>
        <v>131.59000000000015</v>
      </c>
      <c r="I1183" s="15">
        <f>ABS(BTC[[#This Row],[low]]-F1182)</f>
        <v>255.95000000000073</v>
      </c>
      <c r="J1183" s="15">
        <f>MAX(BTC[[#This Row],[H-L]:[|L-pC|]])</f>
        <v>387.54000000000087</v>
      </c>
      <c r="K1183" s="8">
        <f>(K1182*9+BTC[[#This Row],[TR]])/10</f>
        <v>764.57038233189508</v>
      </c>
      <c r="L1183" s="12">
        <f>(BTC[[#This Row],[high]]+BTC[[#This Row],[low]])/2</f>
        <v>15266.23</v>
      </c>
      <c r="M1183" s="15">
        <f>BTC[[#This Row],[MidPrice]]+3*BTC[[#This Row],[ATR]]</f>
        <v>17559.941146995683</v>
      </c>
      <c r="N1183" s="15">
        <f>BTC[[#This Row],[MidPrice]]-3*BTC[[#This Row],[ATR]]</f>
        <v>12972.518853004314</v>
      </c>
      <c r="O1183" s="15">
        <f>IF(OR(BTC[[#This Row],[UpperE]]&lt;O1182,F1182&gt;O1182),BTC[[#This Row],[UpperE]],O1182)</f>
        <v>16960.325711181704</v>
      </c>
      <c r="P1183" s="15">
        <f>IF(OR(BTC[[#This Row],[LowerE]]&gt;P1182,F1182&lt;P1182),BTC[[#This Row],[LowerE]],P1182)</f>
        <v>13490.108859936467</v>
      </c>
      <c r="Q1183" s="8">
        <f>IF(T1182=O1182,BTC[[#This Row],[Upper]],BTC[[#This Row],[Lower]])</f>
        <v>13490.108859936467</v>
      </c>
      <c r="R1183" s="22" t="e">
        <f>IF(BTC[[#This Row],[SuperTrend]]=BTC[[#This Row],[Upper]],BTC[[#This Row],[Upper]],NA())</f>
        <v>#N/A</v>
      </c>
      <c r="S1183" s="22">
        <f>IF(BTC[[#This Row],[SuperTrend]]=BTC[[#This Row],[Lower]],BTC[[#This Row],[Lower]],NA())</f>
        <v>13490.108859936467</v>
      </c>
      <c r="T1183" s="22">
        <f>IF(BTC[[#This Row],[close]]&lt;=BTC[[#This Row],[STpot]],BTC[[#This Row],[Upper]],BTC[[#This Row],[Lower]])</f>
        <v>13490.108859936467</v>
      </c>
    </row>
    <row r="1184" spans="1:20" x14ac:dyDescent="0.25">
      <c r="A1184" s="5">
        <v>1183</v>
      </c>
      <c r="B1184" s="2">
        <v>44145</v>
      </c>
      <c r="C1184" s="1">
        <v>15297.21</v>
      </c>
      <c r="D1184" s="1">
        <v>15965</v>
      </c>
      <c r="E1184" s="1">
        <v>15272.68</v>
      </c>
      <c r="F1184" s="1">
        <v>15684.24</v>
      </c>
      <c r="G1184" s="15">
        <f>BTC[[#This Row],[high]]-BTC[[#This Row],[low]]</f>
        <v>692.31999999999971</v>
      </c>
      <c r="H1184" s="15">
        <f>ABS(BTC[[#This Row],[high]]-F1183)</f>
        <v>667.79000000000087</v>
      </c>
      <c r="I1184" s="15">
        <f>ABS(BTC[[#This Row],[low]]-F1183)</f>
        <v>24.529999999998836</v>
      </c>
      <c r="J1184" s="15">
        <f>MAX(BTC[[#This Row],[H-L]:[|L-pC|]])</f>
        <v>692.31999999999971</v>
      </c>
      <c r="K1184" s="8">
        <f>(K1183*9+BTC[[#This Row],[TR]])/10</f>
        <v>757.3453440987056</v>
      </c>
      <c r="L1184" s="12">
        <f>(BTC[[#This Row],[high]]+BTC[[#This Row],[low]])/2</f>
        <v>15618.84</v>
      </c>
      <c r="M1184" s="15">
        <f>BTC[[#This Row],[MidPrice]]+3*BTC[[#This Row],[ATR]]</f>
        <v>17890.876032296117</v>
      </c>
      <c r="N1184" s="15">
        <f>BTC[[#This Row],[MidPrice]]-3*BTC[[#This Row],[ATR]]</f>
        <v>13346.803967703883</v>
      </c>
      <c r="O1184" s="15">
        <f>IF(OR(BTC[[#This Row],[UpperE]]&lt;O1183,F1183&gt;O1183),BTC[[#This Row],[UpperE]],O1183)</f>
        <v>16960.325711181704</v>
      </c>
      <c r="P1184" s="15">
        <f>IF(OR(BTC[[#This Row],[LowerE]]&gt;P1183,F1183&lt;P1183),BTC[[#This Row],[LowerE]],P1183)</f>
        <v>13490.108859936467</v>
      </c>
      <c r="Q1184" s="8">
        <f>IF(T1183=O1183,BTC[[#This Row],[Upper]],BTC[[#This Row],[Lower]])</f>
        <v>13490.108859936467</v>
      </c>
      <c r="R1184" s="22" t="e">
        <f>IF(BTC[[#This Row],[SuperTrend]]=BTC[[#This Row],[Upper]],BTC[[#This Row],[Upper]],NA())</f>
        <v>#N/A</v>
      </c>
      <c r="S1184" s="22">
        <f>IF(BTC[[#This Row],[SuperTrend]]=BTC[[#This Row],[Lower]],BTC[[#This Row],[Lower]],NA())</f>
        <v>13490.108859936467</v>
      </c>
      <c r="T1184" s="22">
        <f>IF(BTC[[#This Row],[close]]&lt;=BTC[[#This Row],[STpot]],BTC[[#This Row],[Upper]],BTC[[#This Row],[Lower]])</f>
        <v>13490.108859936467</v>
      </c>
    </row>
    <row r="1185" spans="1:20" x14ac:dyDescent="0.25">
      <c r="A1185" s="5">
        <v>1184</v>
      </c>
      <c r="B1185" s="2">
        <v>44146</v>
      </c>
      <c r="C1185" s="1">
        <v>15684.25</v>
      </c>
      <c r="D1185" s="1">
        <v>16340.7</v>
      </c>
      <c r="E1185" s="1">
        <v>15440.64</v>
      </c>
      <c r="F1185" s="1">
        <v>16291.86</v>
      </c>
      <c r="G1185" s="15">
        <f>BTC[[#This Row],[high]]-BTC[[#This Row],[low]]</f>
        <v>900.06000000000131</v>
      </c>
      <c r="H1185" s="15">
        <f>ABS(BTC[[#This Row],[high]]-F1184)</f>
        <v>656.46000000000095</v>
      </c>
      <c r="I1185" s="15">
        <f>ABS(BTC[[#This Row],[low]]-F1184)</f>
        <v>243.60000000000036</v>
      </c>
      <c r="J1185" s="15">
        <f>MAX(BTC[[#This Row],[H-L]:[|L-pC|]])</f>
        <v>900.06000000000131</v>
      </c>
      <c r="K1185" s="8">
        <f>(K1184*9+BTC[[#This Row],[TR]])/10</f>
        <v>771.61680968883525</v>
      </c>
      <c r="L1185" s="12">
        <f>(BTC[[#This Row],[high]]+BTC[[#This Row],[low]])/2</f>
        <v>15890.67</v>
      </c>
      <c r="M1185" s="15">
        <f>BTC[[#This Row],[MidPrice]]+3*BTC[[#This Row],[ATR]]</f>
        <v>18205.520429066506</v>
      </c>
      <c r="N1185" s="15">
        <f>BTC[[#This Row],[MidPrice]]-3*BTC[[#This Row],[ATR]]</f>
        <v>13575.819570933494</v>
      </c>
      <c r="O1185" s="15">
        <f>IF(OR(BTC[[#This Row],[UpperE]]&lt;O1184,F1184&gt;O1184),BTC[[#This Row],[UpperE]],O1184)</f>
        <v>16960.325711181704</v>
      </c>
      <c r="P1185" s="15">
        <f>IF(OR(BTC[[#This Row],[LowerE]]&gt;P1184,F1184&lt;P1184),BTC[[#This Row],[LowerE]],P1184)</f>
        <v>13575.819570933494</v>
      </c>
      <c r="Q1185" s="8">
        <f>IF(T1184=O1184,BTC[[#This Row],[Upper]],BTC[[#This Row],[Lower]])</f>
        <v>13575.819570933494</v>
      </c>
      <c r="R1185" s="22" t="e">
        <f>IF(BTC[[#This Row],[SuperTrend]]=BTC[[#This Row],[Upper]],BTC[[#This Row],[Upper]],NA())</f>
        <v>#N/A</v>
      </c>
      <c r="S1185" s="22">
        <f>IF(BTC[[#This Row],[SuperTrend]]=BTC[[#This Row],[Lower]],BTC[[#This Row],[Lower]],NA())</f>
        <v>13575.819570933494</v>
      </c>
      <c r="T1185" s="22">
        <f>IF(BTC[[#This Row],[close]]&lt;=BTC[[#This Row],[STpot]],BTC[[#This Row],[Upper]],BTC[[#This Row],[Lower]])</f>
        <v>13575.819570933494</v>
      </c>
    </row>
    <row r="1186" spans="1:20" x14ac:dyDescent="0.25">
      <c r="A1186" s="5">
        <v>1185</v>
      </c>
      <c r="B1186" s="2">
        <v>44147</v>
      </c>
      <c r="C1186" s="1">
        <v>16291.85</v>
      </c>
      <c r="D1186" s="1">
        <v>16480</v>
      </c>
      <c r="E1186" s="1">
        <v>15952.35</v>
      </c>
      <c r="F1186" s="1">
        <v>16320.7</v>
      </c>
      <c r="G1186" s="15">
        <f>BTC[[#This Row],[high]]-BTC[[#This Row],[low]]</f>
        <v>527.64999999999964</v>
      </c>
      <c r="H1186" s="15">
        <f>ABS(BTC[[#This Row],[high]]-F1185)</f>
        <v>188.13999999999942</v>
      </c>
      <c r="I1186" s="15">
        <f>ABS(BTC[[#This Row],[low]]-F1185)</f>
        <v>339.51000000000022</v>
      </c>
      <c r="J1186" s="15">
        <f>MAX(BTC[[#This Row],[H-L]:[|L-pC|]])</f>
        <v>527.64999999999964</v>
      </c>
      <c r="K1186" s="8">
        <f>(K1185*9+BTC[[#This Row],[TR]])/10</f>
        <v>747.22012871995162</v>
      </c>
      <c r="L1186" s="12">
        <f>(BTC[[#This Row],[high]]+BTC[[#This Row],[low]])/2</f>
        <v>16216.174999999999</v>
      </c>
      <c r="M1186" s="15">
        <f>BTC[[#This Row],[MidPrice]]+3*BTC[[#This Row],[ATR]]</f>
        <v>18457.835386159855</v>
      </c>
      <c r="N1186" s="15">
        <f>BTC[[#This Row],[MidPrice]]-3*BTC[[#This Row],[ATR]]</f>
        <v>13974.514613840143</v>
      </c>
      <c r="O1186" s="15">
        <f>IF(OR(BTC[[#This Row],[UpperE]]&lt;O1185,F1185&gt;O1185),BTC[[#This Row],[UpperE]],O1185)</f>
        <v>16960.325711181704</v>
      </c>
      <c r="P1186" s="15">
        <f>IF(OR(BTC[[#This Row],[LowerE]]&gt;P1185,F1185&lt;P1185),BTC[[#This Row],[LowerE]],P1185)</f>
        <v>13974.514613840143</v>
      </c>
      <c r="Q1186" s="8">
        <f>IF(T1185=O1185,BTC[[#This Row],[Upper]],BTC[[#This Row],[Lower]])</f>
        <v>13974.514613840143</v>
      </c>
      <c r="R1186" s="22" t="e">
        <f>IF(BTC[[#This Row],[SuperTrend]]=BTC[[#This Row],[Upper]],BTC[[#This Row],[Upper]],NA())</f>
        <v>#N/A</v>
      </c>
      <c r="S1186" s="22">
        <f>IF(BTC[[#This Row],[SuperTrend]]=BTC[[#This Row],[Lower]],BTC[[#This Row],[Lower]],NA())</f>
        <v>13974.514613840143</v>
      </c>
      <c r="T1186" s="22">
        <f>IF(BTC[[#This Row],[close]]&lt;=BTC[[#This Row],[STpot]],BTC[[#This Row],[Upper]],BTC[[#This Row],[Lower]])</f>
        <v>13974.514613840143</v>
      </c>
    </row>
    <row r="1187" spans="1:20" x14ac:dyDescent="0.25">
      <c r="A1187" s="5">
        <v>1186</v>
      </c>
      <c r="B1187" s="2">
        <v>44148</v>
      </c>
      <c r="C1187" s="1">
        <v>16320.04</v>
      </c>
      <c r="D1187" s="1">
        <v>16326.99</v>
      </c>
      <c r="E1187" s="1">
        <v>15670</v>
      </c>
      <c r="F1187" s="1">
        <v>16070.45</v>
      </c>
      <c r="G1187" s="15">
        <f>BTC[[#This Row],[high]]-BTC[[#This Row],[low]]</f>
        <v>656.98999999999978</v>
      </c>
      <c r="H1187" s="15">
        <f>ABS(BTC[[#This Row],[high]]-F1186)</f>
        <v>6.2899999999990541</v>
      </c>
      <c r="I1187" s="15">
        <f>ABS(BTC[[#This Row],[low]]-F1186)</f>
        <v>650.70000000000073</v>
      </c>
      <c r="J1187" s="15">
        <f>MAX(BTC[[#This Row],[H-L]:[|L-pC|]])</f>
        <v>656.98999999999978</v>
      </c>
      <c r="K1187" s="8">
        <f>(K1186*9+BTC[[#This Row],[TR]])/10</f>
        <v>738.19711584795641</v>
      </c>
      <c r="L1187" s="12">
        <f>(BTC[[#This Row],[high]]+BTC[[#This Row],[low]])/2</f>
        <v>15998.494999999999</v>
      </c>
      <c r="M1187" s="15">
        <f>BTC[[#This Row],[MidPrice]]+3*BTC[[#This Row],[ATR]]</f>
        <v>18213.086347543867</v>
      </c>
      <c r="N1187" s="15">
        <f>BTC[[#This Row],[MidPrice]]-3*BTC[[#This Row],[ATR]]</f>
        <v>13783.903652456131</v>
      </c>
      <c r="O1187" s="15">
        <f>IF(OR(BTC[[#This Row],[UpperE]]&lt;O1186,F1186&gt;O1186),BTC[[#This Row],[UpperE]],O1186)</f>
        <v>16960.325711181704</v>
      </c>
      <c r="P1187" s="15">
        <f>IF(OR(BTC[[#This Row],[LowerE]]&gt;P1186,F1186&lt;P1186),BTC[[#This Row],[LowerE]],P1186)</f>
        <v>13974.514613840143</v>
      </c>
      <c r="Q1187" s="8">
        <f>IF(T1186=O1186,BTC[[#This Row],[Upper]],BTC[[#This Row],[Lower]])</f>
        <v>13974.514613840143</v>
      </c>
      <c r="R1187" s="22" t="e">
        <f>IF(BTC[[#This Row],[SuperTrend]]=BTC[[#This Row],[Upper]],BTC[[#This Row],[Upper]],NA())</f>
        <v>#N/A</v>
      </c>
      <c r="S1187" s="22">
        <f>IF(BTC[[#This Row],[SuperTrend]]=BTC[[#This Row],[Lower]],BTC[[#This Row],[Lower]],NA())</f>
        <v>13974.514613840143</v>
      </c>
      <c r="T1187" s="22">
        <f>IF(BTC[[#This Row],[close]]&lt;=BTC[[#This Row],[STpot]],BTC[[#This Row],[Upper]],BTC[[#This Row],[Lower]])</f>
        <v>13974.514613840143</v>
      </c>
    </row>
    <row r="1188" spans="1:20" x14ac:dyDescent="0.25">
      <c r="A1188" s="5">
        <v>1187</v>
      </c>
      <c r="B1188" s="2">
        <v>44149</v>
      </c>
      <c r="C1188" s="1">
        <v>16069.56</v>
      </c>
      <c r="D1188" s="1">
        <v>16180</v>
      </c>
      <c r="E1188" s="1">
        <v>15774.72</v>
      </c>
      <c r="F1188" s="1">
        <v>15957</v>
      </c>
      <c r="G1188" s="15">
        <f>BTC[[#This Row],[high]]-BTC[[#This Row],[low]]</f>
        <v>405.28000000000065</v>
      </c>
      <c r="H1188" s="15">
        <f>ABS(BTC[[#This Row],[high]]-F1187)</f>
        <v>109.54999999999927</v>
      </c>
      <c r="I1188" s="15">
        <f>ABS(BTC[[#This Row],[low]]-F1187)</f>
        <v>295.73000000000138</v>
      </c>
      <c r="J1188" s="15">
        <f>MAX(BTC[[#This Row],[H-L]:[|L-pC|]])</f>
        <v>405.28000000000065</v>
      </c>
      <c r="K1188" s="8">
        <f>(K1187*9+BTC[[#This Row],[TR]])/10</f>
        <v>704.90540426316079</v>
      </c>
      <c r="L1188" s="12">
        <f>(BTC[[#This Row],[high]]+BTC[[#This Row],[low]])/2</f>
        <v>15977.36</v>
      </c>
      <c r="M1188" s="15">
        <f>BTC[[#This Row],[MidPrice]]+3*BTC[[#This Row],[ATR]]</f>
        <v>18092.076212789485</v>
      </c>
      <c r="N1188" s="15">
        <f>BTC[[#This Row],[MidPrice]]-3*BTC[[#This Row],[ATR]]</f>
        <v>13862.643787210518</v>
      </c>
      <c r="O1188" s="15">
        <f>IF(OR(BTC[[#This Row],[UpperE]]&lt;O1187,F1187&gt;O1187),BTC[[#This Row],[UpperE]],O1187)</f>
        <v>16960.325711181704</v>
      </c>
      <c r="P1188" s="15">
        <f>IF(OR(BTC[[#This Row],[LowerE]]&gt;P1187,F1187&lt;P1187),BTC[[#This Row],[LowerE]],P1187)</f>
        <v>13974.514613840143</v>
      </c>
      <c r="Q1188" s="8">
        <f>IF(T1187=O1187,BTC[[#This Row],[Upper]],BTC[[#This Row],[Lower]])</f>
        <v>13974.514613840143</v>
      </c>
      <c r="R1188" s="22" t="e">
        <f>IF(BTC[[#This Row],[SuperTrend]]=BTC[[#This Row],[Upper]],BTC[[#This Row],[Upper]],NA())</f>
        <v>#N/A</v>
      </c>
      <c r="S1188" s="22">
        <f>IF(BTC[[#This Row],[SuperTrend]]=BTC[[#This Row],[Lower]],BTC[[#This Row],[Lower]],NA())</f>
        <v>13974.514613840143</v>
      </c>
      <c r="T1188" s="22">
        <f>IF(BTC[[#This Row],[close]]&lt;=BTC[[#This Row],[STpot]],BTC[[#This Row],[Upper]],BTC[[#This Row],[Lower]])</f>
        <v>13974.514613840143</v>
      </c>
    </row>
    <row r="1189" spans="1:20" x14ac:dyDescent="0.25">
      <c r="A1189" s="5">
        <v>1188</v>
      </c>
      <c r="B1189" s="2">
        <v>44150</v>
      </c>
      <c r="C1189" s="1">
        <v>15957</v>
      </c>
      <c r="D1189" s="1">
        <v>16880</v>
      </c>
      <c r="E1189" s="1">
        <v>15864</v>
      </c>
      <c r="F1189" s="1">
        <v>16713.57</v>
      </c>
      <c r="G1189" s="15">
        <f>BTC[[#This Row],[high]]-BTC[[#This Row],[low]]</f>
        <v>1016</v>
      </c>
      <c r="H1189" s="15">
        <f>ABS(BTC[[#This Row],[high]]-F1188)</f>
        <v>923</v>
      </c>
      <c r="I1189" s="15">
        <f>ABS(BTC[[#This Row],[low]]-F1188)</f>
        <v>93</v>
      </c>
      <c r="J1189" s="15">
        <f>MAX(BTC[[#This Row],[H-L]:[|L-pC|]])</f>
        <v>1016</v>
      </c>
      <c r="K1189" s="8">
        <f>(K1188*9+BTC[[#This Row],[TR]])/10</f>
        <v>736.01486383684471</v>
      </c>
      <c r="L1189" s="12">
        <f>(BTC[[#This Row],[high]]+BTC[[#This Row],[low]])/2</f>
        <v>16372</v>
      </c>
      <c r="M1189" s="15">
        <f>BTC[[#This Row],[MidPrice]]+3*BTC[[#This Row],[ATR]]</f>
        <v>18580.044591510534</v>
      </c>
      <c r="N1189" s="15">
        <f>BTC[[#This Row],[MidPrice]]-3*BTC[[#This Row],[ATR]]</f>
        <v>14163.955408489466</v>
      </c>
      <c r="O1189" s="15">
        <f>IF(OR(BTC[[#This Row],[UpperE]]&lt;O1188,F1188&gt;O1188),BTC[[#This Row],[UpperE]],O1188)</f>
        <v>16960.325711181704</v>
      </c>
      <c r="P1189" s="15">
        <f>IF(OR(BTC[[#This Row],[LowerE]]&gt;P1188,F1188&lt;P1188),BTC[[#This Row],[LowerE]],P1188)</f>
        <v>14163.955408489466</v>
      </c>
      <c r="Q1189" s="8">
        <f>IF(T1188=O1188,BTC[[#This Row],[Upper]],BTC[[#This Row],[Lower]])</f>
        <v>14163.955408489466</v>
      </c>
      <c r="R1189" s="22" t="e">
        <f>IF(BTC[[#This Row],[SuperTrend]]=BTC[[#This Row],[Upper]],BTC[[#This Row],[Upper]],NA())</f>
        <v>#N/A</v>
      </c>
      <c r="S1189" s="22">
        <f>IF(BTC[[#This Row],[SuperTrend]]=BTC[[#This Row],[Lower]],BTC[[#This Row],[Lower]],NA())</f>
        <v>14163.955408489466</v>
      </c>
      <c r="T1189" s="22">
        <f>IF(BTC[[#This Row],[close]]&lt;=BTC[[#This Row],[STpot]],BTC[[#This Row],[Upper]],BTC[[#This Row],[Lower]])</f>
        <v>14163.955408489466</v>
      </c>
    </row>
    <row r="1190" spans="1:20" x14ac:dyDescent="0.25">
      <c r="A1190" s="5">
        <v>1189</v>
      </c>
      <c r="B1190" s="2">
        <v>44151</v>
      </c>
      <c r="C1190" s="1">
        <v>16713.080000000002</v>
      </c>
      <c r="D1190" s="1">
        <v>17858.82</v>
      </c>
      <c r="E1190" s="1">
        <v>16538</v>
      </c>
      <c r="F1190" s="1">
        <v>17659.38</v>
      </c>
      <c r="G1190" s="15">
        <f>BTC[[#This Row],[high]]-BTC[[#This Row],[low]]</f>
        <v>1320.8199999999997</v>
      </c>
      <c r="H1190" s="15">
        <f>ABS(BTC[[#This Row],[high]]-F1189)</f>
        <v>1145.25</v>
      </c>
      <c r="I1190" s="15">
        <f>ABS(BTC[[#This Row],[low]]-F1189)</f>
        <v>175.56999999999971</v>
      </c>
      <c r="J1190" s="15">
        <f>MAX(BTC[[#This Row],[H-L]:[|L-pC|]])</f>
        <v>1320.8199999999997</v>
      </c>
      <c r="K1190" s="8">
        <f>(K1189*9+BTC[[#This Row],[TR]])/10</f>
        <v>794.49537745316024</v>
      </c>
      <c r="L1190" s="12">
        <f>(BTC[[#This Row],[high]]+BTC[[#This Row],[low]])/2</f>
        <v>17198.41</v>
      </c>
      <c r="M1190" s="15">
        <f>BTC[[#This Row],[MidPrice]]+3*BTC[[#This Row],[ATR]]</f>
        <v>19581.896132359481</v>
      </c>
      <c r="N1190" s="15">
        <f>BTC[[#This Row],[MidPrice]]-3*BTC[[#This Row],[ATR]]</f>
        <v>14814.923867640518</v>
      </c>
      <c r="O1190" s="15">
        <f>IF(OR(BTC[[#This Row],[UpperE]]&lt;O1189,F1189&gt;O1189),BTC[[#This Row],[UpperE]],O1189)</f>
        <v>16960.325711181704</v>
      </c>
      <c r="P1190" s="15">
        <f>IF(OR(BTC[[#This Row],[LowerE]]&gt;P1189,F1189&lt;P1189),BTC[[#This Row],[LowerE]],P1189)</f>
        <v>14814.923867640518</v>
      </c>
      <c r="Q1190" s="8">
        <f>IF(T1189=O1189,BTC[[#This Row],[Upper]],BTC[[#This Row],[Lower]])</f>
        <v>14814.923867640518</v>
      </c>
      <c r="R1190" s="22" t="e">
        <f>IF(BTC[[#This Row],[SuperTrend]]=BTC[[#This Row],[Upper]],BTC[[#This Row],[Upper]],NA())</f>
        <v>#N/A</v>
      </c>
      <c r="S1190" s="22">
        <f>IF(BTC[[#This Row],[SuperTrend]]=BTC[[#This Row],[Lower]],BTC[[#This Row],[Lower]],NA())</f>
        <v>14814.923867640518</v>
      </c>
      <c r="T1190" s="22">
        <f>IF(BTC[[#This Row],[close]]&lt;=BTC[[#This Row],[STpot]],BTC[[#This Row],[Upper]],BTC[[#This Row],[Lower]])</f>
        <v>14814.923867640518</v>
      </c>
    </row>
    <row r="1191" spans="1:20" x14ac:dyDescent="0.25">
      <c r="A1191" s="5">
        <v>1190</v>
      </c>
      <c r="B1191" s="2">
        <v>44152</v>
      </c>
      <c r="C1191" s="1">
        <v>17659.38</v>
      </c>
      <c r="D1191" s="1">
        <v>18476.93</v>
      </c>
      <c r="E1191" s="1">
        <v>17214.45</v>
      </c>
      <c r="F1191" s="1">
        <v>17776.12</v>
      </c>
      <c r="G1191" s="15">
        <f>BTC[[#This Row],[high]]-BTC[[#This Row],[low]]</f>
        <v>1262.4799999999996</v>
      </c>
      <c r="H1191" s="15">
        <f>ABS(BTC[[#This Row],[high]]-F1190)</f>
        <v>817.54999999999927</v>
      </c>
      <c r="I1191" s="15">
        <f>ABS(BTC[[#This Row],[low]]-F1190)</f>
        <v>444.93000000000029</v>
      </c>
      <c r="J1191" s="15">
        <f>MAX(BTC[[#This Row],[H-L]:[|L-pC|]])</f>
        <v>1262.4799999999996</v>
      </c>
      <c r="K1191" s="8">
        <f>(K1190*9+BTC[[#This Row],[TR]])/10</f>
        <v>841.2938397078442</v>
      </c>
      <c r="L1191" s="12">
        <f>(BTC[[#This Row],[high]]+BTC[[#This Row],[low]])/2</f>
        <v>17845.690000000002</v>
      </c>
      <c r="M1191" s="15">
        <f>BTC[[#This Row],[MidPrice]]+3*BTC[[#This Row],[ATR]]</f>
        <v>20369.571519123536</v>
      </c>
      <c r="N1191" s="15">
        <f>BTC[[#This Row],[MidPrice]]-3*BTC[[#This Row],[ATR]]</f>
        <v>15321.808480876469</v>
      </c>
      <c r="O1191" s="15">
        <f>IF(OR(BTC[[#This Row],[UpperE]]&lt;O1190,F1190&gt;O1190),BTC[[#This Row],[UpperE]],O1190)</f>
        <v>20369.571519123536</v>
      </c>
      <c r="P1191" s="15">
        <f>IF(OR(BTC[[#This Row],[LowerE]]&gt;P1190,F1190&lt;P1190),BTC[[#This Row],[LowerE]],P1190)</f>
        <v>15321.808480876469</v>
      </c>
      <c r="Q1191" s="8">
        <f>IF(T1190=O1190,BTC[[#This Row],[Upper]],BTC[[#This Row],[Lower]])</f>
        <v>15321.808480876469</v>
      </c>
      <c r="R1191" s="22" t="e">
        <f>IF(BTC[[#This Row],[SuperTrend]]=BTC[[#This Row],[Upper]],BTC[[#This Row],[Upper]],NA())</f>
        <v>#N/A</v>
      </c>
      <c r="S1191" s="22">
        <f>IF(BTC[[#This Row],[SuperTrend]]=BTC[[#This Row],[Lower]],BTC[[#This Row],[Lower]],NA())</f>
        <v>15321.808480876469</v>
      </c>
      <c r="T1191" s="22">
        <f>IF(BTC[[#This Row],[close]]&lt;=BTC[[#This Row],[STpot]],BTC[[#This Row],[Upper]],BTC[[#This Row],[Lower]])</f>
        <v>15321.808480876469</v>
      </c>
    </row>
    <row r="1192" spans="1:20" x14ac:dyDescent="0.25">
      <c r="A1192" s="5">
        <v>1191</v>
      </c>
      <c r="B1192" s="2">
        <v>44153</v>
      </c>
      <c r="C1192" s="1">
        <v>17777.75</v>
      </c>
      <c r="D1192" s="1">
        <v>18179.8</v>
      </c>
      <c r="E1192" s="1">
        <v>17335.650000000001</v>
      </c>
      <c r="F1192" s="1">
        <v>17802.82</v>
      </c>
      <c r="G1192" s="15">
        <f>BTC[[#This Row],[high]]-BTC[[#This Row],[low]]</f>
        <v>844.14999999999782</v>
      </c>
      <c r="H1192" s="15">
        <f>ABS(BTC[[#This Row],[high]]-F1191)</f>
        <v>403.68000000000029</v>
      </c>
      <c r="I1192" s="15">
        <f>ABS(BTC[[#This Row],[low]]-F1191)</f>
        <v>440.46999999999753</v>
      </c>
      <c r="J1192" s="15">
        <f>MAX(BTC[[#This Row],[H-L]:[|L-pC|]])</f>
        <v>844.14999999999782</v>
      </c>
      <c r="K1192" s="8">
        <f>(K1191*9+BTC[[#This Row],[TR]])/10</f>
        <v>841.57945573705945</v>
      </c>
      <c r="L1192" s="12">
        <f>(BTC[[#This Row],[high]]+BTC[[#This Row],[low]])/2</f>
        <v>17757.724999999999</v>
      </c>
      <c r="M1192" s="15">
        <f>BTC[[#This Row],[MidPrice]]+3*BTC[[#This Row],[ATR]]</f>
        <v>20282.463367211178</v>
      </c>
      <c r="N1192" s="15">
        <f>BTC[[#This Row],[MidPrice]]-3*BTC[[#This Row],[ATR]]</f>
        <v>15232.986632788819</v>
      </c>
      <c r="O1192" s="15">
        <f>IF(OR(BTC[[#This Row],[UpperE]]&lt;O1191,F1191&gt;O1191),BTC[[#This Row],[UpperE]],O1191)</f>
        <v>20282.463367211178</v>
      </c>
      <c r="P1192" s="15">
        <f>IF(OR(BTC[[#This Row],[LowerE]]&gt;P1191,F1191&lt;P1191),BTC[[#This Row],[LowerE]],P1191)</f>
        <v>15321.808480876469</v>
      </c>
      <c r="Q1192" s="8">
        <f>IF(T1191=O1191,BTC[[#This Row],[Upper]],BTC[[#This Row],[Lower]])</f>
        <v>15321.808480876469</v>
      </c>
      <c r="R1192" s="22" t="e">
        <f>IF(BTC[[#This Row],[SuperTrend]]=BTC[[#This Row],[Upper]],BTC[[#This Row],[Upper]],NA())</f>
        <v>#N/A</v>
      </c>
      <c r="S1192" s="22">
        <f>IF(BTC[[#This Row],[SuperTrend]]=BTC[[#This Row],[Lower]],BTC[[#This Row],[Lower]],NA())</f>
        <v>15321.808480876469</v>
      </c>
      <c r="T1192" s="22">
        <f>IF(BTC[[#This Row],[close]]&lt;=BTC[[#This Row],[STpot]],BTC[[#This Row],[Upper]],BTC[[#This Row],[Lower]])</f>
        <v>15321.808480876469</v>
      </c>
    </row>
    <row r="1193" spans="1:20" x14ac:dyDescent="0.25">
      <c r="A1193" s="5">
        <v>1192</v>
      </c>
      <c r="B1193" s="2">
        <v>44154</v>
      </c>
      <c r="C1193" s="1">
        <v>17802.810000000001</v>
      </c>
      <c r="D1193" s="1">
        <v>18815.22</v>
      </c>
      <c r="E1193" s="1">
        <v>17740.04</v>
      </c>
      <c r="F1193" s="1">
        <v>18655.669999999998</v>
      </c>
      <c r="G1193" s="15">
        <f>BTC[[#This Row],[high]]-BTC[[#This Row],[low]]</f>
        <v>1075.1800000000003</v>
      </c>
      <c r="H1193" s="15">
        <f>ABS(BTC[[#This Row],[high]]-F1192)</f>
        <v>1012.4000000000015</v>
      </c>
      <c r="I1193" s="15">
        <f>ABS(BTC[[#This Row],[low]]-F1192)</f>
        <v>62.779999999998836</v>
      </c>
      <c r="J1193" s="15">
        <f>MAX(BTC[[#This Row],[H-L]:[|L-pC|]])</f>
        <v>1075.1800000000003</v>
      </c>
      <c r="K1193" s="8">
        <f>(K1192*9+BTC[[#This Row],[TR]])/10</f>
        <v>864.93951016335336</v>
      </c>
      <c r="L1193" s="12">
        <f>(BTC[[#This Row],[high]]+BTC[[#This Row],[low]])/2</f>
        <v>18277.63</v>
      </c>
      <c r="M1193" s="15">
        <f>BTC[[#This Row],[MidPrice]]+3*BTC[[#This Row],[ATR]]</f>
        <v>20872.448530490059</v>
      </c>
      <c r="N1193" s="15">
        <f>BTC[[#This Row],[MidPrice]]-3*BTC[[#This Row],[ATR]]</f>
        <v>15682.811469509941</v>
      </c>
      <c r="O1193" s="15">
        <f>IF(OR(BTC[[#This Row],[UpperE]]&lt;O1192,F1192&gt;O1192),BTC[[#This Row],[UpperE]],O1192)</f>
        <v>20282.463367211178</v>
      </c>
      <c r="P1193" s="15">
        <f>IF(OR(BTC[[#This Row],[LowerE]]&gt;P1192,F1192&lt;P1192),BTC[[#This Row],[LowerE]],P1192)</f>
        <v>15682.811469509941</v>
      </c>
      <c r="Q1193" s="8">
        <f>IF(T1192=O1192,BTC[[#This Row],[Upper]],BTC[[#This Row],[Lower]])</f>
        <v>15682.811469509941</v>
      </c>
      <c r="R1193" s="22" t="e">
        <f>IF(BTC[[#This Row],[SuperTrend]]=BTC[[#This Row],[Upper]],BTC[[#This Row],[Upper]],NA())</f>
        <v>#N/A</v>
      </c>
      <c r="S1193" s="22">
        <f>IF(BTC[[#This Row],[SuperTrend]]=BTC[[#This Row],[Lower]],BTC[[#This Row],[Lower]],NA())</f>
        <v>15682.811469509941</v>
      </c>
      <c r="T1193" s="22">
        <f>IF(BTC[[#This Row],[close]]&lt;=BTC[[#This Row],[STpot]],BTC[[#This Row],[Upper]],BTC[[#This Row],[Lower]])</f>
        <v>15682.811469509941</v>
      </c>
    </row>
    <row r="1194" spans="1:20" x14ac:dyDescent="0.25">
      <c r="A1194" s="5">
        <v>1193</v>
      </c>
      <c r="B1194" s="2">
        <v>44155</v>
      </c>
      <c r="C1194" s="1">
        <v>18655.66</v>
      </c>
      <c r="D1194" s="1">
        <v>18965.900000000001</v>
      </c>
      <c r="E1194" s="1">
        <v>18308.580000000002</v>
      </c>
      <c r="F1194" s="1">
        <v>18703.8</v>
      </c>
      <c r="G1194" s="15">
        <f>BTC[[#This Row],[high]]-BTC[[#This Row],[low]]</f>
        <v>657.31999999999971</v>
      </c>
      <c r="H1194" s="15">
        <f>ABS(BTC[[#This Row],[high]]-F1193)</f>
        <v>310.2300000000032</v>
      </c>
      <c r="I1194" s="15">
        <f>ABS(BTC[[#This Row],[low]]-F1193)</f>
        <v>347.08999999999651</v>
      </c>
      <c r="J1194" s="15">
        <f>MAX(BTC[[#This Row],[H-L]:[|L-pC|]])</f>
        <v>657.31999999999971</v>
      </c>
      <c r="K1194" s="8">
        <f>(K1193*9+BTC[[#This Row],[TR]])/10</f>
        <v>844.17755914701809</v>
      </c>
      <c r="L1194" s="12">
        <f>(BTC[[#This Row],[high]]+BTC[[#This Row],[low]])/2</f>
        <v>18637.240000000002</v>
      </c>
      <c r="M1194" s="15">
        <f>BTC[[#This Row],[MidPrice]]+3*BTC[[#This Row],[ATR]]</f>
        <v>21169.772677441055</v>
      </c>
      <c r="N1194" s="15">
        <f>BTC[[#This Row],[MidPrice]]-3*BTC[[#This Row],[ATR]]</f>
        <v>16104.707322558948</v>
      </c>
      <c r="O1194" s="15">
        <f>IF(OR(BTC[[#This Row],[UpperE]]&lt;O1193,F1193&gt;O1193),BTC[[#This Row],[UpperE]],O1193)</f>
        <v>20282.463367211178</v>
      </c>
      <c r="P1194" s="15">
        <f>IF(OR(BTC[[#This Row],[LowerE]]&gt;P1193,F1193&lt;P1193),BTC[[#This Row],[LowerE]],P1193)</f>
        <v>16104.707322558948</v>
      </c>
      <c r="Q1194" s="8">
        <f>IF(T1193=O1193,BTC[[#This Row],[Upper]],BTC[[#This Row],[Lower]])</f>
        <v>16104.707322558948</v>
      </c>
      <c r="R1194" s="22" t="e">
        <f>IF(BTC[[#This Row],[SuperTrend]]=BTC[[#This Row],[Upper]],BTC[[#This Row],[Upper]],NA())</f>
        <v>#N/A</v>
      </c>
      <c r="S1194" s="22">
        <f>IF(BTC[[#This Row],[SuperTrend]]=BTC[[#This Row],[Lower]],BTC[[#This Row],[Lower]],NA())</f>
        <v>16104.707322558948</v>
      </c>
      <c r="T1194" s="22">
        <f>IF(BTC[[#This Row],[close]]&lt;=BTC[[#This Row],[STpot]],BTC[[#This Row],[Upper]],BTC[[#This Row],[Lower]])</f>
        <v>16104.707322558948</v>
      </c>
    </row>
    <row r="1195" spans="1:20" x14ac:dyDescent="0.25">
      <c r="A1195" s="5">
        <v>1194</v>
      </c>
      <c r="B1195" s="2">
        <v>44156</v>
      </c>
      <c r="C1195" s="1">
        <v>18703.8</v>
      </c>
      <c r="D1195" s="1">
        <v>18750</v>
      </c>
      <c r="E1195" s="1">
        <v>17610.86</v>
      </c>
      <c r="F1195" s="1">
        <v>18414.43</v>
      </c>
      <c r="G1195" s="15">
        <f>BTC[[#This Row],[high]]-BTC[[#This Row],[low]]</f>
        <v>1139.1399999999994</v>
      </c>
      <c r="H1195" s="15">
        <f>ABS(BTC[[#This Row],[high]]-F1194)</f>
        <v>46.200000000000728</v>
      </c>
      <c r="I1195" s="15">
        <f>ABS(BTC[[#This Row],[low]]-F1194)</f>
        <v>1092.9399999999987</v>
      </c>
      <c r="J1195" s="15">
        <f>MAX(BTC[[#This Row],[H-L]:[|L-pC|]])</f>
        <v>1139.1399999999994</v>
      </c>
      <c r="K1195" s="8">
        <f>(K1194*9+BTC[[#This Row],[TR]])/10</f>
        <v>873.67380323231623</v>
      </c>
      <c r="L1195" s="12">
        <f>(BTC[[#This Row],[high]]+BTC[[#This Row],[low]])/2</f>
        <v>18180.43</v>
      </c>
      <c r="M1195" s="15">
        <f>BTC[[#This Row],[MidPrice]]+3*BTC[[#This Row],[ATR]]</f>
        <v>20801.451409696951</v>
      </c>
      <c r="N1195" s="15">
        <f>BTC[[#This Row],[MidPrice]]-3*BTC[[#This Row],[ATR]]</f>
        <v>15559.408590303052</v>
      </c>
      <c r="O1195" s="15">
        <f>IF(OR(BTC[[#This Row],[UpperE]]&lt;O1194,F1194&gt;O1194),BTC[[#This Row],[UpperE]],O1194)</f>
        <v>20282.463367211178</v>
      </c>
      <c r="P1195" s="15">
        <f>IF(OR(BTC[[#This Row],[LowerE]]&gt;P1194,F1194&lt;P1194),BTC[[#This Row],[LowerE]],P1194)</f>
        <v>16104.707322558948</v>
      </c>
      <c r="Q1195" s="8">
        <f>IF(T1194=O1194,BTC[[#This Row],[Upper]],BTC[[#This Row],[Lower]])</f>
        <v>16104.707322558948</v>
      </c>
      <c r="R1195" s="22" t="e">
        <f>IF(BTC[[#This Row],[SuperTrend]]=BTC[[#This Row],[Upper]],BTC[[#This Row],[Upper]],NA())</f>
        <v>#N/A</v>
      </c>
      <c r="S1195" s="22">
        <f>IF(BTC[[#This Row],[SuperTrend]]=BTC[[#This Row],[Lower]],BTC[[#This Row],[Lower]],NA())</f>
        <v>16104.707322558948</v>
      </c>
      <c r="T1195" s="22">
        <f>IF(BTC[[#This Row],[close]]&lt;=BTC[[#This Row],[STpot]],BTC[[#This Row],[Upper]],BTC[[#This Row],[Lower]])</f>
        <v>16104.707322558948</v>
      </c>
    </row>
    <row r="1196" spans="1:20" x14ac:dyDescent="0.25">
      <c r="A1196" s="5">
        <v>1195</v>
      </c>
      <c r="B1196" s="2">
        <v>44157</v>
      </c>
      <c r="C1196" s="1">
        <v>18413.88</v>
      </c>
      <c r="D1196" s="1">
        <v>18766</v>
      </c>
      <c r="E1196" s="1">
        <v>18000</v>
      </c>
      <c r="F1196" s="1">
        <v>18368</v>
      </c>
      <c r="G1196" s="15">
        <f>BTC[[#This Row],[high]]-BTC[[#This Row],[low]]</f>
        <v>766</v>
      </c>
      <c r="H1196" s="15">
        <f>ABS(BTC[[#This Row],[high]]-F1195)</f>
        <v>351.56999999999971</v>
      </c>
      <c r="I1196" s="15">
        <f>ABS(BTC[[#This Row],[low]]-F1195)</f>
        <v>414.43000000000029</v>
      </c>
      <c r="J1196" s="15">
        <f>MAX(BTC[[#This Row],[H-L]:[|L-pC|]])</f>
        <v>766</v>
      </c>
      <c r="K1196" s="8">
        <f>(K1195*9+BTC[[#This Row],[TR]])/10</f>
        <v>862.90642290908477</v>
      </c>
      <c r="L1196" s="12">
        <f>(BTC[[#This Row],[high]]+BTC[[#This Row],[low]])/2</f>
        <v>18383</v>
      </c>
      <c r="M1196" s="15">
        <f>BTC[[#This Row],[MidPrice]]+3*BTC[[#This Row],[ATR]]</f>
        <v>20971.719268727255</v>
      </c>
      <c r="N1196" s="15">
        <f>BTC[[#This Row],[MidPrice]]-3*BTC[[#This Row],[ATR]]</f>
        <v>15794.280731272745</v>
      </c>
      <c r="O1196" s="15">
        <f>IF(OR(BTC[[#This Row],[UpperE]]&lt;O1195,F1195&gt;O1195),BTC[[#This Row],[UpperE]],O1195)</f>
        <v>20282.463367211178</v>
      </c>
      <c r="P1196" s="15">
        <f>IF(OR(BTC[[#This Row],[LowerE]]&gt;P1195,F1195&lt;P1195),BTC[[#This Row],[LowerE]],P1195)</f>
        <v>16104.707322558948</v>
      </c>
      <c r="Q1196" s="8">
        <f>IF(T1195=O1195,BTC[[#This Row],[Upper]],BTC[[#This Row],[Lower]])</f>
        <v>16104.707322558948</v>
      </c>
      <c r="R1196" s="22" t="e">
        <f>IF(BTC[[#This Row],[SuperTrend]]=BTC[[#This Row],[Upper]],BTC[[#This Row],[Upper]],NA())</f>
        <v>#N/A</v>
      </c>
      <c r="S1196" s="22">
        <f>IF(BTC[[#This Row],[SuperTrend]]=BTC[[#This Row],[Lower]],BTC[[#This Row],[Lower]],NA())</f>
        <v>16104.707322558948</v>
      </c>
      <c r="T1196" s="22">
        <f>IF(BTC[[#This Row],[close]]&lt;=BTC[[#This Row],[STpot]],BTC[[#This Row],[Upper]],BTC[[#This Row],[Lower]])</f>
        <v>16104.707322558948</v>
      </c>
    </row>
    <row r="1197" spans="1:20" x14ac:dyDescent="0.25">
      <c r="A1197" s="5">
        <v>1196</v>
      </c>
      <c r="B1197" s="2">
        <v>44158</v>
      </c>
      <c r="C1197" s="1">
        <v>18368.009999999998</v>
      </c>
      <c r="D1197" s="1">
        <v>19418.97</v>
      </c>
      <c r="E1197" s="1">
        <v>18018</v>
      </c>
      <c r="F1197" s="1">
        <v>19160.009999999998</v>
      </c>
      <c r="G1197" s="15">
        <f>BTC[[#This Row],[high]]-BTC[[#This Row],[low]]</f>
        <v>1400.9700000000012</v>
      </c>
      <c r="H1197" s="15">
        <f>ABS(BTC[[#This Row],[high]]-F1196)</f>
        <v>1050.9700000000012</v>
      </c>
      <c r="I1197" s="15">
        <f>ABS(BTC[[#This Row],[low]]-F1196)</f>
        <v>350</v>
      </c>
      <c r="J1197" s="15">
        <f>MAX(BTC[[#This Row],[H-L]:[|L-pC|]])</f>
        <v>1400.9700000000012</v>
      </c>
      <c r="K1197" s="8">
        <f>(K1196*9+BTC[[#This Row],[TR]])/10</f>
        <v>916.71278061817645</v>
      </c>
      <c r="L1197" s="12">
        <f>(BTC[[#This Row],[high]]+BTC[[#This Row],[low]])/2</f>
        <v>18718.485000000001</v>
      </c>
      <c r="M1197" s="15">
        <f>BTC[[#This Row],[MidPrice]]+3*BTC[[#This Row],[ATR]]</f>
        <v>21468.623341854531</v>
      </c>
      <c r="N1197" s="15">
        <f>BTC[[#This Row],[MidPrice]]-3*BTC[[#This Row],[ATR]]</f>
        <v>15968.34665814547</v>
      </c>
      <c r="O1197" s="15">
        <f>IF(OR(BTC[[#This Row],[UpperE]]&lt;O1196,F1196&gt;O1196),BTC[[#This Row],[UpperE]],O1196)</f>
        <v>20282.463367211178</v>
      </c>
      <c r="P1197" s="15">
        <f>IF(OR(BTC[[#This Row],[LowerE]]&gt;P1196,F1196&lt;P1196),BTC[[#This Row],[LowerE]],P1196)</f>
        <v>16104.707322558948</v>
      </c>
      <c r="Q1197" s="8">
        <f>IF(T1196=O1196,BTC[[#This Row],[Upper]],BTC[[#This Row],[Lower]])</f>
        <v>16104.707322558948</v>
      </c>
      <c r="R1197" s="22" t="e">
        <f>IF(BTC[[#This Row],[SuperTrend]]=BTC[[#This Row],[Upper]],BTC[[#This Row],[Upper]],NA())</f>
        <v>#N/A</v>
      </c>
      <c r="S1197" s="22">
        <f>IF(BTC[[#This Row],[SuperTrend]]=BTC[[#This Row],[Lower]],BTC[[#This Row],[Lower]],NA())</f>
        <v>16104.707322558948</v>
      </c>
      <c r="T1197" s="22">
        <f>IF(BTC[[#This Row],[close]]&lt;=BTC[[#This Row],[STpot]],BTC[[#This Row],[Upper]],BTC[[#This Row],[Lower]])</f>
        <v>16104.707322558948</v>
      </c>
    </row>
    <row r="1198" spans="1:20" x14ac:dyDescent="0.25">
      <c r="A1198" s="5">
        <v>1197</v>
      </c>
      <c r="B1198" s="2">
        <v>44159</v>
      </c>
      <c r="C1198" s="1">
        <v>19160</v>
      </c>
      <c r="D1198" s="1">
        <v>19484.21</v>
      </c>
      <c r="E1198" s="1">
        <v>18500.27</v>
      </c>
      <c r="F1198" s="1">
        <v>18719.11</v>
      </c>
      <c r="G1198" s="15">
        <f>BTC[[#This Row],[high]]-BTC[[#This Row],[low]]</f>
        <v>983.93999999999869</v>
      </c>
      <c r="H1198" s="15">
        <f>ABS(BTC[[#This Row],[high]]-F1197)</f>
        <v>324.20000000000073</v>
      </c>
      <c r="I1198" s="15">
        <f>ABS(BTC[[#This Row],[low]]-F1197)</f>
        <v>659.73999999999796</v>
      </c>
      <c r="J1198" s="15">
        <f>MAX(BTC[[#This Row],[H-L]:[|L-pC|]])</f>
        <v>983.93999999999869</v>
      </c>
      <c r="K1198" s="8">
        <f>(K1197*9+BTC[[#This Row],[TR]])/10</f>
        <v>923.43550255635876</v>
      </c>
      <c r="L1198" s="12">
        <f>(BTC[[#This Row],[high]]+BTC[[#This Row],[low]])/2</f>
        <v>18992.239999999998</v>
      </c>
      <c r="M1198" s="15">
        <f>BTC[[#This Row],[MidPrice]]+3*BTC[[#This Row],[ATR]]</f>
        <v>21762.546507669074</v>
      </c>
      <c r="N1198" s="15">
        <f>BTC[[#This Row],[MidPrice]]-3*BTC[[#This Row],[ATR]]</f>
        <v>16221.933492330922</v>
      </c>
      <c r="O1198" s="15">
        <f>IF(OR(BTC[[#This Row],[UpperE]]&lt;O1197,F1197&gt;O1197),BTC[[#This Row],[UpperE]],O1197)</f>
        <v>20282.463367211178</v>
      </c>
      <c r="P1198" s="15">
        <f>IF(OR(BTC[[#This Row],[LowerE]]&gt;P1197,F1197&lt;P1197),BTC[[#This Row],[LowerE]],P1197)</f>
        <v>16221.933492330922</v>
      </c>
      <c r="Q1198" s="8">
        <f>IF(T1197=O1197,BTC[[#This Row],[Upper]],BTC[[#This Row],[Lower]])</f>
        <v>16221.933492330922</v>
      </c>
      <c r="R1198" s="22" t="e">
        <f>IF(BTC[[#This Row],[SuperTrend]]=BTC[[#This Row],[Upper]],BTC[[#This Row],[Upper]],NA())</f>
        <v>#N/A</v>
      </c>
      <c r="S1198" s="22">
        <f>IF(BTC[[#This Row],[SuperTrend]]=BTC[[#This Row],[Lower]],BTC[[#This Row],[Lower]],NA())</f>
        <v>16221.933492330922</v>
      </c>
      <c r="T1198" s="22">
        <f>IF(BTC[[#This Row],[close]]&lt;=BTC[[#This Row],[STpot]],BTC[[#This Row],[Upper]],BTC[[#This Row],[Lower]])</f>
        <v>16221.933492330922</v>
      </c>
    </row>
    <row r="1199" spans="1:20" x14ac:dyDescent="0.25">
      <c r="A1199" s="5">
        <v>1198</v>
      </c>
      <c r="B1199" s="2">
        <v>44160</v>
      </c>
      <c r="C1199" s="1">
        <v>18718.830000000002</v>
      </c>
      <c r="D1199" s="1">
        <v>18915.03</v>
      </c>
      <c r="E1199" s="1">
        <v>16188</v>
      </c>
      <c r="F1199" s="1">
        <v>17149.47</v>
      </c>
      <c r="G1199" s="15">
        <f>BTC[[#This Row],[high]]-BTC[[#This Row],[low]]</f>
        <v>2727.0299999999988</v>
      </c>
      <c r="H1199" s="15">
        <f>ABS(BTC[[#This Row],[high]]-F1198)</f>
        <v>195.91999999999825</v>
      </c>
      <c r="I1199" s="15">
        <f>ABS(BTC[[#This Row],[low]]-F1198)</f>
        <v>2531.1100000000006</v>
      </c>
      <c r="J1199" s="15">
        <f>MAX(BTC[[#This Row],[H-L]:[|L-pC|]])</f>
        <v>2727.0299999999988</v>
      </c>
      <c r="K1199" s="8">
        <f>(K1198*9+BTC[[#This Row],[TR]])/10</f>
        <v>1103.7949523007228</v>
      </c>
      <c r="L1199" s="12">
        <f>(BTC[[#This Row],[high]]+BTC[[#This Row],[low]])/2</f>
        <v>17551.514999999999</v>
      </c>
      <c r="M1199" s="15">
        <f>BTC[[#This Row],[MidPrice]]+3*BTC[[#This Row],[ATR]]</f>
        <v>20862.899856902168</v>
      </c>
      <c r="N1199" s="15">
        <f>BTC[[#This Row],[MidPrice]]-3*BTC[[#This Row],[ATR]]</f>
        <v>14240.130143097831</v>
      </c>
      <c r="O1199" s="15">
        <f>IF(OR(BTC[[#This Row],[UpperE]]&lt;O1198,F1198&gt;O1198),BTC[[#This Row],[UpperE]],O1198)</f>
        <v>20282.463367211178</v>
      </c>
      <c r="P1199" s="15">
        <f>IF(OR(BTC[[#This Row],[LowerE]]&gt;P1198,F1198&lt;P1198),BTC[[#This Row],[LowerE]],P1198)</f>
        <v>16221.933492330922</v>
      </c>
      <c r="Q1199" s="8">
        <f>IF(T1198=O1198,BTC[[#This Row],[Upper]],BTC[[#This Row],[Lower]])</f>
        <v>16221.933492330922</v>
      </c>
      <c r="R1199" s="22" t="e">
        <f>IF(BTC[[#This Row],[SuperTrend]]=BTC[[#This Row],[Upper]],BTC[[#This Row],[Upper]],NA())</f>
        <v>#N/A</v>
      </c>
      <c r="S1199" s="22">
        <f>IF(BTC[[#This Row],[SuperTrend]]=BTC[[#This Row],[Lower]],BTC[[#This Row],[Lower]],NA())</f>
        <v>16221.933492330922</v>
      </c>
      <c r="T1199" s="22">
        <f>IF(BTC[[#This Row],[close]]&lt;=BTC[[#This Row],[STpot]],BTC[[#This Row],[Upper]],BTC[[#This Row],[Lower]])</f>
        <v>16221.933492330922</v>
      </c>
    </row>
    <row r="1200" spans="1:20" x14ac:dyDescent="0.25">
      <c r="A1200" s="5">
        <v>1199</v>
      </c>
      <c r="B1200" s="2">
        <v>44161</v>
      </c>
      <c r="C1200" s="1">
        <v>17149.47</v>
      </c>
      <c r="D1200" s="1">
        <v>17457.62</v>
      </c>
      <c r="E1200" s="1">
        <v>16438.080000000002</v>
      </c>
      <c r="F1200" s="1">
        <v>17139.52</v>
      </c>
      <c r="G1200" s="15">
        <f>BTC[[#This Row],[high]]-BTC[[#This Row],[low]]</f>
        <v>1019.5399999999972</v>
      </c>
      <c r="H1200" s="15">
        <f>ABS(BTC[[#This Row],[high]]-F1199)</f>
        <v>308.14999999999782</v>
      </c>
      <c r="I1200" s="15">
        <f>ABS(BTC[[#This Row],[low]]-F1199)</f>
        <v>711.38999999999942</v>
      </c>
      <c r="J1200" s="15">
        <f>MAX(BTC[[#This Row],[H-L]:[|L-pC|]])</f>
        <v>1019.5399999999972</v>
      </c>
      <c r="K1200" s="8">
        <f>(K1199*9+BTC[[#This Row],[TR]])/10</f>
        <v>1095.3694570706502</v>
      </c>
      <c r="L1200" s="12">
        <f>(BTC[[#This Row],[high]]+BTC[[#This Row],[low]])/2</f>
        <v>16947.849999999999</v>
      </c>
      <c r="M1200" s="15">
        <f>BTC[[#This Row],[MidPrice]]+3*BTC[[#This Row],[ATR]]</f>
        <v>20233.958371211949</v>
      </c>
      <c r="N1200" s="15">
        <f>BTC[[#This Row],[MidPrice]]-3*BTC[[#This Row],[ATR]]</f>
        <v>13661.741628788048</v>
      </c>
      <c r="O1200" s="15">
        <f>IF(OR(BTC[[#This Row],[UpperE]]&lt;O1199,F1199&gt;O1199),BTC[[#This Row],[UpperE]],O1199)</f>
        <v>20233.958371211949</v>
      </c>
      <c r="P1200" s="15">
        <f>IF(OR(BTC[[#This Row],[LowerE]]&gt;P1199,F1199&lt;P1199),BTC[[#This Row],[LowerE]],P1199)</f>
        <v>16221.933492330922</v>
      </c>
      <c r="Q1200" s="8">
        <f>IF(T1199=O1199,BTC[[#This Row],[Upper]],BTC[[#This Row],[Lower]])</f>
        <v>16221.933492330922</v>
      </c>
      <c r="R1200" s="22" t="e">
        <f>IF(BTC[[#This Row],[SuperTrend]]=BTC[[#This Row],[Upper]],BTC[[#This Row],[Upper]],NA())</f>
        <v>#N/A</v>
      </c>
      <c r="S1200" s="22">
        <f>IF(BTC[[#This Row],[SuperTrend]]=BTC[[#This Row],[Lower]],BTC[[#This Row],[Lower]],NA())</f>
        <v>16221.933492330922</v>
      </c>
      <c r="T1200" s="22">
        <f>IF(BTC[[#This Row],[close]]&lt;=BTC[[#This Row],[STpot]],BTC[[#This Row],[Upper]],BTC[[#This Row],[Lower]])</f>
        <v>16221.933492330922</v>
      </c>
    </row>
    <row r="1201" spans="1:20" x14ac:dyDescent="0.25">
      <c r="A1201" s="5">
        <v>1200</v>
      </c>
      <c r="B1201" s="2">
        <v>44162</v>
      </c>
      <c r="C1201" s="1">
        <v>17139.53</v>
      </c>
      <c r="D1201" s="1">
        <v>17880.490000000002</v>
      </c>
      <c r="E1201" s="1">
        <v>16865.560000000001</v>
      </c>
      <c r="F1201" s="1">
        <v>17719.849999999999</v>
      </c>
      <c r="G1201" s="15">
        <f>BTC[[#This Row],[high]]-BTC[[#This Row],[low]]</f>
        <v>1014.9300000000003</v>
      </c>
      <c r="H1201" s="15">
        <f>ABS(BTC[[#This Row],[high]]-F1200)</f>
        <v>740.97000000000116</v>
      </c>
      <c r="I1201" s="15">
        <f>ABS(BTC[[#This Row],[low]]-F1200)</f>
        <v>273.95999999999913</v>
      </c>
      <c r="J1201" s="15">
        <f>MAX(BTC[[#This Row],[H-L]:[|L-pC|]])</f>
        <v>1014.9300000000003</v>
      </c>
      <c r="K1201" s="8">
        <f>(K1200*9+BTC[[#This Row],[TR]])/10</f>
        <v>1087.3255113635853</v>
      </c>
      <c r="L1201" s="12">
        <f>(BTC[[#This Row],[high]]+BTC[[#This Row],[low]])/2</f>
        <v>17373.025000000001</v>
      </c>
      <c r="M1201" s="15">
        <f>BTC[[#This Row],[MidPrice]]+3*BTC[[#This Row],[ATR]]</f>
        <v>20635.001534090756</v>
      </c>
      <c r="N1201" s="15">
        <f>BTC[[#This Row],[MidPrice]]-3*BTC[[#This Row],[ATR]]</f>
        <v>14111.048465909245</v>
      </c>
      <c r="O1201" s="15">
        <f>IF(OR(BTC[[#This Row],[UpperE]]&lt;O1200,F1200&gt;O1200),BTC[[#This Row],[UpperE]],O1200)</f>
        <v>20233.958371211949</v>
      </c>
      <c r="P1201" s="15">
        <f>IF(OR(BTC[[#This Row],[LowerE]]&gt;P1200,F1200&lt;P1200),BTC[[#This Row],[LowerE]],P1200)</f>
        <v>16221.933492330922</v>
      </c>
      <c r="Q1201" s="8">
        <f>IF(T1200=O1200,BTC[[#This Row],[Upper]],BTC[[#This Row],[Lower]])</f>
        <v>16221.933492330922</v>
      </c>
      <c r="R1201" s="22" t="e">
        <f>IF(BTC[[#This Row],[SuperTrend]]=BTC[[#This Row],[Upper]],BTC[[#This Row],[Upper]],NA())</f>
        <v>#N/A</v>
      </c>
      <c r="S1201" s="22">
        <f>IF(BTC[[#This Row],[SuperTrend]]=BTC[[#This Row],[Lower]],BTC[[#This Row],[Lower]],NA())</f>
        <v>16221.933492330922</v>
      </c>
      <c r="T1201" s="22">
        <f>IF(BTC[[#This Row],[close]]&lt;=BTC[[#This Row],[STpot]],BTC[[#This Row],[Upper]],BTC[[#This Row],[Lower]])</f>
        <v>16221.933492330922</v>
      </c>
    </row>
    <row r="1202" spans="1:20" x14ac:dyDescent="0.25">
      <c r="A1202" s="5">
        <v>1201</v>
      </c>
      <c r="B1202" s="2">
        <v>44163</v>
      </c>
      <c r="C1202" s="1">
        <v>17719.84</v>
      </c>
      <c r="D1202" s="1">
        <v>18360.05</v>
      </c>
      <c r="E1202" s="1">
        <v>17517</v>
      </c>
      <c r="F1202" s="1">
        <v>18184.990000000002</v>
      </c>
      <c r="G1202" s="15">
        <f>BTC[[#This Row],[high]]-BTC[[#This Row],[low]]</f>
        <v>843.04999999999927</v>
      </c>
      <c r="H1202" s="15">
        <f>ABS(BTC[[#This Row],[high]]-F1201)</f>
        <v>640.20000000000073</v>
      </c>
      <c r="I1202" s="15">
        <f>ABS(BTC[[#This Row],[low]]-F1201)</f>
        <v>202.84999999999854</v>
      </c>
      <c r="J1202" s="15">
        <f>MAX(BTC[[#This Row],[H-L]:[|L-pC|]])</f>
        <v>843.04999999999927</v>
      </c>
      <c r="K1202" s="8">
        <f>(K1201*9+BTC[[#This Row],[TR]])/10</f>
        <v>1062.8979602272268</v>
      </c>
      <c r="L1202" s="12">
        <f>(BTC[[#This Row],[high]]+BTC[[#This Row],[low]])/2</f>
        <v>17938.525000000001</v>
      </c>
      <c r="M1202" s="15">
        <f>BTC[[#This Row],[MidPrice]]+3*BTC[[#This Row],[ATR]]</f>
        <v>21127.218880681681</v>
      </c>
      <c r="N1202" s="15">
        <f>BTC[[#This Row],[MidPrice]]-3*BTC[[#This Row],[ATR]]</f>
        <v>14749.831119318322</v>
      </c>
      <c r="O1202" s="15">
        <f>IF(OR(BTC[[#This Row],[UpperE]]&lt;O1201,F1201&gt;O1201),BTC[[#This Row],[UpperE]],O1201)</f>
        <v>20233.958371211949</v>
      </c>
      <c r="P1202" s="15">
        <f>IF(OR(BTC[[#This Row],[LowerE]]&gt;P1201,F1201&lt;P1201),BTC[[#This Row],[LowerE]],P1201)</f>
        <v>16221.933492330922</v>
      </c>
      <c r="Q1202" s="8">
        <f>IF(T1201=O1201,BTC[[#This Row],[Upper]],BTC[[#This Row],[Lower]])</f>
        <v>16221.933492330922</v>
      </c>
      <c r="R1202" s="22" t="e">
        <f>IF(BTC[[#This Row],[SuperTrend]]=BTC[[#This Row],[Upper]],BTC[[#This Row],[Upper]],NA())</f>
        <v>#N/A</v>
      </c>
      <c r="S1202" s="22">
        <f>IF(BTC[[#This Row],[SuperTrend]]=BTC[[#This Row],[Lower]],BTC[[#This Row],[Lower]],NA())</f>
        <v>16221.933492330922</v>
      </c>
      <c r="T1202" s="22">
        <f>IF(BTC[[#This Row],[close]]&lt;=BTC[[#This Row],[STpot]],BTC[[#This Row],[Upper]],BTC[[#This Row],[Lower]])</f>
        <v>16221.933492330922</v>
      </c>
    </row>
    <row r="1203" spans="1:20" x14ac:dyDescent="0.25">
      <c r="A1203" s="5">
        <v>1202</v>
      </c>
      <c r="B1203" s="2">
        <v>44164</v>
      </c>
      <c r="C1203" s="1">
        <v>18185</v>
      </c>
      <c r="D1203" s="1">
        <v>19863.16</v>
      </c>
      <c r="E1203" s="1">
        <v>18184.990000000002</v>
      </c>
      <c r="F1203" s="1">
        <v>19695.87</v>
      </c>
      <c r="G1203" s="15">
        <f>BTC[[#This Row],[high]]-BTC[[#This Row],[low]]</f>
        <v>1678.1699999999983</v>
      </c>
      <c r="H1203" s="15">
        <f>ABS(BTC[[#This Row],[high]]-F1202)</f>
        <v>1678.1699999999983</v>
      </c>
      <c r="I1203" s="15">
        <f>ABS(BTC[[#This Row],[low]]-F1202)</f>
        <v>0</v>
      </c>
      <c r="J1203" s="15">
        <f>MAX(BTC[[#This Row],[H-L]:[|L-pC|]])</f>
        <v>1678.1699999999983</v>
      </c>
      <c r="K1203" s="8">
        <f>(K1202*9+BTC[[#This Row],[TR]])/10</f>
        <v>1124.425164204504</v>
      </c>
      <c r="L1203" s="12">
        <f>(BTC[[#This Row],[high]]+BTC[[#This Row],[low]])/2</f>
        <v>19024.075000000001</v>
      </c>
      <c r="M1203" s="15">
        <f>BTC[[#This Row],[MidPrice]]+3*BTC[[#This Row],[ATR]]</f>
        <v>22397.350492613514</v>
      </c>
      <c r="N1203" s="15">
        <f>BTC[[#This Row],[MidPrice]]-3*BTC[[#This Row],[ATR]]</f>
        <v>15650.799507386488</v>
      </c>
      <c r="O1203" s="15">
        <f>IF(OR(BTC[[#This Row],[UpperE]]&lt;O1202,F1202&gt;O1202),BTC[[#This Row],[UpperE]],O1202)</f>
        <v>20233.958371211949</v>
      </c>
      <c r="P1203" s="15">
        <f>IF(OR(BTC[[#This Row],[LowerE]]&gt;P1202,F1202&lt;P1202),BTC[[#This Row],[LowerE]],P1202)</f>
        <v>16221.933492330922</v>
      </c>
      <c r="Q1203" s="8">
        <f>IF(T1202=O1202,BTC[[#This Row],[Upper]],BTC[[#This Row],[Lower]])</f>
        <v>16221.933492330922</v>
      </c>
      <c r="R1203" s="22" t="e">
        <f>IF(BTC[[#This Row],[SuperTrend]]=BTC[[#This Row],[Upper]],BTC[[#This Row],[Upper]],NA())</f>
        <v>#N/A</v>
      </c>
      <c r="S1203" s="22">
        <f>IF(BTC[[#This Row],[SuperTrend]]=BTC[[#This Row],[Lower]],BTC[[#This Row],[Lower]],NA())</f>
        <v>16221.933492330922</v>
      </c>
      <c r="T1203" s="22">
        <f>IF(BTC[[#This Row],[close]]&lt;=BTC[[#This Row],[STpot]],BTC[[#This Row],[Upper]],BTC[[#This Row],[Lower]])</f>
        <v>16221.933492330922</v>
      </c>
    </row>
    <row r="1204" spans="1:20" x14ac:dyDescent="0.25">
      <c r="A1204" s="5">
        <v>1203</v>
      </c>
      <c r="B1204" s="2">
        <v>44165</v>
      </c>
      <c r="C1204" s="1">
        <v>19695.87</v>
      </c>
      <c r="D1204" s="1">
        <v>19888</v>
      </c>
      <c r="E1204" s="1">
        <v>18001.12</v>
      </c>
      <c r="F1204" s="1">
        <v>18764.96</v>
      </c>
      <c r="G1204" s="15">
        <f>BTC[[#This Row],[high]]-BTC[[#This Row],[low]]</f>
        <v>1886.880000000001</v>
      </c>
      <c r="H1204" s="15">
        <f>ABS(BTC[[#This Row],[high]]-F1203)</f>
        <v>192.13000000000102</v>
      </c>
      <c r="I1204" s="15">
        <f>ABS(BTC[[#This Row],[low]]-F1203)</f>
        <v>1694.75</v>
      </c>
      <c r="J1204" s="15">
        <f>MAX(BTC[[#This Row],[H-L]:[|L-pC|]])</f>
        <v>1886.880000000001</v>
      </c>
      <c r="K1204" s="8">
        <f>(K1203*9+BTC[[#This Row],[TR]])/10</f>
        <v>1200.6706477840537</v>
      </c>
      <c r="L1204" s="12">
        <f>(BTC[[#This Row],[high]]+BTC[[#This Row],[low]])/2</f>
        <v>18944.559999999998</v>
      </c>
      <c r="M1204" s="15">
        <f>BTC[[#This Row],[MidPrice]]+3*BTC[[#This Row],[ATR]]</f>
        <v>22546.571943352159</v>
      </c>
      <c r="N1204" s="15">
        <f>BTC[[#This Row],[MidPrice]]-3*BTC[[#This Row],[ATR]]</f>
        <v>15342.548056647836</v>
      </c>
      <c r="O1204" s="15">
        <f>IF(OR(BTC[[#This Row],[UpperE]]&lt;O1203,F1203&gt;O1203),BTC[[#This Row],[UpperE]],O1203)</f>
        <v>20233.958371211949</v>
      </c>
      <c r="P1204" s="15">
        <f>IF(OR(BTC[[#This Row],[LowerE]]&gt;P1203,F1203&lt;P1203),BTC[[#This Row],[LowerE]],P1203)</f>
        <v>16221.933492330922</v>
      </c>
      <c r="Q1204" s="8">
        <f>IF(T1203=O1203,BTC[[#This Row],[Upper]],BTC[[#This Row],[Lower]])</f>
        <v>16221.933492330922</v>
      </c>
      <c r="R1204" s="22" t="e">
        <f>IF(BTC[[#This Row],[SuperTrend]]=BTC[[#This Row],[Upper]],BTC[[#This Row],[Upper]],NA())</f>
        <v>#N/A</v>
      </c>
      <c r="S1204" s="22">
        <f>IF(BTC[[#This Row],[SuperTrend]]=BTC[[#This Row],[Lower]],BTC[[#This Row],[Lower]],NA())</f>
        <v>16221.933492330922</v>
      </c>
      <c r="T1204" s="22">
        <f>IF(BTC[[#This Row],[close]]&lt;=BTC[[#This Row],[STpot]],BTC[[#This Row],[Upper]],BTC[[#This Row],[Lower]])</f>
        <v>16221.933492330922</v>
      </c>
    </row>
    <row r="1205" spans="1:20" x14ac:dyDescent="0.25">
      <c r="A1205" s="5">
        <v>1204</v>
      </c>
      <c r="B1205" s="2">
        <v>44166</v>
      </c>
      <c r="C1205" s="1">
        <v>18764.96</v>
      </c>
      <c r="D1205" s="1">
        <v>19342</v>
      </c>
      <c r="E1205" s="1">
        <v>18330</v>
      </c>
      <c r="F1205" s="1">
        <v>19204.09</v>
      </c>
      <c r="G1205" s="15">
        <f>BTC[[#This Row],[high]]-BTC[[#This Row],[low]]</f>
        <v>1012</v>
      </c>
      <c r="H1205" s="15">
        <f>ABS(BTC[[#This Row],[high]]-F1204)</f>
        <v>577.04000000000087</v>
      </c>
      <c r="I1205" s="15">
        <f>ABS(BTC[[#This Row],[low]]-F1204)</f>
        <v>434.95999999999913</v>
      </c>
      <c r="J1205" s="15">
        <f>MAX(BTC[[#This Row],[H-L]:[|L-pC|]])</f>
        <v>1012</v>
      </c>
      <c r="K1205" s="8">
        <f>(K1204*9+BTC[[#This Row],[TR]])/10</f>
        <v>1181.8035830056483</v>
      </c>
      <c r="L1205" s="12">
        <f>(BTC[[#This Row],[high]]+BTC[[#This Row],[low]])/2</f>
        <v>18836</v>
      </c>
      <c r="M1205" s="15">
        <f>BTC[[#This Row],[MidPrice]]+3*BTC[[#This Row],[ATR]]</f>
        <v>22381.410749016944</v>
      </c>
      <c r="N1205" s="15">
        <f>BTC[[#This Row],[MidPrice]]-3*BTC[[#This Row],[ATR]]</f>
        <v>15290.589250983056</v>
      </c>
      <c r="O1205" s="15">
        <f>IF(OR(BTC[[#This Row],[UpperE]]&lt;O1204,F1204&gt;O1204),BTC[[#This Row],[UpperE]],O1204)</f>
        <v>20233.958371211949</v>
      </c>
      <c r="P1205" s="15">
        <f>IF(OR(BTC[[#This Row],[LowerE]]&gt;P1204,F1204&lt;P1204),BTC[[#This Row],[LowerE]],P1204)</f>
        <v>16221.933492330922</v>
      </c>
      <c r="Q1205" s="8">
        <f>IF(T1204=O1204,BTC[[#This Row],[Upper]],BTC[[#This Row],[Lower]])</f>
        <v>16221.933492330922</v>
      </c>
      <c r="R1205" s="22" t="e">
        <f>IF(BTC[[#This Row],[SuperTrend]]=BTC[[#This Row],[Upper]],BTC[[#This Row],[Upper]],NA())</f>
        <v>#N/A</v>
      </c>
      <c r="S1205" s="22">
        <f>IF(BTC[[#This Row],[SuperTrend]]=BTC[[#This Row],[Lower]],BTC[[#This Row],[Lower]],NA())</f>
        <v>16221.933492330922</v>
      </c>
      <c r="T1205" s="22">
        <f>IF(BTC[[#This Row],[close]]&lt;=BTC[[#This Row],[STpot]],BTC[[#This Row],[Upper]],BTC[[#This Row],[Lower]])</f>
        <v>16221.933492330922</v>
      </c>
    </row>
    <row r="1206" spans="1:20" x14ac:dyDescent="0.25">
      <c r="A1206" s="5">
        <v>1205</v>
      </c>
      <c r="B1206" s="2">
        <v>44167</v>
      </c>
      <c r="C1206" s="1">
        <v>19204.080000000002</v>
      </c>
      <c r="D1206" s="1">
        <v>19598</v>
      </c>
      <c r="E1206" s="1">
        <v>18867.2</v>
      </c>
      <c r="F1206" s="1">
        <v>19421.900000000001</v>
      </c>
      <c r="G1206" s="15">
        <f>BTC[[#This Row],[high]]-BTC[[#This Row],[low]]</f>
        <v>730.79999999999927</v>
      </c>
      <c r="H1206" s="15">
        <f>ABS(BTC[[#This Row],[high]]-F1205)</f>
        <v>393.90999999999985</v>
      </c>
      <c r="I1206" s="15">
        <f>ABS(BTC[[#This Row],[low]]-F1205)</f>
        <v>336.88999999999942</v>
      </c>
      <c r="J1206" s="15">
        <f>MAX(BTC[[#This Row],[H-L]:[|L-pC|]])</f>
        <v>730.79999999999927</v>
      </c>
      <c r="K1206" s="8">
        <f>(K1205*9+BTC[[#This Row],[TR]])/10</f>
        <v>1136.7032247050834</v>
      </c>
      <c r="L1206" s="12">
        <f>(BTC[[#This Row],[high]]+BTC[[#This Row],[low]])/2</f>
        <v>19232.599999999999</v>
      </c>
      <c r="M1206" s="15">
        <f>BTC[[#This Row],[MidPrice]]+3*BTC[[#This Row],[ATR]]</f>
        <v>22642.709674115249</v>
      </c>
      <c r="N1206" s="15">
        <f>BTC[[#This Row],[MidPrice]]-3*BTC[[#This Row],[ATR]]</f>
        <v>15822.490325884748</v>
      </c>
      <c r="O1206" s="15">
        <f>IF(OR(BTC[[#This Row],[UpperE]]&lt;O1205,F1205&gt;O1205),BTC[[#This Row],[UpperE]],O1205)</f>
        <v>20233.958371211949</v>
      </c>
      <c r="P1206" s="15">
        <f>IF(OR(BTC[[#This Row],[LowerE]]&gt;P1205,F1205&lt;P1205),BTC[[#This Row],[LowerE]],P1205)</f>
        <v>16221.933492330922</v>
      </c>
      <c r="Q1206" s="8">
        <f>IF(T1205=O1205,BTC[[#This Row],[Upper]],BTC[[#This Row],[Lower]])</f>
        <v>16221.933492330922</v>
      </c>
      <c r="R1206" s="22" t="e">
        <f>IF(BTC[[#This Row],[SuperTrend]]=BTC[[#This Row],[Upper]],BTC[[#This Row],[Upper]],NA())</f>
        <v>#N/A</v>
      </c>
      <c r="S1206" s="22">
        <f>IF(BTC[[#This Row],[SuperTrend]]=BTC[[#This Row],[Lower]],BTC[[#This Row],[Lower]],NA())</f>
        <v>16221.933492330922</v>
      </c>
      <c r="T1206" s="22">
        <f>IF(BTC[[#This Row],[close]]&lt;=BTC[[#This Row],[STpot]],BTC[[#This Row],[Upper]],BTC[[#This Row],[Lower]])</f>
        <v>16221.933492330922</v>
      </c>
    </row>
    <row r="1207" spans="1:20" x14ac:dyDescent="0.25">
      <c r="A1207" s="5">
        <v>1206</v>
      </c>
      <c r="B1207" s="2">
        <v>44168</v>
      </c>
      <c r="C1207" s="1">
        <v>19422.34</v>
      </c>
      <c r="D1207" s="1">
        <v>19527</v>
      </c>
      <c r="E1207" s="1">
        <v>18565.310000000001</v>
      </c>
      <c r="F1207" s="1">
        <v>18650.52</v>
      </c>
      <c r="G1207" s="15">
        <f>BTC[[#This Row],[high]]-BTC[[#This Row],[low]]</f>
        <v>961.68999999999869</v>
      </c>
      <c r="H1207" s="15">
        <f>ABS(BTC[[#This Row],[high]]-F1206)</f>
        <v>105.09999999999854</v>
      </c>
      <c r="I1207" s="15">
        <f>ABS(BTC[[#This Row],[low]]-F1206)</f>
        <v>856.59000000000015</v>
      </c>
      <c r="J1207" s="15">
        <f>MAX(BTC[[#This Row],[H-L]:[|L-pC|]])</f>
        <v>961.68999999999869</v>
      </c>
      <c r="K1207" s="8">
        <f>(K1206*9+BTC[[#This Row],[TR]])/10</f>
        <v>1119.2019022345748</v>
      </c>
      <c r="L1207" s="12">
        <f>(BTC[[#This Row],[high]]+BTC[[#This Row],[low]])/2</f>
        <v>19046.154999999999</v>
      </c>
      <c r="M1207" s="15">
        <f>BTC[[#This Row],[MidPrice]]+3*BTC[[#This Row],[ATR]]</f>
        <v>22403.760706703724</v>
      </c>
      <c r="N1207" s="15">
        <f>BTC[[#This Row],[MidPrice]]-3*BTC[[#This Row],[ATR]]</f>
        <v>15688.549293296273</v>
      </c>
      <c r="O1207" s="15">
        <f>IF(OR(BTC[[#This Row],[UpperE]]&lt;O1206,F1206&gt;O1206),BTC[[#This Row],[UpperE]],O1206)</f>
        <v>20233.958371211949</v>
      </c>
      <c r="P1207" s="15">
        <f>IF(OR(BTC[[#This Row],[LowerE]]&gt;P1206,F1206&lt;P1206),BTC[[#This Row],[LowerE]],P1206)</f>
        <v>16221.933492330922</v>
      </c>
      <c r="Q1207" s="8">
        <f>IF(T1206=O1206,BTC[[#This Row],[Upper]],BTC[[#This Row],[Lower]])</f>
        <v>16221.933492330922</v>
      </c>
      <c r="R1207" s="22" t="e">
        <f>IF(BTC[[#This Row],[SuperTrend]]=BTC[[#This Row],[Upper]],BTC[[#This Row],[Upper]],NA())</f>
        <v>#N/A</v>
      </c>
      <c r="S1207" s="22">
        <f>IF(BTC[[#This Row],[SuperTrend]]=BTC[[#This Row],[Lower]],BTC[[#This Row],[Lower]],NA())</f>
        <v>16221.933492330922</v>
      </c>
      <c r="T1207" s="22">
        <f>IF(BTC[[#This Row],[close]]&lt;=BTC[[#This Row],[STpot]],BTC[[#This Row],[Upper]],BTC[[#This Row],[Lower]])</f>
        <v>16221.933492330922</v>
      </c>
    </row>
    <row r="1208" spans="1:20" x14ac:dyDescent="0.25">
      <c r="A1208" s="5">
        <v>1207</v>
      </c>
      <c r="B1208" s="2">
        <v>44169</v>
      </c>
      <c r="C1208" s="1">
        <v>18650.509999999998</v>
      </c>
      <c r="D1208" s="1">
        <v>19177</v>
      </c>
      <c r="E1208" s="1">
        <v>18500</v>
      </c>
      <c r="F1208" s="1">
        <v>19147.66</v>
      </c>
      <c r="G1208" s="15">
        <f>BTC[[#This Row],[high]]-BTC[[#This Row],[low]]</f>
        <v>677</v>
      </c>
      <c r="H1208" s="15">
        <f>ABS(BTC[[#This Row],[high]]-F1207)</f>
        <v>526.47999999999956</v>
      </c>
      <c r="I1208" s="15">
        <f>ABS(BTC[[#This Row],[low]]-F1207)</f>
        <v>150.52000000000044</v>
      </c>
      <c r="J1208" s="15">
        <f>MAX(BTC[[#This Row],[H-L]:[|L-pC|]])</f>
        <v>677</v>
      </c>
      <c r="K1208" s="8">
        <f>(K1207*9+BTC[[#This Row],[TR]])/10</f>
        <v>1074.9817120111172</v>
      </c>
      <c r="L1208" s="12">
        <f>(BTC[[#This Row],[high]]+BTC[[#This Row],[low]])/2</f>
        <v>18838.5</v>
      </c>
      <c r="M1208" s="15">
        <f>BTC[[#This Row],[MidPrice]]+3*BTC[[#This Row],[ATR]]</f>
        <v>22063.445136033351</v>
      </c>
      <c r="N1208" s="15">
        <f>BTC[[#This Row],[MidPrice]]-3*BTC[[#This Row],[ATR]]</f>
        <v>15613.554863966649</v>
      </c>
      <c r="O1208" s="15">
        <f>IF(OR(BTC[[#This Row],[UpperE]]&lt;O1207,F1207&gt;O1207),BTC[[#This Row],[UpperE]],O1207)</f>
        <v>20233.958371211949</v>
      </c>
      <c r="P1208" s="15">
        <f>IF(OR(BTC[[#This Row],[LowerE]]&gt;P1207,F1207&lt;P1207),BTC[[#This Row],[LowerE]],P1207)</f>
        <v>16221.933492330922</v>
      </c>
      <c r="Q1208" s="8">
        <f>IF(T1207=O1207,BTC[[#This Row],[Upper]],BTC[[#This Row],[Lower]])</f>
        <v>16221.933492330922</v>
      </c>
      <c r="R1208" s="22" t="e">
        <f>IF(BTC[[#This Row],[SuperTrend]]=BTC[[#This Row],[Upper]],BTC[[#This Row],[Upper]],NA())</f>
        <v>#N/A</v>
      </c>
      <c r="S1208" s="22">
        <f>IF(BTC[[#This Row],[SuperTrend]]=BTC[[#This Row],[Lower]],BTC[[#This Row],[Lower]],NA())</f>
        <v>16221.933492330922</v>
      </c>
      <c r="T1208" s="22">
        <f>IF(BTC[[#This Row],[close]]&lt;=BTC[[#This Row],[STpot]],BTC[[#This Row],[Upper]],BTC[[#This Row],[Lower]])</f>
        <v>16221.933492330922</v>
      </c>
    </row>
    <row r="1209" spans="1:20" x14ac:dyDescent="0.25">
      <c r="A1209" s="5">
        <v>1208</v>
      </c>
      <c r="B1209" s="2">
        <v>44170</v>
      </c>
      <c r="C1209" s="1">
        <v>19147.66</v>
      </c>
      <c r="D1209" s="1">
        <v>19420</v>
      </c>
      <c r="E1209" s="1">
        <v>18857</v>
      </c>
      <c r="F1209" s="1">
        <v>19359.400000000001</v>
      </c>
      <c r="G1209" s="15">
        <f>BTC[[#This Row],[high]]-BTC[[#This Row],[low]]</f>
        <v>563</v>
      </c>
      <c r="H1209" s="15">
        <f>ABS(BTC[[#This Row],[high]]-F1208)</f>
        <v>272.34000000000015</v>
      </c>
      <c r="I1209" s="15">
        <f>ABS(BTC[[#This Row],[low]]-F1208)</f>
        <v>290.65999999999985</v>
      </c>
      <c r="J1209" s="15">
        <f>MAX(BTC[[#This Row],[H-L]:[|L-pC|]])</f>
        <v>563</v>
      </c>
      <c r="K1209" s="8">
        <f>(K1208*9+BTC[[#This Row],[TR]])/10</f>
        <v>1023.7835408100054</v>
      </c>
      <c r="L1209" s="12">
        <f>(BTC[[#This Row],[high]]+BTC[[#This Row],[low]])/2</f>
        <v>19138.5</v>
      </c>
      <c r="M1209" s="15">
        <f>BTC[[#This Row],[MidPrice]]+3*BTC[[#This Row],[ATR]]</f>
        <v>22209.850622430014</v>
      </c>
      <c r="N1209" s="15">
        <f>BTC[[#This Row],[MidPrice]]-3*BTC[[#This Row],[ATR]]</f>
        <v>16067.149377569984</v>
      </c>
      <c r="O1209" s="15">
        <f>IF(OR(BTC[[#This Row],[UpperE]]&lt;O1208,F1208&gt;O1208),BTC[[#This Row],[UpperE]],O1208)</f>
        <v>20233.958371211949</v>
      </c>
      <c r="P1209" s="15">
        <f>IF(OR(BTC[[#This Row],[LowerE]]&gt;P1208,F1208&lt;P1208),BTC[[#This Row],[LowerE]],P1208)</f>
        <v>16221.933492330922</v>
      </c>
      <c r="Q1209" s="8">
        <f>IF(T1208=O1208,BTC[[#This Row],[Upper]],BTC[[#This Row],[Lower]])</f>
        <v>16221.933492330922</v>
      </c>
      <c r="R1209" s="22" t="e">
        <f>IF(BTC[[#This Row],[SuperTrend]]=BTC[[#This Row],[Upper]],BTC[[#This Row],[Upper]],NA())</f>
        <v>#N/A</v>
      </c>
      <c r="S1209" s="22">
        <f>IF(BTC[[#This Row],[SuperTrend]]=BTC[[#This Row],[Lower]],BTC[[#This Row],[Lower]],NA())</f>
        <v>16221.933492330922</v>
      </c>
      <c r="T1209" s="22">
        <f>IF(BTC[[#This Row],[close]]&lt;=BTC[[#This Row],[STpot]],BTC[[#This Row],[Upper]],BTC[[#This Row],[Lower]])</f>
        <v>16221.933492330922</v>
      </c>
    </row>
    <row r="1210" spans="1:20" x14ac:dyDescent="0.25">
      <c r="A1210" s="5">
        <v>1209</v>
      </c>
      <c r="B1210" s="2">
        <v>44171</v>
      </c>
      <c r="C1210" s="1">
        <v>19358.669999999998</v>
      </c>
      <c r="D1210" s="1">
        <v>19420.91</v>
      </c>
      <c r="E1210" s="1">
        <v>18902.88</v>
      </c>
      <c r="F1210" s="1">
        <v>19166.900000000001</v>
      </c>
      <c r="G1210" s="15">
        <f>BTC[[#This Row],[high]]-BTC[[#This Row],[low]]</f>
        <v>518.02999999999884</v>
      </c>
      <c r="H1210" s="15">
        <f>ABS(BTC[[#This Row],[high]]-F1209)</f>
        <v>61.509999999998399</v>
      </c>
      <c r="I1210" s="15">
        <f>ABS(BTC[[#This Row],[low]]-F1209)</f>
        <v>456.52000000000044</v>
      </c>
      <c r="J1210" s="15">
        <f>MAX(BTC[[#This Row],[H-L]:[|L-pC|]])</f>
        <v>518.02999999999884</v>
      </c>
      <c r="K1210" s="8">
        <f>(K1209*9+BTC[[#This Row],[TR]])/10</f>
        <v>973.20818672900475</v>
      </c>
      <c r="L1210" s="12">
        <f>(BTC[[#This Row],[high]]+BTC[[#This Row],[low]])/2</f>
        <v>19161.895</v>
      </c>
      <c r="M1210" s="15">
        <f>BTC[[#This Row],[MidPrice]]+3*BTC[[#This Row],[ATR]]</f>
        <v>22081.519560187015</v>
      </c>
      <c r="N1210" s="15">
        <f>BTC[[#This Row],[MidPrice]]-3*BTC[[#This Row],[ATR]]</f>
        <v>16242.270439812986</v>
      </c>
      <c r="O1210" s="15">
        <f>IF(OR(BTC[[#This Row],[UpperE]]&lt;O1209,F1209&gt;O1209),BTC[[#This Row],[UpperE]],O1209)</f>
        <v>20233.958371211949</v>
      </c>
      <c r="P1210" s="15">
        <f>IF(OR(BTC[[#This Row],[LowerE]]&gt;P1209,F1209&lt;P1209),BTC[[#This Row],[LowerE]],P1209)</f>
        <v>16242.270439812986</v>
      </c>
      <c r="Q1210" s="8">
        <f>IF(T1209=O1209,BTC[[#This Row],[Upper]],BTC[[#This Row],[Lower]])</f>
        <v>16242.270439812986</v>
      </c>
      <c r="R1210" s="22" t="e">
        <f>IF(BTC[[#This Row],[SuperTrend]]=BTC[[#This Row],[Upper]],BTC[[#This Row],[Upper]],NA())</f>
        <v>#N/A</v>
      </c>
      <c r="S1210" s="23">
        <f>IF(BTC[[#This Row],[SuperTrend]]=BTC[[#This Row],[Lower]],BTC[[#This Row],[Lower]],NA())</f>
        <v>16242.270439812986</v>
      </c>
      <c r="T1210" s="22">
        <f>IF(BTC[[#This Row],[close]]&lt;=BTC[[#This Row],[STpot]],BTC[[#This Row],[Upper]],BTC[[#This Row],[Lower]])</f>
        <v>16242.270439812986</v>
      </c>
    </row>
    <row r="1211" spans="1:20" x14ac:dyDescent="0.25">
      <c r="A1211" s="5">
        <v>1210</v>
      </c>
      <c r="B1211" s="2">
        <v>44172</v>
      </c>
      <c r="C1211" s="1">
        <v>19166.900000000001</v>
      </c>
      <c r="D1211" s="1">
        <v>19294.84</v>
      </c>
      <c r="E1211" s="1">
        <v>18200</v>
      </c>
      <c r="F1211" s="1">
        <v>18324.11</v>
      </c>
      <c r="G1211" s="15">
        <f>BTC[[#This Row],[high]]-BTC[[#This Row],[low]]</f>
        <v>1094.8400000000001</v>
      </c>
      <c r="H1211" s="15">
        <f>ABS(BTC[[#This Row],[high]]-F1210)</f>
        <v>127.93999999999869</v>
      </c>
      <c r="I1211" s="15">
        <f>ABS(BTC[[#This Row],[low]]-F1210)</f>
        <v>966.90000000000146</v>
      </c>
      <c r="J1211" s="15">
        <f>MAX(BTC[[#This Row],[H-L]:[|L-pC|]])</f>
        <v>1094.8400000000001</v>
      </c>
      <c r="K1211" s="8">
        <f>(K1210*9+BTC[[#This Row],[TR]])/10</f>
        <v>985.3713680561043</v>
      </c>
      <c r="L1211" s="12">
        <f>(BTC[[#This Row],[high]]+BTC[[#This Row],[low]])/2</f>
        <v>18747.419999999998</v>
      </c>
      <c r="M1211" s="15">
        <f>BTC[[#This Row],[MidPrice]]+3*BTC[[#This Row],[ATR]]</f>
        <v>21703.534104168313</v>
      </c>
      <c r="N1211" s="15">
        <f>BTC[[#This Row],[MidPrice]]-3*BTC[[#This Row],[ATR]]</f>
        <v>15791.305895831685</v>
      </c>
      <c r="O1211" s="15">
        <f>IF(OR(BTC[[#This Row],[UpperE]]&lt;O1210,F1210&gt;O1210),BTC[[#This Row],[UpperE]],O1210)</f>
        <v>20233.958371211949</v>
      </c>
      <c r="P1211" s="15">
        <f>IF(OR(BTC[[#This Row],[LowerE]]&gt;P1210,F1210&lt;P1210),BTC[[#This Row],[LowerE]],P1210)</f>
        <v>16242.270439812986</v>
      </c>
      <c r="Q1211" s="8">
        <f>IF(T1210=O1210,BTC[[#This Row],[Upper]],BTC[[#This Row],[Lower]])</f>
        <v>16242.270439812986</v>
      </c>
      <c r="R1211" s="22" t="e">
        <f>IF(BTC[[#This Row],[SuperTrend]]=BTC[[#This Row],[Upper]],BTC[[#This Row],[Upper]],NA())</f>
        <v>#N/A</v>
      </c>
      <c r="S1211" s="22">
        <f>IF(BTC[[#This Row],[SuperTrend]]=BTC[[#This Row],[Lower]],BTC[[#This Row],[Lower]],NA())</f>
        <v>16242.270439812986</v>
      </c>
      <c r="T1211" s="22">
        <f>IF(BTC[[#This Row],[close]]&lt;=BTC[[#This Row],[STpot]],BTC[[#This Row],[Upper]],BTC[[#This Row],[Lower]])</f>
        <v>16242.270439812986</v>
      </c>
    </row>
    <row r="1212" spans="1:20" x14ac:dyDescent="0.25">
      <c r="A1212" s="5">
        <v>1211</v>
      </c>
      <c r="B1212" s="2">
        <v>44173</v>
      </c>
      <c r="C1212" s="1">
        <v>18324.11</v>
      </c>
      <c r="D1212" s="1">
        <v>18639.57</v>
      </c>
      <c r="E1212" s="1">
        <v>17650</v>
      </c>
      <c r="F1212" s="1">
        <v>18541.28</v>
      </c>
      <c r="G1212" s="15">
        <f>BTC[[#This Row],[high]]-BTC[[#This Row],[low]]</f>
        <v>989.56999999999971</v>
      </c>
      <c r="H1212" s="15">
        <f>ABS(BTC[[#This Row],[high]]-F1211)</f>
        <v>315.45999999999913</v>
      </c>
      <c r="I1212" s="15">
        <f>ABS(BTC[[#This Row],[low]]-F1211)</f>
        <v>674.11000000000058</v>
      </c>
      <c r="J1212" s="15">
        <f>MAX(BTC[[#This Row],[H-L]:[|L-pC|]])</f>
        <v>989.56999999999971</v>
      </c>
      <c r="K1212" s="8">
        <f>(K1211*9+BTC[[#This Row],[TR]])/10</f>
        <v>985.79123125049387</v>
      </c>
      <c r="L1212" s="12">
        <f>(BTC[[#This Row],[high]]+BTC[[#This Row],[low]])/2</f>
        <v>18144.785</v>
      </c>
      <c r="M1212" s="15">
        <f>BTC[[#This Row],[MidPrice]]+3*BTC[[#This Row],[ATR]]</f>
        <v>21102.15869375148</v>
      </c>
      <c r="N1212" s="15">
        <f>BTC[[#This Row],[MidPrice]]-3*BTC[[#This Row],[ATR]]</f>
        <v>15187.411306248519</v>
      </c>
      <c r="O1212" s="15">
        <f>IF(OR(BTC[[#This Row],[UpperE]]&lt;O1211,F1211&gt;O1211),BTC[[#This Row],[UpperE]],O1211)</f>
        <v>20233.958371211949</v>
      </c>
      <c r="P1212" s="15">
        <f>IF(OR(BTC[[#This Row],[LowerE]]&gt;P1211,F1211&lt;P1211),BTC[[#This Row],[LowerE]],P1211)</f>
        <v>16242.270439812986</v>
      </c>
      <c r="Q1212" s="8">
        <f>IF(T1211=O1211,BTC[[#This Row],[Upper]],BTC[[#This Row],[Lower]])</f>
        <v>16242.270439812986</v>
      </c>
      <c r="R1212" s="22" t="e">
        <f>IF(BTC[[#This Row],[SuperTrend]]=BTC[[#This Row],[Upper]],BTC[[#This Row],[Upper]],NA())</f>
        <v>#N/A</v>
      </c>
      <c r="S1212" s="22">
        <f>IF(BTC[[#This Row],[SuperTrend]]=BTC[[#This Row],[Lower]],BTC[[#This Row],[Lower]],NA())</f>
        <v>16242.270439812986</v>
      </c>
      <c r="T1212" s="22">
        <f>IF(BTC[[#This Row],[close]]&lt;=BTC[[#This Row],[STpot]],BTC[[#This Row],[Upper]],BTC[[#This Row],[Lower]])</f>
        <v>16242.270439812986</v>
      </c>
    </row>
    <row r="1213" spans="1:20" x14ac:dyDescent="0.25">
      <c r="A1213" s="5">
        <v>1212</v>
      </c>
      <c r="B1213" s="2">
        <v>44174</v>
      </c>
      <c r="C1213" s="1">
        <v>18541.29</v>
      </c>
      <c r="D1213" s="1">
        <v>18557.32</v>
      </c>
      <c r="E1213" s="1">
        <v>17911.12</v>
      </c>
      <c r="F1213" s="1">
        <v>18254.63</v>
      </c>
      <c r="G1213" s="15">
        <f>BTC[[#This Row],[high]]-BTC[[#This Row],[low]]</f>
        <v>646.20000000000073</v>
      </c>
      <c r="H1213" s="15">
        <f>ABS(BTC[[#This Row],[high]]-F1212)</f>
        <v>16.040000000000873</v>
      </c>
      <c r="I1213" s="15">
        <f>ABS(BTC[[#This Row],[low]]-F1212)</f>
        <v>630.15999999999985</v>
      </c>
      <c r="J1213" s="15">
        <f>MAX(BTC[[#This Row],[H-L]:[|L-pC|]])</f>
        <v>646.20000000000073</v>
      </c>
      <c r="K1213" s="8">
        <f>(K1212*9+BTC[[#This Row],[TR]])/10</f>
        <v>951.83210812544462</v>
      </c>
      <c r="L1213" s="12">
        <f>(BTC[[#This Row],[high]]+BTC[[#This Row],[low]])/2</f>
        <v>18234.22</v>
      </c>
      <c r="M1213" s="15">
        <f>BTC[[#This Row],[MidPrice]]+3*BTC[[#This Row],[ATR]]</f>
        <v>21089.716324376335</v>
      </c>
      <c r="N1213" s="15">
        <f>BTC[[#This Row],[MidPrice]]-3*BTC[[#This Row],[ATR]]</f>
        <v>15378.723675623667</v>
      </c>
      <c r="O1213" s="15">
        <f>IF(OR(BTC[[#This Row],[UpperE]]&lt;O1212,F1212&gt;O1212),BTC[[#This Row],[UpperE]],O1212)</f>
        <v>20233.958371211949</v>
      </c>
      <c r="P1213" s="15">
        <f>IF(OR(BTC[[#This Row],[LowerE]]&gt;P1212,F1212&lt;P1212),BTC[[#This Row],[LowerE]],P1212)</f>
        <v>16242.270439812986</v>
      </c>
      <c r="Q1213" s="8">
        <f>IF(T1212=O1212,BTC[[#This Row],[Upper]],BTC[[#This Row],[Lower]])</f>
        <v>16242.270439812986</v>
      </c>
      <c r="R1213" s="22" t="e">
        <f>IF(BTC[[#This Row],[SuperTrend]]=BTC[[#This Row],[Upper]],BTC[[#This Row],[Upper]],NA())</f>
        <v>#N/A</v>
      </c>
      <c r="S1213" s="22">
        <f>IF(BTC[[#This Row],[SuperTrend]]=BTC[[#This Row],[Lower]],BTC[[#This Row],[Lower]],NA())</f>
        <v>16242.270439812986</v>
      </c>
      <c r="T1213" s="22">
        <f>IF(BTC[[#This Row],[close]]&lt;=BTC[[#This Row],[STpot]],BTC[[#This Row],[Upper]],BTC[[#This Row],[Lower]])</f>
        <v>16242.270439812986</v>
      </c>
    </row>
    <row r="1214" spans="1:20" x14ac:dyDescent="0.25">
      <c r="A1214" s="5">
        <v>1213</v>
      </c>
      <c r="B1214" s="2">
        <v>44175</v>
      </c>
      <c r="C1214" s="1">
        <v>18254.810000000001</v>
      </c>
      <c r="D1214" s="1">
        <v>18292.73</v>
      </c>
      <c r="E1214" s="1">
        <v>17572.330000000002</v>
      </c>
      <c r="F1214" s="1">
        <v>18036.53</v>
      </c>
      <c r="G1214" s="15">
        <f>BTC[[#This Row],[high]]-BTC[[#This Row],[low]]</f>
        <v>720.39999999999782</v>
      </c>
      <c r="H1214" s="15">
        <f>ABS(BTC[[#This Row],[high]]-F1213)</f>
        <v>38.099999999998545</v>
      </c>
      <c r="I1214" s="15">
        <f>ABS(BTC[[#This Row],[low]]-F1213)</f>
        <v>682.29999999999927</v>
      </c>
      <c r="J1214" s="15">
        <f>MAX(BTC[[#This Row],[H-L]:[|L-pC|]])</f>
        <v>720.39999999999782</v>
      </c>
      <c r="K1214" s="8">
        <f>(K1213*9+BTC[[#This Row],[TR]])/10</f>
        <v>928.68889731290005</v>
      </c>
      <c r="L1214" s="12">
        <f>(BTC[[#This Row],[high]]+BTC[[#This Row],[low]])/2</f>
        <v>17932.53</v>
      </c>
      <c r="M1214" s="15">
        <f>BTC[[#This Row],[MidPrice]]+3*BTC[[#This Row],[ATR]]</f>
        <v>20718.596691938699</v>
      </c>
      <c r="N1214" s="15">
        <f>BTC[[#This Row],[MidPrice]]-3*BTC[[#This Row],[ATR]]</f>
        <v>15146.463308061298</v>
      </c>
      <c r="O1214" s="15">
        <f>IF(OR(BTC[[#This Row],[UpperE]]&lt;O1213,F1213&gt;O1213),BTC[[#This Row],[UpperE]],O1213)</f>
        <v>20233.958371211949</v>
      </c>
      <c r="P1214" s="15">
        <f>IF(OR(BTC[[#This Row],[LowerE]]&gt;P1213,F1213&lt;P1213),BTC[[#This Row],[LowerE]],P1213)</f>
        <v>16242.270439812986</v>
      </c>
      <c r="Q1214" s="8">
        <f>IF(T1213=O1213,BTC[[#This Row],[Upper]],BTC[[#This Row],[Lower]])</f>
        <v>16242.270439812986</v>
      </c>
      <c r="R1214" s="22" t="e">
        <f>IF(BTC[[#This Row],[SuperTrend]]=BTC[[#This Row],[Upper]],BTC[[#This Row],[Upper]],NA())</f>
        <v>#N/A</v>
      </c>
      <c r="S1214" s="22">
        <f>IF(BTC[[#This Row],[SuperTrend]]=BTC[[#This Row],[Lower]],BTC[[#This Row],[Lower]],NA())</f>
        <v>16242.270439812986</v>
      </c>
      <c r="T1214" s="22">
        <f>IF(BTC[[#This Row],[close]]&lt;=BTC[[#This Row],[STpot]],BTC[[#This Row],[Upper]],BTC[[#This Row],[Lower]])</f>
        <v>16242.270439812986</v>
      </c>
    </row>
    <row r="1215" spans="1:20" x14ac:dyDescent="0.25">
      <c r="A1215" s="5">
        <v>1214</v>
      </c>
      <c r="B1215" s="2">
        <v>44176</v>
      </c>
      <c r="C1215" s="1">
        <v>18036.53</v>
      </c>
      <c r="D1215" s="1">
        <v>18948.66</v>
      </c>
      <c r="E1215" s="1">
        <v>18020.7</v>
      </c>
      <c r="F1215" s="1">
        <v>18808.689999999999</v>
      </c>
      <c r="G1215" s="15">
        <f>BTC[[#This Row],[high]]-BTC[[#This Row],[low]]</f>
        <v>927.95999999999913</v>
      </c>
      <c r="H1215" s="15">
        <f>ABS(BTC[[#This Row],[high]]-F1214)</f>
        <v>912.13000000000102</v>
      </c>
      <c r="I1215" s="15">
        <f>ABS(BTC[[#This Row],[low]]-F1214)</f>
        <v>15.829999999998108</v>
      </c>
      <c r="J1215" s="15">
        <f>MAX(BTC[[#This Row],[H-L]:[|L-pC|]])</f>
        <v>927.95999999999913</v>
      </c>
      <c r="K1215" s="8">
        <f>(K1214*9+BTC[[#This Row],[TR]])/10</f>
        <v>928.61600758161001</v>
      </c>
      <c r="L1215" s="12">
        <f>(BTC[[#This Row],[high]]+BTC[[#This Row],[low]])/2</f>
        <v>18484.68</v>
      </c>
      <c r="M1215" s="15">
        <f>BTC[[#This Row],[MidPrice]]+3*BTC[[#This Row],[ATR]]</f>
        <v>21270.528022744831</v>
      </c>
      <c r="N1215" s="15">
        <f>BTC[[#This Row],[MidPrice]]-3*BTC[[#This Row],[ATR]]</f>
        <v>15698.831977255169</v>
      </c>
      <c r="O1215" s="15">
        <f>IF(OR(BTC[[#This Row],[UpperE]]&lt;O1214,F1214&gt;O1214),BTC[[#This Row],[UpperE]],O1214)</f>
        <v>20233.958371211949</v>
      </c>
      <c r="P1215" s="15">
        <f>IF(OR(BTC[[#This Row],[LowerE]]&gt;P1214,F1214&lt;P1214),BTC[[#This Row],[LowerE]],P1214)</f>
        <v>16242.270439812986</v>
      </c>
      <c r="Q1215" s="8">
        <f>IF(T1214=O1214,BTC[[#This Row],[Upper]],BTC[[#This Row],[Lower]])</f>
        <v>16242.270439812986</v>
      </c>
      <c r="R1215" s="22" t="e">
        <f>IF(BTC[[#This Row],[SuperTrend]]=BTC[[#This Row],[Upper]],BTC[[#This Row],[Upper]],NA())</f>
        <v>#N/A</v>
      </c>
      <c r="S1215" s="22">
        <f>IF(BTC[[#This Row],[SuperTrend]]=BTC[[#This Row],[Lower]],BTC[[#This Row],[Lower]],NA())</f>
        <v>16242.270439812986</v>
      </c>
      <c r="T1215" s="22">
        <f>IF(BTC[[#This Row],[close]]&lt;=BTC[[#This Row],[STpot]],BTC[[#This Row],[Upper]],BTC[[#This Row],[Lower]])</f>
        <v>16242.270439812986</v>
      </c>
    </row>
    <row r="1216" spans="1:20" x14ac:dyDescent="0.25">
      <c r="A1216" s="5">
        <v>1215</v>
      </c>
      <c r="B1216" s="2">
        <v>44177</v>
      </c>
      <c r="C1216" s="1">
        <v>18808.689999999999</v>
      </c>
      <c r="D1216" s="1">
        <v>19411</v>
      </c>
      <c r="E1216" s="1">
        <v>18711.12</v>
      </c>
      <c r="F1216" s="1">
        <v>19174.990000000002</v>
      </c>
      <c r="G1216" s="15">
        <f>BTC[[#This Row],[high]]-BTC[[#This Row],[low]]</f>
        <v>699.88000000000102</v>
      </c>
      <c r="H1216" s="15">
        <f>ABS(BTC[[#This Row],[high]]-F1215)</f>
        <v>602.31000000000131</v>
      </c>
      <c r="I1216" s="15">
        <f>ABS(BTC[[#This Row],[low]]-F1215)</f>
        <v>97.569999999999709</v>
      </c>
      <c r="J1216" s="15">
        <f>MAX(BTC[[#This Row],[H-L]:[|L-pC|]])</f>
        <v>699.88000000000102</v>
      </c>
      <c r="K1216" s="8">
        <f>(K1215*9+BTC[[#This Row],[TR]])/10</f>
        <v>905.74240682344919</v>
      </c>
      <c r="L1216" s="12">
        <f>(BTC[[#This Row],[high]]+BTC[[#This Row],[low]])/2</f>
        <v>19061.059999999998</v>
      </c>
      <c r="M1216" s="15">
        <f>BTC[[#This Row],[MidPrice]]+3*BTC[[#This Row],[ATR]]</f>
        <v>21778.287220470345</v>
      </c>
      <c r="N1216" s="15">
        <f>BTC[[#This Row],[MidPrice]]-3*BTC[[#This Row],[ATR]]</f>
        <v>16343.83277952965</v>
      </c>
      <c r="O1216" s="15">
        <f>IF(OR(BTC[[#This Row],[UpperE]]&lt;O1215,F1215&gt;O1215),BTC[[#This Row],[UpperE]],O1215)</f>
        <v>20233.958371211949</v>
      </c>
      <c r="P1216" s="15">
        <f>IF(OR(BTC[[#This Row],[LowerE]]&gt;P1215,F1215&lt;P1215),BTC[[#This Row],[LowerE]],P1215)</f>
        <v>16343.83277952965</v>
      </c>
      <c r="Q1216" s="8">
        <f>IF(T1215=O1215,BTC[[#This Row],[Upper]],BTC[[#This Row],[Lower]])</f>
        <v>16343.83277952965</v>
      </c>
      <c r="R1216" s="22" t="e">
        <f>IF(BTC[[#This Row],[SuperTrend]]=BTC[[#This Row],[Upper]],BTC[[#This Row],[Upper]],NA())</f>
        <v>#N/A</v>
      </c>
      <c r="S1216" s="22">
        <f>IF(BTC[[#This Row],[SuperTrend]]=BTC[[#This Row],[Lower]],BTC[[#This Row],[Lower]],NA())</f>
        <v>16343.83277952965</v>
      </c>
      <c r="T1216" s="22">
        <f>IF(BTC[[#This Row],[close]]&lt;=BTC[[#This Row],[STpot]],BTC[[#This Row],[Upper]],BTC[[#This Row],[Lower]])</f>
        <v>16343.83277952965</v>
      </c>
    </row>
    <row r="1217" spans="1:20" x14ac:dyDescent="0.25">
      <c r="A1217" s="5">
        <v>1216</v>
      </c>
      <c r="B1217" s="2">
        <v>44178</v>
      </c>
      <c r="C1217" s="1">
        <v>19174.990000000002</v>
      </c>
      <c r="D1217" s="1">
        <v>19349</v>
      </c>
      <c r="E1217" s="1">
        <v>19000</v>
      </c>
      <c r="F1217" s="1">
        <v>19273.14</v>
      </c>
      <c r="G1217" s="15">
        <f>BTC[[#This Row],[high]]-BTC[[#This Row],[low]]</f>
        <v>349</v>
      </c>
      <c r="H1217" s="15">
        <f>ABS(BTC[[#This Row],[high]]-F1216)</f>
        <v>174.0099999999984</v>
      </c>
      <c r="I1217" s="15">
        <f>ABS(BTC[[#This Row],[low]]-F1216)</f>
        <v>174.9900000000016</v>
      </c>
      <c r="J1217" s="15">
        <f>MAX(BTC[[#This Row],[H-L]:[|L-pC|]])</f>
        <v>349</v>
      </c>
      <c r="K1217" s="8">
        <f>(K1216*9+BTC[[#This Row],[TR]])/10</f>
        <v>850.06816614110426</v>
      </c>
      <c r="L1217" s="12">
        <f>(BTC[[#This Row],[high]]+BTC[[#This Row],[low]])/2</f>
        <v>19174.5</v>
      </c>
      <c r="M1217" s="15">
        <f>BTC[[#This Row],[MidPrice]]+3*BTC[[#This Row],[ATR]]</f>
        <v>21724.704498423314</v>
      </c>
      <c r="N1217" s="15">
        <f>BTC[[#This Row],[MidPrice]]-3*BTC[[#This Row],[ATR]]</f>
        <v>16624.295501576686</v>
      </c>
      <c r="O1217" s="15">
        <f>IF(OR(BTC[[#This Row],[UpperE]]&lt;O1216,F1216&gt;O1216),BTC[[#This Row],[UpperE]],O1216)</f>
        <v>20233.958371211949</v>
      </c>
      <c r="P1217" s="15">
        <f>IF(OR(BTC[[#This Row],[LowerE]]&gt;P1216,F1216&lt;P1216),BTC[[#This Row],[LowerE]],P1216)</f>
        <v>16624.295501576686</v>
      </c>
      <c r="Q1217" s="8">
        <f>IF(T1216=O1216,BTC[[#This Row],[Upper]],BTC[[#This Row],[Lower]])</f>
        <v>16624.295501576686</v>
      </c>
      <c r="R1217" s="22" t="e">
        <f>IF(BTC[[#This Row],[SuperTrend]]=BTC[[#This Row],[Upper]],BTC[[#This Row],[Upper]],NA())</f>
        <v>#N/A</v>
      </c>
      <c r="S1217" s="22">
        <f>IF(BTC[[#This Row],[SuperTrend]]=BTC[[#This Row],[Lower]],BTC[[#This Row],[Lower]],NA())</f>
        <v>16624.295501576686</v>
      </c>
      <c r="T1217" s="22">
        <f>IF(BTC[[#This Row],[close]]&lt;=BTC[[#This Row],[STpot]],BTC[[#This Row],[Upper]],BTC[[#This Row],[Lower]])</f>
        <v>16624.295501576686</v>
      </c>
    </row>
    <row r="1218" spans="1:20" x14ac:dyDescent="0.25">
      <c r="A1218" s="5">
        <v>1217</v>
      </c>
      <c r="B1218" s="2">
        <v>44179</v>
      </c>
      <c r="C1218" s="1">
        <v>19273.689999999999</v>
      </c>
      <c r="D1218" s="1">
        <v>19570</v>
      </c>
      <c r="E1218" s="1">
        <v>19050</v>
      </c>
      <c r="F1218" s="1">
        <v>19426.43</v>
      </c>
      <c r="G1218" s="15">
        <f>BTC[[#This Row],[high]]-BTC[[#This Row],[low]]</f>
        <v>520</v>
      </c>
      <c r="H1218" s="15">
        <f>ABS(BTC[[#This Row],[high]]-F1217)</f>
        <v>296.86000000000058</v>
      </c>
      <c r="I1218" s="15">
        <f>ABS(BTC[[#This Row],[low]]-F1217)</f>
        <v>223.13999999999942</v>
      </c>
      <c r="J1218" s="15">
        <f>MAX(BTC[[#This Row],[H-L]:[|L-pC|]])</f>
        <v>520</v>
      </c>
      <c r="K1218" s="8">
        <f>(K1217*9+BTC[[#This Row],[TR]])/10</f>
        <v>817.06134952699381</v>
      </c>
      <c r="L1218" s="12">
        <f>(BTC[[#This Row],[high]]+BTC[[#This Row],[low]])/2</f>
        <v>19310</v>
      </c>
      <c r="M1218" s="15">
        <f>BTC[[#This Row],[MidPrice]]+3*BTC[[#This Row],[ATR]]</f>
        <v>21761.184048580981</v>
      </c>
      <c r="N1218" s="15">
        <f>BTC[[#This Row],[MidPrice]]-3*BTC[[#This Row],[ATR]]</f>
        <v>16858.815951419019</v>
      </c>
      <c r="O1218" s="15">
        <f>IF(OR(BTC[[#This Row],[UpperE]]&lt;O1217,F1217&gt;O1217),BTC[[#This Row],[UpperE]],O1217)</f>
        <v>20233.958371211949</v>
      </c>
      <c r="P1218" s="15">
        <f>IF(OR(BTC[[#This Row],[LowerE]]&gt;P1217,F1217&lt;P1217),BTC[[#This Row],[LowerE]],P1217)</f>
        <v>16858.815951419019</v>
      </c>
      <c r="Q1218" s="8">
        <f>IF(T1217=O1217,BTC[[#This Row],[Upper]],BTC[[#This Row],[Lower]])</f>
        <v>16858.815951419019</v>
      </c>
      <c r="R1218" s="22" t="e">
        <f>IF(BTC[[#This Row],[SuperTrend]]=BTC[[#This Row],[Upper]],BTC[[#This Row],[Upper]],NA())</f>
        <v>#N/A</v>
      </c>
      <c r="S1218" s="22">
        <f>IF(BTC[[#This Row],[SuperTrend]]=BTC[[#This Row],[Lower]],BTC[[#This Row],[Lower]],NA())</f>
        <v>16858.815951419019</v>
      </c>
      <c r="T1218" s="22">
        <f>IF(BTC[[#This Row],[close]]&lt;=BTC[[#This Row],[STpot]],BTC[[#This Row],[Upper]],BTC[[#This Row],[Lower]])</f>
        <v>16858.815951419019</v>
      </c>
    </row>
    <row r="1219" spans="1:20" x14ac:dyDescent="0.25">
      <c r="A1219" s="5">
        <v>1218</v>
      </c>
      <c r="B1219" s="2">
        <v>44180</v>
      </c>
      <c r="C1219" s="1">
        <v>19426.43</v>
      </c>
      <c r="D1219" s="1">
        <v>21560</v>
      </c>
      <c r="E1219" s="1">
        <v>19278.599999999999</v>
      </c>
      <c r="F1219" s="1">
        <v>21335.52</v>
      </c>
      <c r="G1219" s="15">
        <f>BTC[[#This Row],[high]]-BTC[[#This Row],[low]]</f>
        <v>2281.4000000000015</v>
      </c>
      <c r="H1219" s="15">
        <f>ABS(BTC[[#This Row],[high]]-F1218)</f>
        <v>2133.5699999999997</v>
      </c>
      <c r="I1219" s="15">
        <f>ABS(BTC[[#This Row],[low]]-F1218)</f>
        <v>147.83000000000175</v>
      </c>
      <c r="J1219" s="15">
        <f>MAX(BTC[[#This Row],[H-L]:[|L-pC|]])</f>
        <v>2281.4000000000015</v>
      </c>
      <c r="K1219" s="8">
        <f>(K1218*9+BTC[[#This Row],[TR]])/10</f>
        <v>963.49521457429455</v>
      </c>
      <c r="L1219" s="12">
        <f>(BTC[[#This Row],[high]]+BTC[[#This Row],[low]])/2</f>
        <v>20419.3</v>
      </c>
      <c r="M1219" s="15">
        <f>BTC[[#This Row],[MidPrice]]+3*BTC[[#This Row],[ATR]]</f>
        <v>23309.785643722884</v>
      </c>
      <c r="N1219" s="15">
        <f>BTC[[#This Row],[MidPrice]]-3*BTC[[#This Row],[ATR]]</f>
        <v>17528.814356277115</v>
      </c>
      <c r="O1219" s="15">
        <f>IF(OR(BTC[[#This Row],[UpperE]]&lt;O1218,F1218&gt;O1218),BTC[[#This Row],[UpperE]],O1218)</f>
        <v>20233.958371211949</v>
      </c>
      <c r="P1219" s="15">
        <f>IF(OR(BTC[[#This Row],[LowerE]]&gt;P1218,F1218&lt;P1218),BTC[[#This Row],[LowerE]],P1218)</f>
        <v>17528.814356277115</v>
      </c>
      <c r="Q1219" s="8">
        <f>IF(T1218=O1218,BTC[[#This Row],[Upper]],BTC[[#This Row],[Lower]])</f>
        <v>17528.814356277115</v>
      </c>
      <c r="R1219" s="22" t="e">
        <f>IF(BTC[[#This Row],[SuperTrend]]=BTC[[#This Row],[Upper]],BTC[[#This Row],[Upper]],NA())</f>
        <v>#N/A</v>
      </c>
      <c r="S1219" s="22">
        <f>IF(BTC[[#This Row],[SuperTrend]]=BTC[[#This Row],[Lower]],BTC[[#This Row],[Lower]],NA())</f>
        <v>17528.814356277115</v>
      </c>
      <c r="T1219" s="22">
        <f>IF(BTC[[#This Row],[close]]&lt;=BTC[[#This Row],[STpot]],BTC[[#This Row],[Upper]],BTC[[#This Row],[Lower]])</f>
        <v>17528.814356277115</v>
      </c>
    </row>
    <row r="1220" spans="1:20" x14ac:dyDescent="0.25">
      <c r="A1220" s="5">
        <v>1219</v>
      </c>
      <c r="B1220" s="2">
        <v>44181</v>
      </c>
      <c r="C1220" s="1">
        <v>21335.52</v>
      </c>
      <c r="D1220" s="1">
        <v>23800</v>
      </c>
      <c r="E1220" s="1">
        <v>21230</v>
      </c>
      <c r="F1220" s="1">
        <v>22797.16</v>
      </c>
      <c r="G1220" s="15">
        <f>BTC[[#This Row],[high]]-BTC[[#This Row],[low]]</f>
        <v>2570</v>
      </c>
      <c r="H1220" s="15">
        <f>ABS(BTC[[#This Row],[high]]-F1219)</f>
        <v>2464.4799999999996</v>
      </c>
      <c r="I1220" s="15">
        <f>ABS(BTC[[#This Row],[low]]-F1219)</f>
        <v>105.52000000000044</v>
      </c>
      <c r="J1220" s="15">
        <f>MAX(BTC[[#This Row],[H-L]:[|L-pC|]])</f>
        <v>2570</v>
      </c>
      <c r="K1220" s="8">
        <f>(K1219*9+BTC[[#This Row],[TR]])/10</f>
        <v>1124.145693116865</v>
      </c>
      <c r="L1220" s="12">
        <f>(BTC[[#This Row],[high]]+BTC[[#This Row],[low]])/2</f>
        <v>22515</v>
      </c>
      <c r="M1220" s="15">
        <f>BTC[[#This Row],[MidPrice]]+3*BTC[[#This Row],[ATR]]</f>
        <v>25887.437079350595</v>
      </c>
      <c r="N1220" s="15">
        <f>BTC[[#This Row],[MidPrice]]-3*BTC[[#This Row],[ATR]]</f>
        <v>19142.562920649405</v>
      </c>
      <c r="O1220" s="15">
        <f>IF(OR(BTC[[#This Row],[UpperE]]&lt;O1219,F1219&gt;O1219),BTC[[#This Row],[UpperE]],O1219)</f>
        <v>25887.437079350595</v>
      </c>
      <c r="P1220" s="15">
        <f>IF(OR(BTC[[#This Row],[LowerE]]&gt;P1219,F1219&lt;P1219),BTC[[#This Row],[LowerE]],P1219)</f>
        <v>19142.562920649405</v>
      </c>
      <c r="Q1220" s="8">
        <f>IF(T1219=O1219,BTC[[#This Row],[Upper]],BTC[[#This Row],[Lower]])</f>
        <v>19142.562920649405</v>
      </c>
      <c r="R1220" s="22" t="e">
        <f>IF(BTC[[#This Row],[SuperTrend]]=BTC[[#This Row],[Upper]],BTC[[#This Row],[Upper]],NA())</f>
        <v>#N/A</v>
      </c>
      <c r="S1220" s="22">
        <f>IF(BTC[[#This Row],[SuperTrend]]=BTC[[#This Row],[Lower]],BTC[[#This Row],[Lower]],NA())</f>
        <v>19142.562920649405</v>
      </c>
      <c r="T1220" s="22">
        <f>IF(BTC[[#This Row],[close]]&lt;=BTC[[#This Row],[STpot]],BTC[[#This Row],[Upper]],BTC[[#This Row],[Lower]])</f>
        <v>19142.562920649405</v>
      </c>
    </row>
    <row r="1221" spans="1:20" x14ac:dyDescent="0.25">
      <c r="A1221" s="5">
        <v>1220</v>
      </c>
      <c r="B1221" s="2">
        <v>44182</v>
      </c>
      <c r="C1221" s="1">
        <v>22797.15</v>
      </c>
      <c r="D1221" s="1">
        <v>23285.18</v>
      </c>
      <c r="E1221" s="1">
        <v>22350</v>
      </c>
      <c r="F1221" s="1">
        <v>23107.39</v>
      </c>
      <c r="G1221" s="15">
        <f>BTC[[#This Row],[high]]-BTC[[#This Row],[low]]</f>
        <v>935.18000000000029</v>
      </c>
      <c r="H1221" s="15">
        <f>ABS(BTC[[#This Row],[high]]-F1220)</f>
        <v>488.02000000000044</v>
      </c>
      <c r="I1221" s="15">
        <f>ABS(BTC[[#This Row],[low]]-F1220)</f>
        <v>447.15999999999985</v>
      </c>
      <c r="J1221" s="15">
        <f>MAX(BTC[[#This Row],[H-L]:[|L-pC|]])</f>
        <v>935.18000000000029</v>
      </c>
      <c r="K1221" s="8">
        <f>(K1220*9+BTC[[#This Row],[TR]])/10</f>
        <v>1105.2491238051784</v>
      </c>
      <c r="L1221" s="12">
        <f>(BTC[[#This Row],[high]]+BTC[[#This Row],[low]])/2</f>
        <v>22817.59</v>
      </c>
      <c r="M1221" s="15">
        <f>BTC[[#This Row],[MidPrice]]+3*BTC[[#This Row],[ATR]]</f>
        <v>26133.337371415535</v>
      </c>
      <c r="N1221" s="15">
        <f>BTC[[#This Row],[MidPrice]]-3*BTC[[#This Row],[ATR]]</f>
        <v>19501.842628584465</v>
      </c>
      <c r="O1221" s="15">
        <f>IF(OR(BTC[[#This Row],[UpperE]]&lt;O1220,F1220&gt;O1220),BTC[[#This Row],[UpperE]],O1220)</f>
        <v>25887.437079350595</v>
      </c>
      <c r="P1221" s="15">
        <f>IF(OR(BTC[[#This Row],[LowerE]]&gt;P1220,F1220&lt;P1220),BTC[[#This Row],[LowerE]],P1220)</f>
        <v>19501.842628584465</v>
      </c>
      <c r="Q1221" s="8">
        <f>IF(T1220=O1220,BTC[[#This Row],[Upper]],BTC[[#This Row],[Lower]])</f>
        <v>19501.842628584465</v>
      </c>
      <c r="R1221" s="22" t="e">
        <f>IF(BTC[[#This Row],[SuperTrend]]=BTC[[#This Row],[Upper]],BTC[[#This Row],[Upper]],NA())</f>
        <v>#N/A</v>
      </c>
      <c r="S1221" s="22">
        <f>IF(BTC[[#This Row],[SuperTrend]]=BTC[[#This Row],[Lower]],BTC[[#This Row],[Lower]],NA())</f>
        <v>19501.842628584465</v>
      </c>
      <c r="T1221" s="22">
        <f>IF(BTC[[#This Row],[close]]&lt;=BTC[[#This Row],[STpot]],BTC[[#This Row],[Upper]],BTC[[#This Row],[Lower]])</f>
        <v>19501.842628584465</v>
      </c>
    </row>
    <row r="1222" spans="1:20" x14ac:dyDescent="0.25">
      <c r="A1222" s="5">
        <v>1221</v>
      </c>
      <c r="B1222" s="2">
        <v>44183</v>
      </c>
      <c r="C1222" s="1">
        <v>23107.39</v>
      </c>
      <c r="D1222" s="1">
        <v>24171.47</v>
      </c>
      <c r="E1222" s="1">
        <v>22750</v>
      </c>
      <c r="F1222" s="1">
        <v>23821.61</v>
      </c>
      <c r="G1222" s="15">
        <f>BTC[[#This Row],[high]]-BTC[[#This Row],[low]]</f>
        <v>1421.4700000000012</v>
      </c>
      <c r="H1222" s="15">
        <f>ABS(BTC[[#This Row],[high]]-F1221)</f>
        <v>1064.0800000000017</v>
      </c>
      <c r="I1222" s="15">
        <f>ABS(BTC[[#This Row],[low]]-F1221)</f>
        <v>357.38999999999942</v>
      </c>
      <c r="J1222" s="15">
        <f>MAX(BTC[[#This Row],[H-L]:[|L-pC|]])</f>
        <v>1421.4700000000012</v>
      </c>
      <c r="K1222" s="8">
        <f>(K1221*9+BTC[[#This Row],[TR]])/10</f>
        <v>1136.8712114246607</v>
      </c>
      <c r="L1222" s="12">
        <f>(BTC[[#This Row],[high]]+BTC[[#This Row],[low]])/2</f>
        <v>23460.735000000001</v>
      </c>
      <c r="M1222" s="15">
        <f>BTC[[#This Row],[MidPrice]]+3*BTC[[#This Row],[ATR]]</f>
        <v>26871.348634273982</v>
      </c>
      <c r="N1222" s="15">
        <f>BTC[[#This Row],[MidPrice]]-3*BTC[[#This Row],[ATR]]</f>
        <v>20050.12136572602</v>
      </c>
      <c r="O1222" s="15">
        <f>IF(OR(BTC[[#This Row],[UpperE]]&lt;O1221,F1221&gt;O1221),BTC[[#This Row],[UpperE]],O1221)</f>
        <v>25887.437079350595</v>
      </c>
      <c r="P1222" s="15">
        <f>IF(OR(BTC[[#This Row],[LowerE]]&gt;P1221,F1221&lt;P1221),BTC[[#This Row],[LowerE]],P1221)</f>
        <v>20050.12136572602</v>
      </c>
      <c r="Q1222" s="8">
        <f>IF(T1221=O1221,BTC[[#This Row],[Upper]],BTC[[#This Row],[Lower]])</f>
        <v>20050.12136572602</v>
      </c>
      <c r="R1222" s="22" t="e">
        <f>IF(BTC[[#This Row],[SuperTrend]]=BTC[[#This Row],[Upper]],BTC[[#This Row],[Upper]],NA())</f>
        <v>#N/A</v>
      </c>
      <c r="S1222" s="22">
        <f>IF(BTC[[#This Row],[SuperTrend]]=BTC[[#This Row],[Lower]],BTC[[#This Row],[Lower]],NA())</f>
        <v>20050.12136572602</v>
      </c>
      <c r="T1222" s="22">
        <f>IF(BTC[[#This Row],[close]]&lt;=BTC[[#This Row],[STpot]],BTC[[#This Row],[Upper]],BTC[[#This Row],[Lower]])</f>
        <v>20050.12136572602</v>
      </c>
    </row>
    <row r="1223" spans="1:20" x14ac:dyDescent="0.25">
      <c r="A1223" s="5">
        <v>1222</v>
      </c>
      <c r="B1223" s="2">
        <v>44184</v>
      </c>
      <c r="C1223" s="1">
        <v>23821.599999999999</v>
      </c>
      <c r="D1223" s="1">
        <v>24295</v>
      </c>
      <c r="E1223" s="1">
        <v>23060</v>
      </c>
      <c r="F1223" s="1">
        <v>23455.52</v>
      </c>
      <c r="G1223" s="15">
        <f>BTC[[#This Row],[high]]-BTC[[#This Row],[low]]</f>
        <v>1235</v>
      </c>
      <c r="H1223" s="15">
        <f>ABS(BTC[[#This Row],[high]]-F1222)</f>
        <v>473.38999999999942</v>
      </c>
      <c r="I1223" s="15">
        <f>ABS(BTC[[#This Row],[low]]-F1222)</f>
        <v>761.61000000000058</v>
      </c>
      <c r="J1223" s="15">
        <f>MAX(BTC[[#This Row],[H-L]:[|L-pC|]])</f>
        <v>1235</v>
      </c>
      <c r="K1223" s="8">
        <f>(K1222*9+BTC[[#This Row],[TR]])/10</f>
        <v>1146.6840902821946</v>
      </c>
      <c r="L1223" s="12">
        <f>(BTC[[#This Row],[high]]+BTC[[#This Row],[low]])/2</f>
        <v>23677.5</v>
      </c>
      <c r="M1223" s="15">
        <f>BTC[[#This Row],[MidPrice]]+3*BTC[[#This Row],[ATR]]</f>
        <v>27117.552270846583</v>
      </c>
      <c r="N1223" s="15">
        <f>BTC[[#This Row],[MidPrice]]-3*BTC[[#This Row],[ATR]]</f>
        <v>20237.447729153417</v>
      </c>
      <c r="O1223" s="15">
        <f>IF(OR(BTC[[#This Row],[UpperE]]&lt;O1222,F1222&gt;O1222),BTC[[#This Row],[UpperE]],O1222)</f>
        <v>25887.437079350595</v>
      </c>
      <c r="P1223" s="15">
        <f>IF(OR(BTC[[#This Row],[LowerE]]&gt;P1222,F1222&lt;P1222),BTC[[#This Row],[LowerE]],P1222)</f>
        <v>20237.447729153417</v>
      </c>
      <c r="Q1223" s="8">
        <f>IF(T1222=O1222,BTC[[#This Row],[Upper]],BTC[[#This Row],[Lower]])</f>
        <v>20237.447729153417</v>
      </c>
      <c r="R1223" s="22" t="e">
        <f>IF(BTC[[#This Row],[SuperTrend]]=BTC[[#This Row],[Upper]],BTC[[#This Row],[Upper]],NA())</f>
        <v>#N/A</v>
      </c>
      <c r="S1223" s="22">
        <f>IF(BTC[[#This Row],[SuperTrend]]=BTC[[#This Row],[Lower]],BTC[[#This Row],[Lower]],NA())</f>
        <v>20237.447729153417</v>
      </c>
      <c r="T1223" s="22">
        <f>IF(BTC[[#This Row],[close]]&lt;=BTC[[#This Row],[STpot]],BTC[[#This Row],[Upper]],BTC[[#This Row],[Lower]])</f>
        <v>20237.447729153417</v>
      </c>
    </row>
    <row r="1224" spans="1:20" x14ac:dyDescent="0.25">
      <c r="A1224" s="5">
        <v>1223</v>
      </c>
      <c r="B1224" s="2">
        <v>44185</v>
      </c>
      <c r="C1224" s="1">
        <v>23455.54</v>
      </c>
      <c r="D1224" s="1">
        <v>24102.77</v>
      </c>
      <c r="E1224" s="1">
        <v>21815</v>
      </c>
      <c r="F1224" s="1">
        <v>22719.71</v>
      </c>
      <c r="G1224" s="15">
        <f>BTC[[#This Row],[high]]-BTC[[#This Row],[low]]</f>
        <v>2287.7700000000004</v>
      </c>
      <c r="H1224" s="15">
        <f>ABS(BTC[[#This Row],[high]]-F1223)</f>
        <v>647.25</v>
      </c>
      <c r="I1224" s="15">
        <f>ABS(BTC[[#This Row],[low]]-F1223)</f>
        <v>1640.5200000000004</v>
      </c>
      <c r="J1224" s="15">
        <f>MAX(BTC[[#This Row],[H-L]:[|L-pC|]])</f>
        <v>2287.7700000000004</v>
      </c>
      <c r="K1224" s="8">
        <f>(K1223*9+BTC[[#This Row],[TR]])/10</f>
        <v>1260.7926812539752</v>
      </c>
      <c r="L1224" s="12">
        <f>(BTC[[#This Row],[high]]+BTC[[#This Row],[low]])/2</f>
        <v>22958.885000000002</v>
      </c>
      <c r="M1224" s="15">
        <f>BTC[[#This Row],[MidPrice]]+3*BTC[[#This Row],[ATR]]</f>
        <v>26741.263043761926</v>
      </c>
      <c r="N1224" s="15">
        <f>BTC[[#This Row],[MidPrice]]-3*BTC[[#This Row],[ATR]]</f>
        <v>19176.506956238078</v>
      </c>
      <c r="O1224" s="15">
        <f>IF(OR(BTC[[#This Row],[UpperE]]&lt;O1223,F1223&gt;O1223),BTC[[#This Row],[UpperE]],O1223)</f>
        <v>25887.437079350595</v>
      </c>
      <c r="P1224" s="15">
        <f>IF(OR(BTC[[#This Row],[LowerE]]&gt;P1223,F1223&lt;P1223),BTC[[#This Row],[LowerE]],P1223)</f>
        <v>20237.447729153417</v>
      </c>
      <c r="Q1224" s="8">
        <f>IF(T1223=O1223,BTC[[#This Row],[Upper]],BTC[[#This Row],[Lower]])</f>
        <v>20237.447729153417</v>
      </c>
      <c r="R1224" s="22" t="e">
        <f>IF(BTC[[#This Row],[SuperTrend]]=BTC[[#This Row],[Upper]],BTC[[#This Row],[Upper]],NA())</f>
        <v>#N/A</v>
      </c>
      <c r="S1224" s="22">
        <f>IF(BTC[[#This Row],[SuperTrend]]=BTC[[#This Row],[Lower]],BTC[[#This Row],[Lower]],NA())</f>
        <v>20237.447729153417</v>
      </c>
      <c r="T1224" s="22">
        <f>IF(BTC[[#This Row],[close]]&lt;=BTC[[#This Row],[STpot]],BTC[[#This Row],[Upper]],BTC[[#This Row],[Lower]])</f>
        <v>20237.447729153417</v>
      </c>
    </row>
    <row r="1225" spans="1:20" x14ac:dyDescent="0.25">
      <c r="A1225" s="5">
        <v>1224</v>
      </c>
      <c r="B1225" s="2">
        <v>44186</v>
      </c>
      <c r="C1225" s="1">
        <v>22719.88</v>
      </c>
      <c r="D1225" s="1">
        <v>23837.1</v>
      </c>
      <c r="E1225" s="1">
        <v>22353.4</v>
      </c>
      <c r="F1225" s="1">
        <v>23810.79</v>
      </c>
      <c r="G1225" s="15">
        <f>BTC[[#This Row],[high]]-BTC[[#This Row],[low]]</f>
        <v>1483.6999999999971</v>
      </c>
      <c r="H1225" s="15">
        <f>ABS(BTC[[#This Row],[high]]-F1224)</f>
        <v>1117.3899999999994</v>
      </c>
      <c r="I1225" s="15">
        <f>ABS(BTC[[#This Row],[low]]-F1224)</f>
        <v>366.30999999999767</v>
      </c>
      <c r="J1225" s="15">
        <f>MAX(BTC[[#This Row],[H-L]:[|L-pC|]])</f>
        <v>1483.6999999999971</v>
      </c>
      <c r="K1225" s="8">
        <f>(K1224*9+BTC[[#This Row],[TR]])/10</f>
        <v>1283.0834131285774</v>
      </c>
      <c r="L1225" s="12">
        <f>(BTC[[#This Row],[high]]+BTC[[#This Row],[low]])/2</f>
        <v>23095.25</v>
      </c>
      <c r="M1225" s="15">
        <f>BTC[[#This Row],[MidPrice]]+3*BTC[[#This Row],[ATR]]</f>
        <v>26944.500239385732</v>
      </c>
      <c r="N1225" s="15">
        <f>BTC[[#This Row],[MidPrice]]-3*BTC[[#This Row],[ATR]]</f>
        <v>19245.999760614268</v>
      </c>
      <c r="O1225" s="15">
        <f>IF(OR(BTC[[#This Row],[UpperE]]&lt;O1224,F1224&gt;O1224),BTC[[#This Row],[UpperE]],O1224)</f>
        <v>25887.437079350595</v>
      </c>
      <c r="P1225" s="15">
        <f>IF(OR(BTC[[#This Row],[LowerE]]&gt;P1224,F1224&lt;P1224),BTC[[#This Row],[LowerE]],P1224)</f>
        <v>20237.447729153417</v>
      </c>
      <c r="Q1225" s="8">
        <f>IF(T1224=O1224,BTC[[#This Row],[Upper]],BTC[[#This Row],[Lower]])</f>
        <v>20237.447729153417</v>
      </c>
      <c r="R1225" s="22" t="e">
        <f>IF(BTC[[#This Row],[SuperTrend]]=BTC[[#This Row],[Upper]],BTC[[#This Row],[Upper]],NA())</f>
        <v>#N/A</v>
      </c>
      <c r="S1225" s="22">
        <f>IF(BTC[[#This Row],[SuperTrend]]=BTC[[#This Row],[Lower]],BTC[[#This Row],[Lower]],NA())</f>
        <v>20237.447729153417</v>
      </c>
      <c r="T1225" s="22">
        <f>IF(BTC[[#This Row],[close]]&lt;=BTC[[#This Row],[STpot]],BTC[[#This Row],[Upper]],BTC[[#This Row],[Lower]])</f>
        <v>20237.447729153417</v>
      </c>
    </row>
    <row r="1226" spans="1:20" x14ac:dyDescent="0.25">
      <c r="A1226" s="5">
        <v>1225</v>
      </c>
      <c r="B1226" s="2">
        <v>44187</v>
      </c>
      <c r="C1226" s="1">
        <v>23810.79</v>
      </c>
      <c r="D1226" s="1">
        <v>24100</v>
      </c>
      <c r="E1226" s="1">
        <v>22600</v>
      </c>
      <c r="F1226" s="1">
        <v>23232.76</v>
      </c>
      <c r="G1226" s="15">
        <f>BTC[[#This Row],[high]]-BTC[[#This Row],[low]]</f>
        <v>1500</v>
      </c>
      <c r="H1226" s="15">
        <f>ABS(BTC[[#This Row],[high]]-F1225)</f>
        <v>289.20999999999913</v>
      </c>
      <c r="I1226" s="15">
        <f>ABS(BTC[[#This Row],[low]]-F1225)</f>
        <v>1210.7900000000009</v>
      </c>
      <c r="J1226" s="15">
        <f>MAX(BTC[[#This Row],[H-L]:[|L-pC|]])</f>
        <v>1500</v>
      </c>
      <c r="K1226" s="8">
        <f>(K1225*9+BTC[[#This Row],[TR]])/10</f>
        <v>1304.7750718157197</v>
      </c>
      <c r="L1226" s="12">
        <f>(BTC[[#This Row],[high]]+BTC[[#This Row],[low]])/2</f>
        <v>23350</v>
      </c>
      <c r="M1226" s="15">
        <f>BTC[[#This Row],[MidPrice]]+3*BTC[[#This Row],[ATR]]</f>
        <v>27264.325215447159</v>
      </c>
      <c r="N1226" s="15">
        <f>BTC[[#This Row],[MidPrice]]-3*BTC[[#This Row],[ATR]]</f>
        <v>19435.674784552841</v>
      </c>
      <c r="O1226" s="15">
        <f>IF(OR(BTC[[#This Row],[UpperE]]&lt;O1225,F1225&gt;O1225),BTC[[#This Row],[UpperE]],O1225)</f>
        <v>25887.437079350595</v>
      </c>
      <c r="P1226" s="15">
        <f>IF(OR(BTC[[#This Row],[LowerE]]&gt;P1225,F1225&lt;P1225),BTC[[#This Row],[LowerE]],P1225)</f>
        <v>20237.447729153417</v>
      </c>
      <c r="Q1226" s="8">
        <f>IF(T1225=O1225,BTC[[#This Row],[Upper]],BTC[[#This Row],[Lower]])</f>
        <v>20237.447729153417</v>
      </c>
      <c r="R1226" s="22" t="e">
        <f>IF(BTC[[#This Row],[SuperTrend]]=BTC[[#This Row],[Upper]],BTC[[#This Row],[Upper]],NA())</f>
        <v>#N/A</v>
      </c>
      <c r="S1226" s="22">
        <f>IF(BTC[[#This Row],[SuperTrend]]=BTC[[#This Row],[Lower]],BTC[[#This Row],[Lower]],NA())</f>
        <v>20237.447729153417</v>
      </c>
      <c r="T1226" s="22">
        <f>IF(BTC[[#This Row],[close]]&lt;=BTC[[#This Row],[STpot]],BTC[[#This Row],[Upper]],BTC[[#This Row],[Lower]])</f>
        <v>20237.447729153417</v>
      </c>
    </row>
    <row r="1227" spans="1:20" x14ac:dyDescent="0.25">
      <c r="A1227" s="5">
        <v>1226</v>
      </c>
      <c r="B1227" s="2">
        <v>44188</v>
      </c>
      <c r="C1227" s="1">
        <v>23232.39</v>
      </c>
      <c r="D1227" s="1">
        <v>23794.43</v>
      </c>
      <c r="E1227" s="1">
        <v>22703.42</v>
      </c>
      <c r="F1227" s="1">
        <v>23729.200000000001</v>
      </c>
      <c r="G1227" s="15">
        <f>BTC[[#This Row],[high]]-BTC[[#This Row],[low]]</f>
        <v>1091.010000000002</v>
      </c>
      <c r="H1227" s="15">
        <f>ABS(BTC[[#This Row],[high]]-F1226)</f>
        <v>561.67000000000189</v>
      </c>
      <c r="I1227" s="15">
        <f>ABS(BTC[[#This Row],[low]]-F1226)</f>
        <v>529.34000000000015</v>
      </c>
      <c r="J1227" s="15">
        <f>MAX(BTC[[#This Row],[H-L]:[|L-pC|]])</f>
        <v>1091.010000000002</v>
      </c>
      <c r="K1227" s="8">
        <f>(K1226*9+BTC[[#This Row],[TR]])/10</f>
        <v>1283.398564634148</v>
      </c>
      <c r="L1227" s="12">
        <f>(BTC[[#This Row],[high]]+BTC[[#This Row],[low]])/2</f>
        <v>23248.924999999999</v>
      </c>
      <c r="M1227" s="15">
        <f>BTC[[#This Row],[MidPrice]]+3*BTC[[#This Row],[ATR]]</f>
        <v>27099.120693902441</v>
      </c>
      <c r="N1227" s="15">
        <f>BTC[[#This Row],[MidPrice]]-3*BTC[[#This Row],[ATR]]</f>
        <v>19398.729306097557</v>
      </c>
      <c r="O1227" s="15">
        <f>IF(OR(BTC[[#This Row],[UpperE]]&lt;O1226,F1226&gt;O1226),BTC[[#This Row],[UpperE]],O1226)</f>
        <v>25887.437079350595</v>
      </c>
      <c r="P1227" s="15">
        <f>IF(OR(BTC[[#This Row],[LowerE]]&gt;P1226,F1226&lt;P1226),BTC[[#This Row],[LowerE]],P1226)</f>
        <v>20237.447729153417</v>
      </c>
      <c r="Q1227" s="8">
        <f>IF(T1226=O1226,BTC[[#This Row],[Upper]],BTC[[#This Row],[Lower]])</f>
        <v>20237.447729153417</v>
      </c>
      <c r="R1227" s="22" t="e">
        <f>IF(BTC[[#This Row],[SuperTrend]]=BTC[[#This Row],[Upper]],BTC[[#This Row],[Upper]],NA())</f>
        <v>#N/A</v>
      </c>
      <c r="S1227" s="22">
        <f>IF(BTC[[#This Row],[SuperTrend]]=BTC[[#This Row],[Lower]],BTC[[#This Row],[Lower]],NA())</f>
        <v>20237.447729153417</v>
      </c>
      <c r="T1227" s="22">
        <f>IF(BTC[[#This Row],[close]]&lt;=BTC[[#This Row],[STpot]],BTC[[#This Row],[Upper]],BTC[[#This Row],[Lower]])</f>
        <v>20237.447729153417</v>
      </c>
    </row>
    <row r="1228" spans="1:20" x14ac:dyDescent="0.25">
      <c r="A1228" s="5">
        <v>1227</v>
      </c>
      <c r="B1228" s="2">
        <v>44189</v>
      </c>
      <c r="C1228" s="1">
        <v>23728.99</v>
      </c>
      <c r="D1228" s="1">
        <v>24789.86</v>
      </c>
      <c r="E1228" s="1">
        <v>23433.599999999999</v>
      </c>
      <c r="F1228" s="1">
        <v>24712.47</v>
      </c>
      <c r="G1228" s="15">
        <f>BTC[[#This Row],[high]]-BTC[[#This Row],[low]]</f>
        <v>1356.260000000002</v>
      </c>
      <c r="H1228" s="15">
        <f>ABS(BTC[[#This Row],[high]]-F1227)</f>
        <v>1060.6599999999999</v>
      </c>
      <c r="I1228" s="15">
        <f>ABS(BTC[[#This Row],[low]]-F1227)</f>
        <v>295.60000000000218</v>
      </c>
      <c r="J1228" s="15">
        <f>MAX(BTC[[#This Row],[H-L]:[|L-pC|]])</f>
        <v>1356.260000000002</v>
      </c>
      <c r="K1228" s="8">
        <f>(K1227*9+BTC[[#This Row],[TR]])/10</f>
        <v>1290.6847081707333</v>
      </c>
      <c r="L1228" s="12">
        <f>(BTC[[#This Row],[high]]+BTC[[#This Row],[low]])/2</f>
        <v>24111.73</v>
      </c>
      <c r="M1228" s="15">
        <f>BTC[[#This Row],[MidPrice]]+3*BTC[[#This Row],[ATR]]</f>
        <v>27983.7841245122</v>
      </c>
      <c r="N1228" s="15">
        <f>BTC[[#This Row],[MidPrice]]-3*BTC[[#This Row],[ATR]]</f>
        <v>20239.675875487799</v>
      </c>
      <c r="O1228" s="15">
        <f>IF(OR(BTC[[#This Row],[UpperE]]&lt;O1227,F1227&gt;O1227),BTC[[#This Row],[UpperE]],O1227)</f>
        <v>25887.437079350595</v>
      </c>
      <c r="P1228" s="15">
        <f>IF(OR(BTC[[#This Row],[LowerE]]&gt;P1227,F1227&lt;P1227),BTC[[#This Row],[LowerE]],P1227)</f>
        <v>20239.675875487799</v>
      </c>
      <c r="Q1228" s="8">
        <f>IF(T1227=O1227,BTC[[#This Row],[Upper]],BTC[[#This Row],[Lower]])</f>
        <v>20239.675875487799</v>
      </c>
      <c r="R1228" s="22" t="e">
        <f>IF(BTC[[#This Row],[SuperTrend]]=BTC[[#This Row],[Upper]],BTC[[#This Row],[Upper]],NA())</f>
        <v>#N/A</v>
      </c>
      <c r="S1228" s="22">
        <f>IF(BTC[[#This Row],[SuperTrend]]=BTC[[#This Row],[Lower]],BTC[[#This Row],[Lower]],NA())</f>
        <v>20239.675875487799</v>
      </c>
      <c r="T1228" s="22">
        <f>IF(BTC[[#This Row],[close]]&lt;=BTC[[#This Row],[STpot]],BTC[[#This Row],[Upper]],BTC[[#This Row],[Lower]])</f>
        <v>20239.675875487799</v>
      </c>
    </row>
    <row r="1229" spans="1:20" x14ac:dyDescent="0.25">
      <c r="A1229" s="5">
        <v>1228</v>
      </c>
      <c r="B1229" s="2">
        <v>44190</v>
      </c>
      <c r="C1229" s="1">
        <v>24712.47</v>
      </c>
      <c r="D1229" s="1">
        <v>26867.03</v>
      </c>
      <c r="E1229" s="1">
        <v>24500</v>
      </c>
      <c r="F1229" s="1">
        <v>26493.39</v>
      </c>
      <c r="G1229" s="15">
        <f>BTC[[#This Row],[high]]-BTC[[#This Row],[low]]</f>
        <v>2367.0299999999988</v>
      </c>
      <c r="H1229" s="15">
        <f>ABS(BTC[[#This Row],[high]]-F1228)</f>
        <v>2154.5599999999977</v>
      </c>
      <c r="I1229" s="15">
        <f>ABS(BTC[[#This Row],[low]]-F1228)</f>
        <v>212.47000000000116</v>
      </c>
      <c r="J1229" s="15">
        <f>MAX(BTC[[#This Row],[H-L]:[|L-pC|]])</f>
        <v>2367.0299999999988</v>
      </c>
      <c r="K1229" s="8">
        <f>(K1228*9+BTC[[#This Row],[TR]])/10</f>
        <v>1398.3192373536599</v>
      </c>
      <c r="L1229" s="12">
        <f>(BTC[[#This Row],[high]]+BTC[[#This Row],[low]])/2</f>
        <v>25683.514999999999</v>
      </c>
      <c r="M1229" s="15">
        <f>BTC[[#This Row],[MidPrice]]+3*BTC[[#This Row],[ATR]]</f>
        <v>29878.472712060979</v>
      </c>
      <c r="N1229" s="15">
        <f>BTC[[#This Row],[MidPrice]]-3*BTC[[#This Row],[ATR]]</f>
        <v>21488.55728793902</v>
      </c>
      <c r="O1229" s="15">
        <f>IF(OR(BTC[[#This Row],[UpperE]]&lt;O1228,F1228&gt;O1228),BTC[[#This Row],[UpperE]],O1228)</f>
        <v>25887.437079350595</v>
      </c>
      <c r="P1229" s="15">
        <f>IF(OR(BTC[[#This Row],[LowerE]]&gt;P1228,F1228&lt;P1228),BTC[[#This Row],[LowerE]],P1228)</f>
        <v>21488.55728793902</v>
      </c>
      <c r="Q1229" s="8">
        <f>IF(T1228=O1228,BTC[[#This Row],[Upper]],BTC[[#This Row],[Lower]])</f>
        <v>21488.55728793902</v>
      </c>
      <c r="R1229" s="22" t="e">
        <f>IF(BTC[[#This Row],[SuperTrend]]=BTC[[#This Row],[Upper]],BTC[[#This Row],[Upper]],NA())</f>
        <v>#N/A</v>
      </c>
      <c r="S1229" s="22">
        <f>IF(BTC[[#This Row],[SuperTrend]]=BTC[[#This Row],[Lower]],BTC[[#This Row],[Lower]],NA())</f>
        <v>21488.55728793902</v>
      </c>
      <c r="T1229" s="22">
        <f>IF(BTC[[#This Row],[close]]&lt;=BTC[[#This Row],[STpot]],BTC[[#This Row],[Upper]],BTC[[#This Row],[Lower]])</f>
        <v>21488.55728793902</v>
      </c>
    </row>
    <row r="1230" spans="1:20" x14ac:dyDescent="0.25">
      <c r="A1230" s="5">
        <v>1229</v>
      </c>
      <c r="B1230" s="2">
        <v>44191</v>
      </c>
      <c r="C1230" s="1">
        <v>26493.4</v>
      </c>
      <c r="D1230" s="1">
        <v>28422</v>
      </c>
      <c r="E1230" s="1">
        <v>25700</v>
      </c>
      <c r="F1230" s="1">
        <v>26281.66</v>
      </c>
      <c r="G1230" s="15">
        <f>BTC[[#This Row],[high]]-BTC[[#This Row],[low]]</f>
        <v>2722</v>
      </c>
      <c r="H1230" s="15">
        <f>ABS(BTC[[#This Row],[high]]-F1229)</f>
        <v>1928.6100000000006</v>
      </c>
      <c r="I1230" s="15">
        <f>ABS(BTC[[#This Row],[low]]-F1229)</f>
        <v>793.38999999999942</v>
      </c>
      <c r="J1230" s="15">
        <f>MAX(BTC[[#This Row],[H-L]:[|L-pC|]])</f>
        <v>2722</v>
      </c>
      <c r="K1230" s="8">
        <f>(K1229*9+BTC[[#This Row],[TR]])/10</f>
        <v>1530.687313618294</v>
      </c>
      <c r="L1230" s="12">
        <f>(BTC[[#This Row],[high]]+BTC[[#This Row],[low]])/2</f>
        <v>27061</v>
      </c>
      <c r="M1230" s="15">
        <f>BTC[[#This Row],[MidPrice]]+3*BTC[[#This Row],[ATR]]</f>
        <v>31653.061940854881</v>
      </c>
      <c r="N1230" s="15">
        <f>BTC[[#This Row],[MidPrice]]-3*BTC[[#This Row],[ATR]]</f>
        <v>22468.938059145119</v>
      </c>
      <c r="O1230" s="15">
        <f>IF(OR(BTC[[#This Row],[UpperE]]&lt;O1229,F1229&gt;O1229),BTC[[#This Row],[UpperE]],O1229)</f>
        <v>31653.061940854881</v>
      </c>
      <c r="P1230" s="15">
        <f>IF(OR(BTC[[#This Row],[LowerE]]&gt;P1229,F1229&lt;P1229),BTC[[#This Row],[LowerE]],P1229)</f>
        <v>22468.938059145119</v>
      </c>
      <c r="Q1230" s="8">
        <f>IF(T1229=O1229,BTC[[#This Row],[Upper]],BTC[[#This Row],[Lower]])</f>
        <v>22468.938059145119</v>
      </c>
      <c r="R1230" s="22" t="e">
        <f>IF(BTC[[#This Row],[SuperTrend]]=BTC[[#This Row],[Upper]],BTC[[#This Row],[Upper]],NA())</f>
        <v>#N/A</v>
      </c>
      <c r="S1230" s="22">
        <f>IF(BTC[[#This Row],[SuperTrend]]=BTC[[#This Row],[Lower]],BTC[[#This Row],[Lower]],NA())</f>
        <v>22468.938059145119</v>
      </c>
      <c r="T1230" s="22">
        <f>IF(BTC[[#This Row],[close]]&lt;=BTC[[#This Row],[STpot]],BTC[[#This Row],[Upper]],BTC[[#This Row],[Lower]])</f>
        <v>22468.938059145119</v>
      </c>
    </row>
    <row r="1231" spans="1:20" x14ac:dyDescent="0.25">
      <c r="A1231" s="5">
        <v>1230</v>
      </c>
      <c r="B1231" s="2">
        <v>44192</v>
      </c>
      <c r="C1231" s="1">
        <v>26281.54</v>
      </c>
      <c r="D1231" s="1">
        <v>27500</v>
      </c>
      <c r="E1231" s="1">
        <v>26101</v>
      </c>
      <c r="F1231" s="1">
        <v>27079.41</v>
      </c>
      <c r="G1231" s="15">
        <f>BTC[[#This Row],[high]]-BTC[[#This Row],[low]]</f>
        <v>1399</v>
      </c>
      <c r="H1231" s="15">
        <f>ABS(BTC[[#This Row],[high]]-F1230)</f>
        <v>1218.3400000000001</v>
      </c>
      <c r="I1231" s="15">
        <f>ABS(BTC[[#This Row],[low]]-F1230)</f>
        <v>180.65999999999985</v>
      </c>
      <c r="J1231" s="15">
        <f>MAX(BTC[[#This Row],[H-L]:[|L-pC|]])</f>
        <v>1399</v>
      </c>
      <c r="K1231" s="8">
        <f>(K1230*9+BTC[[#This Row],[TR]])/10</f>
        <v>1517.5185822564647</v>
      </c>
      <c r="L1231" s="12">
        <f>(BTC[[#This Row],[high]]+BTC[[#This Row],[low]])/2</f>
        <v>26800.5</v>
      </c>
      <c r="M1231" s="15">
        <f>BTC[[#This Row],[MidPrice]]+3*BTC[[#This Row],[ATR]]</f>
        <v>31353.055746769394</v>
      </c>
      <c r="N1231" s="15">
        <f>BTC[[#This Row],[MidPrice]]-3*BTC[[#This Row],[ATR]]</f>
        <v>22247.944253230606</v>
      </c>
      <c r="O1231" s="15">
        <f>IF(OR(BTC[[#This Row],[UpperE]]&lt;O1230,F1230&gt;O1230),BTC[[#This Row],[UpperE]],O1230)</f>
        <v>31353.055746769394</v>
      </c>
      <c r="P1231" s="15">
        <f>IF(OR(BTC[[#This Row],[LowerE]]&gt;P1230,F1230&lt;P1230),BTC[[#This Row],[LowerE]],P1230)</f>
        <v>22468.938059145119</v>
      </c>
      <c r="Q1231" s="8">
        <f>IF(T1230=O1230,BTC[[#This Row],[Upper]],BTC[[#This Row],[Lower]])</f>
        <v>22468.938059145119</v>
      </c>
      <c r="R1231" s="22" t="e">
        <f>IF(BTC[[#This Row],[SuperTrend]]=BTC[[#This Row],[Upper]],BTC[[#This Row],[Upper]],NA())</f>
        <v>#N/A</v>
      </c>
      <c r="S1231" s="22">
        <f>IF(BTC[[#This Row],[SuperTrend]]=BTC[[#This Row],[Lower]],BTC[[#This Row],[Lower]],NA())</f>
        <v>22468.938059145119</v>
      </c>
      <c r="T1231" s="22">
        <f>IF(BTC[[#This Row],[close]]&lt;=BTC[[#This Row],[STpot]],BTC[[#This Row],[Upper]],BTC[[#This Row],[Lower]])</f>
        <v>22468.938059145119</v>
      </c>
    </row>
    <row r="1232" spans="1:20" x14ac:dyDescent="0.25">
      <c r="A1232" s="5">
        <v>1231</v>
      </c>
      <c r="B1232" s="2">
        <v>44193</v>
      </c>
      <c r="C1232" s="1">
        <v>27079.42</v>
      </c>
      <c r="D1232" s="1">
        <v>27410</v>
      </c>
      <c r="E1232" s="1">
        <v>25880</v>
      </c>
      <c r="F1232" s="1">
        <v>27385</v>
      </c>
      <c r="G1232" s="15">
        <f>BTC[[#This Row],[high]]-BTC[[#This Row],[low]]</f>
        <v>1530</v>
      </c>
      <c r="H1232" s="15">
        <f>ABS(BTC[[#This Row],[high]]-F1231)</f>
        <v>330.59000000000015</v>
      </c>
      <c r="I1232" s="15">
        <f>ABS(BTC[[#This Row],[low]]-F1231)</f>
        <v>1199.4099999999999</v>
      </c>
      <c r="J1232" s="15">
        <f>MAX(BTC[[#This Row],[H-L]:[|L-pC|]])</f>
        <v>1530</v>
      </c>
      <c r="K1232" s="8">
        <f>(K1231*9+BTC[[#This Row],[TR]])/10</f>
        <v>1518.7667240308183</v>
      </c>
      <c r="L1232" s="12">
        <f>(BTC[[#This Row],[high]]+BTC[[#This Row],[low]])/2</f>
        <v>26645</v>
      </c>
      <c r="M1232" s="15">
        <f>BTC[[#This Row],[MidPrice]]+3*BTC[[#This Row],[ATR]]</f>
        <v>31201.300172092455</v>
      </c>
      <c r="N1232" s="15">
        <f>BTC[[#This Row],[MidPrice]]-3*BTC[[#This Row],[ATR]]</f>
        <v>22088.699827907545</v>
      </c>
      <c r="O1232" s="15">
        <f>IF(OR(BTC[[#This Row],[UpperE]]&lt;O1231,F1231&gt;O1231),BTC[[#This Row],[UpperE]],O1231)</f>
        <v>31201.300172092455</v>
      </c>
      <c r="P1232" s="15">
        <f>IF(OR(BTC[[#This Row],[LowerE]]&gt;P1231,F1231&lt;P1231),BTC[[#This Row],[LowerE]],P1231)</f>
        <v>22468.938059145119</v>
      </c>
      <c r="Q1232" s="8">
        <f>IF(T1231=O1231,BTC[[#This Row],[Upper]],BTC[[#This Row],[Lower]])</f>
        <v>22468.938059145119</v>
      </c>
      <c r="R1232" s="22" t="e">
        <f>IF(BTC[[#This Row],[SuperTrend]]=BTC[[#This Row],[Upper]],BTC[[#This Row],[Upper]],NA())</f>
        <v>#N/A</v>
      </c>
      <c r="S1232" s="22">
        <f>IF(BTC[[#This Row],[SuperTrend]]=BTC[[#This Row],[Lower]],BTC[[#This Row],[Lower]],NA())</f>
        <v>22468.938059145119</v>
      </c>
      <c r="T1232" s="22">
        <f>IF(BTC[[#This Row],[close]]&lt;=BTC[[#This Row],[STpot]],BTC[[#This Row],[Upper]],BTC[[#This Row],[Lower]])</f>
        <v>22468.938059145119</v>
      </c>
    </row>
    <row r="1233" spans="1:20" x14ac:dyDescent="0.25">
      <c r="A1233" s="5">
        <v>1232</v>
      </c>
      <c r="B1233" s="2">
        <v>44194</v>
      </c>
      <c r="C1233" s="1">
        <v>27385</v>
      </c>
      <c r="D1233" s="1">
        <v>28996</v>
      </c>
      <c r="E1233" s="1">
        <v>27320</v>
      </c>
      <c r="F1233" s="1">
        <v>28875.54</v>
      </c>
      <c r="G1233" s="15">
        <f>BTC[[#This Row],[high]]-BTC[[#This Row],[low]]</f>
        <v>1676</v>
      </c>
      <c r="H1233" s="15">
        <f>ABS(BTC[[#This Row],[high]]-F1232)</f>
        <v>1611</v>
      </c>
      <c r="I1233" s="15">
        <f>ABS(BTC[[#This Row],[low]]-F1232)</f>
        <v>65</v>
      </c>
      <c r="J1233" s="15">
        <f>MAX(BTC[[#This Row],[H-L]:[|L-pC|]])</f>
        <v>1676</v>
      </c>
      <c r="K1233" s="8">
        <f>(K1232*9+BTC[[#This Row],[TR]])/10</f>
        <v>1534.4900516277364</v>
      </c>
      <c r="L1233" s="12">
        <f>(BTC[[#This Row],[high]]+BTC[[#This Row],[low]])/2</f>
        <v>28158</v>
      </c>
      <c r="M1233" s="15">
        <f>BTC[[#This Row],[MidPrice]]+3*BTC[[#This Row],[ATR]]</f>
        <v>32761.470154883209</v>
      </c>
      <c r="N1233" s="15">
        <f>BTC[[#This Row],[MidPrice]]-3*BTC[[#This Row],[ATR]]</f>
        <v>23554.529845116791</v>
      </c>
      <c r="O1233" s="15">
        <f>IF(OR(BTC[[#This Row],[UpperE]]&lt;O1232,F1232&gt;O1232),BTC[[#This Row],[UpperE]],O1232)</f>
        <v>31201.300172092455</v>
      </c>
      <c r="P1233" s="15">
        <f>IF(OR(BTC[[#This Row],[LowerE]]&gt;P1232,F1232&lt;P1232),BTC[[#This Row],[LowerE]],P1232)</f>
        <v>23554.529845116791</v>
      </c>
      <c r="Q1233" s="8">
        <f>IF(T1232=O1232,BTC[[#This Row],[Upper]],BTC[[#This Row],[Lower]])</f>
        <v>23554.529845116791</v>
      </c>
      <c r="R1233" s="22" t="e">
        <f>IF(BTC[[#This Row],[SuperTrend]]=BTC[[#This Row],[Upper]],BTC[[#This Row],[Upper]],NA())</f>
        <v>#N/A</v>
      </c>
      <c r="S1233" s="22">
        <f>IF(BTC[[#This Row],[SuperTrend]]=BTC[[#This Row],[Lower]],BTC[[#This Row],[Lower]],NA())</f>
        <v>23554.529845116791</v>
      </c>
      <c r="T1233" s="22">
        <f>IF(BTC[[#This Row],[close]]&lt;=BTC[[#This Row],[STpot]],BTC[[#This Row],[Upper]],BTC[[#This Row],[Lower]])</f>
        <v>23554.529845116791</v>
      </c>
    </row>
    <row r="1234" spans="1:20" x14ac:dyDescent="0.25">
      <c r="A1234" s="5">
        <v>1233</v>
      </c>
      <c r="B1234" s="2">
        <v>44195</v>
      </c>
      <c r="C1234" s="1">
        <v>28875.55</v>
      </c>
      <c r="D1234" s="1">
        <v>29300</v>
      </c>
      <c r="E1234" s="1">
        <v>27850</v>
      </c>
      <c r="F1234" s="1">
        <v>28923.63</v>
      </c>
      <c r="G1234" s="15">
        <f>BTC[[#This Row],[high]]-BTC[[#This Row],[low]]</f>
        <v>1450</v>
      </c>
      <c r="H1234" s="15">
        <f>ABS(BTC[[#This Row],[high]]-F1233)</f>
        <v>424.45999999999913</v>
      </c>
      <c r="I1234" s="15">
        <f>ABS(BTC[[#This Row],[low]]-F1233)</f>
        <v>1025.5400000000009</v>
      </c>
      <c r="J1234" s="15">
        <f>MAX(BTC[[#This Row],[H-L]:[|L-pC|]])</f>
        <v>1450</v>
      </c>
      <c r="K1234" s="8">
        <f>(K1233*9+BTC[[#This Row],[TR]])/10</f>
        <v>1526.0410464649626</v>
      </c>
      <c r="L1234" s="12">
        <f>(BTC[[#This Row],[high]]+BTC[[#This Row],[low]])/2</f>
        <v>28575</v>
      </c>
      <c r="M1234" s="15">
        <f>BTC[[#This Row],[MidPrice]]+3*BTC[[#This Row],[ATR]]</f>
        <v>33153.123139394884</v>
      </c>
      <c r="N1234" s="15">
        <f>BTC[[#This Row],[MidPrice]]-3*BTC[[#This Row],[ATR]]</f>
        <v>23996.876860605113</v>
      </c>
      <c r="O1234" s="15">
        <f>IF(OR(BTC[[#This Row],[UpperE]]&lt;O1233,F1233&gt;O1233),BTC[[#This Row],[UpperE]],O1233)</f>
        <v>31201.300172092455</v>
      </c>
      <c r="P1234" s="15">
        <f>IF(OR(BTC[[#This Row],[LowerE]]&gt;P1233,F1233&lt;P1233),BTC[[#This Row],[LowerE]],P1233)</f>
        <v>23996.876860605113</v>
      </c>
      <c r="Q1234" s="8">
        <f>IF(T1233=O1233,BTC[[#This Row],[Upper]],BTC[[#This Row],[Lower]])</f>
        <v>23996.876860605113</v>
      </c>
      <c r="R1234" s="22" t="e">
        <f>IF(BTC[[#This Row],[SuperTrend]]=BTC[[#This Row],[Upper]],BTC[[#This Row],[Upper]],NA())</f>
        <v>#N/A</v>
      </c>
      <c r="S1234" s="22">
        <f>IF(BTC[[#This Row],[SuperTrend]]=BTC[[#This Row],[Lower]],BTC[[#This Row],[Lower]],NA())</f>
        <v>23996.876860605113</v>
      </c>
      <c r="T1234" s="22">
        <f>IF(BTC[[#This Row],[close]]&lt;=BTC[[#This Row],[STpot]],BTC[[#This Row],[Upper]],BTC[[#This Row],[Lower]])</f>
        <v>23996.876860605113</v>
      </c>
    </row>
    <row r="1235" spans="1:20" x14ac:dyDescent="0.25">
      <c r="A1235" s="5">
        <v>1234</v>
      </c>
      <c r="B1235" s="2">
        <v>44196</v>
      </c>
      <c r="C1235" s="1">
        <v>28923.63</v>
      </c>
      <c r="D1235" s="1">
        <v>29600</v>
      </c>
      <c r="E1235" s="1">
        <v>28624.57</v>
      </c>
      <c r="F1235" s="1">
        <v>29331.69</v>
      </c>
      <c r="G1235" s="15">
        <f>BTC[[#This Row],[high]]-BTC[[#This Row],[low]]</f>
        <v>975.43000000000029</v>
      </c>
      <c r="H1235" s="15">
        <f>ABS(BTC[[#This Row],[high]]-F1234)</f>
        <v>676.36999999999898</v>
      </c>
      <c r="I1235" s="15">
        <f>ABS(BTC[[#This Row],[low]]-F1234)</f>
        <v>299.06000000000131</v>
      </c>
      <c r="J1235" s="15">
        <f>MAX(BTC[[#This Row],[H-L]:[|L-pC|]])</f>
        <v>975.43000000000029</v>
      </c>
      <c r="K1235" s="8">
        <f>(K1234*9+BTC[[#This Row],[TR]])/10</f>
        <v>1470.9799418184664</v>
      </c>
      <c r="L1235" s="12">
        <f>(BTC[[#This Row],[high]]+BTC[[#This Row],[low]])/2</f>
        <v>29112.285</v>
      </c>
      <c r="M1235" s="15">
        <f>BTC[[#This Row],[MidPrice]]+3*BTC[[#This Row],[ATR]]</f>
        <v>33525.2248254554</v>
      </c>
      <c r="N1235" s="15">
        <f>BTC[[#This Row],[MidPrice]]-3*BTC[[#This Row],[ATR]]</f>
        <v>24699.3451745446</v>
      </c>
      <c r="O1235" s="15">
        <f>IF(OR(BTC[[#This Row],[UpperE]]&lt;O1234,F1234&gt;O1234),BTC[[#This Row],[UpperE]],O1234)</f>
        <v>31201.300172092455</v>
      </c>
      <c r="P1235" s="15">
        <f>IF(OR(BTC[[#This Row],[LowerE]]&gt;P1234,F1234&lt;P1234),BTC[[#This Row],[LowerE]],P1234)</f>
        <v>24699.3451745446</v>
      </c>
      <c r="Q1235" s="8">
        <f>IF(T1234=O1234,BTC[[#This Row],[Upper]],BTC[[#This Row],[Lower]])</f>
        <v>24699.3451745446</v>
      </c>
      <c r="R1235" s="22" t="e">
        <f>IF(BTC[[#This Row],[SuperTrend]]=BTC[[#This Row],[Upper]],BTC[[#This Row],[Upper]],NA())</f>
        <v>#N/A</v>
      </c>
      <c r="S1235" s="22">
        <f>IF(BTC[[#This Row],[SuperTrend]]=BTC[[#This Row],[Lower]],BTC[[#This Row],[Lower]],NA())</f>
        <v>24699.3451745446</v>
      </c>
      <c r="T1235" s="22">
        <f>IF(BTC[[#This Row],[close]]&lt;=BTC[[#This Row],[STpot]],BTC[[#This Row],[Upper]],BTC[[#This Row],[Lower]])</f>
        <v>24699.3451745446</v>
      </c>
    </row>
    <row r="1236" spans="1:20" x14ac:dyDescent="0.25">
      <c r="A1236" s="5">
        <v>1235</v>
      </c>
      <c r="B1236" s="2">
        <v>44197</v>
      </c>
      <c r="C1236" s="1">
        <v>29331.7</v>
      </c>
      <c r="D1236" s="1">
        <v>33300</v>
      </c>
      <c r="E1236" s="1">
        <v>28946.53</v>
      </c>
      <c r="F1236" s="1">
        <v>32178.33</v>
      </c>
      <c r="G1236" s="15">
        <f>BTC[[#This Row],[high]]-BTC[[#This Row],[low]]</f>
        <v>4353.4700000000012</v>
      </c>
      <c r="H1236" s="15">
        <f>ABS(BTC[[#This Row],[high]]-F1235)</f>
        <v>3968.3100000000013</v>
      </c>
      <c r="I1236" s="15">
        <f>ABS(BTC[[#This Row],[low]]-F1235)</f>
        <v>385.15999999999985</v>
      </c>
      <c r="J1236" s="15">
        <f>MAX(BTC[[#This Row],[H-L]:[|L-pC|]])</f>
        <v>4353.4700000000012</v>
      </c>
      <c r="K1236" s="8">
        <f>(K1235*9+BTC[[#This Row],[TR]])/10</f>
        <v>1759.2289476366198</v>
      </c>
      <c r="L1236" s="12">
        <f>(BTC[[#This Row],[high]]+BTC[[#This Row],[low]])/2</f>
        <v>31123.264999999999</v>
      </c>
      <c r="M1236" s="15">
        <f>BTC[[#This Row],[MidPrice]]+3*BTC[[#This Row],[ATR]]</f>
        <v>36400.951842909861</v>
      </c>
      <c r="N1236" s="15">
        <f>BTC[[#This Row],[MidPrice]]-3*BTC[[#This Row],[ATR]]</f>
        <v>25845.578157090138</v>
      </c>
      <c r="O1236" s="15">
        <f>IF(OR(BTC[[#This Row],[UpperE]]&lt;O1235,F1235&gt;O1235),BTC[[#This Row],[UpperE]],O1235)</f>
        <v>31201.300172092455</v>
      </c>
      <c r="P1236" s="15">
        <f>IF(OR(BTC[[#This Row],[LowerE]]&gt;P1235,F1235&lt;P1235),BTC[[#This Row],[LowerE]],P1235)</f>
        <v>25845.578157090138</v>
      </c>
      <c r="Q1236" s="8">
        <f>IF(T1235=O1235,BTC[[#This Row],[Upper]],BTC[[#This Row],[Lower]])</f>
        <v>25845.578157090138</v>
      </c>
      <c r="R1236" s="22" t="e">
        <f>IF(BTC[[#This Row],[SuperTrend]]=BTC[[#This Row],[Upper]],BTC[[#This Row],[Upper]],NA())</f>
        <v>#N/A</v>
      </c>
      <c r="S1236" s="22">
        <f>IF(BTC[[#This Row],[SuperTrend]]=BTC[[#This Row],[Lower]],BTC[[#This Row],[Lower]],NA())</f>
        <v>25845.578157090138</v>
      </c>
      <c r="T1236" s="22">
        <f>IF(BTC[[#This Row],[close]]&lt;=BTC[[#This Row],[STpot]],BTC[[#This Row],[Upper]],BTC[[#This Row],[Lower]])</f>
        <v>25845.578157090138</v>
      </c>
    </row>
    <row r="1237" spans="1:20" x14ac:dyDescent="0.25">
      <c r="A1237" s="5">
        <v>1236</v>
      </c>
      <c r="B1237" s="2">
        <v>44198</v>
      </c>
      <c r="C1237" s="1">
        <v>32176.45</v>
      </c>
      <c r="D1237" s="1">
        <v>34778.11</v>
      </c>
      <c r="E1237" s="1">
        <v>31962.99</v>
      </c>
      <c r="F1237" s="1">
        <v>33000.050000000003</v>
      </c>
      <c r="G1237" s="15">
        <f>BTC[[#This Row],[high]]-BTC[[#This Row],[low]]</f>
        <v>2815.119999999999</v>
      </c>
      <c r="H1237" s="15">
        <f>ABS(BTC[[#This Row],[high]]-F1236)</f>
        <v>2599.7799999999988</v>
      </c>
      <c r="I1237" s="15">
        <f>ABS(BTC[[#This Row],[low]]-F1236)</f>
        <v>215.34000000000015</v>
      </c>
      <c r="J1237" s="15">
        <f>MAX(BTC[[#This Row],[H-L]:[|L-pC|]])</f>
        <v>2815.119999999999</v>
      </c>
      <c r="K1237" s="8">
        <f>(K1236*9+BTC[[#This Row],[TR]])/10</f>
        <v>1864.8180528729579</v>
      </c>
      <c r="L1237" s="12">
        <f>(BTC[[#This Row],[high]]+BTC[[#This Row],[low]])/2</f>
        <v>33370.550000000003</v>
      </c>
      <c r="M1237" s="15">
        <f>BTC[[#This Row],[MidPrice]]+3*BTC[[#This Row],[ATR]]</f>
        <v>38965.004158618874</v>
      </c>
      <c r="N1237" s="15">
        <f>BTC[[#This Row],[MidPrice]]-3*BTC[[#This Row],[ATR]]</f>
        <v>27776.095841381131</v>
      </c>
      <c r="O1237" s="15">
        <f>IF(OR(BTC[[#This Row],[UpperE]]&lt;O1236,F1236&gt;O1236),BTC[[#This Row],[UpperE]],O1236)</f>
        <v>38965.004158618874</v>
      </c>
      <c r="P1237" s="15">
        <f>IF(OR(BTC[[#This Row],[LowerE]]&gt;P1236,F1236&lt;P1236),BTC[[#This Row],[LowerE]],P1236)</f>
        <v>27776.095841381131</v>
      </c>
      <c r="Q1237" s="8">
        <f>IF(T1236=O1236,BTC[[#This Row],[Upper]],BTC[[#This Row],[Lower]])</f>
        <v>27776.095841381131</v>
      </c>
      <c r="R1237" s="22" t="e">
        <f>IF(BTC[[#This Row],[SuperTrend]]=BTC[[#This Row],[Upper]],BTC[[#This Row],[Upper]],NA())</f>
        <v>#N/A</v>
      </c>
      <c r="S1237" s="22">
        <f>IF(BTC[[#This Row],[SuperTrend]]=BTC[[#This Row],[Lower]],BTC[[#This Row],[Lower]],NA())</f>
        <v>27776.095841381131</v>
      </c>
      <c r="T1237" s="22">
        <f>IF(BTC[[#This Row],[close]]&lt;=BTC[[#This Row],[STpot]],BTC[[#This Row],[Upper]],BTC[[#This Row],[Lower]])</f>
        <v>27776.095841381131</v>
      </c>
    </row>
    <row r="1238" spans="1:20" x14ac:dyDescent="0.25">
      <c r="A1238" s="5">
        <v>1237</v>
      </c>
      <c r="B1238" s="2">
        <v>44199</v>
      </c>
      <c r="C1238" s="1">
        <v>33000.050000000003</v>
      </c>
      <c r="D1238" s="1">
        <v>33600</v>
      </c>
      <c r="E1238" s="1">
        <v>28130</v>
      </c>
      <c r="F1238" s="1">
        <v>31988.71</v>
      </c>
      <c r="G1238" s="15">
        <f>BTC[[#This Row],[high]]-BTC[[#This Row],[low]]</f>
        <v>5470</v>
      </c>
      <c r="H1238" s="15">
        <f>ABS(BTC[[#This Row],[high]]-F1237)</f>
        <v>599.94999999999709</v>
      </c>
      <c r="I1238" s="15">
        <f>ABS(BTC[[#This Row],[low]]-F1237)</f>
        <v>4870.0500000000029</v>
      </c>
      <c r="J1238" s="15">
        <f>MAX(BTC[[#This Row],[H-L]:[|L-pC|]])</f>
        <v>5470</v>
      </c>
      <c r="K1238" s="8">
        <f>(K1237*9+BTC[[#This Row],[TR]])/10</f>
        <v>2225.336247585662</v>
      </c>
      <c r="L1238" s="12">
        <f>(BTC[[#This Row],[high]]+BTC[[#This Row],[low]])/2</f>
        <v>30865</v>
      </c>
      <c r="M1238" s="15">
        <f>BTC[[#This Row],[MidPrice]]+3*BTC[[#This Row],[ATR]]</f>
        <v>37541.008742756989</v>
      </c>
      <c r="N1238" s="15">
        <f>BTC[[#This Row],[MidPrice]]-3*BTC[[#This Row],[ATR]]</f>
        <v>24188.991257243015</v>
      </c>
      <c r="O1238" s="15">
        <f>IF(OR(BTC[[#This Row],[UpperE]]&lt;O1237,F1237&gt;O1237),BTC[[#This Row],[UpperE]],O1237)</f>
        <v>37541.008742756989</v>
      </c>
      <c r="P1238" s="15">
        <f>IF(OR(BTC[[#This Row],[LowerE]]&gt;P1237,F1237&lt;P1237),BTC[[#This Row],[LowerE]],P1237)</f>
        <v>27776.095841381131</v>
      </c>
      <c r="Q1238" s="8">
        <f>IF(T1237=O1237,BTC[[#This Row],[Upper]],BTC[[#This Row],[Lower]])</f>
        <v>27776.095841381131</v>
      </c>
      <c r="R1238" s="22" t="e">
        <f>IF(BTC[[#This Row],[SuperTrend]]=BTC[[#This Row],[Upper]],BTC[[#This Row],[Upper]],NA())</f>
        <v>#N/A</v>
      </c>
      <c r="S1238" s="22">
        <f>IF(BTC[[#This Row],[SuperTrend]]=BTC[[#This Row],[Lower]],BTC[[#This Row],[Lower]],NA())</f>
        <v>27776.095841381131</v>
      </c>
      <c r="T1238" s="22">
        <f>IF(BTC[[#This Row],[close]]&lt;=BTC[[#This Row],[STpot]],BTC[[#This Row],[Upper]],BTC[[#This Row],[Lower]])</f>
        <v>27776.095841381131</v>
      </c>
    </row>
    <row r="1239" spans="1:20" x14ac:dyDescent="0.25">
      <c r="A1239" s="5">
        <v>1238</v>
      </c>
      <c r="B1239" s="2">
        <v>44200</v>
      </c>
      <c r="C1239" s="1">
        <v>31989.75</v>
      </c>
      <c r="D1239" s="1">
        <v>34360</v>
      </c>
      <c r="E1239" s="1">
        <v>29900</v>
      </c>
      <c r="F1239" s="1">
        <v>33949.53</v>
      </c>
      <c r="G1239" s="15">
        <f>BTC[[#This Row],[high]]-BTC[[#This Row],[low]]</f>
        <v>4460</v>
      </c>
      <c r="H1239" s="15">
        <f>ABS(BTC[[#This Row],[high]]-F1238)</f>
        <v>2371.2900000000009</v>
      </c>
      <c r="I1239" s="15">
        <f>ABS(BTC[[#This Row],[low]]-F1238)</f>
        <v>2088.7099999999991</v>
      </c>
      <c r="J1239" s="15">
        <f>MAX(BTC[[#This Row],[H-L]:[|L-pC|]])</f>
        <v>4460</v>
      </c>
      <c r="K1239" s="8">
        <f>(K1238*9+BTC[[#This Row],[TR]])/10</f>
        <v>2448.802622827096</v>
      </c>
      <c r="L1239" s="12">
        <f>(BTC[[#This Row],[high]]+BTC[[#This Row],[low]])/2</f>
        <v>32130</v>
      </c>
      <c r="M1239" s="15">
        <f>BTC[[#This Row],[MidPrice]]+3*BTC[[#This Row],[ATR]]</f>
        <v>39476.407868481285</v>
      </c>
      <c r="N1239" s="15">
        <f>BTC[[#This Row],[MidPrice]]-3*BTC[[#This Row],[ATR]]</f>
        <v>24783.592131518712</v>
      </c>
      <c r="O1239" s="15">
        <f>IF(OR(BTC[[#This Row],[UpperE]]&lt;O1238,F1238&gt;O1238),BTC[[#This Row],[UpperE]],O1238)</f>
        <v>37541.008742756989</v>
      </c>
      <c r="P1239" s="15">
        <f>IF(OR(BTC[[#This Row],[LowerE]]&gt;P1238,F1238&lt;P1238),BTC[[#This Row],[LowerE]],P1238)</f>
        <v>27776.095841381131</v>
      </c>
      <c r="Q1239" s="8">
        <f>IF(T1238=O1238,BTC[[#This Row],[Upper]],BTC[[#This Row],[Lower]])</f>
        <v>27776.095841381131</v>
      </c>
      <c r="R1239" s="22" t="e">
        <f>IF(BTC[[#This Row],[SuperTrend]]=BTC[[#This Row],[Upper]],BTC[[#This Row],[Upper]],NA())</f>
        <v>#N/A</v>
      </c>
      <c r="S1239" s="22">
        <f>IF(BTC[[#This Row],[SuperTrend]]=BTC[[#This Row],[Lower]],BTC[[#This Row],[Lower]],NA())</f>
        <v>27776.095841381131</v>
      </c>
      <c r="T1239" s="22">
        <f>IF(BTC[[#This Row],[close]]&lt;=BTC[[#This Row],[STpot]],BTC[[#This Row],[Upper]],BTC[[#This Row],[Lower]])</f>
        <v>27776.095841381131</v>
      </c>
    </row>
    <row r="1240" spans="1:20" x14ac:dyDescent="0.25">
      <c r="A1240" s="5">
        <v>1239</v>
      </c>
      <c r="B1240" s="2">
        <v>44201</v>
      </c>
      <c r="C1240" s="1">
        <v>33949.53</v>
      </c>
      <c r="D1240" s="1">
        <v>36939.21</v>
      </c>
      <c r="E1240" s="1">
        <v>33288</v>
      </c>
      <c r="F1240" s="1">
        <v>36769.360000000001</v>
      </c>
      <c r="G1240" s="15">
        <f>BTC[[#This Row],[high]]-BTC[[#This Row],[low]]</f>
        <v>3651.2099999999991</v>
      </c>
      <c r="H1240" s="15">
        <f>ABS(BTC[[#This Row],[high]]-F1239)</f>
        <v>2989.6800000000003</v>
      </c>
      <c r="I1240" s="15">
        <f>ABS(BTC[[#This Row],[low]]-F1239)</f>
        <v>661.52999999999884</v>
      </c>
      <c r="J1240" s="15">
        <f>MAX(BTC[[#This Row],[H-L]:[|L-pC|]])</f>
        <v>3651.2099999999991</v>
      </c>
      <c r="K1240" s="8">
        <f>(K1239*9+BTC[[#This Row],[TR]])/10</f>
        <v>2569.0433605443864</v>
      </c>
      <c r="L1240" s="12">
        <f>(BTC[[#This Row],[high]]+BTC[[#This Row],[low]])/2</f>
        <v>35113.604999999996</v>
      </c>
      <c r="M1240" s="15">
        <f>BTC[[#This Row],[MidPrice]]+3*BTC[[#This Row],[ATR]]</f>
        <v>42820.735081633153</v>
      </c>
      <c r="N1240" s="15">
        <f>BTC[[#This Row],[MidPrice]]-3*BTC[[#This Row],[ATR]]</f>
        <v>27406.474918366839</v>
      </c>
      <c r="O1240" s="15">
        <f>IF(OR(BTC[[#This Row],[UpperE]]&lt;O1239,F1239&gt;O1239),BTC[[#This Row],[UpperE]],O1239)</f>
        <v>37541.008742756989</v>
      </c>
      <c r="P1240" s="15">
        <f>IF(OR(BTC[[#This Row],[LowerE]]&gt;P1239,F1239&lt;P1239),BTC[[#This Row],[LowerE]],P1239)</f>
        <v>27776.095841381131</v>
      </c>
      <c r="Q1240" s="8">
        <f>IF(T1239=O1239,BTC[[#This Row],[Upper]],BTC[[#This Row],[Lower]])</f>
        <v>27776.095841381131</v>
      </c>
      <c r="R1240" s="22" t="e">
        <f>IF(BTC[[#This Row],[SuperTrend]]=BTC[[#This Row],[Upper]],BTC[[#This Row],[Upper]],NA())</f>
        <v>#N/A</v>
      </c>
      <c r="S1240" s="22">
        <f>IF(BTC[[#This Row],[SuperTrend]]=BTC[[#This Row],[Lower]],BTC[[#This Row],[Lower]],NA())</f>
        <v>27776.095841381131</v>
      </c>
      <c r="T1240" s="22">
        <f>IF(BTC[[#This Row],[close]]&lt;=BTC[[#This Row],[STpot]],BTC[[#This Row],[Upper]],BTC[[#This Row],[Lower]])</f>
        <v>27776.095841381131</v>
      </c>
    </row>
    <row r="1241" spans="1:20" x14ac:dyDescent="0.25">
      <c r="A1241" s="5">
        <v>1240</v>
      </c>
      <c r="B1241" s="2">
        <v>44202</v>
      </c>
      <c r="C1241" s="1">
        <v>36769.360000000001</v>
      </c>
      <c r="D1241" s="1">
        <v>40365</v>
      </c>
      <c r="E1241" s="1">
        <v>36300</v>
      </c>
      <c r="F1241" s="1">
        <v>39432.28</v>
      </c>
      <c r="G1241" s="15">
        <f>BTC[[#This Row],[high]]-BTC[[#This Row],[low]]</f>
        <v>4065</v>
      </c>
      <c r="H1241" s="15">
        <f>ABS(BTC[[#This Row],[high]]-F1240)</f>
        <v>3595.6399999999994</v>
      </c>
      <c r="I1241" s="15">
        <f>ABS(BTC[[#This Row],[low]]-F1240)</f>
        <v>469.36000000000058</v>
      </c>
      <c r="J1241" s="15">
        <f>MAX(BTC[[#This Row],[H-L]:[|L-pC|]])</f>
        <v>4065</v>
      </c>
      <c r="K1241" s="8">
        <f>(K1240*9+BTC[[#This Row],[TR]])/10</f>
        <v>2718.6390244899476</v>
      </c>
      <c r="L1241" s="12">
        <f>(BTC[[#This Row],[high]]+BTC[[#This Row],[low]])/2</f>
        <v>38332.5</v>
      </c>
      <c r="M1241" s="15">
        <f>BTC[[#This Row],[MidPrice]]+3*BTC[[#This Row],[ATR]]</f>
        <v>46488.417073469842</v>
      </c>
      <c r="N1241" s="15">
        <f>BTC[[#This Row],[MidPrice]]-3*BTC[[#This Row],[ATR]]</f>
        <v>30176.582926530158</v>
      </c>
      <c r="O1241" s="15">
        <f>IF(OR(BTC[[#This Row],[UpperE]]&lt;O1240,F1240&gt;O1240),BTC[[#This Row],[UpperE]],O1240)</f>
        <v>37541.008742756989</v>
      </c>
      <c r="P1241" s="15">
        <f>IF(OR(BTC[[#This Row],[LowerE]]&gt;P1240,F1240&lt;P1240),BTC[[#This Row],[LowerE]],P1240)</f>
        <v>30176.582926530158</v>
      </c>
      <c r="Q1241" s="8">
        <f>IF(T1240=O1240,BTC[[#This Row],[Upper]],BTC[[#This Row],[Lower]])</f>
        <v>30176.582926530158</v>
      </c>
      <c r="R1241" s="22" t="e">
        <f>IF(BTC[[#This Row],[SuperTrend]]=BTC[[#This Row],[Upper]],BTC[[#This Row],[Upper]],NA())</f>
        <v>#N/A</v>
      </c>
      <c r="S1241" s="22">
        <f>IF(BTC[[#This Row],[SuperTrend]]=BTC[[#This Row],[Lower]],BTC[[#This Row],[Lower]],NA())</f>
        <v>30176.582926530158</v>
      </c>
      <c r="T1241" s="22">
        <f>IF(BTC[[#This Row],[close]]&lt;=BTC[[#This Row],[STpot]],BTC[[#This Row],[Upper]],BTC[[#This Row],[Lower]])</f>
        <v>30176.582926530158</v>
      </c>
    </row>
    <row r="1242" spans="1:20" x14ac:dyDescent="0.25">
      <c r="A1242" s="5">
        <v>1241</v>
      </c>
      <c r="B1242" s="2">
        <v>44203</v>
      </c>
      <c r="C1242" s="1">
        <v>39432.480000000003</v>
      </c>
      <c r="D1242" s="1">
        <v>41950</v>
      </c>
      <c r="E1242" s="1">
        <v>36500</v>
      </c>
      <c r="F1242" s="1">
        <v>40582.81</v>
      </c>
      <c r="G1242" s="15">
        <f>BTC[[#This Row],[high]]-BTC[[#This Row],[low]]</f>
        <v>5450</v>
      </c>
      <c r="H1242" s="15">
        <f>ABS(BTC[[#This Row],[high]]-F1241)</f>
        <v>2517.7200000000012</v>
      </c>
      <c r="I1242" s="15">
        <f>ABS(BTC[[#This Row],[low]]-F1241)</f>
        <v>2932.2799999999988</v>
      </c>
      <c r="J1242" s="15">
        <f>MAX(BTC[[#This Row],[H-L]:[|L-pC|]])</f>
        <v>5450</v>
      </c>
      <c r="K1242" s="8">
        <f>(K1241*9+BTC[[#This Row],[TR]])/10</f>
        <v>2991.7751220409527</v>
      </c>
      <c r="L1242" s="12">
        <f>(BTC[[#This Row],[high]]+BTC[[#This Row],[low]])/2</f>
        <v>39225</v>
      </c>
      <c r="M1242" s="15">
        <f>BTC[[#This Row],[MidPrice]]+3*BTC[[#This Row],[ATR]]</f>
        <v>48200.325366122859</v>
      </c>
      <c r="N1242" s="15">
        <f>BTC[[#This Row],[MidPrice]]-3*BTC[[#This Row],[ATR]]</f>
        <v>30249.674633877141</v>
      </c>
      <c r="O1242" s="15">
        <f>IF(OR(BTC[[#This Row],[UpperE]]&lt;O1241,F1241&gt;O1241),BTC[[#This Row],[UpperE]],O1241)</f>
        <v>48200.325366122859</v>
      </c>
      <c r="P1242" s="15">
        <f>IF(OR(BTC[[#This Row],[LowerE]]&gt;P1241,F1241&lt;P1241),BTC[[#This Row],[LowerE]],P1241)</f>
        <v>30249.674633877141</v>
      </c>
      <c r="Q1242" s="8">
        <f>IF(T1241=O1241,BTC[[#This Row],[Upper]],BTC[[#This Row],[Lower]])</f>
        <v>30249.674633877141</v>
      </c>
      <c r="R1242" s="22" t="e">
        <f>IF(BTC[[#This Row],[SuperTrend]]=BTC[[#This Row],[Upper]],BTC[[#This Row],[Upper]],NA())</f>
        <v>#N/A</v>
      </c>
      <c r="S1242" s="22">
        <f>IF(BTC[[#This Row],[SuperTrend]]=BTC[[#This Row],[Lower]],BTC[[#This Row],[Lower]],NA())</f>
        <v>30249.674633877141</v>
      </c>
      <c r="T1242" s="22">
        <f>IF(BTC[[#This Row],[close]]&lt;=BTC[[#This Row],[STpot]],BTC[[#This Row],[Upper]],BTC[[#This Row],[Lower]])</f>
        <v>30249.674633877141</v>
      </c>
    </row>
    <row r="1243" spans="1:20" x14ac:dyDescent="0.25">
      <c r="A1243" s="5">
        <v>1242</v>
      </c>
      <c r="B1243" s="2">
        <v>44204</v>
      </c>
      <c r="C1243" s="1">
        <v>40586.959999999999</v>
      </c>
      <c r="D1243" s="1">
        <v>41380</v>
      </c>
      <c r="E1243" s="1">
        <v>38720</v>
      </c>
      <c r="F1243" s="1">
        <v>40088.22</v>
      </c>
      <c r="G1243" s="15">
        <f>BTC[[#This Row],[high]]-BTC[[#This Row],[low]]</f>
        <v>2660</v>
      </c>
      <c r="H1243" s="15">
        <f>ABS(BTC[[#This Row],[high]]-F1242)</f>
        <v>797.19000000000233</v>
      </c>
      <c r="I1243" s="15">
        <f>ABS(BTC[[#This Row],[low]]-F1242)</f>
        <v>1862.8099999999977</v>
      </c>
      <c r="J1243" s="15">
        <f>MAX(BTC[[#This Row],[H-L]:[|L-pC|]])</f>
        <v>2660</v>
      </c>
      <c r="K1243" s="8">
        <f>(K1242*9+BTC[[#This Row],[TR]])/10</f>
        <v>2958.5976098368574</v>
      </c>
      <c r="L1243" s="12">
        <f>(BTC[[#This Row],[high]]+BTC[[#This Row],[low]])/2</f>
        <v>40050</v>
      </c>
      <c r="M1243" s="15">
        <f>BTC[[#This Row],[MidPrice]]+3*BTC[[#This Row],[ATR]]</f>
        <v>48925.792829510574</v>
      </c>
      <c r="N1243" s="15">
        <f>BTC[[#This Row],[MidPrice]]-3*BTC[[#This Row],[ATR]]</f>
        <v>31174.207170489426</v>
      </c>
      <c r="O1243" s="15">
        <f>IF(OR(BTC[[#This Row],[UpperE]]&lt;O1242,F1242&gt;O1242),BTC[[#This Row],[UpperE]],O1242)</f>
        <v>48200.325366122859</v>
      </c>
      <c r="P1243" s="15">
        <f>IF(OR(BTC[[#This Row],[LowerE]]&gt;P1242,F1242&lt;P1242),BTC[[#This Row],[LowerE]],P1242)</f>
        <v>31174.207170489426</v>
      </c>
      <c r="Q1243" s="8">
        <f>IF(T1242=O1242,BTC[[#This Row],[Upper]],BTC[[#This Row],[Lower]])</f>
        <v>31174.207170489426</v>
      </c>
      <c r="R1243" s="22" t="e">
        <f>IF(BTC[[#This Row],[SuperTrend]]=BTC[[#This Row],[Upper]],BTC[[#This Row],[Upper]],NA())</f>
        <v>#N/A</v>
      </c>
      <c r="S1243" s="22">
        <f>IF(BTC[[#This Row],[SuperTrend]]=BTC[[#This Row],[Lower]],BTC[[#This Row],[Lower]],NA())</f>
        <v>31174.207170489426</v>
      </c>
      <c r="T1243" s="22">
        <f>IF(BTC[[#This Row],[close]]&lt;=BTC[[#This Row],[STpot]],BTC[[#This Row],[Upper]],BTC[[#This Row],[Lower]])</f>
        <v>31174.207170489426</v>
      </c>
    </row>
    <row r="1244" spans="1:20" x14ac:dyDescent="0.25">
      <c r="A1244" s="5">
        <v>1243</v>
      </c>
      <c r="B1244" s="2">
        <v>44205</v>
      </c>
      <c r="C1244" s="1">
        <v>40088.22</v>
      </c>
      <c r="D1244" s="1">
        <v>41350</v>
      </c>
      <c r="E1244" s="1">
        <v>35111.11</v>
      </c>
      <c r="F1244" s="1">
        <v>38150.019999999997</v>
      </c>
      <c r="G1244" s="15">
        <f>BTC[[#This Row],[high]]-BTC[[#This Row],[low]]</f>
        <v>6238.8899999999994</v>
      </c>
      <c r="H1244" s="15">
        <f>ABS(BTC[[#This Row],[high]]-F1243)</f>
        <v>1261.7799999999988</v>
      </c>
      <c r="I1244" s="15">
        <f>ABS(BTC[[#This Row],[low]]-F1243)</f>
        <v>4977.1100000000006</v>
      </c>
      <c r="J1244" s="15">
        <f>MAX(BTC[[#This Row],[H-L]:[|L-pC|]])</f>
        <v>6238.8899999999994</v>
      </c>
      <c r="K1244" s="8">
        <f>(K1243*9+BTC[[#This Row],[TR]])/10</f>
        <v>3286.6268488531714</v>
      </c>
      <c r="L1244" s="12">
        <f>(BTC[[#This Row],[high]]+BTC[[#This Row],[low]])/2</f>
        <v>38230.555</v>
      </c>
      <c r="M1244" s="15">
        <f>BTC[[#This Row],[MidPrice]]+3*BTC[[#This Row],[ATR]]</f>
        <v>48090.435546559514</v>
      </c>
      <c r="N1244" s="15">
        <f>BTC[[#This Row],[MidPrice]]-3*BTC[[#This Row],[ATR]]</f>
        <v>28370.674453440486</v>
      </c>
      <c r="O1244" s="15">
        <f>IF(OR(BTC[[#This Row],[UpperE]]&lt;O1243,F1243&gt;O1243),BTC[[#This Row],[UpperE]],O1243)</f>
        <v>48090.435546559514</v>
      </c>
      <c r="P1244" s="15">
        <f>IF(OR(BTC[[#This Row],[LowerE]]&gt;P1243,F1243&lt;P1243),BTC[[#This Row],[LowerE]],P1243)</f>
        <v>31174.207170489426</v>
      </c>
      <c r="Q1244" s="8">
        <f>IF(T1243=O1243,BTC[[#This Row],[Upper]],BTC[[#This Row],[Lower]])</f>
        <v>31174.207170489426</v>
      </c>
      <c r="R1244" s="22" t="e">
        <f>IF(BTC[[#This Row],[SuperTrend]]=BTC[[#This Row],[Upper]],BTC[[#This Row],[Upper]],NA())</f>
        <v>#N/A</v>
      </c>
      <c r="S1244" s="22">
        <f>IF(BTC[[#This Row],[SuperTrend]]=BTC[[#This Row],[Lower]],BTC[[#This Row],[Lower]],NA())</f>
        <v>31174.207170489426</v>
      </c>
      <c r="T1244" s="22">
        <f>IF(BTC[[#This Row],[close]]&lt;=BTC[[#This Row],[STpot]],BTC[[#This Row],[Upper]],BTC[[#This Row],[Lower]])</f>
        <v>31174.207170489426</v>
      </c>
    </row>
    <row r="1245" spans="1:20" x14ac:dyDescent="0.25">
      <c r="A1245" s="5">
        <v>1244</v>
      </c>
      <c r="B1245" s="2">
        <v>44206</v>
      </c>
      <c r="C1245" s="1">
        <v>38150.019999999997</v>
      </c>
      <c r="D1245" s="1">
        <v>38264.74</v>
      </c>
      <c r="E1245" s="1">
        <v>30420</v>
      </c>
      <c r="F1245" s="1">
        <v>35404.47</v>
      </c>
      <c r="G1245" s="15">
        <f>BTC[[#This Row],[high]]-BTC[[#This Row],[low]]</f>
        <v>7844.739999999998</v>
      </c>
      <c r="H1245" s="15">
        <f>ABS(BTC[[#This Row],[high]]-F1244)</f>
        <v>114.72000000000116</v>
      </c>
      <c r="I1245" s="15">
        <f>ABS(BTC[[#This Row],[low]]-F1244)</f>
        <v>7730.0199999999968</v>
      </c>
      <c r="J1245" s="15">
        <f>MAX(BTC[[#This Row],[H-L]:[|L-pC|]])</f>
        <v>7844.739999999998</v>
      </c>
      <c r="K1245" s="8">
        <f>(K1244*9+BTC[[#This Row],[TR]])/10</f>
        <v>3742.4381639678541</v>
      </c>
      <c r="L1245" s="12">
        <f>(BTC[[#This Row],[high]]+BTC[[#This Row],[low]])/2</f>
        <v>34342.369999999995</v>
      </c>
      <c r="M1245" s="15">
        <f>BTC[[#This Row],[MidPrice]]+3*BTC[[#This Row],[ATR]]</f>
        <v>45569.684491903558</v>
      </c>
      <c r="N1245" s="15">
        <f>BTC[[#This Row],[MidPrice]]-3*BTC[[#This Row],[ATR]]</f>
        <v>23115.055508096433</v>
      </c>
      <c r="O1245" s="15">
        <f>IF(OR(BTC[[#This Row],[UpperE]]&lt;O1244,F1244&gt;O1244),BTC[[#This Row],[UpperE]],O1244)</f>
        <v>45569.684491903558</v>
      </c>
      <c r="P1245" s="15">
        <f>IF(OR(BTC[[#This Row],[LowerE]]&gt;P1244,F1244&lt;P1244),BTC[[#This Row],[LowerE]],P1244)</f>
        <v>31174.207170489426</v>
      </c>
      <c r="Q1245" s="8">
        <f>IF(T1244=O1244,BTC[[#This Row],[Upper]],BTC[[#This Row],[Lower]])</f>
        <v>31174.207170489426</v>
      </c>
      <c r="R1245" s="22" t="e">
        <f>IF(BTC[[#This Row],[SuperTrend]]=BTC[[#This Row],[Upper]],BTC[[#This Row],[Upper]],NA())</f>
        <v>#N/A</v>
      </c>
      <c r="S1245" s="22">
        <f>IF(BTC[[#This Row],[SuperTrend]]=BTC[[#This Row],[Lower]],BTC[[#This Row],[Lower]],NA())</f>
        <v>31174.207170489426</v>
      </c>
      <c r="T1245" s="22">
        <f>IF(BTC[[#This Row],[close]]&lt;=BTC[[#This Row],[STpot]],BTC[[#This Row],[Upper]],BTC[[#This Row],[Lower]])</f>
        <v>31174.207170489426</v>
      </c>
    </row>
    <row r="1246" spans="1:20" x14ac:dyDescent="0.25">
      <c r="A1246" s="5">
        <v>1245</v>
      </c>
      <c r="B1246" s="2">
        <v>44207</v>
      </c>
      <c r="C1246" s="1">
        <v>35410.370000000003</v>
      </c>
      <c r="D1246" s="1">
        <v>36628</v>
      </c>
      <c r="E1246" s="1">
        <v>32531</v>
      </c>
      <c r="F1246" s="1">
        <v>34051.24</v>
      </c>
      <c r="G1246" s="15">
        <f>BTC[[#This Row],[high]]-BTC[[#This Row],[low]]</f>
        <v>4097</v>
      </c>
      <c r="H1246" s="15">
        <f>ABS(BTC[[#This Row],[high]]-F1245)</f>
        <v>1223.5299999999988</v>
      </c>
      <c r="I1246" s="15">
        <f>ABS(BTC[[#This Row],[low]]-F1245)</f>
        <v>2873.4700000000012</v>
      </c>
      <c r="J1246" s="15">
        <f>MAX(BTC[[#This Row],[H-L]:[|L-pC|]])</f>
        <v>4097</v>
      </c>
      <c r="K1246" s="8">
        <f>(K1245*9+BTC[[#This Row],[TR]])/10</f>
        <v>3777.8943475710685</v>
      </c>
      <c r="L1246" s="12">
        <f>(BTC[[#This Row],[high]]+BTC[[#This Row],[low]])/2</f>
        <v>34579.5</v>
      </c>
      <c r="M1246" s="15">
        <f>BTC[[#This Row],[MidPrice]]+3*BTC[[#This Row],[ATR]]</f>
        <v>45913.183042713208</v>
      </c>
      <c r="N1246" s="15">
        <f>BTC[[#This Row],[MidPrice]]-3*BTC[[#This Row],[ATR]]</f>
        <v>23245.816957286796</v>
      </c>
      <c r="O1246" s="15">
        <f>IF(OR(BTC[[#This Row],[UpperE]]&lt;O1245,F1245&gt;O1245),BTC[[#This Row],[UpperE]],O1245)</f>
        <v>45569.684491903558</v>
      </c>
      <c r="P1246" s="15">
        <f>IF(OR(BTC[[#This Row],[LowerE]]&gt;P1245,F1245&lt;P1245),BTC[[#This Row],[LowerE]],P1245)</f>
        <v>31174.207170489426</v>
      </c>
      <c r="Q1246" s="8">
        <f>IF(T1245=O1245,BTC[[#This Row],[Upper]],BTC[[#This Row],[Lower]])</f>
        <v>31174.207170489426</v>
      </c>
      <c r="R1246" s="22" t="e">
        <f>IF(BTC[[#This Row],[SuperTrend]]=BTC[[#This Row],[Upper]],BTC[[#This Row],[Upper]],NA())</f>
        <v>#N/A</v>
      </c>
      <c r="S1246" s="22">
        <f>IF(BTC[[#This Row],[SuperTrend]]=BTC[[#This Row],[Lower]],BTC[[#This Row],[Lower]],NA())</f>
        <v>31174.207170489426</v>
      </c>
      <c r="T1246" s="22">
        <f>IF(BTC[[#This Row],[close]]&lt;=BTC[[#This Row],[STpot]],BTC[[#This Row],[Upper]],BTC[[#This Row],[Lower]])</f>
        <v>31174.207170489426</v>
      </c>
    </row>
    <row r="1247" spans="1:20" x14ac:dyDescent="0.25">
      <c r="A1247" s="5">
        <v>1246</v>
      </c>
      <c r="B1247" s="2">
        <v>44208</v>
      </c>
      <c r="C1247" s="1">
        <v>34049.15</v>
      </c>
      <c r="D1247" s="1">
        <v>37850</v>
      </c>
      <c r="E1247" s="1">
        <v>32380</v>
      </c>
      <c r="F1247" s="1">
        <v>37371.379999999997</v>
      </c>
      <c r="G1247" s="15">
        <f>BTC[[#This Row],[high]]-BTC[[#This Row],[low]]</f>
        <v>5470</v>
      </c>
      <c r="H1247" s="15">
        <f>ABS(BTC[[#This Row],[high]]-F1246)</f>
        <v>3798.760000000002</v>
      </c>
      <c r="I1247" s="15">
        <f>ABS(BTC[[#This Row],[low]]-F1246)</f>
        <v>1671.239999999998</v>
      </c>
      <c r="J1247" s="15">
        <f>MAX(BTC[[#This Row],[H-L]:[|L-pC|]])</f>
        <v>5470</v>
      </c>
      <c r="K1247" s="8">
        <f>(K1246*9+BTC[[#This Row],[TR]])/10</f>
        <v>3947.1049128139616</v>
      </c>
      <c r="L1247" s="12">
        <f>(BTC[[#This Row],[high]]+BTC[[#This Row],[low]])/2</f>
        <v>35115</v>
      </c>
      <c r="M1247" s="15">
        <f>BTC[[#This Row],[MidPrice]]+3*BTC[[#This Row],[ATR]]</f>
        <v>46956.314738441884</v>
      </c>
      <c r="N1247" s="15">
        <f>BTC[[#This Row],[MidPrice]]-3*BTC[[#This Row],[ATR]]</f>
        <v>23273.685261558116</v>
      </c>
      <c r="O1247" s="15">
        <f>IF(OR(BTC[[#This Row],[UpperE]]&lt;O1246,F1246&gt;O1246),BTC[[#This Row],[UpperE]],O1246)</f>
        <v>45569.684491903558</v>
      </c>
      <c r="P1247" s="15">
        <f>IF(OR(BTC[[#This Row],[LowerE]]&gt;P1246,F1246&lt;P1246),BTC[[#This Row],[LowerE]],P1246)</f>
        <v>31174.207170489426</v>
      </c>
      <c r="Q1247" s="8">
        <f>IF(T1246=O1246,BTC[[#This Row],[Upper]],BTC[[#This Row],[Lower]])</f>
        <v>31174.207170489426</v>
      </c>
      <c r="R1247" s="22" t="e">
        <f>IF(BTC[[#This Row],[SuperTrend]]=BTC[[#This Row],[Upper]],BTC[[#This Row],[Upper]],NA())</f>
        <v>#N/A</v>
      </c>
      <c r="S1247" s="22">
        <f>IF(BTC[[#This Row],[SuperTrend]]=BTC[[#This Row],[Lower]],BTC[[#This Row],[Lower]],NA())</f>
        <v>31174.207170489426</v>
      </c>
      <c r="T1247" s="22">
        <f>IF(BTC[[#This Row],[close]]&lt;=BTC[[#This Row],[STpot]],BTC[[#This Row],[Upper]],BTC[[#This Row],[Lower]])</f>
        <v>31174.207170489426</v>
      </c>
    </row>
  </sheetData>
  <conditionalFormatting sqref="T11:T1247">
    <cfRule type="cellIs" dxfId="1" priority="1" operator="equal">
      <formula>$O11</formula>
    </cfRule>
    <cfRule type="cellIs" dxfId="0" priority="2" operator="equal">
      <formula>$P11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SuperTrend(14,3)</vt:lpstr>
      <vt:lpstr>SuperTrend(10,3) with Bitcoin</vt:lpstr>
      <vt:lpstr>'SuperTrend(10,3) with Bitcoin'!Multiplier</vt:lpstr>
      <vt:lpstr>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2021-01-15T22:50:01Z</dcterms:modified>
</cp:coreProperties>
</file>