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ropbox\9995 - 学习\2021 - USC DSO570 The Analytics Edge, Data, Models, and Effective Decisions\02_Assignments\Assignment4\"/>
    </mc:Choice>
  </mc:AlternateContent>
  <xr:revisionPtr revIDLastSave="0" documentId="13_ncr:1_{7FE9EDE8-A4F6-4915-967F-1983E33A8FC0}" xr6:coauthVersionLast="46" xr6:coauthVersionMax="46" xr10:uidLastSave="{00000000-0000-0000-0000-000000000000}"/>
  <bookViews>
    <workbookView xWindow="22932" yWindow="-120" windowWidth="23256" windowHeight="13176" tabRatio="500" activeTab="1" xr2:uid="{00000000-000D-0000-FFFF-FFFF00000000}"/>
  </bookViews>
  <sheets>
    <sheet name="Member(s)" sheetId="4" r:id="rId1"/>
    <sheet name="(a)-(b)" sheetId="3" r:id="rId2"/>
    <sheet name="(c)" sheetId="10" r:id="rId3"/>
    <sheet name="(d)-draft" sheetId="11" r:id="rId4"/>
    <sheet name="(d)-(e)-summary" sheetId="12" r:id="rId5"/>
  </sheets>
  <definedNames>
    <definedName name="solver_adj" localSheetId="1" hidden="1">'(a)-(b)'!$C$22:$F$27</definedName>
    <definedName name="solver_adj" localSheetId="2" hidden="1">'(c)'!$C$22:$F$27</definedName>
    <definedName name="solver_adj" localSheetId="3" hidden="1">'(d)-draft'!$C$22:$F$27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'(a)-(b)'!$C$12:$D$16</definedName>
    <definedName name="solver_lhs1" localSheetId="2" hidden="1">'(c)'!$C$12:$D$16</definedName>
    <definedName name="solver_lhs1" localSheetId="3" hidden="1">'(d)-draft'!$C$12:$D$16</definedName>
    <definedName name="solver_lhs2" localSheetId="1" hidden="1">'(a)-(b)'!$C$22:$D$27</definedName>
    <definedName name="solver_lhs2" localSheetId="2" hidden="1">'(c)'!$C$22:$D$27</definedName>
    <definedName name="solver_lhs2" localSheetId="3" hidden="1">'(d)-draft'!$C$22:$D$27</definedName>
    <definedName name="solver_lhs3" localSheetId="1" hidden="1">'(a)-(b)'!$C$22:$D$27</definedName>
    <definedName name="solver_lhs3" localSheetId="2" hidden="1">'(c)'!$C$22:$D$27</definedName>
    <definedName name="solver_lhs3" localSheetId="3" hidden="1">'(d)-draft'!$C$22:$D$27</definedName>
    <definedName name="solver_lhs4" localSheetId="1" hidden="1">'(a)-(b)'!$C$22:$D$27</definedName>
    <definedName name="solver_lhs4" localSheetId="2" hidden="1">'(c)'!$C$22:$D$27</definedName>
    <definedName name="solver_lhs4" localSheetId="3" hidden="1">'(d)-draft'!$C$22:$D$27</definedName>
    <definedName name="solver_lhs5" localSheetId="1" hidden="1">'(a)-(b)'!$E$22:$F$27</definedName>
    <definedName name="solver_lhs5" localSheetId="2" hidden="1">'(c)'!$E$22:$F$27</definedName>
    <definedName name="solver_lhs5" localSheetId="3" hidden="1">'(d)-draft'!$E$22:$F$27</definedName>
    <definedName name="solver_lhs6" localSheetId="1" hidden="1">'(a)-(b)'!$E$22:$F$27</definedName>
    <definedName name="solver_lhs6" localSheetId="2" hidden="1">'(c)'!$E$22:$F$27</definedName>
    <definedName name="solver_lhs6" localSheetId="3" hidden="1">'(d)-draft'!$E$22:$F$27</definedName>
    <definedName name="solver_lhs7" localSheetId="1" hidden="1">'(a)-(b)'!$H$22:$I$22</definedName>
    <definedName name="solver_lhs7" localSheetId="2" hidden="1">'(c)'!$H$22:$I$22</definedName>
    <definedName name="solver_lhs7" localSheetId="3" hidden="1">'(d)-draft'!$H$22:$I$22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7</definedName>
    <definedName name="solver_num" localSheetId="2" hidden="1">7</definedName>
    <definedName name="solver_num" localSheetId="3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'(a)-(b)'!$B$33</definedName>
    <definedName name="solver_opt" localSheetId="2" hidden="1">'(c)'!$B$33</definedName>
    <definedName name="solver_opt" localSheetId="3" hidden="1">'(d)-draft'!$B$33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1" hidden="1">4</definedName>
    <definedName name="solver_rel4" localSheetId="2" hidden="1">4</definedName>
    <definedName name="solver_rel4" localSheetId="3" hidden="1">4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6" localSheetId="1" hidden="1">5</definedName>
    <definedName name="solver_rel6" localSheetId="2" hidden="1">5</definedName>
    <definedName name="solver_rel6" localSheetId="3" hidden="1">5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hs1" localSheetId="1" hidden="1">0</definedName>
    <definedName name="solver_rhs1" localSheetId="2" hidden="1">0</definedName>
    <definedName name="solver_rhs1" localSheetId="3" hidden="1">500</definedName>
    <definedName name="solver_rhs2" localSheetId="1" hidden="1">'(a)-(b)'!$E$30:$F$35</definedName>
    <definedName name="solver_rhs2" localSheetId="2" hidden="1">'(c)'!$E$30:$F$35</definedName>
    <definedName name="solver_rhs2" localSheetId="3" hidden="1">'(d)-draft'!$E$30:$F$35</definedName>
    <definedName name="solver_rhs3" localSheetId="1" hidden="1">'(a)-(b)'!$I$2</definedName>
    <definedName name="solver_rhs3" localSheetId="2" hidden="1">'(c)'!$I$2</definedName>
    <definedName name="solver_rhs3" localSheetId="3" hidden="1">'(d)-draft'!$I$2</definedName>
    <definedName name="solver_rhs4" localSheetId="1" hidden="1">整数</definedName>
    <definedName name="solver_rhs4" localSheetId="2" hidden="1">整数</definedName>
    <definedName name="solver_rhs4" localSheetId="3" hidden="1">整数</definedName>
    <definedName name="solver_rhs5" localSheetId="1" hidden="1">'(a)-(b)'!$C$22:$D$27</definedName>
    <definedName name="solver_rhs5" localSheetId="2" hidden="1">'(c)'!$C$22:$D$27</definedName>
    <definedName name="solver_rhs5" localSheetId="3" hidden="1">'(d)-draft'!$C$22:$D$27</definedName>
    <definedName name="solver_rhs6" localSheetId="1" hidden="1">二进制</definedName>
    <definedName name="solver_rhs6" localSheetId="2" hidden="1">二进制</definedName>
    <definedName name="solver_rhs6" localSheetId="3" hidden="1">二进制</definedName>
    <definedName name="solver_rhs7" localSheetId="1" hidden="1">'(a)-(b)'!$I$2</definedName>
    <definedName name="solver_rhs7" localSheetId="2" hidden="1">'(c)'!$I$2</definedName>
    <definedName name="solver_rhs7" localSheetId="3" hidden="1">'(d)-draft'!$I$2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5</definedName>
    <definedName name="solver_ssz" localSheetId="2" hidden="1">5</definedName>
    <definedName name="solver_ssz" localSheetId="3" hidden="1">5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1" l="1"/>
  <c r="E35" i="11"/>
  <c r="F34" i="11"/>
  <c r="E34" i="11"/>
  <c r="F33" i="11"/>
  <c r="E33" i="11"/>
  <c r="F32" i="11"/>
  <c r="E32" i="11"/>
  <c r="F31" i="11"/>
  <c r="E31" i="11"/>
  <c r="F30" i="11"/>
  <c r="E30" i="11"/>
  <c r="B30" i="11"/>
  <c r="B29" i="11"/>
  <c r="I22" i="11"/>
  <c r="H22" i="11"/>
  <c r="C16" i="11"/>
  <c r="D16" i="11" s="1"/>
  <c r="C15" i="11"/>
  <c r="D15" i="11" s="1"/>
  <c r="C14" i="11"/>
  <c r="D14" i="11" s="1"/>
  <c r="C13" i="11"/>
  <c r="D13" i="11" s="1"/>
  <c r="C12" i="11"/>
  <c r="F35" i="10"/>
  <c r="E35" i="10"/>
  <c r="F34" i="10"/>
  <c r="E34" i="10"/>
  <c r="F33" i="10"/>
  <c r="E33" i="10"/>
  <c r="F32" i="10"/>
  <c r="E32" i="10"/>
  <c r="F31" i="10"/>
  <c r="E31" i="10"/>
  <c r="F30" i="10"/>
  <c r="E30" i="10"/>
  <c r="B30" i="10"/>
  <c r="B29" i="10"/>
  <c r="I22" i="10"/>
  <c r="H22" i="10"/>
  <c r="C16" i="10"/>
  <c r="D16" i="10" s="1"/>
  <c r="C15" i="10"/>
  <c r="D15" i="10" s="1"/>
  <c r="C14" i="10"/>
  <c r="D14" i="10" s="1"/>
  <c r="C13" i="10"/>
  <c r="D13" i="10" s="1"/>
  <c r="C12" i="10"/>
  <c r="D12" i="10" s="1"/>
  <c r="B34" i="3"/>
  <c r="C16" i="3"/>
  <c r="D16" i="3" s="1"/>
  <c r="C15" i="3"/>
  <c r="D15" i="3" s="1"/>
  <c r="C14" i="3"/>
  <c r="D14" i="3" s="1"/>
  <c r="C13" i="3"/>
  <c r="D13" i="3" s="1"/>
  <c r="C12" i="3"/>
  <c r="D12" i="3" s="1"/>
  <c r="E31" i="3"/>
  <c r="F31" i="3"/>
  <c r="E32" i="3"/>
  <c r="F32" i="3"/>
  <c r="E33" i="3"/>
  <c r="F33" i="3"/>
  <c r="E34" i="3"/>
  <c r="F34" i="3"/>
  <c r="E35" i="3"/>
  <c r="F35" i="3"/>
  <c r="F30" i="3"/>
  <c r="E30" i="3"/>
  <c r="B29" i="3"/>
  <c r="I22" i="3"/>
  <c r="H22" i="3"/>
  <c r="D12" i="11" l="1"/>
  <c r="B31" i="11" s="1"/>
  <c r="B33" i="11" s="1"/>
  <c r="B34" i="11" s="1"/>
  <c r="B31" i="10"/>
  <c r="B33" i="10" s="1"/>
  <c r="B34" i="10" s="1"/>
  <c r="B31" i="3" l="1"/>
  <c r="B30" i="3"/>
  <c r="B33" i="3" l="1"/>
</calcChain>
</file>

<file path=xl/sharedStrings.xml><?xml version="1.0" encoding="utf-8"?>
<sst xmlns="http://schemas.openxmlformats.org/spreadsheetml/2006/main" count="202" uniqueCount="38">
  <si>
    <t>Fixed Transportation Costs</t>
  </si>
  <si>
    <t>New Hampshire</t>
  </si>
  <si>
    <t>From:</t>
  </si>
  <si>
    <t>To:</t>
  </si>
  <si>
    <t>Ohio</t>
  </si>
  <si>
    <t>New Jersey</t>
  </si>
  <si>
    <t>West Coast</t>
  </si>
  <si>
    <t>Midwest</t>
  </si>
  <si>
    <t>East Cost</t>
  </si>
  <si>
    <t>Per Unit Transportation Cost</t>
  </si>
  <si>
    <t>March</t>
  </si>
  <si>
    <t>April</t>
  </si>
  <si>
    <t>East Coast</t>
  </si>
  <si>
    <t>Inventory (units)</t>
  </si>
  <si>
    <t>May</t>
  </si>
  <si>
    <t>Demand</t>
  </si>
  <si>
    <t>Unit Inventory Cost at National Dist Centers</t>
  </si>
  <si>
    <t>Unit Inventory Cost at Regional Dist Centers</t>
  </si>
  <si>
    <t>Production Capacity</t>
  </si>
  <si>
    <t>Amount Shipped (Integers)</t>
  </si>
  <si>
    <t>Shipped or NOT (Binary)</t>
  </si>
  <si>
    <t>Decision Variables (in GREEN)</t>
  </si>
  <si>
    <t>Total Cost (Obj)</t>
  </si>
  <si>
    <t>Name</t>
  </si>
  <si>
    <t>Total fixed trans. costs</t>
  </si>
  <si>
    <t>Total variable trans. costs</t>
  </si>
  <si>
    <t>Totay inventory costs</t>
  </si>
  <si>
    <t>Production</t>
  </si>
  <si>
    <t>Help transition</t>
  </si>
  <si>
    <t>Monthly costs</t>
  </si>
  <si>
    <t>Optimal costs</t>
  </si>
  <si>
    <t>Minimum inventory</t>
  </si>
  <si>
    <t>Capacity</t>
  </si>
  <si>
    <t>N/A</t>
  </si>
  <si>
    <t>(e)</t>
  </si>
  <si>
    <t>If simply from transportation costs and storage costs perspectives, I will recommend to increase production capacity while to keep zero miminum inventory.</t>
  </si>
  <si>
    <r>
      <t xml:space="preserve">From the perspective of overall costs, the recommendation depends on the 1) cost to increase production capacity (investment + maintanence), 2) volatility of the demands (to evaluate the risk of delay), and 3) cost of delay orders (to evaluate the severity of delay). </t>
    </r>
    <r>
      <rPr>
        <b/>
        <sz val="12"/>
        <color theme="1"/>
        <rFont val="Calibri"/>
        <family val="2"/>
        <scheme val="minor"/>
      </rPr>
      <t>Given the lack of these critical information, no recommendation can be proposed.</t>
    </r>
  </si>
  <si>
    <t>https://cs.stackexchange.com/questions/12102/express-boolean-logic-operations-in-zero-one-integer-linear-programming-ilp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</si>
</sst>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6" fontId="0" fillId="2" borderId="0" xfId="2" applyNumberFormat="1" applyFont="1" applyFill="1"/>
    <xf numFmtId="167" fontId="0" fillId="2" borderId="0" xfId="1" applyNumberFormat="1" applyFont="1" applyFill="1"/>
    <xf numFmtId="0" fontId="0" fillId="0" borderId="0" xfId="0" applyFill="1"/>
    <xf numFmtId="167" fontId="0" fillId="0" borderId="0" xfId="0" applyNumberFormat="1" applyFill="1"/>
    <xf numFmtId="1" fontId="0" fillId="0" borderId="0" xfId="0" applyNumberFormat="1" applyFill="1"/>
    <xf numFmtId="164" fontId="0" fillId="0" borderId="0" xfId="2" applyFont="1" applyFill="1"/>
    <xf numFmtId="166" fontId="0" fillId="0" borderId="0" xfId="2" applyNumberFormat="1" applyFont="1" applyFill="1"/>
    <xf numFmtId="166" fontId="0" fillId="0" borderId="0" xfId="0" applyNumberFormat="1" applyFill="1"/>
    <xf numFmtId="167" fontId="0" fillId="0" borderId="0" xfId="1" applyNumberFormat="1" applyFont="1" applyFill="1"/>
    <xf numFmtId="0" fontId="0" fillId="0" borderId="0" xfId="0" applyFill="1" applyAlignment="1"/>
    <xf numFmtId="0" fontId="4" fillId="0" borderId="0" xfId="0" applyFont="1"/>
    <xf numFmtId="167" fontId="0" fillId="3" borderId="0" xfId="1" applyNumberFormat="1" applyFont="1" applyFill="1"/>
    <xf numFmtId="0" fontId="4" fillId="0" borderId="0" xfId="0" applyFont="1" applyFill="1"/>
    <xf numFmtId="166" fontId="0" fillId="4" borderId="0" xfId="0" applyNumberFormat="1" applyFill="1"/>
    <xf numFmtId="165" fontId="0" fillId="0" borderId="0" xfId="0" applyNumberFormat="1" applyFill="1"/>
    <xf numFmtId="0" fontId="5" fillId="0" borderId="0" xfId="0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145" applyFill="1"/>
  </cellXfs>
  <cellStyles count="146"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/>
    <cellStyle name="货币" xfId="2" builtinId="4"/>
    <cellStyle name="千位分隔" xfId="1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1605281</xdr:colOff>
      <xdr:row>35</xdr:row>
      <xdr:rowOff>91440</xdr:rowOff>
    </xdr:from>
    <xdr:to>
      <xdr:col>7</xdr:col>
      <xdr:colOff>86361</xdr:colOff>
      <xdr:row>39</xdr:row>
      <xdr:rowOff>140416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96D6F1-98B5-40BD-AAA4-7B812C624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281" y="7025640"/>
          <a:ext cx="5770880" cy="841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stackexchange.com/questions/12102/express-boolean-logic-operations-in-zero-one-integer-linear-programming-il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6F6C-5E29-4044-92FC-56AE0105B3F9}">
  <dimension ref="A1"/>
  <sheetViews>
    <sheetView workbookViewId="0">
      <selection activeCell="A2" sqref="A2"/>
    </sheetView>
  </sheetViews>
  <sheetFormatPr defaultColWidth="11.19921875" defaultRowHeight="15.6" x14ac:dyDescent="0.3"/>
  <sheetData>
    <row r="1" spans="1:1" x14ac:dyDescent="0.3">
      <c r="A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7" zoomScale="150" zoomScaleNormal="150" zoomScalePageLayoutView="150" workbookViewId="0">
      <selection activeCell="A41" sqref="A41"/>
    </sheetView>
  </sheetViews>
  <sheetFormatPr defaultColWidth="11.19921875" defaultRowHeight="15.6" x14ac:dyDescent="0.3"/>
  <cols>
    <col min="1" max="1" width="21.09765625" customWidth="1"/>
    <col min="2" max="2" width="11.69921875" bestFit="1" customWidth="1"/>
    <col min="3" max="3" width="14.19921875" bestFit="1" customWidth="1"/>
    <col min="4" max="4" width="12.5" bestFit="1" customWidth="1"/>
    <col min="5" max="5" width="11.5" bestFit="1" customWidth="1"/>
    <col min="6" max="6" width="13.296875" customWidth="1"/>
    <col min="9" max="9" width="11.5" bestFit="1" customWidth="1"/>
    <col min="10" max="10" width="14.19921875" bestFit="1" customWidth="1"/>
    <col min="11" max="11" width="11.5" bestFit="1" customWidth="1"/>
  </cols>
  <sheetData>
    <row r="1" spans="1:10" x14ac:dyDescent="0.3">
      <c r="A1" t="s">
        <v>0</v>
      </c>
      <c r="E1" t="s">
        <v>9</v>
      </c>
      <c r="I1" t="s">
        <v>18</v>
      </c>
    </row>
    <row r="2" spans="1:10" x14ac:dyDescent="0.3">
      <c r="A2" t="s">
        <v>2</v>
      </c>
      <c r="B2" t="s">
        <v>3</v>
      </c>
      <c r="E2" s="1">
        <v>10</v>
      </c>
      <c r="I2" s="2">
        <v>50000</v>
      </c>
    </row>
    <row r="3" spans="1:10" x14ac:dyDescent="0.3">
      <c r="A3" t="s">
        <v>1</v>
      </c>
      <c r="B3" t="s">
        <v>4</v>
      </c>
      <c r="C3" s="1">
        <v>5000</v>
      </c>
    </row>
    <row r="4" spans="1:10" x14ac:dyDescent="0.3">
      <c r="A4" t="s">
        <v>1</v>
      </c>
      <c r="B4" t="s">
        <v>5</v>
      </c>
      <c r="C4" s="1">
        <v>4000</v>
      </c>
      <c r="E4" t="s">
        <v>16</v>
      </c>
    </row>
    <row r="5" spans="1:10" x14ac:dyDescent="0.3">
      <c r="A5" t="s">
        <v>4</v>
      </c>
      <c r="B5" t="s">
        <v>6</v>
      </c>
      <c r="C5" s="1">
        <v>4000</v>
      </c>
      <c r="E5" s="1">
        <v>5</v>
      </c>
      <c r="I5" s="3"/>
      <c r="J5" s="3"/>
    </row>
    <row r="6" spans="1:10" x14ac:dyDescent="0.3">
      <c r="A6" t="s">
        <v>4</v>
      </c>
      <c r="B6" t="s">
        <v>7</v>
      </c>
      <c r="C6" s="1">
        <v>3000</v>
      </c>
      <c r="I6" s="3"/>
      <c r="J6" s="7"/>
    </row>
    <row r="7" spans="1:10" x14ac:dyDescent="0.3">
      <c r="A7" t="s">
        <v>5</v>
      </c>
      <c r="B7" t="s">
        <v>7</v>
      </c>
      <c r="C7" s="1">
        <v>5000</v>
      </c>
      <c r="E7" t="s">
        <v>17</v>
      </c>
      <c r="I7" s="3"/>
      <c r="J7" s="7"/>
    </row>
    <row r="8" spans="1:10" x14ac:dyDescent="0.3">
      <c r="A8" t="s">
        <v>5</v>
      </c>
      <c r="B8" t="s">
        <v>8</v>
      </c>
      <c r="C8" s="1">
        <v>3000</v>
      </c>
      <c r="E8" s="1">
        <v>10</v>
      </c>
      <c r="I8" s="3"/>
      <c r="J8" s="8"/>
    </row>
    <row r="11" spans="1:10" x14ac:dyDescent="0.3">
      <c r="A11" t="s">
        <v>13</v>
      </c>
      <c r="B11" t="s">
        <v>10</v>
      </c>
      <c r="C11" t="s">
        <v>11</v>
      </c>
      <c r="D11" t="s">
        <v>14</v>
      </c>
    </row>
    <row r="12" spans="1:10" x14ac:dyDescent="0.3">
      <c r="A12" t="s">
        <v>4</v>
      </c>
      <c r="B12" s="2">
        <v>20000</v>
      </c>
      <c r="C12" s="4">
        <f>B12+C22-C24-C25</f>
        <v>20000</v>
      </c>
      <c r="D12" s="4">
        <f>C12+D22-D24-D25</f>
        <v>0</v>
      </c>
      <c r="E12" s="4"/>
    </row>
    <row r="13" spans="1:10" x14ac:dyDescent="0.3">
      <c r="A13" t="s">
        <v>5</v>
      </c>
      <c r="B13" s="2">
        <v>10000</v>
      </c>
      <c r="C13" s="4">
        <f>B13+C23-C26-C27</f>
        <v>5000</v>
      </c>
      <c r="D13" s="4">
        <f>C13+D23-D26-D27</f>
        <v>0</v>
      </c>
      <c r="E13" s="4"/>
      <c r="H13" t="s">
        <v>15</v>
      </c>
      <c r="I13" t="s">
        <v>11</v>
      </c>
      <c r="J13" t="s">
        <v>14</v>
      </c>
    </row>
    <row r="14" spans="1:10" x14ac:dyDescent="0.3">
      <c r="A14" t="s">
        <v>6</v>
      </c>
      <c r="B14" s="2">
        <v>2000</v>
      </c>
      <c r="C14" s="4">
        <f>B14+C24-I14</f>
        <v>0</v>
      </c>
      <c r="D14" s="4">
        <f>C14+D24-J14</f>
        <v>0</v>
      </c>
      <c r="E14" s="4"/>
      <c r="H14" t="s">
        <v>6</v>
      </c>
      <c r="I14" s="2">
        <v>20000</v>
      </c>
      <c r="J14" s="2">
        <v>20000</v>
      </c>
    </row>
    <row r="15" spans="1:10" x14ac:dyDescent="0.3">
      <c r="A15" t="s">
        <v>7</v>
      </c>
      <c r="B15" s="2">
        <v>1000</v>
      </c>
      <c r="C15" s="4">
        <f>B15+C25+C26-I15</f>
        <v>0</v>
      </c>
      <c r="D15" s="4">
        <f>C15+D25+D26-J15</f>
        <v>0</v>
      </c>
      <c r="E15" s="4"/>
      <c r="H15" t="s">
        <v>7</v>
      </c>
      <c r="I15" s="2">
        <v>15000</v>
      </c>
      <c r="J15" s="2">
        <v>25000</v>
      </c>
    </row>
    <row r="16" spans="1:10" x14ac:dyDescent="0.3">
      <c r="A16" t="s">
        <v>12</v>
      </c>
      <c r="B16" s="2">
        <v>2000</v>
      </c>
      <c r="C16" s="4">
        <f>B16+C27-I16</f>
        <v>0</v>
      </c>
      <c r="D16" s="4">
        <f>C16+D27-J16</f>
        <v>0</v>
      </c>
      <c r="E16" s="4"/>
      <c r="H16" t="s">
        <v>12</v>
      </c>
      <c r="I16" s="2">
        <v>25000</v>
      </c>
      <c r="J16" s="2">
        <v>30000</v>
      </c>
    </row>
    <row r="17" spans="1:11" x14ac:dyDescent="0.3">
      <c r="B17" s="9"/>
      <c r="C17" s="4"/>
      <c r="D17" s="4"/>
      <c r="E17" s="4"/>
      <c r="I17" s="9"/>
      <c r="J17" s="9"/>
    </row>
    <row r="18" spans="1:11" x14ac:dyDescent="0.3">
      <c r="C18" s="4"/>
      <c r="D18" s="4"/>
      <c r="E18" s="4"/>
    </row>
    <row r="20" spans="1:11" x14ac:dyDescent="0.3">
      <c r="A20" t="s">
        <v>21</v>
      </c>
      <c r="B20" s="10"/>
      <c r="C20" s="21" t="s">
        <v>19</v>
      </c>
      <c r="D20" s="21"/>
      <c r="E20" s="21" t="s">
        <v>20</v>
      </c>
      <c r="F20" s="21"/>
      <c r="G20" s="10"/>
      <c r="H20" s="21" t="s">
        <v>27</v>
      </c>
      <c r="I20" s="21"/>
    </row>
    <row r="21" spans="1:11" x14ac:dyDescent="0.3">
      <c r="A21" s="11" t="s">
        <v>2</v>
      </c>
      <c r="B21" s="11" t="s">
        <v>3</v>
      </c>
      <c r="C21" s="10" t="s">
        <v>11</v>
      </c>
      <c r="D21" s="10" t="s">
        <v>14</v>
      </c>
      <c r="E21" s="10" t="s">
        <v>11</v>
      </c>
      <c r="F21" s="10" t="s">
        <v>14</v>
      </c>
      <c r="G21" s="10"/>
      <c r="H21" s="10" t="s">
        <v>11</v>
      </c>
      <c r="I21" s="10" t="s">
        <v>14</v>
      </c>
      <c r="J21" s="3"/>
    </row>
    <row r="22" spans="1:11" x14ac:dyDescent="0.3">
      <c r="A22" s="11" t="s">
        <v>1</v>
      </c>
      <c r="B22" s="11" t="s">
        <v>4</v>
      </c>
      <c r="C22" s="12">
        <v>32000</v>
      </c>
      <c r="D22" s="12">
        <v>0</v>
      </c>
      <c r="E22" s="12">
        <v>1</v>
      </c>
      <c r="F22" s="12">
        <v>0</v>
      </c>
      <c r="G22" s="15"/>
      <c r="H22" s="4">
        <f>SUM(C22:C23)</f>
        <v>50000</v>
      </c>
      <c r="I22" s="4">
        <f>SUM(D22:D23)</f>
        <v>50000</v>
      </c>
      <c r="J22" s="3"/>
      <c r="K22" s="3"/>
    </row>
    <row r="23" spans="1:11" x14ac:dyDescent="0.3">
      <c r="A23" s="11" t="s">
        <v>1</v>
      </c>
      <c r="B23" s="11" t="s">
        <v>5</v>
      </c>
      <c r="C23" s="12">
        <v>18000</v>
      </c>
      <c r="D23" s="12">
        <v>50000</v>
      </c>
      <c r="E23" s="12">
        <v>1</v>
      </c>
      <c r="F23" s="12">
        <v>1</v>
      </c>
      <c r="G23" s="4"/>
      <c r="H23" s="4"/>
      <c r="I23" s="4"/>
      <c r="J23" s="3"/>
      <c r="K23" s="3"/>
    </row>
    <row r="24" spans="1:11" x14ac:dyDescent="0.3">
      <c r="A24" s="11" t="s">
        <v>4</v>
      </c>
      <c r="B24" s="11" t="s">
        <v>6</v>
      </c>
      <c r="C24" s="12">
        <v>18000</v>
      </c>
      <c r="D24" s="12">
        <v>20000</v>
      </c>
      <c r="E24" s="12">
        <v>1</v>
      </c>
      <c r="F24" s="12">
        <v>1</v>
      </c>
      <c r="G24" s="4"/>
      <c r="H24" s="4"/>
      <c r="I24" s="4"/>
      <c r="J24" s="3"/>
      <c r="K24" s="3"/>
    </row>
    <row r="25" spans="1:11" x14ac:dyDescent="0.3">
      <c r="A25" s="11" t="s">
        <v>4</v>
      </c>
      <c r="B25" s="11" t="s">
        <v>7</v>
      </c>
      <c r="C25" s="12">
        <v>14000</v>
      </c>
      <c r="D25" s="12">
        <v>0</v>
      </c>
      <c r="E25" s="12">
        <v>1</v>
      </c>
      <c r="F25" s="12">
        <v>0</v>
      </c>
      <c r="G25" s="4"/>
      <c r="H25" s="4"/>
      <c r="I25" s="4"/>
      <c r="J25" s="3"/>
      <c r="K25" s="3"/>
    </row>
    <row r="26" spans="1:11" x14ac:dyDescent="0.3">
      <c r="A26" s="11" t="s">
        <v>5</v>
      </c>
      <c r="B26" s="11" t="s">
        <v>7</v>
      </c>
      <c r="C26" s="12">
        <v>0</v>
      </c>
      <c r="D26" s="12">
        <v>25000</v>
      </c>
      <c r="E26" s="12">
        <v>0</v>
      </c>
      <c r="F26" s="12">
        <v>1</v>
      </c>
      <c r="G26" s="4"/>
      <c r="H26" s="4"/>
      <c r="I26" s="4"/>
      <c r="J26" s="3"/>
      <c r="K26" s="3"/>
    </row>
    <row r="27" spans="1:11" x14ac:dyDescent="0.3">
      <c r="A27" s="11" t="s">
        <v>5</v>
      </c>
      <c r="B27" s="11" t="s">
        <v>8</v>
      </c>
      <c r="C27" s="12">
        <v>23000</v>
      </c>
      <c r="D27" s="12">
        <v>30000</v>
      </c>
      <c r="E27" s="12">
        <v>1</v>
      </c>
      <c r="F27" s="12">
        <v>1</v>
      </c>
      <c r="G27" s="4"/>
      <c r="H27" s="4"/>
      <c r="I27" s="4"/>
      <c r="J27" s="3"/>
      <c r="K27" s="3"/>
    </row>
    <row r="28" spans="1:11" x14ac:dyDescent="0.3">
      <c r="A28" s="3"/>
      <c r="B28" s="3"/>
      <c r="C28" s="8"/>
      <c r="D28" s="8"/>
      <c r="E28" s="8"/>
      <c r="F28" s="3"/>
      <c r="G28" s="3"/>
      <c r="H28" s="3"/>
      <c r="I28" s="7"/>
      <c r="J28" s="7"/>
      <c r="K28" s="6"/>
    </row>
    <row r="29" spans="1:11" x14ac:dyDescent="0.3">
      <c r="A29" s="13" t="s">
        <v>25</v>
      </c>
      <c r="B29" s="3">
        <f>SUM(C22:D27)*E2</f>
        <v>2300000</v>
      </c>
      <c r="C29" s="8"/>
      <c r="D29" s="8"/>
      <c r="E29" s="22" t="s">
        <v>28</v>
      </c>
      <c r="F29" s="22"/>
      <c r="G29" s="3"/>
      <c r="H29" s="3"/>
      <c r="I29" s="7"/>
      <c r="J29" s="7"/>
      <c r="K29" s="6"/>
    </row>
    <row r="30" spans="1:11" x14ac:dyDescent="0.3">
      <c r="A30" s="13" t="s">
        <v>24</v>
      </c>
      <c r="B30" s="3">
        <f>SUMPRODUCT(E22:E27,C3:C8)+SUMPRODUCT(F22:F27,C3:C8)</f>
        <v>35000</v>
      </c>
      <c r="C30" s="8"/>
      <c r="D30" s="8"/>
      <c r="E30" s="8">
        <f t="shared" ref="E30:F35" si="0">E22*$I$2</f>
        <v>50000</v>
      </c>
      <c r="F30" s="8">
        <f t="shared" si="0"/>
        <v>0</v>
      </c>
      <c r="G30" s="3"/>
      <c r="H30" s="3"/>
      <c r="I30" s="7"/>
      <c r="J30" s="7"/>
      <c r="K30" s="6"/>
    </row>
    <row r="31" spans="1:11" x14ac:dyDescent="0.3">
      <c r="A31" s="13" t="s">
        <v>26</v>
      </c>
      <c r="B31" s="3">
        <f>SUM(C12:D13)*E5+SUM(C14:D16)*E8</f>
        <v>125000</v>
      </c>
      <c r="C31" s="8"/>
      <c r="D31" s="8"/>
      <c r="E31" s="8">
        <f t="shared" si="0"/>
        <v>50000</v>
      </c>
      <c r="F31" s="8">
        <f t="shared" si="0"/>
        <v>50000</v>
      </c>
      <c r="G31" s="3"/>
      <c r="H31" s="3"/>
      <c r="I31" s="7"/>
      <c r="J31" s="7"/>
      <c r="K31" s="6"/>
    </row>
    <row r="32" spans="1:11" x14ac:dyDescent="0.3">
      <c r="A32" s="3"/>
      <c r="B32" s="3"/>
      <c r="C32" s="8"/>
      <c r="D32" s="8"/>
      <c r="E32" s="8">
        <f t="shared" si="0"/>
        <v>50000</v>
      </c>
      <c r="F32" s="8">
        <f t="shared" si="0"/>
        <v>50000</v>
      </c>
      <c r="G32" s="3"/>
      <c r="H32" s="3"/>
      <c r="I32" s="7"/>
      <c r="J32" s="7"/>
      <c r="K32" s="6"/>
    </row>
    <row r="33" spans="1:10" x14ac:dyDescent="0.3">
      <c r="A33" s="13" t="s">
        <v>22</v>
      </c>
      <c r="B33" s="14">
        <f>SUM(B29:B31)</f>
        <v>2460000</v>
      </c>
      <c r="C33" s="3"/>
      <c r="D33" s="3"/>
      <c r="E33" s="8">
        <f t="shared" si="0"/>
        <v>50000</v>
      </c>
      <c r="F33" s="8">
        <f t="shared" si="0"/>
        <v>0</v>
      </c>
      <c r="G33" s="3"/>
      <c r="H33" s="3"/>
      <c r="I33" s="3"/>
      <c r="J33" s="3"/>
    </row>
    <row r="34" spans="1:10" x14ac:dyDescent="0.3">
      <c r="A34" s="13" t="s">
        <v>29</v>
      </c>
      <c r="B34" s="8">
        <f>B33/2</f>
        <v>1230000</v>
      </c>
      <c r="C34" s="3"/>
      <c r="D34" s="3"/>
      <c r="E34" s="8">
        <f t="shared" si="0"/>
        <v>0</v>
      </c>
      <c r="F34" s="8">
        <f t="shared" si="0"/>
        <v>50000</v>
      </c>
      <c r="G34" s="3"/>
      <c r="H34" s="3"/>
      <c r="I34" s="3"/>
      <c r="J34" s="3"/>
    </row>
    <row r="35" spans="1:10" x14ac:dyDescent="0.3">
      <c r="A35" s="3"/>
      <c r="B35" s="3"/>
      <c r="C35" s="4"/>
      <c r="D35" s="4"/>
      <c r="E35" s="8">
        <f t="shared" si="0"/>
        <v>50000</v>
      </c>
      <c r="F35" s="8">
        <f t="shared" si="0"/>
        <v>50000</v>
      </c>
      <c r="G35" s="3"/>
      <c r="H35" s="3"/>
      <c r="I35" s="3"/>
      <c r="J35" s="3"/>
    </row>
    <row r="36" spans="1:10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3"/>
      <c r="B37" s="3"/>
      <c r="C37" s="5"/>
      <c r="D37" s="5"/>
      <c r="E37" s="5"/>
      <c r="F37" s="3"/>
      <c r="G37" s="3"/>
      <c r="H37" s="3"/>
      <c r="I37" s="3"/>
      <c r="J37" s="3"/>
    </row>
    <row r="38" spans="1:10" x14ac:dyDescent="0.3">
      <c r="A38" s="3"/>
      <c r="B38" s="3"/>
      <c r="C38" s="5"/>
      <c r="D38" s="5"/>
      <c r="E38" s="5"/>
      <c r="F38" s="3"/>
      <c r="G38" s="3"/>
      <c r="H38" s="3"/>
      <c r="I38" s="3"/>
      <c r="J38" s="3"/>
    </row>
    <row r="39" spans="1:10" x14ac:dyDescent="0.3">
      <c r="A39" s="3"/>
      <c r="B39" s="3"/>
      <c r="C39" s="5"/>
      <c r="D39" s="5"/>
      <c r="E39" s="5"/>
      <c r="F39" s="3"/>
      <c r="G39" s="3"/>
      <c r="H39" s="3"/>
      <c r="I39" s="3"/>
      <c r="J39" s="3"/>
    </row>
    <row r="40" spans="1:10" x14ac:dyDescent="0.3">
      <c r="A40" s="3"/>
      <c r="B40" s="3"/>
      <c r="C40" s="5"/>
      <c r="D40" s="5"/>
      <c r="E40" s="5"/>
      <c r="F40" s="3"/>
      <c r="G40" s="3"/>
      <c r="H40" s="3"/>
      <c r="I40" s="3"/>
      <c r="J40" s="3"/>
    </row>
    <row r="41" spans="1:10" x14ac:dyDescent="0.3">
      <c r="A41" s="3"/>
      <c r="B41" s="26" t="s">
        <v>37</v>
      </c>
      <c r="C41" s="5"/>
      <c r="D41" s="5"/>
      <c r="E41" s="5"/>
      <c r="F41" s="3"/>
      <c r="G41" s="3"/>
      <c r="H41" s="3"/>
      <c r="I41" s="3"/>
      <c r="J41" s="3"/>
    </row>
    <row r="42" spans="1:10" x14ac:dyDescent="0.3">
      <c r="A42" s="3"/>
      <c r="B42" s="3"/>
      <c r="C42" s="5"/>
      <c r="D42" s="5"/>
      <c r="E42" s="5"/>
      <c r="F42" s="3"/>
      <c r="G42" s="3"/>
      <c r="H42" s="3"/>
      <c r="I42" s="3"/>
      <c r="J42" s="3"/>
    </row>
    <row r="43" spans="1:10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4">
    <mergeCell ref="C20:D20"/>
    <mergeCell ref="E20:F20"/>
    <mergeCell ref="H20:I20"/>
    <mergeCell ref="E29:F29"/>
  </mergeCells>
  <hyperlinks>
    <hyperlink ref="B41" r:id="rId1" xr:uid="{47453D2F-DBFC-4C1C-AA7D-1F8352E5A718}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0693-E88C-464C-9CB6-89D9957CD123}">
  <dimension ref="A1:K44"/>
  <sheetViews>
    <sheetView topLeftCell="A21" zoomScale="150" zoomScaleNormal="150" zoomScalePageLayoutView="150" workbookViewId="0">
      <selection activeCell="B33" sqref="B33"/>
    </sheetView>
  </sheetViews>
  <sheetFormatPr defaultColWidth="11.19921875" defaultRowHeight="15.6" x14ac:dyDescent="0.3"/>
  <cols>
    <col min="1" max="1" width="21.09765625" customWidth="1"/>
    <col min="2" max="2" width="11.69921875" bestFit="1" customWidth="1"/>
    <col min="3" max="3" width="14.19921875" bestFit="1" customWidth="1"/>
    <col min="4" max="4" width="12.5" bestFit="1" customWidth="1"/>
    <col min="5" max="5" width="11.5" bestFit="1" customWidth="1"/>
    <col min="6" max="6" width="13.296875" customWidth="1"/>
    <col min="9" max="9" width="11.5" bestFit="1" customWidth="1"/>
    <col min="10" max="10" width="14.19921875" bestFit="1" customWidth="1"/>
    <col min="11" max="11" width="11.5" bestFit="1" customWidth="1"/>
  </cols>
  <sheetData>
    <row r="1" spans="1:10" x14ac:dyDescent="0.3">
      <c r="A1" t="s">
        <v>0</v>
      </c>
      <c r="E1" t="s">
        <v>9</v>
      </c>
      <c r="I1" t="s">
        <v>18</v>
      </c>
    </row>
    <row r="2" spans="1:10" x14ac:dyDescent="0.3">
      <c r="A2" t="s">
        <v>2</v>
      </c>
      <c r="B2" t="s">
        <v>3</v>
      </c>
      <c r="E2" s="1">
        <v>10</v>
      </c>
      <c r="I2" s="2">
        <v>55000</v>
      </c>
    </row>
    <row r="3" spans="1:10" x14ac:dyDescent="0.3">
      <c r="A3" t="s">
        <v>1</v>
      </c>
      <c r="B3" t="s">
        <v>4</v>
      </c>
      <c r="C3" s="1">
        <v>5000</v>
      </c>
    </row>
    <row r="4" spans="1:10" x14ac:dyDescent="0.3">
      <c r="A4" t="s">
        <v>1</v>
      </c>
      <c r="B4" t="s">
        <v>5</v>
      </c>
      <c r="C4" s="1">
        <v>4000</v>
      </c>
      <c r="E4" t="s">
        <v>16</v>
      </c>
    </row>
    <row r="5" spans="1:10" x14ac:dyDescent="0.3">
      <c r="A5" t="s">
        <v>4</v>
      </c>
      <c r="B5" t="s">
        <v>6</v>
      </c>
      <c r="C5" s="1">
        <v>4000</v>
      </c>
      <c r="E5" s="1">
        <v>5</v>
      </c>
      <c r="I5" s="3"/>
      <c r="J5" s="3"/>
    </row>
    <row r="6" spans="1:10" x14ac:dyDescent="0.3">
      <c r="A6" t="s">
        <v>4</v>
      </c>
      <c r="B6" t="s">
        <v>7</v>
      </c>
      <c r="C6" s="1">
        <v>3000</v>
      </c>
      <c r="I6" s="3"/>
      <c r="J6" s="7"/>
    </row>
    <row r="7" spans="1:10" x14ac:dyDescent="0.3">
      <c r="A7" t="s">
        <v>5</v>
      </c>
      <c r="B7" t="s">
        <v>7</v>
      </c>
      <c r="C7" s="1">
        <v>5000</v>
      </c>
      <c r="E7" t="s">
        <v>17</v>
      </c>
      <c r="I7" s="3"/>
      <c r="J7" s="7"/>
    </row>
    <row r="8" spans="1:10" x14ac:dyDescent="0.3">
      <c r="A8" t="s">
        <v>5</v>
      </c>
      <c r="B8" t="s">
        <v>8</v>
      </c>
      <c r="C8" s="1">
        <v>3000</v>
      </c>
      <c r="E8" s="1">
        <v>10</v>
      </c>
      <c r="I8" s="3"/>
      <c r="J8" s="8"/>
    </row>
    <row r="11" spans="1:10" x14ac:dyDescent="0.3">
      <c r="A11" t="s">
        <v>13</v>
      </c>
      <c r="B11" t="s">
        <v>10</v>
      </c>
      <c r="C11" t="s">
        <v>11</v>
      </c>
      <c r="D11" t="s">
        <v>14</v>
      </c>
    </row>
    <row r="12" spans="1:10" x14ac:dyDescent="0.3">
      <c r="A12" t="s">
        <v>4</v>
      </c>
      <c r="B12" s="2">
        <v>20000</v>
      </c>
      <c r="C12" s="4">
        <f>B12+C22-C24-C25</f>
        <v>2000</v>
      </c>
      <c r="D12" s="4">
        <f>C12+D22-D24-D25</f>
        <v>0</v>
      </c>
      <c r="E12" s="4"/>
    </row>
    <row r="13" spans="1:10" x14ac:dyDescent="0.3">
      <c r="A13" t="s">
        <v>5</v>
      </c>
      <c r="B13" s="2">
        <v>10000</v>
      </c>
      <c r="C13" s="4">
        <f>B13+C23-C26-C27</f>
        <v>18000</v>
      </c>
      <c r="D13" s="4">
        <f>C13+D23-D26-D27</f>
        <v>0</v>
      </c>
      <c r="E13" s="4"/>
      <c r="H13" t="s">
        <v>15</v>
      </c>
      <c r="I13" t="s">
        <v>11</v>
      </c>
      <c r="J13" t="s">
        <v>14</v>
      </c>
    </row>
    <row r="14" spans="1:10" x14ac:dyDescent="0.3">
      <c r="A14" t="s">
        <v>6</v>
      </c>
      <c r="B14" s="2">
        <v>2000</v>
      </c>
      <c r="C14" s="4">
        <f>B14+C24-I14</f>
        <v>0</v>
      </c>
      <c r="D14" s="4">
        <f>C14+D24-J14</f>
        <v>0</v>
      </c>
      <c r="E14" s="4"/>
      <c r="H14" t="s">
        <v>6</v>
      </c>
      <c r="I14" s="2">
        <v>20000</v>
      </c>
      <c r="J14" s="2">
        <v>20000</v>
      </c>
    </row>
    <row r="15" spans="1:10" x14ac:dyDescent="0.3">
      <c r="A15" t="s">
        <v>7</v>
      </c>
      <c r="B15" s="2">
        <v>1000</v>
      </c>
      <c r="C15" s="4">
        <f>B15+C25+C26-I15</f>
        <v>0</v>
      </c>
      <c r="D15" s="4">
        <f>C15+D25+D26-J15</f>
        <v>0</v>
      </c>
      <c r="E15" s="4"/>
      <c r="H15" t="s">
        <v>7</v>
      </c>
      <c r="I15" s="2">
        <v>15000</v>
      </c>
      <c r="J15" s="2">
        <v>25000</v>
      </c>
    </row>
    <row r="16" spans="1:10" x14ac:dyDescent="0.3">
      <c r="A16" t="s">
        <v>12</v>
      </c>
      <c r="B16" s="2">
        <v>2000</v>
      </c>
      <c r="C16" s="4">
        <f>B16+C27-I16</f>
        <v>0</v>
      </c>
      <c r="D16" s="4">
        <f>C16+D27-J16</f>
        <v>0</v>
      </c>
      <c r="E16" s="4"/>
      <c r="H16" t="s">
        <v>12</v>
      </c>
      <c r="I16" s="2">
        <v>25000</v>
      </c>
      <c r="J16" s="2">
        <v>30000</v>
      </c>
    </row>
    <row r="17" spans="1:11" x14ac:dyDescent="0.3">
      <c r="B17" s="9"/>
      <c r="C17" s="4"/>
      <c r="D17" s="4"/>
      <c r="E17" s="4"/>
      <c r="I17" s="9"/>
      <c r="J17" s="9"/>
    </row>
    <row r="18" spans="1:11" x14ac:dyDescent="0.3">
      <c r="C18" s="4"/>
      <c r="D18" s="4"/>
      <c r="E18" s="4"/>
    </row>
    <row r="20" spans="1:11" x14ac:dyDescent="0.3">
      <c r="A20" t="s">
        <v>21</v>
      </c>
      <c r="B20" s="10"/>
      <c r="C20" s="21" t="s">
        <v>19</v>
      </c>
      <c r="D20" s="21"/>
      <c r="E20" s="21" t="s">
        <v>20</v>
      </c>
      <c r="F20" s="21"/>
      <c r="G20" s="10"/>
      <c r="H20" s="21" t="s">
        <v>27</v>
      </c>
      <c r="I20" s="21"/>
    </row>
    <row r="21" spans="1:11" x14ac:dyDescent="0.3">
      <c r="A21" s="11" t="s">
        <v>2</v>
      </c>
      <c r="B21" s="11" t="s">
        <v>3</v>
      </c>
      <c r="C21" s="10" t="s">
        <v>11</v>
      </c>
      <c r="D21" s="10" t="s">
        <v>14</v>
      </c>
      <c r="E21" s="10" t="s">
        <v>11</v>
      </c>
      <c r="F21" s="10" t="s">
        <v>14</v>
      </c>
      <c r="G21" s="10"/>
      <c r="H21" s="10" t="s">
        <v>11</v>
      </c>
      <c r="I21" s="10" t="s">
        <v>14</v>
      </c>
      <c r="J21" s="3"/>
    </row>
    <row r="22" spans="1:11" x14ac:dyDescent="0.3">
      <c r="A22" s="11" t="s">
        <v>1</v>
      </c>
      <c r="B22" s="11" t="s">
        <v>4</v>
      </c>
      <c r="C22" s="12">
        <v>0</v>
      </c>
      <c r="D22" s="12">
        <v>43000</v>
      </c>
      <c r="E22" s="12">
        <v>0</v>
      </c>
      <c r="F22" s="12">
        <v>1</v>
      </c>
      <c r="G22" s="15"/>
      <c r="H22" s="4">
        <f>SUM(C22:C23)</f>
        <v>45000</v>
      </c>
      <c r="I22" s="4">
        <f>SUM(D22:D23)</f>
        <v>55000</v>
      </c>
      <c r="J22" s="3"/>
      <c r="K22" s="3"/>
    </row>
    <row r="23" spans="1:11" x14ac:dyDescent="0.3">
      <c r="A23" s="11" t="s">
        <v>1</v>
      </c>
      <c r="B23" s="11" t="s">
        <v>5</v>
      </c>
      <c r="C23" s="12">
        <v>45000</v>
      </c>
      <c r="D23" s="12">
        <v>12000</v>
      </c>
      <c r="E23" s="12">
        <v>1</v>
      </c>
      <c r="F23" s="12">
        <v>1</v>
      </c>
      <c r="G23" s="4"/>
      <c r="H23" s="4"/>
      <c r="I23" s="4"/>
      <c r="J23" s="3"/>
      <c r="K23" s="3"/>
    </row>
    <row r="24" spans="1:11" x14ac:dyDescent="0.3">
      <c r="A24" s="11" t="s">
        <v>4</v>
      </c>
      <c r="B24" s="11" t="s">
        <v>6</v>
      </c>
      <c r="C24" s="12">
        <v>18000</v>
      </c>
      <c r="D24" s="12">
        <v>20000</v>
      </c>
      <c r="E24" s="12">
        <v>1</v>
      </c>
      <c r="F24" s="12">
        <v>1</v>
      </c>
      <c r="G24" s="4"/>
      <c r="H24" s="4"/>
      <c r="I24" s="4"/>
      <c r="J24" s="3"/>
      <c r="K24" s="3"/>
    </row>
    <row r="25" spans="1:11" x14ac:dyDescent="0.3">
      <c r="A25" s="11" t="s">
        <v>4</v>
      </c>
      <c r="B25" s="11" t="s">
        <v>7</v>
      </c>
      <c r="C25" s="12">
        <v>0</v>
      </c>
      <c r="D25" s="12">
        <v>25000</v>
      </c>
      <c r="E25" s="12">
        <v>0</v>
      </c>
      <c r="F25" s="12">
        <v>1</v>
      </c>
      <c r="G25" s="4"/>
      <c r="H25" s="4"/>
      <c r="I25" s="4"/>
      <c r="J25" s="3"/>
      <c r="K25" s="3"/>
    </row>
    <row r="26" spans="1:11" x14ac:dyDescent="0.3">
      <c r="A26" s="11" t="s">
        <v>5</v>
      </c>
      <c r="B26" s="11" t="s">
        <v>7</v>
      </c>
      <c r="C26" s="12">
        <v>14000</v>
      </c>
      <c r="D26" s="12">
        <v>0</v>
      </c>
      <c r="E26" s="12">
        <v>1</v>
      </c>
      <c r="F26" s="12">
        <v>0</v>
      </c>
      <c r="G26" s="4"/>
      <c r="H26" s="4"/>
      <c r="I26" s="4"/>
      <c r="J26" s="3"/>
      <c r="K26" s="3"/>
    </row>
    <row r="27" spans="1:11" x14ac:dyDescent="0.3">
      <c r="A27" s="11" t="s">
        <v>5</v>
      </c>
      <c r="B27" s="11" t="s">
        <v>8</v>
      </c>
      <c r="C27" s="12">
        <v>23000</v>
      </c>
      <c r="D27" s="12">
        <v>30000</v>
      </c>
      <c r="E27" s="12">
        <v>1</v>
      </c>
      <c r="F27" s="12">
        <v>1</v>
      </c>
      <c r="G27" s="4"/>
      <c r="H27" s="4"/>
      <c r="I27" s="4"/>
      <c r="J27" s="3"/>
      <c r="K27" s="3"/>
    </row>
    <row r="28" spans="1:11" x14ac:dyDescent="0.3">
      <c r="A28" s="3"/>
      <c r="B28" s="3"/>
      <c r="C28" s="8"/>
      <c r="D28" s="8"/>
      <c r="E28" s="8"/>
      <c r="F28" s="3"/>
      <c r="G28" s="3"/>
      <c r="H28" s="3"/>
      <c r="I28" s="7"/>
      <c r="J28" s="7"/>
      <c r="K28" s="6"/>
    </row>
    <row r="29" spans="1:11" x14ac:dyDescent="0.3">
      <c r="A29" s="13" t="s">
        <v>25</v>
      </c>
      <c r="B29" s="3">
        <f>SUM(C22:D27)*E2</f>
        <v>2300000</v>
      </c>
      <c r="C29" s="8"/>
      <c r="D29" s="8"/>
      <c r="E29" s="22" t="s">
        <v>28</v>
      </c>
      <c r="F29" s="22"/>
      <c r="G29" s="3"/>
      <c r="H29" s="3"/>
      <c r="I29" s="7"/>
      <c r="J29" s="7"/>
      <c r="K29" s="6"/>
    </row>
    <row r="30" spans="1:11" x14ac:dyDescent="0.3">
      <c r="A30" s="13" t="s">
        <v>24</v>
      </c>
      <c r="B30" s="3">
        <f>SUMPRODUCT(E22:E27,C3:C8)+SUMPRODUCT(F22:F27,C3:C8)</f>
        <v>35000</v>
      </c>
      <c r="C30" s="8"/>
      <c r="D30" s="8"/>
      <c r="E30" s="8">
        <f t="shared" ref="E30:F35" si="0">E22*$I$2</f>
        <v>0</v>
      </c>
      <c r="F30" s="8">
        <f t="shared" si="0"/>
        <v>55000</v>
      </c>
      <c r="G30" s="3"/>
      <c r="H30" s="3"/>
      <c r="I30" s="7"/>
      <c r="J30" s="7"/>
      <c r="K30" s="6"/>
    </row>
    <row r="31" spans="1:11" x14ac:dyDescent="0.3">
      <c r="A31" s="13" t="s">
        <v>26</v>
      </c>
      <c r="B31" s="3">
        <f>SUM(C12:D13)*E5+SUM(C14:D16)*E8</f>
        <v>100000</v>
      </c>
      <c r="C31" s="8"/>
      <c r="D31" s="8"/>
      <c r="E31" s="8">
        <f t="shared" si="0"/>
        <v>55000</v>
      </c>
      <c r="F31" s="8">
        <f t="shared" si="0"/>
        <v>55000</v>
      </c>
      <c r="G31" s="3"/>
      <c r="H31" s="3"/>
      <c r="I31" s="7"/>
      <c r="J31" s="7"/>
      <c r="K31" s="6"/>
    </row>
    <row r="32" spans="1:11" x14ac:dyDescent="0.3">
      <c r="A32" s="3"/>
      <c r="B32" s="3"/>
      <c r="C32" s="8"/>
      <c r="D32" s="8"/>
      <c r="E32" s="8">
        <f t="shared" si="0"/>
        <v>55000</v>
      </c>
      <c r="F32" s="8">
        <f t="shared" si="0"/>
        <v>55000</v>
      </c>
      <c r="G32" s="3"/>
      <c r="H32" s="3"/>
      <c r="I32" s="7"/>
      <c r="J32" s="7"/>
      <c r="K32" s="6"/>
    </row>
    <row r="33" spans="1:10" x14ac:dyDescent="0.3">
      <c r="A33" s="13" t="s">
        <v>22</v>
      </c>
      <c r="B33" s="14">
        <f>SUM(B29:B31)</f>
        <v>2435000</v>
      </c>
      <c r="C33" s="3"/>
      <c r="D33" s="3"/>
      <c r="E33" s="8">
        <f t="shared" si="0"/>
        <v>0</v>
      </c>
      <c r="F33" s="8">
        <f t="shared" si="0"/>
        <v>55000</v>
      </c>
      <c r="G33" s="3"/>
      <c r="H33" s="3"/>
      <c r="I33" s="3"/>
      <c r="J33" s="3"/>
    </row>
    <row r="34" spans="1:10" x14ac:dyDescent="0.3">
      <c r="A34" s="13" t="s">
        <v>29</v>
      </c>
      <c r="B34" s="8">
        <f>B33/2</f>
        <v>1217500</v>
      </c>
      <c r="C34" s="3"/>
      <c r="D34" s="3"/>
      <c r="E34" s="8">
        <f t="shared" si="0"/>
        <v>55000</v>
      </c>
      <c r="F34" s="8">
        <f t="shared" si="0"/>
        <v>0</v>
      </c>
      <c r="G34" s="3"/>
      <c r="H34" s="3"/>
      <c r="I34" s="3"/>
      <c r="J34" s="3"/>
    </row>
    <row r="35" spans="1:10" x14ac:dyDescent="0.3">
      <c r="A35" s="3"/>
      <c r="B35" s="3"/>
      <c r="C35" s="4"/>
      <c r="D35" s="4"/>
      <c r="E35" s="8">
        <f t="shared" si="0"/>
        <v>55000</v>
      </c>
      <c r="F35" s="8">
        <f t="shared" si="0"/>
        <v>55000</v>
      </c>
      <c r="G35" s="3"/>
      <c r="H35" s="3"/>
      <c r="I35" s="3"/>
      <c r="J35" s="3"/>
    </row>
    <row r="36" spans="1:10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3"/>
      <c r="B37" s="3"/>
      <c r="C37" s="5"/>
      <c r="D37" s="5"/>
      <c r="E37" s="5"/>
      <c r="F37" s="3"/>
      <c r="G37" s="3"/>
      <c r="H37" s="3"/>
      <c r="I37" s="3"/>
      <c r="J37" s="3"/>
    </row>
    <row r="38" spans="1:10" x14ac:dyDescent="0.3">
      <c r="A38" s="3"/>
      <c r="B38" s="3"/>
      <c r="C38" s="5"/>
      <c r="D38" s="5"/>
      <c r="E38" s="5"/>
      <c r="F38" s="3"/>
      <c r="G38" s="3"/>
      <c r="H38" s="3"/>
      <c r="I38" s="3"/>
      <c r="J38" s="3"/>
    </row>
    <row r="39" spans="1:10" x14ac:dyDescent="0.3">
      <c r="A39" s="3"/>
      <c r="B39" s="3"/>
      <c r="C39" s="5"/>
      <c r="D39" s="5"/>
      <c r="E39" s="5"/>
      <c r="F39" s="3"/>
      <c r="G39" s="3"/>
      <c r="H39" s="3"/>
      <c r="I39" s="3"/>
      <c r="J39" s="3"/>
    </row>
    <row r="40" spans="1:10" x14ac:dyDescent="0.3">
      <c r="A40" s="3"/>
      <c r="B40" s="3"/>
      <c r="C40" s="5"/>
      <c r="D40" s="5"/>
      <c r="E40" s="5"/>
      <c r="F40" s="3"/>
      <c r="G40" s="3"/>
      <c r="H40" s="3"/>
      <c r="I40" s="3"/>
      <c r="J40" s="3"/>
    </row>
    <row r="41" spans="1:10" x14ac:dyDescent="0.3">
      <c r="A41" s="3"/>
      <c r="B41" s="3"/>
      <c r="C41" s="5"/>
      <c r="D41" s="5"/>
      <c r="E41" s="5"/>
      <c r="F41" s="3"/>
      <c r="G41" s="3"/>
      <c r="H41" s="3"/>
      <c r="I41" s="3"/>
      <c r="J41" s="3"/>
    </row>
    <row r="42" spans="1:10" x14ac:dyDescent="0.3">
      <c r="A42" s="3"/>
      <c r="B42" s="3"/>
      <c r="C42" s="5"/>
      <c r="D42" s="5"/>
      <c r="E42" s="5"/>
      <c r="F42" s="3"/>
      <c r="G42" s="3"/>
      <c r="H42" s="3"/>
      <c r="I42" s="3"/>
      <c r="J42" s="3"/>
    </row>
    <row r="43" spans="1:10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4">
    <mergeCell ref="C20:D20"/>
    <mergeCell ref="E20:F20"/>
    <mergeCell ref="H20:I20"/>
    <mergeCell ref="E29:F29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3294-D691-4B49-B20C-8AD9FC56E16A}">
  <dimension ref="A1:K44"/>
  <sheetViews>
    <sheetView topLeftCell="A18" zoomScale="150" zoomScaleNormal="150" zoomScalePageLayoutView="150" workbookViewId="0">
      <selection activeCell="I3" sqref="I3"/>
    </sheetView>
  </sheetViews>
  <sheetFormatPr defaultColWidth="11.19921875" defaultRowHeight="15.6" x14ac:dyDescent="0.3"/>
  <cols>
    <col min="1" max="1" width="21.09765625" customWidth="1"/>
    <col min="2" max="2" width="11.69921875" bestFit="1" customWidth="1"/>
    <col min="3" max="3" width="14.19921875" bestFit="1" customWidth="1"/>
    <col min="4" max="4" width="12.5" bestFit="1" customWidth="1"/>
    <col min="5" max="5" width="11.5" bestFit="1" customWidth="1"/>
    <col min="6" max="6" width="13.296875" customWidth="1"/>
    <col min="9" max="9" width="11.5" bestFit="1" customWidth="1"/>
    <col min="10" max="10" width="14.19921875" bestFit="1" customWidth="1"/>
    <col min="11" max="11" width="11.5" bestFit="1" customWidth="1"/>
  </cols>
  <sheetData>
    <row r="1" spans="1:10" x14ac:dyDescent="0.3">
      <c r="A1" t="s">
        <v>0</v>
      </c>
      <c r="E1" t="s">
        <v>9</v>
      </c>
      <c r="I1" t="s">
        <v>18</v>
      </c>
    </row>
    <row r="2" spans="1:10" x14ac:dyDescent="0.3">
      <c r="A2" t="s">
        <v>2</v>
      </c>
      <c r="B2" t="s">
        <v>3</v>
      </c>
      <c r="E2" s="1">
        <v>10</v>
      </c>
      <c r="I2" s="2">
        <v>50000</v>
      </c>
    </row>
    <row r="3" spans="1:10" x14ac:dyDescent="0.3">
      <c r="A3" t="s">
        <v>1</v>
      </c>
      <c r="B3" t="s">
        <v>4</v>
      </c>
      <c r="C3" s="1">
        <v>5000</v>
      </c>
    </row>
    <row r="4" spans="1:10" x14ac:dyDescent="0.3">
      <c r="A4" t="s">
        <v>1</v>
      </c>
      <c r="B4" t="s">
        <v>5</v>
      </c>
      <c r="C4" s="1">
        <v>4000</v>
      </c>
      <c r="E4" t="s">
        <v>16</v>
      </c>
    </row>
    <row r="5" spans="1:10" x14ac:dyDescent="0.3">
      <c r="A5" t="s">
        <v>4</v>
      </c>
      <c r="B5" t="s">
        <v>6</v>
      </c>
      <c r="C5" s="1">
        <v>4000</v>
      </c>
      <c r="E5" s="1">
        <v>5</v>
      </c>
      <c r="I5" s="3"/>
      <c r="J5" s="3"/>
    </row>
    <row r="6" spans="1:10" x14ac:dyDescent="0.3">
      <c r="A6" t="s">
        <v>4</v>
      </c>
      <c r="B6" t="s">
        <v>7</v>
      </c>
      <c r="C6" s="1">
        <v>3000</v>
      </c>
      <c r="I6" s="3"/>
      <c r="J6" s="7"/>
    </row>
    <row r="7" spans="1:10" x14ac:dyDescent="0.3">
      <c r="A7" t="s">
        <v>5</v>
      </c>
      <c r="B7" t="s">
        <v>7</v>
      </c>
      <c r="C7" s="1">
        <v>5000</v>
      </c>
      <c r="E7" t="s">
        <v>17</v>
      </c>
      <c r="I7" s="3"/>
      <c r="J7" s="7"/>
    </row>
    <row r="8" spans="1:10" x14ac:dyDescent="0.3">
      <c r="A8" t="s">
        <v>5</v>
      </c>
      <c r="B8" t="s">
        <v>8</v>
      </c>
      <c r="C8" s="1">
        <v>3000</v>
      </c>
      <c r="E8" s="1">
        <v>10</v>
      </c>
      <c r="I8" s="3"/>
      <c r="J8" s="8"/>
    </row>
    <row r="11" spans="1:10" x14ac:dyDescent="0.3">
      <c r="A11" t="s">
        <v>13</v>
      </c>
      <c r="B11" t="s">
        <v>10</v>
      </c>
      <c r="C11" t="s">
        <v>11</v>
      </c>
      <c r="D11" t="s">
        <v>14</v>
      </c>
    </row>
    <row r="12" spans="1:10" x14ac:dyDescent="0.3">
      <c r="A12" t="s">
        <v>4</v>
      </c>
      <c r="B12" s="2">
        <v>20000</v>
      </c>
      <c r="C12" s="4">
        <f>B12+C22-C24-C25</f>
        <v>500</v>
      </c>
      <c r="D12" s="4">
        <f>C12+D22-D24-D25</f>
        <v>500</v>
      </c>
      <c r="E12" s="4"/>
    </row>
    <row r="13" spans="1:10" x14ac:dyDescent="0.3">
      <c r="A13" t="s">
        <v>5</v>
      </c>
      <c r="B13" s="2">
        <v>10000</v>
      </c>
      <c r="C13" s="4">
        <f>B13+C23-C26-C27</f>
        <v>500</v>
      </c>
      <c r="D13" s="4">
        <f>C13+D23-D26-D27</f>
        <v>500</v>
      </c>
      <c r="E13" s="4"/>
      <c r="H13" t="s">
        <v>15</v>
      </c>
      <c r="I13" t="s">
        <v>11</v>
      </c>
      <c r="J13" t="s">
        <v>14</v>
      </c>
    </row>
    <row r="14" spans="1:10" x14ac:dyDescent="0.3">
      <c r="A14" t="s">
        <v>6</v>
      </c>
      <c r="B14" s="2">
        <v>2000</v>
      </c>
      <c r="C14" s="4">
        <f>B14+C24-I14</f>
        <v>18000</v>
      </c>
      <c r="D14" s="4">
        <f>C14+D24-J14</f>
        <v>-2000</v>
      </c>
      <c r="E14" s="4"/>
      <c r="H14" t="s">
        <v>6</v>
      </c>
      <c r="I14" s="2">
        <v>20000</v>
      </c>
      <c r="J14" s="2">
        <v>20000</v>
      </c>
    </row>
    <row r="15" spans="1:10" x14ac:dyDescent="0.3">
      <c r="A15" t="s">
        <v>7</v>
      </c>
      <c r="B15" s="2">
        <v>1000</v>
      </c>
      <c r="C15" s="4">
        <f>B15+C25+C26-I15</f>
        <v>500</v>
      </c>
      <c r="D15" s="4">
        <f>C15+D25+D26-J15</f>
        <v>499.99999999999636</v>
      </c>
      <c r="E15" s="4"/>
      <c r="H15" t="s">
        <v>7</v>
      </c>
      <c r="I15" s="2">
        <v>15000</v>
      </c>
      <c r="J15" s="2">
        <v>25000</v>
      </c>
    </row>
    <row r="16" spans="1:10" x14ac:dyDescent="0.3">
      <c r="A16" t="s">
        <v>12</v>
      </c>
      <c r="B16" s="2">
        <v>2000</v>
      </c>
      <c r="C16" s="4">
        <f>B16+C27-I16</f>
        <v>5500</v>
      </c>
      <c r="D16" s="4">
        <f>C16+D27-J16</f>
        <v>500</v>
      </c>
      <c r="E16" s="4"/>
      <c r="H16" t="s">
        <v>12</v>
      </c>
      <c r="I16" s="2">
        <v>25000</v>
      </c>
      <c r="J16" s="2">
        <v>30000</v>
      </c>
    </row>
    <row r="17" spans="1:11" x14ac:dyDescent="0.3">
      <c r="B17" s="9"/>
      <c r="C17" s="4"/>
      <c r="D17" s="4"/>
      <c r="E17" s="4"/>
      <c r="I17" s="9"/>
      <c r="J17" s="9"/>
    </row>
    <row r="18" spans="1:11" x14ac:dyDescent="0.3">
      <c r="C18" s="4"/>
      <c r="D18" s="4"/>
      <c r="E18" s="4"/>
    </row>
    <row r="20" spans="1:11" x14ac:dyDescent="0.3">
      <c r="A20" t="s">
        <v>21</v>
      </c>
      <c r="B20" s="10"/>
      <c r="C20" s="21" t="s">
        <v>19</v>
      </c>
      <c r="D20" s="21"/>
      <c r="E20" s="21" t="s">
        <v>20</v>
      </c>
      <c r="F20" s="21"/>
      <c r="G20" s="10"/>
      <c r="H20" s="21" t="s">
        <v>27</v>
      </c>
      <c r="I20" s="21"/>
    </row>
    <row r="21" spans="1:11" x14ac:dyDescent="0.3">
      <c r="A21" s="11" t="s">
        <v>2</v>
      </c>
      <c r="B21" s="11" t="s">
        <v>3</v>
      </c>
      <c r="C21" s="10" t="s">
        <v>11</v>
      </c>
      <c r="D21" s="10" t="s">
        <v>14</v>
      </c>
      <c r="E21" s="10" t="s">
        <v>11</v>
      </c>
      <c r="F21" s="10" t="s">
        <v>14</v>
      </c>
      <c r="G21" s="10"/>
      <c r="H21" s="10" t="s">
        <v>11</v>
      </c>
      <c r="I21" s="10" t="s">
        <v>14</v>
      </c>
      <c r="J21" s="3"/>
    </row>
    <row r="22" spans="1:11" x14ac:dyDescent="0.3">
      <c r="A22" s="11" t="s">
        <v>1</v>
      </c>
      <c r="B22" s="11" t="s">
        <v>4</v>
      </c>
      <c r="C22" s="12">
        <v>31000</v>
      </c>
      <c r="D22" s="12">
        <v>24999.999999999996</v>
      </c>
      <c r="E22" s="12">
        <v>0.62000000000000011</v>
      </c>
      <c r="F22" s="12">
        <v>0.49999999999999994</v>
      </c>
      <c r="G22" s="15"/>
      <c r="H22" s="4">
        <f>SUM(C22:C23)</f>
        <v>50000</v>
      </c>
      <c r="I22" s="4">
        <f>SUM(D22:D23)</f>
        <v>50000</v>
      </c>
      <c r="J22" s="3"/>
      <c r="K22" s="3"/>
    </row>
    <row r="23" spans="1:11" x14ac:dyDescent="0.3">
      <c r="A23" s="11" t="s">
        <v>1</v>
      </c>
      <c r="B23" s="11" t="s">
        <v>5</v>
      </c>
      <c r="C23" s="12">
        <v>19000</v>
      </c>
      <c r="D23" s="12">
        <v>25000</v>
      </c>
      <c r="E23" s="12">
        <v>0.37999999999999995</v>
      </c>
      <c r="F23" s="12">
        <v>0.5</v>
      </c>
      <c r="G23" s="4"/>
      <c r="H23" s="4"/>
      <c r="I23" s="4"/>
      <c r="J23" s="3"/>
      <c r="K23" s="3"/>
    </row>
    <row r="24" spans="1:11" x14ac:dyDescent="0.3">
      <c r="A24" s="11" t="s">
        <v>4</v>
      </c>
      <c r="B24" s="11" t="s">
        <v>6</v>
      </c>
      <c r="C24" s="12">
        <v>36000</v>
      </c>
      <c r="D24" s="12">
        <v>0</v>
      </c>
      <c r="E24" s="12">
        <v>0.72000000000000008</v>
      </c>
      <c r="F24" s="12">
        <v>0</v>
      </c>
      <c r="G24" s="4"/>
      <c r="H24" s="4"/>
      <c r="I24" s="4"/>
      <c r="J24" s="3"/>
      <c r="K24" s="3"/>
    </row>
    <row r="25" spans="1:11" x14ac:dyDescent="0.3">
      <c r="A25" s="11" t="s">
        <v>4</v>
      </c>
      <c r="B25" s="11" t="s">
        <v>7</v>
      </c>
      <c r="C25" s="12">
        <v>14500</v>
      </c>
      <c r="D25" s="12">
        <v>24999.999999999996</v>
      </c>
      <c r="E25" s="12">
        <v>0.28999999999999998</v>
      </c>
      <c r="F25" s="12">
        <v>0.49999999999999994</v>
      </c>
      <c r="G25" s="4"/>
      <c r="H25" s="4"/>
      <c r="I25" s="4"/>
      <c r="J25" s="3"/>
      <c r="K25" s="3"/>
    </row>
    <row r="26" spans="1:11" x14ac:dyDescent="0.3">
      <c r="A26" s="11" t="s">
        <v>5</v>
      </c>
      <c r="B26" s="11" t="s">
        <v>7</v>
      </c>
      <c r="C26" s="12">
        <v>0</v>
      </c>
      <c r="D26" s="12">
        <v>0</v>
      </c>
      <c r="E26" s="12">
        <v>0</v>
      </c>
      <c r="F26" s="12">
        <v>0</v>
      </c>
      <c r="G26" s="4"/>
      <c r="H26" s="4"/>
      <c r="I26" s="4"/>
      <c r="J26" s="3"/>
      <c r="K26" s="3"/>
    </row>
    <row r="27" spans="1:11" x14ac:dyDescent="0.3">
      <c r="A27" s="11" t="s">
        <v>5</v>
      </c>
      <c r="B27" s="11" t="s">
        <v>8</v>
      </c>
      <c r="C27" s="12">
        <v>28500</v>
      </c>
      <c r="D27" s="12">
        <v>25000</v>
      </c>
      <c r="E27" s="12">
        <v>0.57000000000000006</v>
      </c>
      <c r="F27" s="12">
        <v>0.5</v>
      </c>
      <c r="G27" s="4"/>
      <c r="H27" s="4"/>
      <c r="I27" s="4"/>
      <c r="J27" s="3"/>
      <c r="K27" s="3"/>
    </row>
    <row r="28" spans="1:11" x14ac:dyDescent="0.3">
      <c r="A28" s="3"/>
      <c r="B28" s="3"/>
      <c r="C28" s="8"/>
      <c r="D28" s="8"/>
      <c r="E28" s="8"/>
      <c r="F28" s="3"/>
      <c r="G28" s="3"/>
      <c r="H28" s="3"/>
      <c r="I28" s="7"/>
      <c r="J28" s="7"/>
      <c r="K28" s="6"/>
    </row>
    <row r="29" spans="1:11" x14ac:dyDescent="0.3">
      <c r="A29" s="13" t="s">
        <v>25</v>
      </c>
      <c r="B29" s="3">
        <f>SUM(C22:D27)*E2</f>
        <v>2290000</v>
      </c>
      <c r="C29" s="8"/>
      <c r="D29" s="8"/>
      <c r="E29" s="22" t="s">
        <v>28</v>
      </c>
      <c r="F29" s="22"/>
      <c r="G29" s="3"/>
      <c r="H29" s="3"/>
      <c r="I29" s="7"/>
      <c r="J29" s="7"/>
      <c r="K29" s="6"/>
    </row>
    <row r="30" spans="1:11" x14ac:dyDescent="0.3">
      <c r="A30" s="13" t="s">
        <v>24</v>
      </c>
      <c r="B30" s="3">
        <f>SUMPRODUCT(E22:E27,C3:C8)+SUMPRODUCT(F22:F27,C3:C8)</f>
        <v>17580</v>
      </c>
      <c r="C30" s="8"/>
      <c r="D30" s="8"/>
      <c r="E30" s="8">
        <f t="shared" ref="E30:F35" si="0">E22*$I$2</f>
        <v>31000.000000000004</v>
      </c>
      <c r="F30" s="8">
        <f t="shared" si="0"/>
        <v>24999.999999999996</v>
      </c>
      <c r="G30" s="3"/>
      <c r="H30" s="3"/>
      <c r="I30" s="7"/>
      <c r="J30" s="7"/>
      <c r="K30" s="6"/>
    </row>
    <row r="31" spans="1:11" x14ac:dyDescent="0.3">
      <c r="A31" s="13" t="s">
        <v>26</v>
      </c>
      <c r="B31" s="3">
        <f>SUM(C12:D13)*E5+SUM(C14:D16)*E8</f>
        <v>239999.99999999997</v>
      </c>
      <c r="C31" s="8"/>
      <c r="D31" s="8"/>
      <c r="E31" s="8">
        <f t="shared" si="0"/>
        <v>18999.999999999996</v>
      </c>
      <c r="F31" s="8">
        <f t="shared" si="0"/>
        <v>25000</v>
      </c>
      <c r="G31" s="3"/>
      <c r="H31" s="3"/>
      <c r="I31" s="7"/>
      <c r="J31" s="7"/>
      <c r="K31" s="6"/>
    </row>
    <row r="32" spans="1:11" x14ac:dyDescent="0.3">
      <c r="A32" s="3"/>
      <c r="B32" s="3"/>
      <c r="C32" s="8"/>
      <c r="D32" s="8"/>
      <c r="E32" s="8">
        <f t="shared" si="0"/>
        <v>36000.000000000007</v>
      </c>
      <c r="F32" s="8">
        <f t="shared" si="0"/>
        <v>0</v>
      </c>
      <c r="G32" s="3"/>
      <c r="H32" s="3"/>
      <c r="I32" s="7"/>
      <c r="J32" s="7"/>
      <c r="K32" s="6"/>
    </row>
    <row r="33" spans="1:10" x14ac:dyDescent="0.3">
      <c r="A33" s="13" t="s">
        <v>22</v>
      </c>
      <c r="B33" s="14">
        <f>SUM(B29:B31)</f>
        <v>2547580</v>
      </c>
      <c r="C33" s="3"/>
      <c r="D33" s="3"/>
      <c r="E33" s="8">
        <f t="shared" si="0"/>
        <v>14499.999999999998</v>
      </c>
      <c r="F33" s="8">
        <f t="shared" si="0"/>
        <v>24999.999999999996</v>
      </c>
      <c r="G33" s="3"/>
      <c r="H33" s="3"/>
      <c r="I33" s="3"/>
      <c r="J33" s="3"/>
    </row>
    <row r="34" spans="1:10" x14ac:dyDescent="0.3">
      <c r="A34" s="13" t="s">
        <v>29</v>
      </c>
      <c r="B34" s="8">
        <f>B33/2</f>
        <v>1273790</v>
      </c>
      <c r="C34" s="3"/>
      <c r="D34" s="3"/>
      <c r="E34" s="8">
        <f t="shared" si="0"/>
        <v>0</v>
      </c>
      <c r="F34" s="8">
        <f t="shared" si="0"/>
        <v>0</v>
      </c>
      <c r="G34" s="3"/>
      <c r="H34" s="3"/>
      <c r="I34" s="3"/>
      <c r="J34" s="3"/>
    </row>
    <row r="35" spans="1:10" x14ac:dyDescent="0.3">
      <c r="A35" s="3"/>
      <c r="B35" s="3"/>
      <c r="C35" s="4"/>
      <c r="D35" s="4"/>
      <c r="E35" s="8">
        <f t="shared" si="0"/>
        <v>28500.000000000004</v>
      </c>
      <c r="F35" s="8">
        <f t="shared" si="0"/>
        <v>25000</v>
      </c>
      <c r="G35" s="3"/>
      <c r="H35" s="3"/>
      <c r="I35" s="3"/>
      <c r="J35" s="3"/>
    </row>
    <row r="36" spans="1:10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3"/>
      <c r="B37" s="3"/>
      <c r="C37" s="5"/>
      <c r="D37" s="5"/>
      <c r="E37" s="5"/>
      <c r="F37" s="3"/>
      <c r="G37" s="3"/>
      <c r="H37" s="3"/>
      <c r="I37" s="3"/>
      <c r="J37" s="3"/>
    </row>
    <row r="38" spans="1:10" x14ac:dyDescent="0.3">
      <c r="A38" s="3"/>
      <c r="B38" s="3"/>
      <c r="C38" s="5"/>
      <c r="D38" s="5"/>
      <c r="E38" s="5"/>
      <c r="F38" s="3"/>
      <c r="G38" s="3"/>
      <c r="H38" s="3"/>
      <c r="I38" s="3"/>
      <c r="J38" s="3"/>
    </row>
    <row r="39" spans="1:10" x14ac:dyDescent="0.3">
      <c r="A39" s="3"/>
      <c r="B39" s="3"/>
      <c r="C39" s="5"/>
      <c r="D39" s="5"/>
      <c r="E39" s="5"/>
      <c r="F39" s="3"/>
      <c r="G39" s="3"/>
      <c r="H39" s="3"/>
      <c r="I39" s="3"/>
      <c r="J39" s="3"/>
    </row>
    <row r="40" spans="1:10" x14ac:dyDescent="0.3">
      <c r="A40" s="3"/>
      <c r="B40" s="3"/>
      <c r="C40" s="5"/>
      <c r="D40" s="5"/>
      <c r="E40" s="5"/>
      <c r="F40" s="3"/>
      <c r="G40" s="3"/>
      <c r="H40" s="3"/>
      <c r="I40" s="3"/>
      <c r="J40" s="3"/>
    </row>
    <row r="41" spans="1:10" x14ac:dyDescent="0.3">
      <c r="A41" s="3"/>
      <c r="B41" s="3"/>
      <c r="C41" s="5"/>
      <c r="D41" s="5"/>
      <c r="E41" s="5"/>
      <c r="F41" s="3"/>
      <c r="G41" s="3"/>
      <c r="H41" s="3"/>
      <c r="I41" s="3"/>
      <c r="J41" s="3"/>
    </row>
    <row r="42" spans="1:10" x14ac:dyDescent="0.3">
      <c r="A42" s="3"/>
      <c r="B42" s="3"/>
      <c r="C42" s="5"/>
      <c r="D42" s="5"/>
      <c r="E42" s="5"/>
      <c r="F42" s="3"/>
      <c r="G42" s="3"/>
      <c r="H42" s="3"/>
      <c r="I42" s="3"/>
      <c r="J42" s="3"/>
    </row>
    <row r="43" spans="1:10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4">
    <mergeCell ref="C20:D20"/>
    <mergeCell ref="E20:F20"/>
    <mergeCell ref="H20:I20"/>
    <mergeCell ref="E29:F29"/>
  </mergeCells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9426-8C54-433E-B0CC-3B1578076B45}">
  <dimension ref="A1:H12"/>
  <sheetViews>
    <sheetView workbookViewId="0">
      <selection activeCell="E16" sqref="E16"/>
    </sheetView>
  </sheetViews>
  <sheetFormatPr defaultRowHeight="15.6" x14ac:dyDescent="0.3"/>
  <cols>
    <col min="1" max="1" width="17.59765625" customWidth="1"/>
    <col min="2" max="3" width="10.3984375" bestFit="1" customWidth="1"/>
  </cols>
  <sheetData>
    <row r="1" spans="1:8" x14ac:dyDescent="0.3">
      <c r="A1" s="16" t="s">
        <v>30</v>
      </c>
    </row>
    <row r="2" spans="1:8" x14ac:dyDescent="0.3">
      <c r="A2" s="20"/>
      <c r="B2" s="23" t="s">
        <v>32</v>
      </c>
      <c r="C2" s="23"/>
    </row>
    <row r="3" spans="1:8" x14ac:dyDescent="0.3">
      <c r="A3" s="19" t="s">
        <v>31</v>
      </c>
      <c r="B3" s="19">
        <v>50000</v>
      </c>
      <c r="C3" s="19">
        <v>55000</v>
      </c>
    </row>
    <row r="4" spans="1:8" x14ac:dyDescent="0.3">
      <c r="A4" s="19">
        <v>0</v>
      </c>
      <c r="B4" s="17">
        <v>2460000</v>
      </c>
      <c r="C4" s="18">
        <v>2435000</v>
      </c>
    </row>
    <row r="5" spans="1:8" x14ac:dyDescent="0.3">
      <c r="A5" s="19">
        <v>500</v>
      </c>
      <c r="B5" s="17" t="s">
        <v>33</v>
      </c>
      <c r="C5" s="17">
        <v>2515000</v>
      </c>
    </row>
    <row r="6" spans="1:8" x14ac:dyDescent="0.3">
      <c r="A6" s="19">
        <v>1000</v>
      </c>
      <c r="B6" s="17" t="s">
        <v>33</v>
      </c>
      <c r="C6" s="17">
        <v>2595000</v>
      </c>
    </row>
    <row r="9" spans="1:8" x14ac:dyDescent="0.3">
      <c r="A9" s="16" t="s">
        <v>34</v>
      </c>
    </row>
    <row r="10" spans="1:8" ht="81" customHeight="1" x14ac:dyDescent="0.3">
      <c r="A10" s="24" t="s">
        <v>36</v>
      </c>
      <c r="B10" s="24"/>
      <c r="C10" s="24"/>
      <c r="D10" s="24"/>
      <c r="E10" s="24"/>
      <c r="F10" s="24"/>
      <c r="G10" s="24"/>
      <c r="H10" s="24"/>
    </row>
    <row r="12" spans="1:8" ht="42" customHeight="1" x14ac:dyDescent="0.3">
      <c r="A12" s="25" t="s">
        <v>35</v>
      </c>
      <c r="B12" s="25"/>
      <c r="C12" s="25"/>
      <c r="D12" s="25"/>
      <c r="E12" s="25"/>
      <c r="F12" s="25"/>
      <c r="G12" s="25"/>
      <c r="H12" s="25"/>
    </row>
  </sheetData>
  <mergeCells count="3">
    <mergeCell ref="B2:C2"/>
    <mergeCell ref="A10:H10"/>
    <mergeCell ref="A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Member(s)</vt:lpstr>
      <vt:lpstr>(a)-(b)</vt:lpstr>
      <vt:lpstr>(c)</vt:lpstr>
      <vt:lpstr>(d)-draft</vt:lpstr>
      <vt:lpstr>(d)-(e)-summary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Paat Rusmevichientong</dc:creator>
  <cp:lastModifiedBy>Wenzhi Ding</cp:lastModifiedBy>
  <dcterms:created xsi:type="dcterms:W3CDTF">2014-04-30T02:48:21Z</dcterms:created>
  <dcterms:modified xsi:type="dcterms:W3CDTF">2021-03-23T12:30:52Z</dcterms:modified>
</cp:coreProperties>
</file>