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9f60f082a0a3209/Desktop/"/>
    </mc:Choice>
  </mc:AlternateContent>
  <xr:revisionPtr revIDLastSave="9" documentId="8_{CD9E412E-65D0-44F5-8E04-5C43A546E224}" xr6:coauthVersionLast="47" xr6:coauthVersionMax="47" xr10:uidLastSave="{3CF6A60F-6449-4CC8-AEF9-74FC53314765}"/>
  <bookViews>
    <workbookView xWindow="-120" yWindow="-120" windowWidth="29040" windowHeight="15720" activeTab="2" xr2:uid="{00000000-000D-0000-FFFF-FFFF00000000}"/>
  </bookViews>
  <sheets>
    <sheet name="PnL_Full" sheetId="7" r:id="rId1"/>
    <sheet name="Metrics" sheetId="6" r:id="rId2"/>
    <sheet name="Ranking" sheetId="8" r:id="rId3"/>
    <sheet name="PnL_Region_Branch" sheetId="4" r:id="rId4"/>
    <sheet name="Lookup" sheetId="3" state="hidden" r:id="rId5"/>
    <sheet name="DATA-----&gt;" sheetId="9" r:id="rId6"/>
    <sheet name="Raw Data" sheetId="1" r:id="rId7"/>
    <sheet name="Definitions &amp; Instructions" sheetId="2" r:id="rId8"/>
  </sheets>
  <definedNames>
    <definedName name="_xlnm._FilterDatabase" localSheetId="2" hidden="1">Ranking!$C$49:$F$49</definedName>
    <definedName name="_xlnm._FilterDatabase" localSheetId="6" hidden="1">'Raw Data'!$A$6:$AD$468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3" i="8"/>
  <c r="A6" i="8" l="1"/>
  <c r="J59" i="8"/>
  <c r="J51" i="8"/>
  <c r="J52" i="8"/>
  <c r="J53" i="8"/>
  <c r="J54" i="8"/>
  <c r="J55" i="8"/>
  <c r="J56" i="8"/>
  <c r="J57" i="8"/>
  <c r="J58" i="8"/>
  <c r="J60" i="8"/>
  <c r="J50" i="8"/>
  <c r="B4" i="7"/>
  <c r="G80" i="6"/>
  <c r="Y40" i="6"/>
  <c r="X40" i="6"/>
  <c r="W40" i="6"/>
  <c r="X39" i="6"/>
  <c r="Y39" i="6" s="1"/>
  <c r="W39" i="6"/>
  <c r="X38" i="6"/>
  <c r="Y38" i="6" s="1"/>
  <c r="W38" i="6"/>
  <c r="X37" i="6"/>
  <c r="Y37" i="6" s="1"/>
  <c r="W37" i="6"/>
  <c r="X36" i="6"/>
  <c r="Y36" i="6" s="1"/>
  <c r="W36" i="6"/>
  <c r="X35" i="6"/>
  <c r="Y35" i="6" s="1"/>
  <c r="W35" i="6"/>
  <c r="X34" i="6"/>
  <c r="Y34" i="6" s="1"/>
  <c r="W34" i="6"/>
  <c r="X33" i="6"/>
  <c r="Y33" i="6" s="1"/>
  <c r="W33" i="6"/>
  <c r="Y32" i="6"/>
  <c r="X32" i="6"/>
  <c r="W32" i="6"/>
  <c r="X31" i="6"/>
  <c r="Y31" i="6" s="1"/>
  <c r="W31" i="6"/>
  <c r="X30" i="6"/>
  <c r="Y30" i="6" s="1"/>
  <c r="W30" i="6"/>
  <c r="AC25" i="6"/>
  <c r="AB25" i="6"/>
  <c r="W25" i="6"/>
  <c r="X25" i="6"/>
  <c r="Y25" i="6" s="1"/>
  <c r="B6" i="7" l="1"/>
  <c r="B7" i="7" s="1"/>
  <c r="B5" i="7"/>
  <c r="A7" i="8"/>
  <c r="A8" i="8"/>
  <c r="AD25" i="6"/>
  <c r="AD21" i="6"/>
  <c r="AD22" i="6"/>
  <c r="G46" i="7"/>
  <c r="K46" i="7"/>
  <c r="O46" i="7"/>
  <c r="S46" i="7"/>
  <c r="X46" i="7"/>
  <c r="AC46" i="7"/>
  <c r="AG46" i="7"/>
  <c r="AK46" i="7"/>
  <c r="R44" i="7"/>
  <c r="F44" i="7"/>
  <c r="H44" i="7"/>
  <c r="I44" i="7"/>
  <c r="J44" i="7"/>
  <c r="L44" i="7"/>
  <c r="M44" i="7"/>
  <c r="N44" i="7"/>
  <c r="P44" i="7"/>
  <c r="Q44" i="7"/>
  <c r="T44" i="7"/>
  <c r="U44" i="7"/>
  <c r="V44" i="7"/>
  <c r="W44" i="7"/>
  <c r="Z44" i="7"/>
  <c r="AA44" i="7"/>
  <c r="AB44" i="7"/>
  <c r="AD44" i="7"/>
  <c r="AE44" i="7"/>
  <c r="AF44" i="7"/>
  <c r="AH44" i="7"/>
  <c r="AI44" i="7"/>
  <c r="AJ44" i="7"/>
  <c r="AL44" i="7"/>
  <c r="E44" i="7"/>
  <c r="D44" i="7"/>
  <c r="AN56" i="7"/>
  <c r="AN57" i="7"/>
  <c r="AN55" i="7"/>
  <c r="AN53" i="7"/>
  <c r="AN49" i="7"/>
  <c r="AP48" i="7"/>
  <c r="AO48" i="7"/>
  <c r="B36" i="8"/>
  <c r="B50" i="8" s="1"/>
  <c r="B51" i="8" s="1"/>
  <c r="B52" i="8" s="1"/>
  <c r="AI45" i="8"/>
  <c r="AH45" i="8"/>
  <c r="AI44" i="8"/>
  <c r="AJ44" i="8" s="1"/>
  <c r="AH44" i="8"/>
  <c r="AI43" i="8"/>
  <c r="AJ43" i="8" s="1"/>
  <c r="AH43" i="8"/>
  <c r="AI42" i="8"/>
  <c r="AJ42" i="8" s="1"/>
  <c r="AH42" i="8"/>
  <c r="AI41" i="8"/>
  <c r="AJ41" i="8" s="1"/>
  <c r="AH41" i="8"/>
  <c r="AI39" i="8"/>
  <c r="AJ39" i="8" s="1"/>
  <c r="AJ40" i="8" s="1"/>
  <c r="AH39" i="8"/>
  <c r="AI34" i="8"/>
  <c r="AI33" i="8"/>
  <c r="AJ33" i="8" s="1"/>
  <c r="AH33" i="8"/>
  <c r="AI32" i="8"/>
  <c r="AJ32" i="8" s="1"/>
  <c r="AH32" i="8"/>
  <c r="AI31" i="8"/>
  <c r="AJ31" i="8" s="1"/>
  <c r="AH31" i="8"/>
  <c r="AH34" i="8" s="1"/>
  <c r="AI24" i="8"/>
  <c r="AJ24" i="8" s="1"/>
  <c r="AH24" i="8"/>
  <c r="AI23" i="8"/>
  <c r="AJ23" i="8" s="1"/>
  <c r="AH23" i="8"/>
  <c r="AI22" i="8"/>
  <c r="AJ22" i="8" s="1"/>
  <c r="AH22" i="8"/>
  <c r="AI21" i="8"/>
  <c r="AI26" i="8" s="1"/>
  <c r="AH21" i="8"/>
  <c r="AF45" i="8"/>
  <c r="AE45" i="8"/>
  <c r="AF44" i="8"/>
  <c r="AE44" i="8"/>
  <c r="AF43" i="8"/>
  <c r="AE43" i="8"/>
  <c r="AF42" i="8"/>
  <c r="AG42" i="8" s="1"/>
  <c r="AE42" i="8"/>
  <c r="AF41" i="8"/>
  <c r="AE41" i="8"/>
  <c r="AF39" i="8"/>
  <c r="AG39" i="8" s="1"/>
  <c r="AG40" i="8" s="1"/>
  <c r="AE39" i="8"/>
  <c r="AF33" i="8"/>
  <c r="AG33" i="8" s="1"/>
  <c r="AE33" i="8"/>
  <c r="AF32" i="8"/>
  <c r="AG32" i="8" s="1"/>
  <c r="AE32" i="8"/>
  <c r="AF31" i="8"/>
  <c r="AF34" i="8" s="1"/>
  <c r="AE31" i="8"/>
  <c r="AF24" i="8"/>
  <c r="AE24" i="8"/>
  <c r="AG23" i="8"/>
  <c r="AF23" i="8"/>
  <c r="AE23" i="8"/>
  <c r="AF22" i="8"/>
  <c r="AG22" i="8" s="1"/>
  <c r="AE22" i="8"/>
  <c r="AF21" i="8"/>
  <c r="AE21" i="8"/>
  <c r="AE26" i="8" s="1"/>
  <c r="AC45" i="8"/>
  <c r="AD45" i="8" s="1"/>
  <c r="AB45" i="8"/>
  <c r="AC44" i="8"/>
  <c r="AB44" i="8"/>
  <c r="AC43" i="8"/>
  <c r="AB43" i="8"/>
  <c r="AC42" i="8"/>
  <c r="AB42" i="8"/>
  <c r="AC41" i="8"/>
  <c r="AD41" i="8" s="1"/>
  <c r="AB41" i="8"/>
  <c r="AC39" i="8"/>
  <c r="AD39" i="8" s="1"/>
  <c r="AD40" i="8" s="1"/>
  <c r="AB39" i="8"/>
  <c r="AC33" i="8"/>
  <c r="AB33" i="8"/>
  <c r="AC32" i="8"/>
  <c r="AD32" i="8" s="1"/>
  <c r="AB32" i="8"/>
  <c r="AD31" i="8"/>
  <c r="AD38" i="8" s="1"/>
  <c r="AC31" i="8"/>
  <c r="AC34" i="8" s="1"/>
  <c r="AB31" i="8"/>
  <c r="AC24" i="8"/>
  <c r="AB24" i="8"/>
  <c r="AC23" i="8"/>
  <c r="AD23" i="8" s="1"/>
  <c r="AB23" i="8"/>
  <c r="AD22" i="8"/>
  <c r="AC22" i="8"/>
  <c r="AB22" i="8"/>
  <c r="AC21" i="8"/>
  <c r="AB21" i="8"/>
  <c r="Z45" i="8"/>
  <c r="Y45" i="8"/>
  <c r="Z44" i="8"/>
  <c r="Y44" i="8"/>
  <c r="Z43" i="8"/>
  <c r="AA43" i="8" s="1"/>
  <c r="Y43" i="8"/>
  <c r="Z42" i="8"/>
  <c r="Y42" i="8"/>
  <c r="Z41" i="8"/>
  <c r="Y41" i="8"/>
  <c r="Z39" i="8"/>
  <c r="AA39" i="8" s="1"/>
  <c r="AA40" i="8" s="1"/>
  <c r="Y39" i="8"/>
  <c r="Z33" i="8"/>
  <c r="Y33" i="8"/>
  <c r="Z32" i="8"/>
  <c r="AA32" i="8" s="1"/>
  <c r="Y32" i="8"/>
  <c r="AA31" i="8"/>
  <c r="AA38" i="8" s="1"/>
  <c r="Z31" i="8"/>
  <c r="Z34" i="8" s="1"/>
  <c r="Y31" i="8"/>
  <c r="Y34" i="8" s="1"/>
  <c r="Z24" i="8"/>
  <c r="AA24" i="8" s="1"/>
  <c r="Y24" i="8"/>
  <c r="Z23" i="8"/>
  <c r="AA23" i="8" s="1"/>
  <c r="Y23" i="8"/>
  <c r="Z22" i="8"/>
  <c r="Y22" i="8"/>
  <c r="AA22" i="8" s="1"/>
  <c r="Z21" i="8"/>
  <c r="Y21" i="8"/>
  <c r="W45" i="8"/>
  <c r="V45" i="8"/>
  <c r="W44" i="8"/>
  <c r="V44" i="8"/>
  <c r="X44" i="8" s="1"/>
  <c r="W43" i="8"/>
  <c r="V43" i="8"/>
  <c r="W42" i="8"/>
  <c r="X42" i="8" s="1"/>
  <c r="V42" i="8"/>
  <c r="W41" i="8"/>
  <c r="V41" i="8"/>
  <c r="W39" i="8"/>
  <c r="V39" i="8"/>
  <c r="W33" i="8"/>
  <c r="X33" i="8" s="1"/>
  <c r="V33" i="8"/>
  <c r="W32" i="8"/>
  <c r="V32" i="8"/>
  <c r="W31" i="8"/>
  <c r="X31" i="8" s="1"/>
  <c r="V31" i="8"/>
  <c r="V34" i="8" s="1"/>
  <c r="W24" i="8"/>
  <c r="V24" i="8"/>
  <c r="X23" i="8"/>
  <c r="W23" i="8"/>
  <c r="V23" i="8"/>
  <c r="W22" i="8"/>
  <c r="X22" i="8" s="1"/>
  <c r="V22" i="8"/>
  <c r="W21" i="8"/>
  <c r="W26" i="8" s="1"/>
  <c r="V21" i="8"/>
  <c r="T45" i="8"/>
  <c r="U45" i="8" s="1"/>
  <c r="S45" i="8"/>
  <c r="T44" i="8"/>
  <c r="S44" i="8"/>
  <c r="U44" i="8" s="1"/>
  <c r="T43" i="8"/>
  <c r="S43" i="8"/>
  <c r="T42" i="8"/>
  <c r="S42" i="8"/>
  <c r="T41" i="8"/>
  <c r="U41" i="8" s="1"/>
  <c r="S41" i="8"/>
  <c r="T39" i="8"/>
  <c r="S39" i="8"/>
  <c r="T33" i="8"/>
  <c r="U33" i="8" s="1"/>
  <c r="S33" i="8"/>
  <c r="T32" i="8"/>
  <c r="U32" i="8" s="1"/>
  <c r="S32" i="8"/>
  <c r="T31" i="8"/>
  <c r="U31" i="8" s="1"/>
  <c r="S31" i="8"/>
  <c r="T24" i="8"/>
  <c r="S24" i="8"/>
  <c r="T23" i="8"/>
  <c r="U23" i="8" s="1"/>
  <c r="S23" i="8"/>
  <c r="T22" i="8"/>
  <c r="U22" i="8" s="1"/>
  <c r="S22" i="8"/>
  <c r="T21" i="8"/>
  <c r="S21" i="8"/>
  <c r="S26" i="8" s="1"/>
  <c r="Q45" i="8"/>
  <c r="P45" i="8"/>
  <c r="Q44" i="8"/>
  <c r="P44" i="8"/>
  <c r="Q43" i="8"/>
  <c r="R43" i="8" s="1"/>
  <c r="P43" i="8"/>
  <c r="Q42" i="8"/>
  <c r="P42" i="8"/>
  <c r="Q41" i="8"/>
  <c r="P41" i="8"/>
  <c r="Q39" i="8"/>
  <c r="R39" i="8" s="1"/>
  <c r="R40" i="8" s="1"/>
  <c r="P39" i="8"/>
  <c r="Q33" i="8"/>
  <c r="P33" i="8"/>
  <c r="Q32" i="8"/>
  <c r="R32" i="8" s="1"/>
  <c r="P32" i="8"/>
  <c r="R31" i="8"/>
  <c r="Q31" i="8"/>
  <c r="Q34" i="8" s="1"/>
  <c r="P31" i="8"/>
  <c r="Q24" i="8"/>
  <c r="P24" i="8"/>
  <c r="Q23" i="8"/>
  <c r="R23" i="8" s="1"/>
  <c r="P23" i="8"/>
  <c r="R22" i="8"/>
  <c r="Q22" i="8"/>
  <c r="P22" i="8"/>
  <c r="Q21" i="8"/>
  <c r="P21" i="8"/>
  <c r="N45" i="8"/>
  <c r="M45" i="8"/>
  <c r="N44" i="8"/>
  <c r="M44" i="8"/>
  <c r="O44" i="8" s="1"/>
  <c r="N43" i="8"/>
  <c r="M43" i="8"/>
  <c r="N42" i="8"/>
  <c r="M42" i="8"/>
  <c r="N41" i="8"/>
  <c r="M41" i="8"/>
  <c r="N39" i="8"/>
  <c r="M39" i="8"/>
  <c r="N33" i="8"/>
  <c r="O33" i="8" s="1"/>
  <c r="M33" i="8"/>
  <c r="N32" i="8"/>
  <c r="O32" i="8" s="1"/>
  <c r="M32" i="8"/>
  <c r="N31" i="8"/>
  <c r="N34" i="8" s="1"/>
  <c r="M31" i="8"/>
  <c r="M34" i="8" s="1"/>
  <c r="N24" i="8"/>
  <c r="M24" i="8"/>
  <c r="O23" i="8"/>
  <c r="N23" i="8"/>
  <c r="M23" i="8"/>
  <c r="N22" i="8"/>
  <c r="M22" i="8"/>
  <c r="O22" i="8" s="1"/>
  <c r="N21" i="8"/>
  <c r="M21" i="8"/>
  <c r="M26" i="8" s="1"/>
  <c r="K45" i="8"/>
  <c r="L45" i="8" s="1"/>
  <c r="J45" i="8"/>
  <c r="K44" i="8"/>
  <c r="J44" i="8"/>
  <c r="L44" i="8" s="1"/>
  <c r="K43" i="8"/>
  <c r="J43" i="8"/>
  <c r="K42" i="8"/>
  <c r="J42" i="8"/>
  <c r="K41" i="8"/>
  <c r="L41" i="8" s="1"/>
  <c r="J41" i="8"/>
  <c r="K39" i="8"/>
  <c r="J39" i="8"/>
  <c r="K33" i="8"/>
  <c r="L33" i="8" s="1"/>
  <c r="J33" i="8"/>
  <c r="K32" i="8"/>
  <c r="L32" i="8" s="1"/>
  <c r="J32" i="8"/>
  <c r="K31" i="8"/>
  <c r="L31" i="8" s="1"/>
  <c r="J31" i="8"/>
  <c r="J34" i="8" s="1"/>
  <c r="K24" i="8"/>
  <c r="J24" i="8"/>
  <c r="K23" i="8"/>
  <c r="L23" i="8" s="1"/>
  <c r="J23" i="8"/>
  <c r="K22" i="8"/>
  <c r="L22" i="8" s="1"/>
  <c r="J22" i="8"/>
  <c r="K21" i="8"/>
  <c r="J21" i="8"/>
  <c r="J26" i="8" s="1"/>
  <c r="H45" i="8"/>
  <c r="G45" i="8"/>
  <c r="H44" i="8"/>
  <c r="G44" i="8"/>
  <c r="H43" i="8"/>
  <c r="G43" i="8"/>
  <c r="H42" i="8"/>
  <c r="G42" i="8"/>
  <c r="H41" i="8"/>
  <c r="G41" i="8"/>
  <c r="H39" i="8"/>
  <c r="I39" i="8" s="1"/>
  <c r="I40" i="8" s="1"/>
  <c r="G39" i="8"/>
  <c r="H33" i="8"/>
  <c r="I33" i="8" s="1"/>
  <c r="G33" i="8"/>
  <c r="H32" i="8"/>
  <c r="I32" i="8" s="1"/>
  <c r="G32" i="8"/>
  <c r="I31" i="8"/>
  <c r="H31" i="8"/>
  <c r="H34" i="8" s="1"/>
  <c r="G31" i="8"/>
  <c r="H24" i="8"/>
  <c r="I24" i="8" s="1"/>
  <c r="G24" i="8"/>
  <c r="H23" i="8"/>
  <c r="G23" i="8"/>
  <c r="I23" i="8" s="1"/>
  <c r="I22" i="8"/>
  <c r="H22" i="8"/>
  <c r="G22" i="8"/>
  <c r="H21" i="8"/>
  <c r="I21" i="8" s="1"/>
  <c r="G21" i="8"/>
  <c r="AJ1" i="8"/>
  <c r="AG1" i="8"/>
  <c r="AD1" i="8"/>
  <c r="AA1" i="8"/>
  <c r="X1" i="8"/>
  <c r="U1" i="8"/>
  <c r="R1" i="8"/>
  <c r="O1" i="8"/>
  <c r="L1" i="8"/>
  <c r="I1" i="8"/>
  <c r="F1" i="8"/>
  <c r="AI16" i="8"/>
  <c r="AH16" i="8"/>
  <c r="AI15" i="8"/>
  <c r="AH15" i="8"/>
  <c r="AI14" i="8"/>
  <c r="AH14" i="8"/>
  <c r="AI11" i="8"/>
  <c r="AI12" i="8" s="1"/>
  <c r="AH11" i="8"/>
  <c r="AH12" i="8" s="1"/>
  <c r="AI8" i="8"/>
  <c r="AH8" i="8"/>
  <c r="AI6" i="8"/>
  <c r="AH6" i="8"/>
  <c r="AI5" i="8"/>
  <c r="AH5" i="8"/>
  <c r="AI3" i="8"/>
  <c r="AH3" i="8"/>
  <c r="AF16" i="8"/>
  <c r="AE16" i="8"/>
  <c r="AF15" i="8"/>
  <c r="AE15" i="8"/>
  <c r="AF14" i="8"/>
  <c r="AE14" i="8"/>
  <c r="AF11" i="8"/>
  <c r="AF12" i="8" s="1"/>
  <c r="AE11" i="8"/>
  <c r="AE12" i="8" s="1"/>
  <c r="AF8" i="8"/>
  <c r="AE8" i="8"/>
  <c r="AF6" i="8"/>
  <c r="AE6" i="8"/>
  <c r="AF5" i="8"/>
  <c r="AE5" i="8"/>
  <c r="AF3" i="8"/>
  <c r="AE3" i="8"/>
  <c r="AC16" i="8"/>
  <c r="AB16" i="8"/>
  <c r="AC15" i="8"/>
  <c r="AB15" i="8"/>
  <c r="AC14" i="8"/>
  <c r="AB14" i="8"/>
  <c r="AC11" i="8"/>
  <c r="AB11" i="8"/>
  <c r="AB12" i="8" s="1"/>
  <c r="AC8" i="8"/>
  <c r="AB8" i="8"/>
  <c r="AC6" i="8"/>
  <c r="AB6" i="8"/>
  <c r="AC5" i="8"/>
  <c r="AB5" i="8"/>
  <c r="AC3" i="8"/>
  <c r="AB3" i="8"/>
  <c r="Z16" i="8"/>
  <c r="Y16" i="8"/>
  <c r="Z15" i="8"/>
  <c r="Y15" i="8"/>
  <c r="Z14" i="8"/>
  <c r="Y14" i="8"/>
  <c r="Z11" i="8"/>
  <c r="Z12" i="8" s="1"/>
  <c r="Y11" i="8"/>
  <c r="Y12" i="8" s="1"/>
  <c r="Z8" i="8"/>
  <c r="Y8" i="8"/>
  <c r="Z6" i="8"/>
  <c r="Y6" i="8"/>
  <c r="Z5" i="8"/>
  <c r="Y5" i="8"/>
  <c r="Z3" i="8"/>
  <c r="Y3" i="8"/>
  <c r="W16" i="8"/>
  <c r="V16" i="8"/>
  <c r="W15" i="8"/>
  <c r="V15" i="8"/>
  <c r="W14" i="8"/>
  <c r="V14" i="8"/>
  <c r="W11" i="8"/>
  <c r="W12" i="8" s="1"/>
  <c r="V11" i="8"/>
  <c r="V12" i="8" s="1"/>
  <c r="W8" i="8"/>
  <c r="V8" i="8"/>
  <c r="W6" i="8"/>
  <c r="V6" i="8"/>
  <c r="W5" i="8"/>
  <c r="V5" i="8"/>
  <c r="W3" i="8"/>
  <c r="V3" i="8"/>
  <c r="T16" i="8"/>
  <c r="S16" i="8"/>
  <c r="T15" i="8"/>
  <c r="S15" i="8"/>
  <c r="T14" i="8"/>
  <c r="S14" i="8"/>
  <c r="T11" i="8"/>
  <c r="T12" i="8" s="1"/>
  <c r="S11" i="8"/>
  <c r="S12" i="8" s="1"/>
  <c r="T8" i="8"/>
  <c r="S8" i="8"/>
  <c r="T6" i="8"/>
  <c r="S6" i="8"/>
  <c r="T5" i="8"/>
  <c r="S5" i="8"/>
  <c r="T3" i="8"/>
  <c r="S3" i="8"/>
  <c r="Q16" i="8"/>
  <c r="P16" i="8"/>
  <c r="Q15" i="8"/>
  <c r="P15" i="8"/>
  <c r="Q14" i="8"/>
  <c r="P14" i="8"/>
  <c r="Q11" i="8"/>
  <c r="Q12" i="8" s="1"/>
  <c r="P11" i="8"/>
  <c r="P12" i="8" s="1"/>
  <c r="Q8" i="8"/>
  <c r="P8" i="8"/>
  <c r="Q6" i="8"/>
  <c r="P6" i="8"/>
  <c r="Q5" i="8"/>
  <c r="P5" i="8"/>
  <c r="Q3" i="8"/>
  <c r="P3" i="8"/>
  <c r="N16" i="8"/>
  <c r="M16" i="8"/>
  <c r="N15" i="8"/>
  <c r="M15" i="8"/>
  <c r="N14" i="8"/>
  <c r="M14" i="8"/>
  <c r="N11" i="8"/>
  <c r="N12" i="8" s="1"/>
  <c r="M11" i="8"/>
  <c r="M12" i="8" s="1"/>
  <c r="N8" i="8"/>
  <c r="M8" i="8"/>
  <c r="N6" i="8"/>
  <c r="M6" i="8"/>
  <c r="N5" i="8"/>
  <c r="M5" i="8"/>
  <c r="N3" i="8"/>
  <c r="M3" i="8"/>
  <c r="K16" i="8"/>
  <c r="J16" i="8"/>
  <c r="K15" i="8"/>
  <c r="J15" i="8"/>
  <c r="K14" i="8"/>
  <c r="J14" i="8"/>
  <c r="K11" i="8"/>
  <c r="K12" i="8" s="1"/>
  <c r="J11" i="8"/>
  <c r="J12" i="8" s="1"/>
  <c r="K8" i="8"/>
  <c r="J8" i="8"/>
  <c r="K6" i="8"/>
  <c r="J6" i="8"/>
  <c r="K5" i="8"/>
  <c r="J5" i="8"/>
  <c r="K3" i="8"/>
  <c r="J3" i="8"/>
  <c r="H16" i="8"/>
  <c r="G16" i="8"/>
  <c r="H15" i="8"/>
  <c r="G15" i="8"/>
  <c r="H14" i="8"/>
  <c r="G14" i="8"/>
  <c r="H11" i="8"/>
  <c r="H12" i="8" s="1"/>
  <c r="G11" i="8"/>
  <c r="G12" i="8" s="1"/>
  <c r="H8" i="8"/>
  <c r="G8" i="8"/>
  <c r="H6" i="8"/>
  <c r="G6" i="8"/>
  <c r="H5" i="8"/>
  <c r="G5" i="8"/>
  <c r="H3" i="8"/>
  <c r="G3" i="8"/>
  <c r="D11" i="8"/>
  <c r="D12" i="8" s="1"/>
  <c r="AL12" i="8" s="1"/>
  <c r="E11" i="8"/>
  <c r="D14" i="8"/>
  <c r="E14" i="8"/>
  <c r="D15" i="8"/>
  <c r="E15" i="8"/>
  <c r="D16" i="8"/>
  <c r="E16" i="8"/>
  <c r="D21" i="8"/>
  <c r="E21" i="8"/>
  <c r="D22" i="8"/>
  <c r="E22" i="8"/>
  <c r="D23" i="8"/>
  <c r="E23" i="8"/>
  <c r="D24" i="8"/>
  <c r="E24" i="8"/>
  <c r="D31" i="8"/>
  <c r="E31" i="8"/>
  <c r="D32" i="8"/>
  <c r="E32" i="8"/>
  <c r="D33" i="8"/>
  <c r="E33" i="8"/>
  <c r="D39" i="8"/>
  <c r="AL39" i="8" s="1"/>
  <c r="E39" i="8"/>
  <c r="AM39" i="8" s="1"/>
  <c r="D41" i="8"/>
  <c r="E41" i="8"/>
  <c r="D42" i="8"/>
  <c r="E42" i="8"/>
  <c r="D43" i="8"/>
  <c r="E43" i="8"/>
  <c r="D44" i="8"/>
  <c r="E44" i="8"/>
  <c r="D45" i="8"/>
  <c r="E45" i="8"/>
  <c r="D8" i="8"/>
  <c r="AL8" i="8" s="1"/>
  <c r="E8" i="8"/>
  <c r="AM8" i="8" s="1"/>
  <c r="E3" i="8"/>
  <c r="AM3" i="8" s="1"/>
  <c r="E5" i="8"/>
  <c r="AM5" i="8" s="1"/>
  <c r="E6" i="8"/>
  <c r="AM6" i="8" s="1"/>
  <c r="D5" i="8"/>
  <c r="AL5" i="8" s="1"/>
  <c r="D6" i="8"/>
  <c r="AL6" i="8" s="1"/>
  <c r="D3" i="8"/>
  <c r="AL3" i="8" s="1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90" i="6"/>
  <c r="S34" i="6"/>
  <c r="S32" i="6"/>
  <c r="S30" i="6"/>
  <c r="S28" i="6"/>
  <c r="S26" i="6"/>
  <c r="S24" i="6"/>
  <c r="S22" i="6"/>
  <c r="S20" i="6"/>
  <c r="R16" i="6"/>
  <c r="S16" i="6"/>
  <c r="S18" i="6"/>
  <c r="R18" i="6"/>
  <c r="S36" i="6"/>
  <c r="R36" i="6"/>
  <c r="R34" i="6"/>
  <c r="R32" i="6"/>
  <c r="R30" i="6"/>
  <c r="R28" i="6"/>
  <c r="R26" i="6"/>
  <c r="R24" i="6"/>
  <c r="R22" i="6"/>
  <c r="R20" i="6"/>
  <c r="O16" i="6"/>
  <c r="AB15" i="6" s="1"/>
  <c r="O47" i="6"/>
  <c r="O48" i="6"/>
  <c r="O49" i="6"/>
  <c r="O50" i="6"/>
  <c r="O51" i="6"/>
  <c r="O52" i="6"/>
  <c r="O53" i="6"/>
  <c r="O54" i="6"/>
  <c r="O55" i="6"/>
  <c r="O56" i="6"/>
  <c r="O57" i="6"/>
  <c r="N48" i="6"/>
  <c r="N49" i="6"/>
  <c r="N50" i="6"/>
  <c r="N51" i="6"/>
  <c r="N52" i="6"/>
  <c r="N53" i="6"/>
  <c r="N54" i="6"/>
  <c r="N55" i="6"/>
  <c r="N56" i="6"/>
  <c r="N57" i="6"/>
  <c r="N47" i="6"/>
  <c r="L47" i="6"/>
  <c r="L48" i="6"/>
  <c r="L49" i="6"/>
  <c r="L50" i="6"/>
  <c r="L51" i="6"/>
  <c r="L52" i="6"/>
  <c r="L53" i="6"/>
  <c r="L54" i="6"/>
  <c r="L55" i="6"/>
  <c r="L56" i="6"/>
  <c r="L57" i="6"/>
  <c r="K48" i="6"/>
  <c r="K49" i="6"/>
  <c r="K50" i="6"/>
  <c r="K51" i="6"/>
  <c r="K52" i="6"/>
  <c r="Q52" i="6" s="1"/>
  <c r="U52" i="6" s="1"/>
  <c r="K53" i="6"/>
  <c r="K54" i="6"/>
  <c r="K55" i="6"/>
  <c r="K56" i="6"/>
  <c r="K57" i="6"/>
  <c r="K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47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17" i="6"/>
  <c r="F16" i="6"/>
  <c r="P34" i="6"/>
  <c r="AC24" i="6" s="1"/>
  <c r="O34" i="6"/>
  <c r="AB24" i="6" s="1"/>
  <c r="AD24" i="6" s="1"/>
  <c r="P32" i="6"/>
  <c r="AC23" i="6" s="1"/>
  <c r="O32" i="6"/>
  <c r="AB23" i="6" s="1"/>
  <c r="AD23" i="6" s="1"/>
  <c r="P30" i="6"/>
  <c r="AC22" i="6" s="1"/>
  <c r="O30" i="6"/>
  <c r="AB22" i="6" s="1"/>
  <c r="P28" i="6"/>
  <c r="AC21" i="6" s="1"/>
  <c r="O28" i="6"/>
  <c r="AB21" i="6" s="1"/>
  <c r="P26" i="6"/>
  <c r="AC20" i="6" s="1"/>
  <c r="AD20" i="6" s="1"/>
  <c r="O26" i="6"/>
  <c r="AB20" i="6" s="1"/>
  <c r="P24" i="6"/>
  <c r="AC19" i="6" s="1"/>
  <c r="AD19" i="6" s="1"/>
  <c r="O24" i="6"/>
  <c r="AB19" i="6" s="1"/>
  <c r="P22" i="6"/>
  <c r="AC18" i="6" s="1"/>
  <c r="AD18" i="6" s="1"/>
  <c r="O22" i="6"/>
  <c r="AB18" i="6" s="1"/>
  <c r="P20" i="6"/>
  <c r="AC17" i="6" s="1"/>
  <c r="AD17" i="6" s="1"/>
  <c r="O20" i="6"/>
  <c r="AB17" i="6" s="1"/>
  <c r="P18" i="6"/>
  <c r="AC16" i="6" s="1"/>
  <c r="O18" i="6"/>
  <c r="AB16" i="6" s="1"/>
  <c r="AD16" i="6" s="1"/>
  <c r="P16" i="6"/>
  <c r="AC15" i="6" s="1"/>
  <c r="AD15" i="6" s="1"/>
  <c r="H34" i="6"/>
  <c r="X24" i="6" s="1"/>
  <c r="Y24" i="6" s="1"/>
  <c r="G34" i="6"/>
  <c r="W24" i="6" s="1"/>
  <c r="H32" i="6"/>
  <c r="X23" i="6" s="1"/>
  <c r="G32" i="6"/>
  <c r="W23" i="6" s="1"/>
  <c r="H30" i="6"/>
  <c r="X22" i="6" s="1"/>
  <c r="Y22" i="6" s="1"/>
  <c r="G30" i="6"/>
  <c r="W22" i="6" s="1"/>
  <c r="H28" i="6"/>
  <c r="X21" i="6" s="1"/>
  <c r="G28" i="6"/>
  <c r="W21" i="6" s="1"/>
  <c r="Y21" i="6" s="1"/>
  <c r="H26" i="6"/>
  <c r="X20" i="6" s="1"/>
  <c r="G26" i="6"/>
  <c r="H24" i="6"/>
  <c r="X19" i="6" s="1"/>
  <c r="G24" i="6"/>
  <c r="W19" i="6" s="1"/>
  <c r="H22" i="6"/>
  <c r="X18" i="6" s="1"/>
  <c r="Y18" i="6" s="1"/>
  <c r="G22" i="6"/>
  <c r="W18" i="6" s="1"/>
  <c r="H20" i="6"/>
  <c r="X17" i="6" s="1"/>
  <c r="G20" i="6"/>
  <c r="W17" i="6" s="1"/>
  <c r="H18" i="6"/>
  <c r="X16" i="6" s="1"/>
  <c r="Y16" i="6" s="1"/>
  <c r="G18" i="6"/>
  <c r="W16" i="6" s="1"/>
  <c r="H16" i="6"/>
  <c r="X15" i="6" s="1"/>
  <c r="Y15" i="6" s="1"/>
  <c r="G16" i="6"/>
  <c r="W15" i="6" s="1"/>
  <c r="AD5" i="1"/>
  <c r="Q5" i="1"/>
  <c r="B8" i="7" l="1"/>
  <c r="A9" i="8"/>
  <c r="A10" i="8"/>
  <c r="AJ25" i="8"/>
  <c r="AJ46" i="8"/>
  <c r="U25" i="8"/>
  <c r="U38" i="8"/>
  <c r="X25" i="8"/>
  <c r="X46" i="8"/>
  <c r="X38" i="8"/>
  <c r="L25" i="8"/>
  <c r="E34" i="8"/>
  <c r="E26" i="8"/>
  <c r="G34" i="8"/>
  <c r="I34" i="8" s="1"/>
  <c r="I44" i="8"/>
  <c r="P26" i="8"/>
  <c r="P28" i="8" s="1"/>
  <c r="P29" i="8" s="1"/>
  <c r="R33" i="8"/>
  <c r="S34" i="8"/>
  <c r="AB26" i="8"/>
  <c r="AD33" i="8"/>
  <c r="AE34" i="8"/>
  <c r="D34" i="8"/>
  <c r="D26" i="8"/>
  <c r="O42" i="8"/>
  <c r="Q26" i="8"/>
  <c r="R24" i="8"/>
  <c r="U39" i="8"/>
  <c r="U40" i="8" s="1"/>
  <c r="X41" i="8"/>
  <c r="X45" i="8"/>
  <c r="AA42" i="8"/>
  <c r="AC26" i="8"/>
  <c r="AD24" i="8"/>
  <c r="AD43" i="8"/>
  <c r="AG44" i="8"/>
  <c r="AJ45" i="8"/>
  <c r="I25" i="8"/>
  <c r="I46" i="8"/>
  <c r="M28" i="8"/>
  <c r="M36" i="8" s="1"/>
  <c r="P34" i="8"/>
  <c r="R44" i="8"/>
  <c r="X32" i="8"/>
  <c r="Y26" i="8"/>
  <c r="AA33" i="8"/>
  <c r="AB34" i="8"/>
  <c r="AD44" i="8"/>
  <c r="AG31" i="8"/>
  <c r="I41" i="8"/>
  <c r="I45" i="8"/>
  <c r="L42" i="8"/>
  <c r="L46" i="8" s="1"/>
  <c r="N26" i="8"/>
  <c r="O24" i="8"/>
  <c r="O43" i="8"/>
  <c r="Z26" i="8"/>
  <c r="AG41" i="8"/>
  <c r="AG45" i="8"/>
  <c r="I38" i="8"/>
  <c r="R25" i="8"/>
  <c r="V26" i="8"/>
  <c r="AA44" i="8"/>
  <c r="AD25" i="8"/>
  <c r="AH26" i="8"/>
  <c r="AH28" i="8" s="1"/>
  <c r="AH29" i="8" s="1"/>
  <c r="G26" i="8"/>
  <c r="I42" i="8"/>
  <c r="K26" i="8"/>
  <c r="L24" i="8"/>
  <c r="K34" i="8"/>
  <c r="L34" i="8" s="1"/>
  <c r="L43" i="8"/>
  <c r="O39" i="8"/>
  <c r="O40" i="8" s="1"/>
  <c r="R41" i="8"/>
  <c r="R45" i="8"/>
  <c r="U42" i="8"/>
  <c r="U46" i="8" s="1"/>
  <c r="X24" i="8"/>
  <c r="W34" i="8"/>
  <c r="X34" i="8" s="1"/>
  <c r="X43" i="8"/>
  <c r="AJ34" i="8"/>
  <c r="I26" i="8"/>
  <c r="I20" i="8"/>
  <c r="O31" i="8"/>
  <c r="AA25" i="8"/>
  <c r="AA46" i="8"/>
  <c r="R38" i="8"/>
  <c r="B53" i="8"/>
  <c r="B54" i="8" s="1"/>
  <c r="H26" i="8"/>
  <c r="I43" i="8"/>
  <c r="L39" i="8"/>
  <c r="L40" i="8" s="1"/>
  <c r="O41" i="8"/>
  <c r="O45" i="8"/>
  <c r="R42" i="8"/>
  <c r="R46" i="8" s="1"/>
  <c r="T26" i="8"/>
  <c r="T28" i="8" s="1"/>
  <c r="T29" i="8" s="1"/>
  <c r="U24" i="8"/>
  <c r="T34" i="8"/>
  <c r="U43" i="8"/>
  <c r="X39" i="8"/>
  <c r="X40" i="8" s="1"/>
  <c r="AA41" i="8"/>
  <c r="AA45" i="8"/>
  <c r="AD42" i="8"/>
  <c r="AD46" i="8" s="1"/>
  <c r="AF26" i="8"/>
  <c r="AF28" i="8" s="1"/>
  <c r="AG28" i="8" s="1"/>
  <c r="AG24" i="8"/>
  <c r="AG43" i="8"/>
  <c r="Y17" i="6"/>
  <c r="Y19" i="6"/>
  <c r="Y23" i="6"/>
  <c r="I26" i="6"/>
  <c r="W20" i="6"/>
  <c r="Y20" i="6" s="1"/>
  <c r="R52" i="6"/>
  <c r="V52" i="6" s="1"/>
  <c r="W52" i="6" s="1"/>
  <c r="T32" i="6"/>
  <c r="T28" i="6"/>
  <c r="T30" i="6"/>
  <c r="Q28" i="6"/>
  <c r="T34" i="6"/>
  <c r="I20" i="6"/>
  <c r="I16" i="6"/>
  <c r="I28" i="6"/>
  <c r="O34" i="8"/>
  <c r="AA34" i="8"/>
  <c r="M29" i="8"/>
  <c r="U34" i="8"/>
  <c r="AF36" i="8"/>
  <c r="AG34" i="8"/>
  <c r="R34" i="8"/>
  <c r="AD34" i="8"/>
  <c r="U21" i="8"/>
  <c r="U26" i="8" s="1"/>
  <c r="X21" i="8"/>
  <c r="X26" i="8" s="1"/>
  <c r="AA21" i="8"/>
  <c r="AD21" i="8"/>
  <c r="AG21" i="8"/>
  <c r="AJ21" i="8"/>
  <c r="O21" i="8"/>
  <c r="R21" i="8"/>
  <c r="R26" i="8" s="1"/>
  <c r="L21" i="8"/>
  <c r="F44" i="8"/>
  <c r="F39" i="8"/>
  <c r="F40" i="8" s="1"/>
  <c r="F24" i="8"/>
  <c r="AD14" i="8"/>
  <c r="F42" i="8"/>
  <c r="F31" i="8"/>
  <c r="AG12" i="8"/>
  <c r="AG13" i="8" s="1"/>
  <c r="F6" i="8"/>
  <c r="F22" i="8"/>
  <c r="I6" i="8"/>
  <c r="I15" i="8"/>
  <c r="F45" i="8"/>
  <c r="AJ15" i="8"/>
  <c r="AG3" i="8"/>
  <c r="AG4" i="8" s="1"/>
  <c r="F41" i="8"/>
  <c r="F21" i="8"/>
  <c r="F20" i="8" s="1"/>
  <c r="F11" i="8"/>
  <c r="AA15" i="8"/>
  <c r="F3" i="8"/>
  <c r="F4" i="8" s="1"/>
  <c r="U3" i="8"/>
  <c r="U4" i="8" s="1"/>
  <c r="F43" i="8"/>
  <c r="F33" i="8"/>
  <c r="I14" i="8"/>
  <c r="L3" i="8"/>
  <c r="L4" i="8" s="1"/>
  <c r="F32" i="8"/>
  <c r="E12" i="8"/>
  <c r="F23" i="8"/>
  <c r="E17" i="8"/>
  <c r="F5" i="8"/>
  <c r="H17" i="8"/>
  <c r="H18" i="8" s="1"/>
  <c r="U6" i="8"/>
  <c r="AJ5" i="8"/>
  <c r="AD8" i="8"/>
  <c r="AD9" i="8" s="1"/>
  <c r="AC17" i="8"/>
  <c r="AD15" i="8"/>
  <c r="AD11" i="8"/>
  <c r="U8" i="8"/>
  <c r="U9" i="8" s="1"/>
  <c r="R15" i="8"/>
  <c r="O16" i="8"/>
  <c r="O5" i="8"/>
  <c r="K17" i="8"/>
  <c r="K18" i="8" s="1"/>
  <c r="L6" i="8"/>
  <c r="I3" i="8"/>
  <c r="I4" i="8" s="1"/>
  <c r="I5" i="8"/>
  <c r="I16" i="8"/>
  <c r="F16" i="8"/>
  <c r="R16" i="8"/>
  <c r="AA16" i="8"/>
  <c r="F15" i="8"/>
  <c r="N17" i="8"/>
  <c r="F14" i="8"/>
  <c r="M17" i="8"/>
  <c r="M18" i="8" s="1"/>
  <c r="P17" i="8"/>
  <c r="P18" i="8" s="1"/>
  <c r="P19" i="8" s="1"/>
  <c r="AD16" i="8"/>
  <c r="AG16" i="8"/>
  <c r="Q17" i="8"/>
  <c r="D17" i="8"/>
  <c r="D18" i="8" s="1"/>
  <c r="Y17" i="8"/>
  <c r="AH17" i="8"/>
  <c r="AH18" i="8" s="1"/>
  <c r="Z17" i="8"/>
  <c r="Z18" i="8" s="1"/>
  <c r="AI17" i="8"/>
  <c r="AI18" i="8" s="1"/>
  <c r="AI28" i="8" s="1"/>
  <c r="AJ16" i="8"/>
  <c r="AJ3" i="8"/>
  <c r="AJ6" i="8"/>
  <c r="AJ14" i="8"/>
  <c r="AJ8" i="8"/>
  <c r="AF17" i="8"/>
  <c r="AF18" i="8" s="1"/>
  <c r="AG6" i="8"/>
  <c r="AG15" i="8"/>
  <c r="AG8" i="8"/>
  <c r="AG9" i="8" s="1"/>
  <c r="AG11" i="8"/>
  <c r="AG5" i="8"/>
  <c r="AE17" i="8"/>
  <c r="AE18" i="8" s="1"/>
  <c r="AE28" i="8" s="1"/>
  <c r="AJ12" i="8"/>
  <c r="AJ11" i="8"/>
  <c r="AG14" i="8"/>
  <c r="AD6" i="8"/>
  <c r="AD3" i="8"/>
  <c r="AD4" i="8" s="1"/>
  <c r="AC12" i="8"/>
  <c r="AD12" i="8" s="1"/>
  <c r="AD13" i="8" s="1"/>
  <c r="AD5" i="8"/>
  <c r="AA3" i="8"/>
  <c r="AA4" i="8" s="1"/>
  <c r="AA8" i="8"/>
  <c r="AA9" i="8" s="1"/>
  <c r="AA5" i="8"/>
  <c r="AA14" i="8"/>
  <c r="AA6" i="8"/>
  <c r="X6" i="8"/>
  <c r="W17" i="8"/>
  <c r="W18" i="8" s="1"/>
  <c r="W28" i="8" s="1"/>
  <c r="X8" i="8"/>
  <c r="X9" i="8" s="1"/>
  <c r="X14" i="8"/>
  <c r="X11" i="8"/>
  <c r="X16" i="8"/>
  <c r="X5" i="8"/>
  <c r="X3" i="8"/>
  <c r="X4" i="8" s="1"/>
  <c r="V17" i="8"/>
  <c r="V18" i="8" s="1"/>
  <c r="U14" i="8"/>
  <c r="U15" i="8"/>
  <c r="U16" i="8"/>
  <c r="T17" i="8"/>
  <c r="T18" i="8" s="1"/>
  <c r="U11" i="8"/>
  <c r="U5" i="8"/>
  <c r="R3" i="8"/>
  <c r="R4" i="8" s="1"/>
  <c r="R6" i="8"/>
  <c r="R8" i="8"/>
  <c r="R9" i="8" s="1"/>
  <c r="R5" i="8"/>
  <c r="R14" i="8"/>
  <c r="O6" i="8"/>
  <c r="O8" i="8"/>
  <c r="O9" i="8" s="1"/>
  <c r="O15" i="8"/>
  <c r="O3" i="8"/>
  <c r="O4" i="8" s="1"/>
  <c r="O11" i="8"/>
  <c r="X12" i="8"/>
  <c r="X13" i="8" s="1"/>
  <c r="AA12" i="8"/>
  <c r="AA13" i="8" s="1"/>
  <c r="X15" i="8"/>
  <c r="AB17" i="8"/>
  <c r="AB18" i="8" s="1"/>
  <c r="AA11" i="8"/>
  <c r="U12" i="8"/>
  <c r="U13" i="8" s="1"/>
  <c r="O12" i="8"/>
  <c r="O13" i="8" s="1"/>
  <c r="R12" i="8"/>
  <c r="R13" i="8" s="1"/>
  <c r="Q18" i="8"/>
  <c r="S17" i="8"/>
  <c r="S18" i="8" s="1"/>
  <c r="S28" i="8" s="1"/>
  <c r="R11" i="8"/>
  <c r="O14" i="8"/>
  <c r="L16" i="8"/>
  <c r="L14" i="8"/>
  <c r="L15" i="8"/>
  <c r="L5" i="8"/>
  <c r="L8" i="8"/>
  <c r="L9" i="8" s="1"/>
  <c r="I8" i="8"/>
  <c r="I9" i="8" s="1"/>
  <c r="L12" i="8"/>
  <c r="L13" i="8" s="1"/>
  <c r="J17" i="8"/>
  <c r="L11" i="8"/>
  <c r="I12" i="8"/>
  <c r="I13" i="8" s="1"/>
  <c r="G17" i="8"/>
  <c r="I11" i="8"/>
  <c r="F12" i="8"/>
  <c r="F13" i="8" s="1"/>
  <c r="F8" i="8"/>
  <c r="F9" i="8" s="1"/>
  <c r="M53" i="6"/>
  <c r="Q30" i="6"/>
  <c r="T22" i="6"/>
  <c r="M47" i="6"/>
  <c r="T36" i="6"/>
  <c r="T20" i="6"/>
  <c r="M57" i="6"/>
  <c r="M49" i="6"/>
  <c r="T24" i="6"/>
  <c r="T26" i="6"/>
  <c r="M55" i="6"/>
  <c r="Q56" i="6"/>
  <c r="U56" i="6" s="1"/>
  <c r="Q48" i="6"/>
  <c r="U48" i="6" s="1"/>
  <c r="R50" i="6"/>
  <c r="V50" i="6" s="1"/>
  <c r="T16" i="6"/>
  <c r="T18" i="6"/>
  <c r="M54" i="6"/>
  <c r="Q51" i="6"/>
  <c r="U51" i="6" s="1"/>
  <c r="R53" i="6"/>
  <c r="V53" i="6" s="1"/>
  <c r="M51" i="6"/>
  <c r="M50" i="6"/>
  <c r="M56" i="6"/>
  <c r="M48" i="6"/>
  <c r="I18" i="6"/>
  <c r="I34" i="6"/>
  <c r="R47" i="6"/>
  <c r="V47" i="6" s="1"/>
  <c r="Q55" i="6"/>
  <c r="U55" i="6" s="1"/>
  <c r="R57" i="6"/>
  <c r="V57" i="6" s="1"/>
  <c r="M52" i="6"/>
  <c r="Q54" i="6"/>
  <c r="U54" i="6" s="1"/>
  <c r="R56" i="6"/>
  <c r="Q53" i="6"/>
  <c r="U53" i="6" s="1"/>
  <c r="R55" i="6"/>
  <c r="V55" i="6" s="1"/>
  <c r="R54" i="6"/>
  <c r="V54" i="6" s="1"/>
  <c r="Q47" i="6"/>
  <c r="U47" i="6" s="1"/>
  <c r="Q50" i="6"/>
  <c r="U50" i="6" s="1"/>
  <c r="Q57" i="6"/>
  <c r="U57" i="6" s="1"/>
  <c r="Q49" i="6"/>
  <c r="U49" i="6" s="1"/>
  <c r="R51" i="6"/>
  <c r="V51" i="6" s="1"/>
  <c r="P49" i="6"/>
  <c r="P48" i="6"/>
  <c r="P47" i="6"/>
  <c r="R49" i="6"/>
  <c r="V49" i="6" s="1"/>
  <c r="P53" i="6"/>
  <c r="P52" i="6"/>
  <c r="P51" i="6"/>
  <c r="P50" i="6"/>
  <c r="P57" i="6"/>
  <c r="R48" i="6"/>
  <c r="P56" i="6"/>
  <c r="P55" i="6"/>
  <c r="P54" i="6"/>
  <c r="Q18" i="6"/>
  <c r="Q34" i="6"/>
  <c r="I24" i="6"/>
  <c r="I32" i="6"/>
  <c r="Q20" i="6"/>
  <c r="Q22" i="6"/>
  <c r="I22" i="6"/>
  <c r="Q24" i="6"/>
  <c r="Q32" i="6"/>
  <c r="Q16" i="6"/>
  <c r="I30" i="6"/>
  <c r="Q26" i="6"/>
  <c r="B9" i="7" l="1"/>
  <c r="A11" i="8"/>
  <c r="AI36" i="8"/>
  <c r="AI29" i="8"/>
  <c r="AJ29" i="8" s="1"/>
  <c r="AJ28" i="8"/>
  <c r="AE36" i="8"/>
  <c r="AE29" i="8"/>
  <c r="S29" i="8"/>
  <c r="U29" i="8" s="1"/>
  <c r="S36" i="8"/>
  <c r="W36" i="8"/>
  <c r="W29" i="8"/>
  <c r="X28" i="8"/>
  <c r="AG36" i="8"/>
  <c r="L26" i="8"/>
  <c r="L20" i="8"/>
  <c r="AF29" i="8"/>
  <c r="B55" i="8"/>
  <c r="B56" i="8" s="1"/>
  <c r="F25" i="8"/>
  <c r="F38" i="8"/>
  <c r="F46" i="8"/>
  <c r="O26" i="8"/>
  <c r="O20" i="8"/>
  <c r="U28" i="8"/>
  <c r="AH36" i="8"/>
  <c r="AJ36" i="8" s="1"/>
  <c r="Z28" i="8"/>
  <c r="AG25" i="8"/>
  <c r="AG46" i="8"/>
  <c r="AG38" i="8"/>
  <c r="AJ26" i="8"/>
  <c r="AJ20" i="8"/>
  <c r="P36" i="8"/>
  <c r="T36" i="8"/>
  <c r="U36" i="8" s="1"/>
  <c r="V28" i="8"/>
  <c r="D19" i="8"/>
  <c r="AG26" i="8"/>
  <c r="AG20" i="8"/>
  <c r="O25" i="8"/>
  <c r="O46" i="8"/>
  <c r="O38" i="8"/>
  <c r="K28" i="8"/>
  <c r="AB28" i="8"/>
  <c r="L38" i="8"/>
  <c r="AD26" i="8"/>
  <c r="AD20" i="8"/>
  <c r="H28" i="8"/>
  <c r="N28" i="8"/>
  <c r="Y28" i="8"/>
  <c r="AM12" i="8"/>
  <c r="AA26" i="8"/>
  <c r="AA20" i="8"/>
  <c r="G28" i="8"/>
  <c r="Q28" i="8"/>
  <c r="S52" i="6"/>
  <c r="AG29" i="8"/>
  <c r="F26" i="8"/>
  <c r="F34" i="8"/>
  <c r="I17" i="8"/>
  <c r="E18" i="8"/>
  <c r="L17" i="8"/>
  <c r="AA17" i="8"/>
  <c r="R17" i="8"/>
  <c r="AJ17" i="8"/>
  <c r="AG17" i="8"/>
  <c r="O17" i="8"/>
  <c r="V19" i="8"/>
  <c r="N18" i="8"/>
  <c r="N19" i="8" s="1"/>
  <c r="Y18" i="8"/>
  <c r="Y19" i="8" s="1"/>
  <c r="F17" i="8"/>
  <c r="AJ18" i="8"/>
  <c r="AI19" i="8"/>
  <c r="AH19" i="8"/>
  <c r="AF19" i="8"/>
  <c r="AG18" i="8"/>
  <c r="AE19" i="8"/>
  <c r="AC18" i="8"/>
  <c r="AD18" i="8" s="1"/>
  <c r="X17" i="8"/>
  <c r="AB19" i="8"/>
  <c r="AD17" i="8"/>
  <c r="W19" i="8"/>
  <c r="X18" i="8"/>
  <c r="Z19" i="8"/>
  <c r="S19" i="8"/>
  <c r="U18" i="8"/>
  <c r="T19" i="8"/>
  <c r="M19" i="8"/>
  <c r="Q19" i="8"/>
  <c r="R19" i="8" s="1"/>
  <c r="R18" i="8"/>
  <c r="U17" i="8"/>
  <c r="J18" i="8"/>
  <c r="K19" i="8"/>
  <c r="G18" i="8"/>
  <c r="I18" i="8" s="1"/>
  <c r="H19" i="8"/>
  <c r="W50" i="6"/>
  <c r="W57" i="6"/>
  <c r="W55" i="6"/>
  <c r="S57" i="6"/>
  <c r="W54" i="6"/>
  <c r="W53" i="6"/>
  <c r="W51" i="6"/>
  <c r="S54" i="6"/>
  <c r="S50" i="6"/>
  <c r="S56" i="6"/>
  <c r="S55" i="6"/>
  <c r="W49" i="6"/>
  <c r="W47" i="6"/>
  <c r="V56" i="6"/>
  <c r="W56" i="6" s="1"/>
  <c r="S47" i="6"/>
  <c r="S53" i="6"/>
  <c r="S51" i="6"/>
  <c r="S49" i="6"/>
  <c r="S48" i="6"/>
  <c r="V48" i="6"/>
  <c r="W48" i="6" s="1"/>
  <c r="B10" i="7" l="1"/>
  <c r="A12" i="8"/>
  <c r="A14" i="8"/>
  <c r="A13" i="8"/>
  <c r="N36" i="8"/>
  <c r="O36" i="8" s="1"/>
  <c r="O28" i="8"/>
  <c r="N29" i="8"/>
  <c r="O29" i="8" s="1"/>
  <c r="H36" i="8"/>
  <c r="I36" i="8" s="1"/>
  <c r="I28" i="8"/>
  <c r="H29" i="8"/>
  <c r="I29" i="8" s="1"/>
  <c r="F18" i="8"/>
  <c r="AM18" i="8"/>
  <c r="R28" i="8"/>
  <c r="Q36" i="8"/>
  <c r="R36" i="8" s="1"/>
  <c r="Q29" i="8"/>
  <c r="R29" i="8" s="1"/>
  <c r="L18" i="8"/>
  <c r="J28" i="8"/>
  <c r="AL18" i="8"/>
  <c r="Y29" i="8"/>
  <c r="Y36" i="8"/>
  <c r="G36" i="8"/>
  <c r="G29" i="8"/>
  <c r="AB36" i="8"/>
  <c r="AB29" i="8"/>
  <c r="X29" i="8"/>
  <c r="B57" i="8"/>
  <c r="B58" i="8" s="1"/>
  <c r="K29" i="8"/>
  <c r="K36" i="8"/>
  <c r="V29" i="8"/>
  <c r="V36" i="8"/>
  <c r="AA28" i="8"/>
  <c r="Z29" i="8"/>
  <c r="Z36" i="8"/>
  <c r="AC28" i="8"/>
  <c r="X36" i="8"/>
  <c r="X19" i="8"/>
  <c r="AC19" i="8"/>
  <c r="AD19" i="8" s="1"/>
  <c r="E19" i="8"/>
  <c r="F19" i="8" s="1"/>
  <c r="AA18" i="8"/>
  <c r="AA19" i="8"/>
  <c r="O18" i="8"/>
  <c r="U19" i="8"/>
  <c r="AJ19" i="8"/>
  <c r="AG19" i="8"/>
  <c r="O19" i="8"/>
  <c r="J19" i="8"/>
  <c r="L19" i="8" s="1"/>
  <c r="G19" i="8"/>
  <c r="I19" i="8" s="1"/>
  <c r="E3" i="7"/>
  <c r="H7" i="3"/>
  <c r="H8" i="3"/>
  <c r="H9" i="3"/>
  <c r="H10" i="3"/>
  <c r="H11" i="3"/>
  <c r="H12" i="3"/>
  <c r="H13" i="3"/>
  <c r="H14" i="3"/>
  <c r="H15" i="3"/>
  <c r="H6" i="3"/>
  <c r="G39" i="3"/>
  <c r="G40" i="3"/>
  <c r="G41" i="3"/>
  <c r="G42" i="3"/>
  <c r="G43" i="3"/>
  <c r="G44" i="3"/>
  <c r="G45" i="3"/>
  <c r="G46" i="3"/>
  <c r="G47" i="3"/>
  <c r="G38" i="3"/>
  <c r="F39" i="3"/>
  <c r="F40" i="3"/>
  <c r="F41" i="3"/>
  <c r="F42" i="3"/>
  <c r="F43" i="3"/>
  <c r="F44" i="3"/>
  <c r="F45" i="3"/>
  <c r="F46" i="3"/>
  <c r="F47" i="3"/>
  <c r="F38" i="3"/>
  <c r="F6" i="3"/>
  <c r="F15" i="3"/>
  <c r="F14" i="3"/>
  <c r="F13" i="3"/>
  <c r="F12" i="3"/>
  <c r="F11" i="3"/>
  <c r="F10" i="3"/>
  <c r="F9" i="3"/>
  <c r="F8" i="3"/>
  <c r="F7" i="3"/>
  <c r="G7" i="3"/>
  <c r="G8" i="3"/>
  <c r="G9" i="3"/>
  <c r="G10" i="3"/>
  <c r="G11" i="3"/>
  <c r="G12" i="3"/>
  <c r="G13" i="3"/>
  <c r="G14" i="3"/>
  <c r="G15" i="3"/>
  <c r="G6" i="3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7" i="1"/>
  <c r="C5" i="1"/>
  <c r="D5" i="1"/>
  <c r="B5" i="1"/>
  <c r="E3" i="4"/>
  <c r="F3" i="4" s="1"/>
  <c r="H3" i="4" s="1"/>
  <c r="I3" i="4" s="1"/>
  <c r="J3" i="4" s="1"/>
  <c r="L3" i="4" s="1"/>
  <c r="M3" i="4" s="1"/>
  <c r="N3" i="4" s="1"/>
  <c r="P3" i="4" s="1"/>
  <c r="Q3" i="4" s="1"/>
  <c r="R3" i="4" s="1"/>
  <c r="U3" i="4" s="1"/>
  <c r="V3" i="4" s="1"/>
  <c r="W3" i="4" s="1"/>
  <c r="F5" i="1"/>
  <c r="G5" i="1" s="1"/>
  <c r="H5" i="1" s="1"/>
  <c r="B11" i="7" l="1"/>
  <c r="A15" i="8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A36" i="8"/>
  <c r="AA29" i="8"/>
  <c r="J36" i="8"/>
  <c r="L36" i="8" s="1"/>
  <c r="J29" i="8"/>
  <c r="L29" i="8" s="1"/>
  <c r="AC29" i="8"/>
  <c r="AD29" i="8" s="1"/>
  <c r="AC36" i="8"/>
  <c r="AD36" i="8" s="1"/>
  <c r="AD28" i="8"/>
  <c r="B59" i="8"/>
  <c r="B60" i="8" s="1"/>
  <c r="L28" i="8"/>
  <c r="D24" i="4"/>
  <c r="D30" i="4"/>
  <c r="D5" i="7"/>
  <c r="D33" i="4"/>
  <c r="E5" i="7"/>
  <c r="E23" i="7"/>
  <c r="E31" i="7"/>
  <c r="F3" i="7"/>
  <c r="I5" i="1"/>
  <c r="J5" i="1" s="1"/>
  <c r="K5" i="1" s="1"/>
  <c r="L5" i="1" s="1"/>
  <c r="M5" i="1" s="1"/>
  <c r="N5" i="1" s="1"/>
  <c r="O5" i="1" s="1"/>
  <c r="P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W9" i="4"/>
  <c r="W10" i="4" s="1"/>
  <c r="F34" i="4"/>
  <c r="H32" i="4"/>
  <c r="F32" i="4"/>
  <c r="E32" i="4"/>
  <c r="H30" i="4"/>
  <c r="H21" i="4"/>
  <c r="Z3" i="4"/>
  <c r="H12" i="4"/>
  <c r="H19" i="4"/>
  <c r="B12" i="7" l="1"/>
  <c r="H8" i="4"/>
  <c r="E8" i="4"/>
  <c r="H6" i="4"/>
  <c r="H9" i="4"/>
  <c r="H10" i="4" s="1"/>
  <c r="H20" i="4"/>
  <c r="H29" i="4"/>
  <c r="H18" i="4"/>
  <c r="U4" i="4"/>
  <c r="E40" i="7"/>
  <c r="E13" i="7"/>
  <c r="D8" i="7"/>
  <c r="D31" i="7"/>
  <c r="F6" i="4"/>
  <c r="F12" i="4"/>
  <c r="F14" i="4" s="1"/>
  <c r="F15" i="4" s="1"/>
  <c r="F16" i="4" s="1"/>
  <c r="F8" i="4"/>
  <c r="F18" i="4"/>
  <c r="E13" i="4"/>
  <c r="H5" i="4"/>
  <c r="F9" i="4"/>
  <c r="F10" i="4" s="1"/>
  <c r="H23" i="4"/>
  <c r="E6" i="4"/>
  <c r="E30" i="7"/>
  <c r="E32" i="7" s="1"/>
  <c r="E4" i="7"/>
  <c r="D8" i="4"/>
  <c r="D21" i="7"/>
  <c r="D37" i="7"/>
  <c r="D41" i="7"/>
  <c r="D11" i="4"/>
  <c r="E39" i="7"/>
  <c r="D21" i="4"/>
  <c r="D18" i="4"/>
  <c r="D23" i="4"/>
  <c r="E12" i="4"/>
  <c r="E19" i="4"/>
  <c r="E9" i="4"/>
  <c r="E10" i="4" s="1"/>
  <c r="E23" i="4"/>
  <c r="F29" i="4"/>
  <c r="E5" i="4"/>
  <c r="G5" i="4" s="1"/>
  <c r="E30" i="4"/>
  <c r="G30" i="4" s="1"/>
  <c r="E18" i="4"/>
  <c r="G18" i="4" s="1"/>
  <c r="E4" i="4"/>
  <c r="E8" i="7"/>
  <c r="E11" i="7"/>
  <c r="E12" i="7" s="1"/>
  <c r="D19" i="4"/>
  <c r="G19" i="4" s="1"/>
  <c r="E6" i="7"/>
  <c r="D42" i="7"/>
  <c r="D15" i="7"/>
  <c r="D12" i="4"/>
  <c r="F24" i="4"/>
  <c r="D22" i="7"/>
  <c r="F20" i="4"/>
  <c r="D31" i="4"/>
  <c r="D5" i="4"/>
  <c r="E24" i="4"/>
  <c r="G24" i="4" s="1"/>
  <c r="H13" i="4"/>
  <c r="H14" i="4" s="1"/>
  <c r="H15" i="4" s="1"/>
  <c r="H16" i="4" s="1"/>
  <c r="F22" i="4"/>
  <c r="E20" i="7"/>
  <c r="D4" i="7"/>
  <c r="D39" i="7"/>
  <c r="D6" i="4"/>
  <c r="G6" i="4" s="1"/>
  <c r="D9" i="4"/>
  <c r="D10" i="4" s="1"/>
  <c r="G10" i="4" s="1"/>
  <c r="D38" i="7"/>
  <c r="F19" i="4"/>
  <c r="H34" i="4"/>
  <c r="H11" i="4"/>
  <c r="E15" i="7"/>
  <c r="E22" i="4"/>
  <c r="E29" i="4"/>
  <c r="E24" i="7"/>
  <c r="M31" i="4"/>
  <c r="F33" i="4"/>
  <c r="F31" i="4"/>
  <c r="G31" i="4" s="1"/>
  <c r="E11" i="4"/>
  <c r="F11" i="4"/>
  <c r="F5" i="4"/>
  <c r="F30" i="4"/>
  <c r="W21" i="4"/>
  <c r="E14" i="7"/>
  <c r="E37" i="7"/>
  <c r="E38" i="7"/>
  <c r="D30" i="7"/>
  <c r="D32" i="4"/>
  <c r="D6" i="7"/>
  <c r="D29" i="4"/>
  <c r="D40" i="7"/>
  <c r="D13" i="7"/>
  <c r="F21" i="4"/>
  <c r="H22" i="4"/>
  <c r="H25" i="4" s="1"/>
  <c r="E21" i="4"/>
  <c r="E22" i="7"/>
  <c r="D24" i="7"/>
  <c r="D20" i="7"/>
  <c r="E31" i="4"/>
  <c r="F4" i="4"/>
  <c r="G4" i="4" s="1"/>
  <c r="F13" i="4"/>
  <c r="H31" i="4"/>
  <c r="H24" i="4"/>
  <c r="H33" i="4"/>
  <c r="E34" i="4"/>
  <c r="F23" i="4"/>
  <c r="E20" i="4"/>
  <c r="E33" i="4"/>
  <c r="G33" i="4" s="1"/>
  <c r="R32" i="4"/>
  <c r="H4" i="4"/>
  <c r="E21" i="7"/>
  <c r="E41" i="7"/>
  <c r="E42" i="7"/>
  <c r="D11" i="7"/>
  <c r="D12" i="7" s="1"/>
  <c r="D20" i="4"/>
  <c r="D23" i="7"/>
  <c r="D13" i="4"/>
  <c r="G13" i="4" s="1"/>
  <c r="D14" i="7"/>
  <c r="D34" i="4"/>
  <c r="D4" i="4"/>
  <c r="D22" i="4"/>
  <c r="F6" i="7"/>
  <c r="F14" i="7"/>
  <c r="F21" i="7"/>
  <c r="F31" i="7"/>
  <c r="F40" i="7"/>
  <c r="F8" i="7"/>
  <c r="F15" i="7"/>
  <c r="F24" i="7"/>
  <c r="F37" i="7"/>
  <c r="F41" i="7"/>
  <c r="F4" i="7"/>
  <c r="F11" i="7"/>
  <c r="F12" i="7" s="1"/>
  <c r="F22" i="7"/>
  <c r="F20" i="7"/>
  <c r="F38" i="7"/>
  <c r="F42" i="7"/>
  <c r="F5" i="7"/>
  <c r="G5" i="7" s="1"/>
  <c r="F13" i="7"/>
  <c r="F23" i="7"/>
  <c r="F30" i="7"/>
  <c r="G30" i="7" s="1"/>
  <c r="F39" i="7"/>
  <c r="G39" i="7" s="1"/>
  <c r="H3" i="7"/>
  <c r="P31" i="4"/>
  <c r="P6" i="4"/>
  <c r="L24" i="4"/>
  <c r="I24" i="4"/>
  <c r="R12" i="4"/>
  <c r="M21" i="4"/>
  <c r="N24" i="4"/>
  <c r="J4" i="4"/>
  <c r="Q24" i="4"/>
  <c r="R13" i="4"/>
  <c r="Q13" i="4"/>
  <c r="P9" i="4"/>
  <c r="P10" i="4" s="1"/>
  <c r="P12" i="4"/>
  <c r="Q29" i="4"/>
  <c r="J20" i="4"/>
  <c r="N6" i="4"/>
  <c r="L6" i="4"/>
  <c r="Q5" i="4"/>
  <c r="R31" i="4"/>
  <c r="L8" i="4"/>
  <c r="I18" i="4"/>
  <c r="N22" i="4"/>
  <c r="I34" i="4"/>
  <c r="P29" i="4"/>
  <c r="M9" i="4"/>
  <c r="M10" i="4" s="1"/>
  <c r="V33" i="4"/>
  <c r="J21" i="4"/>
  <c r="Q8" i="4"/>
  <c r="I33" i="4"/>
  <c r="R21" i="4"/>
  <c r="N18" i="4"/>
  <c r="R30" i="4"/>
  <c r="J34" i="4"/>
  <c r="Q30" i="4"/>
  <c r="J29" i="4"/>
  <c r="I32" i="4"/>
  <c r="M34" i="4"/>
  <c r="I5" i="4"/>
  <c r="L13" i="4"/>
  <c r="N32" i="4"/>
  <c r="M11" i="4"/>
  <c r="U13" i="4"/>
  <c r="I23" i="4"/>
  <c r="V31" i="4"/>
  <c r="N8" i="4"/>
  <c r="R19" i="4"/>
  <c r="M19" i="4"/>
  <c r="N33" i="4"/>
  <c r="J30" i="4"/>
  <c r="P19" i="4"/>
  <c r="M6" i="4"/>
  <c r="I4" i="4"/>
  <c r="P23" i="4"/>
  <c r="R22" i="4"/>
  <c r="N29" i="4"/>
  <c r="M5" i="4"/>
  <c r="L5" i="4"/>
  <c r="P20" i="4"/>
  <c r="J9" i="4"/>
  <c r="J10" i="4" s="1"/>
  <c r="W32" i="4"/>
  <c r="W6" i="4"/>
  <c r="U29" i="4"/>
  <c r="W24" i="4"/>
  <c r="U8" i="4"/>
  <c r="Q22" i="4"/>
  <c r="U23" i="4"/>
  <c r="V30" i="4"/>
  <c r="L22" i="4"/>
  <c r="R6" i="4"/>
  <c r="N4" i="4"/>
  <c r="V12" i="4"/>
  <c r="Q9" i="4"/>
  <c r="Q10" i="4" s="1"/>
  <c r="L9" i="4"/>
  <c r="L10" i="4" s="1"/>
  <c r="J6" i="4"/>
  <c r="Q31" i="4"/>
  <c r="M24" i="4"/>
  <c r="J18" i="4"/>
  <c r="P8" i="4"/>
  <c r="R9" i="4"/>
  <c r="R10" i="4" s="1"/>
  <c r="J13" i="4"/>
  <c r="Q6" i="4"/>
  <c r="M13" i="4"/>
  <c r="J12" i="4"/>
  <c r="V21" i="4"/>
  <c r="V13" i="4"/>
  <c r="W33" i="4"/>
  <c r="U32" i="4"/>
  <c r="V5" i="4"/>
  <c r="N12" i="4"/>
  <c r="P34" i="4"/>
  <c r="L31" i="4"/>
  <c r="L21" i="4"/>
  <c r="M18" i="4"/>
  <c r="I19" i="4"/>
  <c r="R8" i="4"/>
  <c r="M8" i="4"/>
  <c r="R24" i="4"/>
  <c r="L19" i="4"/>
  <c r="M33" i="4"/>
  <c r="I30" i="4"/>
  <c r="P4" i="4"/>
  <c r="M22" i="4"/>
  <c r="Q33" i="4"/>
  <c r="Q4" i="4"/>
  <c r="V19" i="4"/>
  <c r="V11" i="4"/>
  <c r="V4" i="4"/>
  <c r="U18" i="4"/>
  <c r="W4" i="4"/>
  <c r="L33" i="4"/>
  <c r="R18" i="4"/>
  <c r="R4" i="4"/>
  <c r="P13" i="4"/>
  <c r="I12" i="4"/>
  <c r="Q18" i="4"/>
  <c r="I22" i="4"/>
  <c r="P18" i="4"/>
  <c r="J8" i="4"/>
  <c r="Q34" i="4"/>
  <c r="L34" i="4"/>
  <c r="J33" i="4"/>
  <c r="Q19" i="4"/>
  <c r="M12" i="4"/>
  <c r="I6" i="4"/>
  <c r="R33" i="4"/>
  <c r="N30" i="4"/>
  <c r="J23" i="4"/>
  <c r="M30" i="4"/>
  <c r="N13" i="4"/>
  <c r="R34" i="4"/>
  <c r="I29" i="4"/>
  <c r="R29" i="4"/>
  <c r="U9" i="4"/>
  <c r="U10" i="4" s="1"/>
  <c r="L20" i="4"/>
  <c r="P5" i="4"/>
  <c r="W31" i="4"/>
  <c r="M4" i="4"/>
  <c r="P21" i="4"/>
  <c r="J32" i="4"/>
  <c r="P33" i="4"/>
  <c r="Q20" i="4"/>
  <c r="M32" i="4"/>
  <c r="L32" i="4"/>
  <c r="W11" i="4"/>
  <c r="W34" i="4"/>
  <c r="Q11" i="4"/>
  <c r="U11" i="4"/>
  <c r="L4" i="4"/>
  <c r="U33" i="4"/>
  <c r="U22" i="4"/>
  <c r="W12" i="4"/>
  <c r="W20" i="4"/>
  <c r="Q23" i="4"/>
  <c r="R23" i="4"/>
  <c r="R5" i="4"/>
  <c r="I20" i="4"/>
  <c r="M20" i="4"/>
  <c r="N19" i="4"/>
  <c r="J31" i="4"/>
  <c r="I31" i="4"/>
  <c r="U5" i="4"/>
  <c r="W30" i="4"/>
  <c r="J22" i="4"/>
  <c r="W8" i="4"/>
  <c r="W29" i="4"/>
  <c r="V29" i="4"/>
  <c r="V22" i="4"/>
  <c r="W5" i="4"/>
  <c r="P32" i="4"/>
  <c r="V8" i="4"/>
  <c r="U20" i="4"/>
  <c r="U12" i="4"/>
  <c r="P11" i="4"/>
  <c r="W23" i="4"/>
  <c r="W22" i="4"/>
  <c r="V18" i="4"/>
  <c r="Q32" i="4"/>
  <c r="M23" i="4"/>
  <c r="P24" i="4"/>
  <c r="U24" i="4"/>
  <c r="V20" i="4"/>
  <c r="N34" i="4"/>
  <c r="I13" i="4"/>
  <c r="L29" i="4"/>
  <c r="P30" i="4"/>
  <c r="N5" i="4"/>
  <c r="M29" i="4"/>
  <c r="J24" i="4"/>
  <c r="R11" i="4"/>
  <c r="U21" i="4"/>
  <c r="V34" i="4"/>
  <c r="L11" i="4"/>
  <c r="W19" i="4"/>
  <c r="W18" i="4"/>
  <c r="U6" i="4"/>
  <c r="N23" i="4"/>
  <c r="I8" i="4"/>
  <c r="N9" i="4"/>
  <c r="N10" i="4" s="1"/>
  <c r="U30" i="4"/>
  <c r="V24" i="4"/>
  <c r="P22" i="4"/>
  <c r="N21" i="4"/>
  <c r="I21" i="4"/>
  <c r="Q12" i="4"/>
  <c r="L12" i="4"/>
  <c r="J11" i="4"/>
  <c r="L18" i="4"/>
  <c r="L30" i="4"/>
  <c r="J5" i="4"/>
  <c r="N11" i="4"/>
  <c r="Q21" i="4"/>
  <c r="R20" i="4"/>
  <c r="N20" i="4"/>
  <c r="I11" i="4"/>
  <c r="V23" i="4"/>
  <c r="L23" i="4"/>
  <c r="U19" i="4"/>
  <c r="V32" i="4"/>
  <c r="J19" i="4"/>
  <c r="V9" i="4"/>
  <c r="V10" i="4" s="1"/>
  <c r="V6" i="4"/>
  <c r="N31" i="4"/>
  <c r="I9" i="4"/>
  <c r="I10" i="4" s="1"/>
  <c r="W13" i="4"/>
  <c r="U34" i="4"/>
  <c r="U31" i="4"/>
  <c r="G34" i="4"/>
  <c r="G21" i="4"/>
  <c r="AA3" i="4"/>
  <c r="Z34" i="4"/>
  <c r="Z32" i="4"/>
  <c r="Z30" i="4"/>
  <c r="Z33" i="4"/>
  <c r="Z21" i="4"/>
  <c r="Z6" i="4"/>
  <c r="Z8" i="4"/>
  <c r="Z23" i="4"/>
  <c r="Z19" i="4"/>
  <c r="Z13" i="4"/>
  <c r="Z11" i="4"/>
  <c r="Z24" i="4"/>
  <c r="Z22" i="4"/>
  <c r="Z20" i="4"/>
  <c r="Z18" i="4"/>
  <c r="Z12" i="4"/>
  <c r="Z31" i="4"/>
  <c r="Z29" i="4"/>
  <c r="Z9" i="4"/>
  <c r="Z5" i="4"/>
  <c r="Z4" i="4"/>
  <c r="G11" i="4"/>
  <c r="G32" i="4"/>
  <c r="G29" i="4"/>
  <c r="G9" i="4"/>
  <c r="G20" i="4"/>
  <c r="G12" i="4"/>
  <c r="E14" i="4"/>
  <c r="E15" i="4" s="1"/>
  <c r="E16" i="4" s="1"/>
  <c r="G31" i="7" l="1"/>
  <c r="E1" i="7"/>
  <c r="E45" i="7"/>
  <c r="E46" i="7" s="1"/>
  <c r="F45" i="7"/>
  <c r="F46" i="7" s="1"/>
  <c r="G41" i="7"/>
  <c r="B13" i="7"/>
  <c r="B14" i="7" s="1"/>
  <c r="D1" i="7"/>
  <c r="D45" i="7"/>
  <c r="D46" i="7" s="1"/>
  <c r="E25" i="4"/>
  <c r="K29" i="4"/>
  <c r="K18" i="4"/>
  <c r="G8" i="4"/>
  <c r="E16" i="7"/>
  <c r="E17" i="7" s="1"/>
  <c r="E18" i="7" s="1"/>
  <c r="G8" i="7"/>
  <c r="D32" i="7"/>
  <c r="G13" i="7"/>
  <c r="G42" i="7"/>
  <c r="G40" i="7"/>
  <c r="F25" i="4"/>
  <c r="G23" i="4"/>
  <c r="G12" i="7"/>
  <c r="G38" i="7"/>
  <c r="G37" i="7"/>
  <c r="G24" i="7"/>
  <c r="G6" i="7"/>
  <c r="G15" i="7"/>
  <c r="E25" i="7"/>
  <c r="D25" i="4"/>
  <c r="D16" i="7"/>
  <c r="D17" i="7" s="1"/>
  <c r="D18" i="7" s="1"/>
  <c r="G22" i="4"/>
  <c r="D25" i="7"/>
  <c r="D14" i="4"/>
  <c r="D15" i="4" s="1"/>
  <c r="D26" i="4" s="1"/>
  <c r="G23" i="7"/>
  <c r="G21" i="7"/>
  <c r="G14" i="7"/>
  <c r="G20" i="7"/>
  <c r="F25" i="7"/>
  <c r="F1" i="7"/>
  <c r="F16" i="7"/>
  <c r="F17" i="7" s="1"/>
  <c r="F32" i="7"/>
  <c r="H41" i="7"/>
  <c r="H31" i="7"/>
  <c r="H14" i="7"/>
  <c r="H5" i="7"/>
  <c r="H38" i="7"/>
  <c r="H24" i="7"/>
  <c r="H22" i="7"/>
  <c r="H8" i="7"/>
  <c r="H40" i="7"/>
  <c r="H30" i="7"/>
  <c r="H13" i="7"/>
  <c r="H4" i="7"/>
  <c r="H39" i="7"/>
  <c r="H37" i="7"/>
  <c r="H21" i="7"/>
  <c r="H42" i="7"/>
  <c r="H15" i="7"/>
  <c r="H6" i="7"/>
  <c r="H20" i="7"/>
  <c r="H23" i="7"/>
  <c r="H11" i="7"/>
  <c r="H12" i="7" s="1"/>
  <c r="G22" i="7"/>
  <c r="K21" i="4"/>
  <c r="K22" i="4"/>
  <c r="K32" i="4"/>
  <c r="G4" i="7"/>
  <c r="G11" i="7"/>
  <c r="K24" i="4"/>
  <c r="I3" i="7"/>
  <c r="O21" i="4"/>
  <c r="S31" i="4"/>
  <c r="O6" i="4"/>
  <c r="K20" i="4"/>
  <c r="Y32" i="4"/>
  <c r="S5" i="4"/>
  <c r="S4" i="4"/>
  <c r="O24" i="4"/>
  <c r="K4" i="4"/>
  <c r="S12" i="4"/>
  <c r="O22" i="4"/>
  <c r="S8" i="4"/>
  <c r="S29" i="4"/>
  <c r="S34" i="4"/>
  <c r="S18" i="4"/>
  <c r="O8" i="4"/>
  <c r="S10" i="4"/>
  <c r="K10" i="4"/>
  <c r="O31" i="4"/>
  <c r="S13" i="4"/>
  <c r="K34" i="4"/>
  <c r="J14" i="4"/>
  <c r="J15" i="4" s="1"/>
  <c r="J16" i="4" s="1"/>
  <c r="K23" i="4"/>
  <c r="Y4" i="4"/>
  <c r="K33" i="4"/>
  <c r="S6" i="4"/>
  <c r="S9" i="4"/>
  <c r="Y21" i="4"/>
  <c r="O34" i="4"/>
  <c r="Y10" i="4"/>
  <c r="K5" i="4"/>
  <c r="O30" i="4"/>
  <c r="O18" i="4"/>
  <c r="S19" i="4"/>
  <c r="K12" i="4"/>
  <c r="V14" i="4"/>
  <c r="V15" i="4" s="1"/>
  <c r="V16" i="4" s="1"/>
  <c r="K8" i="4"/>
  <c r="K30" i="4"/>
  <c r="K19" i="4"/>
  <c r="O33" i="4"/>
  <c r="Y33" i="4"/>
  <c r="Y31" i="4"/>
  <c r="M14" i="4"/>
  <c r="M15" i="4" s="1"/>
  <c r="M16" i="4" s="1"/>
  <c r="S33" i="4"/>
  <c r="K13" i="4"/>
  <c r="O13" i="4"/>
  <c r="K6" i="4"/>
  <c r="S24" i="4"/>
  <c r="Y13" i="4"/>
  <c r="S22" i="4"/>
  <c r="S30" i="4"/>
  <c r="I14" i="4"/>
  <c r="O10" i="4"/>
  <c r="P14" i="4"/>
  <c r="P15" i="4" s="1"/>
  <c r="P16" i="4" s="1"/>
  <c r="O19" i="4"/>
  <c r="U14" i="4"/>
  <c r="U15" i="4" s="1"/>
  <c r="U16" i="4" s="1"/>
  <c r="R25" i="4"/>
  <c r="S21" i="4"/>
  <c r="P25" i="4"/>
  <c r="O5" i="4"/>
  <c r="I25" i="4"/>
  <c r="O4" i="4"/>
  <c r="Y11" i="4"/>
  <c r="O11" i="4"/>
  <c r="L25" i="4"/>
  <c r="Y19" i="4"/>
  <c r="K31" i="4"/>
  <c r="O29" i="4"/>
  <c r="Y29" i="4"/>
  <c r="O32" i="4"/>
  <c r="V25" i="4"/>
  <c r="K11" i="4"/>
  <c r="O9" i="4"/>
  <c r="Y6" i="4"/>
  <c r="M25" i="4"/>
  <c r="Y34" i="4"/>
  <c r="N14" i="4"/>
  <c r="N15" i="4" s="1"/>
  <c r="N16" i="4" s="1"/>
  <c r="S11" i="4"/>
  <c r="Y12" i="4"/>
  <c r="J25" i="4"/>
  <c r="Q14" i="4"/>
  <c r="Q15" i="4" s="1"/>
  <c r="Q16" i="4" s="1"/>
  <c r="Y23" i="4"/>
  <c r="S23" i="4"/>
  <c r="O23" i="4"/>
  <c r="Q25" i="4"/>
  <c r="N25" i="4"/>
  <c r="Y18" i="4"/>
  <c r="L14" i="4"/>
  <c r="L15" i="4" s="1"/>
  <c r="L16" i="4" s="1"/>
  <c r="S32" i="4"/>
  <c r="Y5" i="4"/>
  <c r="K9" i="4"/>
  <c r="S20" i="4"/>
  <c r="Y9" i="4"/>
  <c r="Y30" i="4"/>
  <c r="Y22" i="4"/>
  <c r="O12" i="4"/>
  <c r="O20" i="4"/>
  <c r="U25" i="4"/>
  <c r="W25" i="4"/>
  <c r="Y24" i="4"/>
  <c r="R14" i="4"/>
  <c r="R15" i="4" s="1"/>
  <c r="R16" i="4" s="1"/>
  <c r="Y8" i="4"/>
  <c r="W14" i="4"/>
  <c r="W15" i="4" s="1"/>
  <c r="W16" i="4" s="1"/>
  <c r="Y20" i="4"/>
  <c r="Z14" i="4"/>
  <c r="Z10" i="4"/>
  <c r="AB3" i="4"/>
  <c r="AA6" i="4"/>
  <c r="AA8" i="4"/>
  <c r="AA33" i="4"/>
  <c r="AA31" i="4"/>
  <c r="AA5" i="4"/>
  <c r="AA13" i="4"/>
  <c r="AA11" i="4"/>
  <c r="AA24" i="4"/>
  <c r="AA22" i="4"/>
  <c r="AA20" i="4"/>
  <c r="AA18" i="4"/>
  <c r="AA29" i="4"/>
  <c r="AA9" i="4"/>
  <c r="AA10" i="4" s="1"/>
  <c r="AA19" i="4"/>
  <c r="AA12" i="4"/>
  <c r="AA4" i="4"/>
  <c r="AA23" i="4"/>
  <c r="AA21" i="4"/>
  <c r="AA34" i="4"/>
  <c r="AA32" i="4"/>
  <c r="AA30" i="4"/>
  <c r="Z25" i="4"/>
  <c r="H26" i="4"/>
  <c r="F26" i="4"/>
  <c r="E26" i="4"/>
  <c r="G25" i="4"/>
  <c r="H45" i="7" l="1"/>
  <c r="H46" i="7" s="1"/>
  <c r="E26" i="7"/>
  <c r="E27" i="7" s="1"/>
  <c r="B15" i="7"/>
  <c r="G14" i="4"/>
  <c r="G25" i="7"/>
  <c r="H32" i="7"/>
  <c r="G15" i="4"/>
  <c r="G16" i="4" s="1"/>
  <c r="D16" i="4"/>
  <c r="D26" i="7"/>
  <c r="H25" i="7"/>
  <c r="H16" i="7"/>
  <c r="H17" i="7" s="1"/>
  <c r="F26" i="7"/>
  <c r="F18" i="7"/>
  <c r="I38" i="7"/>
  <c r="I24" i="7"/>
  <c r="I22" i="7"/>
  <c r="I8" i="7"/>
  <c r="I40" i="7"/>
  <c r="I30" i="7"/>
  <c r="I13" i="7"/>
  <c r="I4" i="7"/>
  <c r="I45" i="7" s="1"/>
  <c r="I46" i="7" s="1"/>
  <c r="I23" i="7"/>
  <c r="I37" i="7"/>
  <c r="I21" i="7"/>
  <c r="I11" i="7"/>
  <c r="I12" i="7" s="1"/>
  <c r="I42" i="7"/>
  <c r="I15" i="7"/>
  <c r="I6" i="7"/>
  <c r="I39" i="7"/>
  <c r="I20" i="7"/>
  <c r="I41" i="7"/>
  <c r="I31" i="7"/>
  <c r="I14" i="7"/>
  <c r="I5" i="7"/>
  <c r="G16" i="7"/>
  <c r="T21" i="4"/>
  <c r="J3" i="7"/>
  <c r="T22" i="4"/>
  <c r="T4" i="4"/>
  <c r="T24" i="4"/>
  <c r="T29" i="4"/>
  <c r="T18" i="4"/>
  <c r="T34" i="4"/>
  <c r="T10" i="4"/>
  <c r="T6" i="4"/>
  <c r="T31" i="4"/>
  <c r="T19" i="4"/>
  <c r="J26" i="4"/>
  <c r="K14" i="4"/>
  <c r="T8" i="4"/>
  <c r="T33" i="4"/>
  <c r="T5" i="4"/>
  <c r="T30" i="4"/>
  <c r="T12" i="4"/>
  <c r="M26" i="4"/>
  <c r="T13" i="4"/>
  <c r="P26" i="4"/>
  <c r="I15" i="4"/>
  <c r="R26" i="4"/>
  <c r="S25" i="4"/>
  <c r="L26" i="4"/>
  <c r="T32" i="4"/>
  <c r="Q26" i="4"/>
  <c r="T11" i="4"/>
  <c r="V26" i="4"/>
  <c r="S14" i="4"/>
  <c r="K25" i="4"/>
  <c r="T23" i="4"/>
  <c r="T9" i="4"/>
  <c r="O15" i="4"/>
  <c r="O16" i="4" s="1"/>
  <c r="T20" i="4"/>
  <c r="Y25" i="4"/>
  <c r="O14" i="4"/>
  <c r="S15" i="4"/>
  <c r="S16" i="4" s="1"/>
  <c r="N26" i="4"/>
  <c r="Y14" i="4"/>
  <c r="O25" i="4"/>
  <c r="W26" i="4"/>
  <c r="Y15" i="4"/>
  <c r="Y16" i="4" s="1"/>
  <c r="U26" i="4"/>
  <c r="G26" i="4"/>
  <c r="Z15" i="4"/>
  <c r="Z16" i="4" s="1"/>
  <c r="AA25" i="4"/>
  <c r="AD3" i="4"/>
  <c r="AB24" i="4"/>
  <c r="AC24" i="4" s="1"/>
  <c r="AB22" i="4"/>
  <c r="AC22" i="4" s="1"/>
  <c r="AB20" i="4"/>
  <c r="AC20" i="4" s="1"/>
  <c r="AB18" i="4"/>
  <c r="AB9" i="4"/>
  <c r="AB10" i="4" s="1"/>
  <c r="AC10" i="4" s="1"/>
  <c r="AB5" i="4"/>
  <c r="AC5" i="4" s="1"/>
  <c r="AB19" i="4"/>
  <c r="AC19" i="4" s="1"/>
  <c r="AB13" i="4"/>
  <c r="AC13" i="4" s="1"/>
  <c r="AB12" i="4"/>
  <c r="AC12" i="4" s="1"/>
  <c r="AB4" i="4"/>
  <c r="AB21" i="4"/>
  <c r="AC21" i="4" s="1"/>
  <c r="AB32" i="4"/>
  <c r="AC32" i="4" s="1"/>
  <c r="AB33" i="4"/>
  <c r="AC33" i="4" s="1"/>
  <c r="AB31" i="4"/>
  <c r="AC31" i="4" s="1"/>
  <c r="AB29" i="4"/>
  <c r="AC29" i="4" s="1"/>
  <c r="AB23" i="4"/>
  <c r="AC23" i="4" s="1"/>
  <c r="AB11" i="4"/>
  <c r="AB34" i="4"/>
  <c r="AC34" i="4" s="1"/>
  <c r="AB30" i="4"/>
  <c r="AC30" i="4" s="1"/>
  <c r="AB8" i="4"/>
  <c r="AC8" i="4" s="1"/>
  <c r="AB6" i="4"/>
  <c r="AC6" i="4" s="1"/>
  <c r="AA14" i="4"/>
  <c r="E34" i="7" l="1"/>
  <c r="B16" i="7"/>
  <c r="G26" i="7"/>
  <c r="G27" i="7" s="1"/>
  <c r="D34" i="7"/>
  <c r="D27" i="7"/>
  <c r="I25" i="7"/>
  <c r="F34" i="7"/>
  <c r="F27" i="7"/>
  <c r="J22" i="7"/>
  <c r="J8" i="7"/>
  <c r="K8" i="7" s="1"/>
  <c r="J40" i="7"/>
  <c r="K40" i="7" s="1"/>
  <c r="J30" i="7"/>
  <c r="K30" i="7" s="1"/>
  <c r="J13" i="7"/>
  <c r="J4" i="7"/>
  <c r="J31" i="7"/>
  <c r="K31" i="7" s="1"/>
  <c r="J5" i="7"/>
  <c r="K5" i="7" s="1"/>
  <c r="J37" i="7"/>
  <c r="K37" i="7" s="1"/>
  <c r="J21" i="7"/>
  <c r="K21" i="7" s="1"/>
  <c r="J42" i="7"/>
  <c r="K42" i="7" s="1"/>
  <c r="J15" i="7"/>
  <c r="K15" i="7" s="1"/>
  <c r="J6" i="7"/>
  <c r="K6" i="7" s="1"/>
  <c r="J39" i="7"/>
  <c r="K39" i="7" s="1"/>
  <c r="J20" i="7"/>
  <c r="J23" i="7"/>
  <c r="K23" i="7" s="1"/>
  <c r="J11" i="7"/>
  <c r="J12" i="7" s="1"/>
  <c r="K12" i="7" s="1"/>
  <c r="J38" i="7"/>
  <c r="K38" i="7" s="1"/>
  <c r="J24" i="7"/>
  <c r="K24" i="7" s="1"/>
  <c r="J41" i="7"/>
  <c r="K41" i="7" s="1"/>
  <c r="J14" i="7"/>
  <c r="K14" i="7" s="1"/>
  <c r="H26" i="7"/>
  <c r="H18" i="7"/>
  <c r="I16" i="7"/>
  <c r="I17" i="7" s="1"/>
  <c r="I32" i="7"/>
  <c r="K15" i="4"/>
  <c r="K16" i="4" s="1"/>
  <c r="I16" i="4"/>
  <c r="L3" i="7"/>
  <c r="G17" i="7"/>
  <c r="G18" i="7" s="1"/>
  <c r="I26" i="4"/>
  <c r="K26" i="4" s="1"/>
  <c r="S26" i="4"/>
  <c r="O26" i="4"/>
  <c r="AC4" i="4"/>
  <c r="T25" i="4"/>
  <c r="T14" i="4"/>
  <c r="Y26" i="4"/>
  <c r="AB25" i="4"/>
  <c r="AC25" i="4" s="1"/>
  <c r="AB14" i="4"/>
  <c r="AC14" i="4" s="1"/>
  <c r="Z26" i="4"/>
  <c r="AA15" i="4"/>
  <c r="AC11" i="4"/>
  <c r="AE3" i="4"/>
  <c r="AD12" i="4"/>
  <c r="AD21" i="4"/>
  <c r="AD22" i="4"/>
  <c r="AD20" i="4"/>
  <c r="AD33" i="4"/>
  <c r="AD31" i="4"/>
  <c r="AD29" i="4"/>
  <c r="AD19" i="4"/>
  <c r="AD11" i="4"/>
  <c r="AD34" i="4"/>
  <c r="AD30" i="4"/>
  <c r="AD8" i="4"/>
  <c r="AD24" i="4"/>
  <c r="AD18" i="4"/>
  <c r="AD9" i="4"/>
  <c r="AD5" i="4"/>
  <c r="AD4" i="4"/>
  <c r="AD23" i="4"/>
  <c r="AD13" i="4"/>
  <c r="AD32" i="4"/>
  <c r="AD6" i="4"/>
  <c r="AC18" i="4"/>
  <c r="AC9" i="4"/>
  <c r="K4" i="7" l="1"/>
  <c r="J45" i="7"/>
  <c r="J46" i="7" s="1"/>
  <c r="B17" i="7"/>
  <c r="H27" i="7"/>
  <c r="H34" i="7"/>
  <c r="K20" i="7"/>
  <c r="J25" i="7"/>
  <c r="K25" i="7" s="1"/>
  <c r="I26" i="7"/>
  <c r="I18" i="7"/>
  <c r="J16" i="7"/>
  <c r="K16" i="7" s="1"/>
  <c r="J32" i="7"/>
  <c r="L30" i="7"/>
  <c r="L22" i="7"/>
  <c r="L40" i="7"/>
  <c r="L8" i="7"/>
  <c r="L11" i="7"/>
  <c r="L12" i="7" s="1"/>
  <c r="L37" i="7"/>
  <c r="L21" i="7"/>
  <c r="L13" i="7"/>
  <c r="L4" i="7"/>
  <c r="L41" i="7"/>
  <c r="L42" i="7"/>
  <c r="L39" i="7"/>
  <c r="L20" i="7"/>
  <c r="L15" i="7"/>
  <c r="L6" i="7"/>
  <c r="L31" i="7"/>
  <c r="L23" i="7"/>
  <c r="L38" i="7"/>
  <c r="L24" i="7"/>
  <c r="L14" i="7"/>
  <c r="L5" i="7"/>
  <c r="T15" i="4"/>
  <c r="T16" i="4" s="1"/>
  <c r="AA26" i="4"/>
  <c r="AA16" i="4"/>
  <c r="K13" i="7"/>
  <c r="K11" i="7"/>
  <c r="M3" i="7"/>
  <c r="K22" i="7"/>
  <c r="T26" i="4"/>
  <c r="AB15" i="4"/>
  <c r="AF3" i="4"/>
  <c r="AE33" i="4"/>
  <c r="AE31" i="4"/>
  <c r="AE29" i="4"/>
  <c r="AE18" i="4"/>
  <c r="AE9" i="4"/>
  <c r="AE10" i="4" s="1"/>
  <c r="AE5" i="4"/>
  <c r="AE4" i="4"/>
  <c r="AE34" i="4"/>
  <c r="AE32" i="4"/>
  <c r="AE30" i="4"/>
  <c r="AE24" i="4"/>
  <c r="AE22" i="4"/>
  <c r="AE20" i="4"/>
  <c r="AE12" i="4"/>
  <c r="AE23" i="4"/>
  <c r="AE21" i="4"/>
  <c r="AE19" i="4"/>
  <c r="AE13" i="4"/>
  <c r="AE11" i="4"/>
  <c r="AE6" i="4"/>
  <c r="AE8" i="4"/>
  <c r="AD10" i="4"/>
  <c r="AD25" i="4"/>
  <c r="AD14" i="4"/>
  <c r="L45" i="7" l="1"/>
  <c r="L46" i="7" s="1"/>
  <c r="B18" i="7"/>
  <c r="J17" i="7"/>
  <c r="J26" i="7" s="1"/>
  <c r="L25" i="7"/>
  <c r="I34" i="7"/>
  <c r="I27" i="7"/>
  <c r="L32" i="7"/>
  <c r="M40" i="7"/>
  <c r="M8" i="7"/>
  <c r="M37" i="7"/>
  <c r="M21" i="7"/>
  <c r="M13" i="7"/>
  <c r="M4" i="7"/>
  <c r="M38" i="7"/>
  <c r="M42" i="7"/>
  <c r="M14" i="7"/>
  <c r="M39" i="7"/>
  <c r="M20" i="7"/>
  <c r="M15" i="7"/>
  <c r="M6" i="7"/>
  <c r="M31" i="7"/>
  <c r="M23" i="7"/>
  <c r="M41" i="7"/>
  <c r="M11" i="7"/>
  <c r="M12" i="7" s="1"/>
  <c r="M24" i="7"/>
  <c r="M5" i="7"/>
  <c r="M30" i="7"/>
  <c r="M22" i="7"/>
  <c r="L16" i="7"/>
  <c r="L17" i="7" s="1"/>
  <c r="AB26" i="4"/>
  <c r="AC26" i="4" s="1"/>
  <c r="AB16" i="4"/>
  <c r="N3" i="7"/>
  <c r="AC15" i="4"/>
  <c r="AC16" i="4" s="1"/>
  <c r="AD15" i="4"/>
  <c r="AD16" i="4" s="1"/>
  <c r="AE25" i="4"/>
  <c r="AH3" i="4"/>
  <c r="AF9" i="4"/>
  <c r="AF10" i="4" s="1"/>
  <c r="AG10" i="4" s="1"/>
  <c r="AF5" i="4"/>
  <c r="AG5" i="4" s="1"/>
  <c r="AF4" i="4"/>
  <c r="AF30" i="4"/>
  <c r="AG30" i="4" s="1"/>
  <c r="AF8" i="4"/>
  <c r="AG8" i="4" s="1"/>
  <c r="AF33" i="4"/>
  <c r="AG33" i="4" s="1"/>
  <c r="AF31" i="4"/>
  <c r="AG31" i="4" s="1"/>
  <c r="AF23" i="4"/>
  <c r="AG23" i="4" s="1"/>
  <c r="AF21" i="4"/>
  <c r="AG21" i="4" s="1"/>
  <c r="AF19" i="4"/>
  <c r="AG19" i="4" s="1"/>
  <c r="AF34" i="4"/>
  <c r="AG34" i="4" s="1"/>
  <c r="AF32" i="4"/>
  <c r="AG32" i="4" s="1"/>
  <c r="AF6" i="4"/>
  <c r="AG6" i="4" s="1"/>
  <c r="AF24" i="4"/>
  <c r="AG24" i="4" s="1"/>
  <c r="AF22" i="4"/>
  <c r="AG22" i="4" s="1"/>
  <c r="AF18" i="4"/>
  <c r="AF13" i="4"/>
  <c r="AG13" i="4" s="1"/>
  <c r="AF11" i="4"/>
  <c r="AF20" i="4"/>
  <c r="AG20" i="4" s="1"/>
  <c r="AF12" i="4"/>
  <c r="AG12" i="4" s="1"/>
  <c r="AF29" i="4"/>
  <c r="AG29" i="4" s="1"/>
  <c r="AE14" i="4"/>
  <c r="AE15" i="4" s="1"/>
  <c r="AE16" i="4" s="1"/>
  <c r="K17" i="7" l="1"/>
  <c r="K18" i="7" s="1"/>
  <c r="M45" i="7"/>
  <c r="M46" i="7" s="1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J18" i="7"/>
  <c r="M25" i="7"/>
  <c r="J34" i="7"/>
  <c r="J27" i="7"/>
  <c r="K26" i="7"/>
  <c r="K27" i="7" s="1"/>
  <c r="M32" i="7"/>
  <c r="N37" i="7"/>
  <c r="O37" i="7" s="1"/>
  <c r="N21" i="7"/>
  <c r="O21" i="7" s="1"/>
  <c r="N13" i="7"/>
  <c r="N4" i="7"/>
  <c r="N42" i="7"/>
  <c r="O42" i="7" s="1"/>
  <c r="N39" i="7"/>
  <c r="O39" i="7" s="1"/>
  <c r="N20" i="7"/>
  <c r="N15" i="7"/>
  <c r="O15" i="7" s="1"/>
  <c r="N6" i="7"/>
  <c r="O6" i="7" s="1"/>
  <c r="N31" i="7"/>
  <c r="O31" i="7" s="1"/>
  <c r="N23" i="7"/>
  <c r="O23" i="7" s="1"/>
  <c r="N22" i="7"/>
  <c r="N41" i="7"/>
  <c r="O41" i="7" s="1"/>
  <c r="N11" i="7"/>
  <c r="N12" i="7" s="1"/>
  <c r="N38" i="7"/>
  <c r="O38" i="7" s="1"/>
  <c r="N24" i="7"/>
  <c r="O24" i="7" s="1"/>
  <c r="N14" i="7"/>
  <c r="O14" i="7" s="1"/>
  <c r="N5" i="7"/>
  <c r="O5" i="7" s="1"/>
  <c r="N40" i="7"/>
  <c r="O40" i="7" s="1"/>
  <c r="N8" i="7"/>
  <c r="O8" i="7" s="1"/>
  <c r="N30" i="7"/>
  <c r="M16" i="7"/>
  <c r="M17" i="7" s="1"/>
  <c r="L18" i="7"/>
  <c r="L26" i="7"/>
  <c r="L27" i="7" s="1"/>
  <c r="P3" i="7"/>
  <c r="AG4" i="4"/>
  <c r="AF14" i="4"/>
  <c r="AF15" i="4" s="1"/>
  <c r="AF16" i="4" s="1"/>
  <c r="AE26" i="4"/>
  <c r="AF25" i="4"/>
  <c r="AG25" i="4" s="1"/>
  <c r="AG18" i="4"/>
  <c r="AI3" i="4"/>
  <c r="AH23" i="4"/>
  <c r="AH21" i="4"/>
  <c r="AH19" i="4"/>
  <c r="AH6" i="4"/>
  <c r="AH8" i="4"/>
  <c r="AH20" i="4"/>
  <c r="AH18" i="4"/>
  <c r="AH12" i="4"/>
  <c r="AH13" i="4"/>
  <c r="AH11" i="4"/>
  <c r="AH24" i="4"/>
  <c r="AH33" i="4"/>
  <c r="AH31" i="4"/>
  <c r="AH9" i="4"/>
  <c r="AH34" i="4"/>
  <c r="AH32" i="4"/>
  <c r="AH30" i="4"/>
  <c r="AH22" i="4"/>
  <c r="AH29" i="4"/>
  <c r="AH4" i="4"/>
  <c r="AH5" i="4"/>
  <c r="AG11" i="4"/>
  <c r="AD26" i="4"/>
  <c r="AG9" i="4"/>
  <c r="O4" i="7" l="1"/>
  <c r="N45" i="7"/>
  <c r="N46" i="7" s="1"/>
  <c r="B33" i="7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N32" i="7"/>
  <c r="O20" i="7"/>
  <c r="N25" i="7"/>
  <c r="L34" i="7"/>
  <c r="M26" i="7"/>
  <c r="M18" i="7"/>
  <c r="O30" i="7"/>
  <c r="O25" i="7"/>
  <c r="O12" i="7"/>
  <c r="P42" i="7"/>
  <c r="P13" i="7"/>
  <c r="P4" i="7"/>
  <c r="P39" i="7"/>
  <c r="P20" i="7"/>
  <c r="P31" i="7"/>
  <c r="P23" i="7"/>
  <c r="P15" i="7"/>
  <c r="P6" i="7"/>
  <c r="P41" i="7"/>
  <c r="P40" i="7"/>
  <c r="P38" i="7"/>
  <c r="P24" i="7"/>
  <c r="P11" i="7"/>
  <c r="P12" i="7" s="1"/>
  <c r="P30" i="7"/>
  <c r="P32" i="7" s="1"/>
  <c r="P22" i="7"/>
  <c r="P14" i="7"/>
  <c r="P5" i="7"/>
  <c r="P37" i="7"/>
  <c r="P21" i="7"/>
  <c r="P8" i="7"/>
  <c r="N16" i="7"/>
  <c r="N17" i="7" s="1"/>
  <c r="O11" i="7"/>
  <c r="O22" i="7"/>
  <c r="O13" i="7"/>
  <c r="Q3" i="7"/>
  <c r="AF26" i="4"/>
  <c r="AG26" i="4" s="1"/>
  <c r="AG15" i="4"/>
  <c r="AG16" i="4" s="1"/>
  <c r="AG14" i="4"/>
  <c r="AJ3" i="4"/>
  <c r="AI13" i="4"/>
  <c r="AI11" i="4"/>
  <c r="AI20" i="4"/>
  <c r="AI19" i="4"/>
  <c r="AI34" i="4"/>
  <c r="AI32" i="4"/>
  <c r="AI30" i="4"/>
  <c r="AI24" i="4"/>
  <c r="AI18" i="4"/>
  <c r="AI31" i="4"/>
  <c r="AI29" i="4"/>
  <c r="AI4" i="4"/>
  <c r="AI23" i="4"/>
  <c r="AI6" i="4"/>
  <c r="AI8" i="4"/>
  <c r="AI22" i="4"/>
  <c r="AI12" i="4"/>
  <c r="AI33" i="4"/>
  <c r="AI9" i="4"/>
  <c r="AI10" i="4" s="1"/>
  <c r="AI5" i="4"/>
  <c r="AI21" i="4"/>
  <c r="AH25" i="4"/>
  <c r="AH10" i="4"/>
  <c r="AH14" i="4"/>
  <c r="P45" i="7" l="1"/>
  <c r="P46" i="7" s="1"/>
  <c r="O16" i="7"/>
  <c r="P25" i="7"/>
  <c r="M34" i="7"/>
  <c r="M27" i="7"/>
  <c r="P16" i="7"/>
  <c r="P17" i="7" s="1"/>
  <c r="N26" i="7"/>
  <c r="N18" i="7"/>
  <c r="Q39" i="7"/>
  <c r="Q20" i="7"/>
  <c r="Q31" i="7"/>
  <c r="Q23" i="7"/>
  <c r="Q15" i="7"/>
  <c r="Q6" i="7"/>
  <c r="Q37" i="7"/>
  <c r="Q8" i="7"/>
  <c r="Q41" i="7"/>
  <c r="Q38" i="7"/>
  <c r="Q24" i="7"/>
  <c r="Q11" i="7"/>
  <c r="Q12" i="7" s="1"/>
  <c r="Q30" i="7"/>
  <c r="Q22" i="7"/>
  <c r="Q14" i="7"/>
  <c r="Q5" i="7"/>
  <c r="Q40" i="7"/>
  <c r="Q21" i="7"/>
  <c r="Q42" i="7"/>
  <c r="Q13" i="7"/>
  <c r="Q4" i="7"/>
  <c r="R3" i="7"/>
  <c r="AI14" i="4"/>
  <c r="AI15" i="4" s="1"/>
  <c r="AI16" i="4" s="1"/>
  <c r="AJ34" i="4"/>
  <c r="AK34" i="4" s="1"/>
  <c r="AL34" i="4" s="1"/>
  <c r="AJ32" i="4"/>
  <c r="AK32" i="4" s="1"/>
  <c r="AL32" i="4" s="1"/>
  <c r="AJ30" i="4"/>
  <c r="AK30" i="4" s="1"/>
  <c r="AL30" i="4" s="1"/>
  <c r="AJ6" i="4"/>
  <c r="AK6" i="4" s="1"/>
  <c r="AL6" i="4" s="1"/>
  <c r="AJ8" i="4"/>
  <c r="AK8" i="4" s="1"/>
  <c r="AL8" i="4" s="1"/>
  <c r="AJ31" i="4"/>
  <c r="AK31" i="4" s="1"/>
  <c r="AL31" i="4" s="1"/>
  <c r="AJ29" i="4"/>
  <c r="AK29" i="4" s="1"/>
  <c r="AL29" i="4" s="1"/>
  <c r="AJ23" i="4"/>
  <c r="AK23" i="4" s="1"/>
  <c r="AL23" i="4" s="1"/>
  <c r="AJ21" i="4"/>
  <c r="AK21" i="4" s="1"/>
  <c r="AL21" i="4" s="1"/>
  <c r="AJ19" i="4"/>
  <c r="AK19" i="4" s="1"/>
  <c r="AL19" i="4" s="1"/>
  <c r="AJ13" i="4"/>
  <c r="AK13" i="4" s="1"/>
  <c r="AL13" i="4" s="1"/>
  <c r="AJ11" i="4"/>
  <c r="AJ24" i="4"/>
  <c r="AK24" i="4" s="1"/>
  <c r="AL24" i="4" s="1"/>
  <c r="AJ22" i="4"/>
  <c r="AK22" i="4" s="1"/>
  <c r="AL22" i="4" s="1"/>
  <c r="AJ20" i="4"/>
  <c r="AK20" i="4" s="1"/>
  <c r="AL20" i="4" s="1"/>
  <c r="AJ18" i="4"/>
  <c r="AJ12" i="4"/>
  <c r="AK12" i="4" s="1"/>
  <c r="AL12" i="4" s="1"/>
  <c r="AJ33" i="4"/>
  <c r="AK33" i="4" s="1"/>
  <c r="AL33" i="4" s="1"/>
  <c r="AJ9" i="4"/>
  <c r="AJ10" i="4" s="1"/>
  <c r="AK10" i="4" s="1"/>
  <c r="AL10" i="4" s="1"/>
  <c r="AJ5" i="4"/>
  <c r="AK5" i="4" s="1"/>
  <c r="AL5" i="4" s="1"/>
  <c r="AJ4" i="4"/>
  <c r="AH15" i="4"/>
  <c r="AH16" i="4" s="1"/>
  <c r="AI25" i="4"/>
  <c r="Q45" i="7" l="1"/>
  <c r="Q46" i="7" s="1"/>
  <c r="Q25" i="7"/>
  <c r="N34" i="7"/>
  <c r="N27" i="7"/>
  <c r="O26" i="7"/>
  <c r="O27" i="7" s="1"/>
  <c r="Q32" i="7"/>
  <c r="Q16" i="7"/>
  <c r="Q17" i="7" s="1"/>
  <c r="Q18" i="7" s="1"/>
  <c r="P18" i="7"/>
  <c r="P26" i="7"/>
  <c r="P27" i="7" s="1"/>
  <c r="R31" i="7"/>
  <c r="S31" i="7" s="1"/>
  <c r="T31" i="7" s="1"/>
  <c r="R23" i="7"/>
  <c r="S23" i="7" s="1"/>
  <c r="T23" i="7" s="1"/>
  <c r="R15" i="7"/>
  <c r="S15" i="7" s="1"/>
  <c r="T15" i="7" s="1"/>
  <c r="R6" i="7"/>
  <c r="R41" i="7"/>
  <c r="S41" i="7" s="1"/>
  <c r="T41" i="7" s="1"/>
  <c r="R38" i="7"/>
  <c r="S38" i="7" s="1"/>
  <c r="T38" i="7" s="1"/>
  <c r="R24" i="7"/>
  <c r="S24" i="7" s="1"/>
  <c r="T24" i="7" s="1"/>
  <c r="R11" i="7"/>
  <c r="R12" i="7" s="1"/>
  <c r="R30" i="7"/>
  <c r="R32" i="7" s="1"/>
  <c r="R22" i="7"/>
  <c r="R14" i="7"/>
  <c r="S14" i="7" s="1"/>
  <c r="T14" i="7" s="1"/>
  <c r="R5" i="7"/>
  <c r="R40" i="7"/>
  <c r="S40" i="7" s="1"/>
  <c r="T40" i="7" s="1"/>
  <c r="R37" i="7"/>
  <c r="S37" i="7" s="1"/>
  <c r="T37" i="7" s="1"/>
  <c r="R21" i="7"/>
  <c r="S21" i="7" s="1"/>
  <c r="T21" i="7" s="1"/>
  <c r="R8" i="7"/>
  <c r="S8" i="7" s="1"/>
  <c r="T8" i="7" s="1"/>
  <c r="R42" i="7"/>
  <c r="S42" i="7" s="1"/>
  <c r="T42" i="7" s="1"/>
  <c r="R4" i="7"/>
  <c r="R39" i="7"/>
  <c r="S39" i="7" s="1"/>
  <c r="T39" i="7" s="1"/>
  <c r="R20" i="7"/>
  <c r="R13" i="7"/>
  <c r="S13" i="7" s="1"/>
  <c r="T13" i="7" s="1"/>
  <c r="U3" i="7"/>
  <c r="S6" i="7"/>
  <c r="T6" i="7" s="1"/>
  <c r="AO57" i="7" s="1"/>
  <c r="S5" i="7"/>
  <c r="T5" i="7" s="1"/>
  <c r="AO56" i="7" s="1"/>
  <c r="O17" i="7"/>
  <c r="O18" i="7" s="1"/>
  <c r="AK4" i="4"/>
  <c r="AL4" i="4" s="1"/>
  <c r="AI26" i="4"/>
  <c r="AK9" i="4"/>
  <c r="AL9" i="4" s="1"/>
  <c r="AJ25" i="4"/>
  <c r="AK25" i="4" s="1"/>
  <c r="AL25" i="4" s="1"/>
  <c r="AH26" i="4"/>
  <c r="AK18" i="4"/>
  <c r="AL18" i="4" s="1"/>
  <c r="AJ14" i="4"/>
  <c r="AK11" i="4"/>
  <c r="AL11" i="4" s="1"/>
  <c r="S4" i="7" l="1"/>
  <c r="T4" i="7" s="1"/>
  <c r="R45" i="7"/>
  <c r="R46" i="7" s="1"/>
  <c r="S20" i="7"/>
  <c r="T20" i="7" s="1"/>
  <c r="R25" i="7"/>
  <c r="S25" i="7" s="1"/>
  <c r="T25" i="7" s="1"/>
  <c r="P34" i="7"/>
  <c r="Q26" i="7"/>
  <c r="S30" i="7"/>
  <c r="T30" i="7" s="1"/>
  <c r="U31" i="7"/>
  <c r="U23" i="7"/>
  <c r="U15" i="7"/>
  <c r="U41" i="7"/>
  <c r="U11" i="7"/>
  <c r="U12" i="7" s="1"/>
  <c r="U13" i="7"/>
  <c r="U38" i="7"/>
  <c r="U24" i="7"/>
  <c r="U5" i="7"/>
  <c r="U30" i="7"/>
  <c r="U22" i="7"/>
  <c r="U14" i="7"/>
  <c r="U40" i="7"/>
  <c r="U8" i="7"/>
  <c r="U37" i="7"/>
  <c r="U21" i="7"/>
  <c r="U4" i="7"/>
  <c r="U45" i="7" s="1"/>
  <c r="U46" i="7" s="1"/>
  <c r="U42" i="7"/>
  <c r="U39" i="7"/>
  <c r="U20" i="7"/>
  <c r="U6" i="7"/>
  <c r="R16" i="7"/>
  <c r="S16" i="7" s="1"/>
  <c r="T16" i="7" s="1"/>
  <c r="AO50" i="7" s="1"/>
  <c r="S22" i="7"/>
  <c r="T22" i="7" s="1"/>
  <c r="S11" i="7"/>
  <c r="T11" i="7" s="1"/>
  <c r="V3" i="7"/>
  <c r="AJ15" i="4"/>
  <c r="AJ16" i="4" s="1"/>
  <c r="AK14" i="4"/>
  <c r="AL14" i="4" s="1"/>
  <c r="AO55" i="7" l="1"/>
  <c r="T45" i="7"/>
  <c r="T46" i="7" s="1"/>
  <c r="U25" i="7"/>
  <c r="Q34" i="7"/>
  <c r="Q27" i="7"/>
  <c r="U16" i="7"/>
  <c r="U17" i="7" s="1"/>
  <c r="U32" i="7"/>
  <c r="V41" i="7"/>
  <c r="V11" i="7"/>
  <c r="V12" i="7" s="1"/>
  <c r="V38" i="7"/>
  <c r="V24" i="7"/>
  <c r="V5" i="7"/>
  <c r="V30" i="7"/>
  <c r="V22" i="7"/>
  <c r="V14" i="7"/>
  <c r="V39" i="7"/>
  <c r="V6" i="7"/>
  <c r="V40" i="7"/>
  <c r="V8" i="7"/>
  <c r="V20" i="7"/>
  <c r="V37" i="7"/>
  <c r="V21" i="7"/>
  <c r="V4" i="7"/>
  <c r="V42" i="7"/>
  <c r="V13" i="7"/>
  <c r="V31" i="7"/>
  <c r="V23" i="7"/>
  <c r="V15" i="7"/>
  <c r="R17" i="7"/>
  <c r="S12" i="7"/>
  <c r="T12" i="7" s="1"/>
  <c r="AO49" i="7" s="1"/>
  <c r="W3" i="7"/>
  <c r="AJ26" i="4"/>
  <c r="AK26" i="4" s="1"/>
  <c r="AL26" i="4" s="1"/>
  <c r="AK15" i="4"/>
  <c r="V45" i="7" l="1"/>
  <c r="V46" i="7" s="1"/>
  <c r="V25" i="7"/>
  <c r="W38" i="7"/>
  <c r="Y38" i="7" s="1"/>
  <c r="W24" i="7"/>
  <c r="Y24" i="7" s="1"/>
  <c r="W5" i="7"/>
  <c r="Y5" i="7" s="1"/>
  <c r="W30" i="7"/>
  <c r="Y30" i="7" s="1"/>
  <c r="W22" i="7"/>
  <c r="W14" i="7"/>
  <c r="Y14" i="7" s="1"/>
  <c r="W31" i="7"/>
  <c r="Y31" i="7" s="1"/>
  <c r="W40" i="7"/>
  <c r="Y40" i="7" s="1"/>
  <c r="W8" i="7"/>
  <c r="Y8" i="7" s="1"/>
  <c r="W37" i="7"/>
  <c r="Y37" i="7" s="1"/>
  <c r="W21" i="7"/>
  <c r="Y21" i="7" s="1"/>
  <c r="W4" i="7"/>
  <c r="W42" i="7"/>
  <c r="Y42" i="7" s="1"/>
  <c r="W13" i="7"/>
  <c r="W39" i="7"/>
  <c r="Y39" i="7" s="1"/>
  <c r="W20" i="7"/>
  <c r="W6" i="7"/>
  <c r="Y6" i="7" s="1"/>
  <c r="W23" i="7"/>
  <c r="Y23" i="7" s="1"/>
  <c r="W41" i="7"/>
  <c r="Y41" i="7" s="1"/>
  <c r="W11" i="7"/>
  <c r="W12" i="7" s="1"/>
  <c r="W15" i="7"/>
  <c r="Y15" i="7" s="1"/>
  <c r="V16" i="7"/>
  <c r="V17" i="7" s="1"/>
  <c r="R26" i="7"/>
  <c r="R27" i="7" s="1"/>
  <c r="R18" i="7"/>
  <c r="V32" i="7"/>
  <c r="U18" i="7"/>
  <c r="U26" i="7"/>
  <c r="U27" i="7" s="1"/>
  <c r="AL15" i="4"/>
  <c r="AL16" i="4" s="1"/>
  <c r="AK16" i="4"/>
  <c r="S17" i="7"/>
  <c r="Z3" i="7"/>
  <c r="W45" i="7" l="1"/>
  <c r="W46" i="7" s="1"/>
  <c r="Y20" i="7"/>
  <c r="W25" i="7"/>
  <c r="U34" i="7"/>
  <c r="R34" i="7"/>
  <c r="S26" i="7"/>
  <c r="W16" i="7"/>
  <c r="W17" i="7" s="1"/>
  <c r="V18" i="7"/>
  <c r="V26" i="7"/>
  <c r="Z31" i="7"/>
  <c r="Z5" i="7"/>
  <c r="Z41" i="7"/>
  <c r="Z24" i="7"/>
  <c r="Z14" i="7"/>
  <c r="Z38" i="7"/>
  <c r="Z22" i="7"/>
  <c r="Z8" i="7"/>
  <c r="Z30" i="7"/>
  <c r="Z4" i="7"/>
  <c r="Z42" i="7"/>
  <c r="Z15" i="7"/>
  <c r="Z40" i="7"/>
  <c r="Z21" i="7"/>
  <c r="Z13" i="7"/>
  <c r="Z37" i="7"/>
  <c r="Z6" i="7"/>
  <c r="Z20" i="7"/>
  <c r="Z39" i="7"/>
  <c r="Z23" i="7"/>
  <c r="Z11" i="7"/>
  <c r="Z12" i="7" s="1"/>
  <c r="Y25" i="7"/>
  <c r="W32" i="7"/>
  <c r="Y12" i="7"/>
  <c r="Y4" i="7"/>
  <c r="AA3" i="7"/>
  <c r="Y11" i="7"/>
  <c r="Y22" i="7"/>
  <c r="Y13" i="7"/>
  <c r="S18" i="7"/>
  <c r="T17" i="7"/>
  <c r="T18" i="7" s="1"/>
  <c r="AO51" i="7" s="1"/>
  <c r="Z45" i="7" l="1"/>
  <c r="Z46" i="7" s="1"/>
  <c r="Y45" i="7"/>
  <c r="Y16" i="7"/>
  <c r="Z25" i="7"/>
  <c r="V34" i="7"/>
  <c r="V27" i="7"/>
  <c r="T26" i="7"/>
  <c r="S27" i="7"/>
  <c r="Z32" i="7"/>
  <c r="Z16" i="7"/>
  <c r="Z17" i="7" s="1"/>
  <c r="Z18" i="7" s="1"/>
  <c r="AA41" i="7"/>
  <c r="AA24" i="7"/>
  <c r="AA14" i="7"/>
  <c r="AA38" i="7"/>
  <c r="AA22" i="7"/>
  <c r="AA8" i="7"/>
  <c r="AA23" i="7"/>
  <c r="AA30" i="7"/>
  <c r="AA4" i="7"/>
  <c r="AA39" i="7"/>
  <c r="AA11" i="7"/>
  <c r="AA12" i="7" s="1"/>
  <c r="AA40" i="7"/>
  <c r="AA21" i="7"/>
  <c r="AA13" i="7"/>
  <c r="AA37" i="7"/>
  <c r="AA6" i="7"/>
  <c r="AA42" i="7"/>
  <c r="AA20" i="7"/>
  <c r="AA15" i="7"/>
  <c r="AA31" i="7"/>
  <c r="AA5" i="7"/>
  <c r="W26" i="7"/>
  <c r="W18" i="7"/>
  <c r="AB3" i="7"/>
  <c r="AA45" i="7" l="1"/>
  <c r="AA46" i="7" s="1"/>
  <c r="T27" i="7"/>
  <c r="AO52" i="7"/>
  <c r="AA25" i="7"/>
  <c r="W34" i="7"/>
  <c r="W27" i="7"/>
  <c r="Y26" i="7"/>
  <c r="Y27" i="7" s="1"/>
  <c r="AA32" i="7"/>
  <c r="Z26" i="7"/>
  <c r="Z27" i="7" s="1"/>
  <c r="AA16" i="7"/>
  <c r="AA17" i="7" s="1"/>
  <c r="AB38" i="7"/>
  <c r="AC38" i="7" s="1"/>
  <c r="AB22" i="7"/>
  <c r="AB8" i="7"/>
  <c r="AC8" i="7" s="1"/>
  <c r="AB30" i="7"/>
  <c r="AB4" i="7"/>
  <c r="AB31" i="7"/>
  <c r="AC31" i="7" s="1"/>
  <c r="AB5" i="7"/>
  <c r="AC5" i="7" s="1"/>
  <c r="AB40" i="7"/>
  <c r="AC40" i="7" s="1"/>
  <c r="AB21" i="7"/>
  <c r="AC21" i="7" s="1"/>
  <c r="AB13" i="7"/>
  <c r="AB37" i="7"/>
  <c r="AC37" i="7" s="1"/>
  <c r="AB6" i="7"/>
  <c r="AC6" i="7" s="1"/>
  <c r="AB42" i="7"/>
  <c r="AC42" i="7" s="1"/>
  <c r="AB20" i="7"/>
  <c r="AB15" i="7"/>
  <c r="AC15" i="7" s="1"/>
  <c r="AB39" i="7"/>
  <c r="AC39" i="7" s="1"/>
  <c r="AB23" i="7"/>
  <c r="AC23" i="7" s="1"/>
  <c r="AB11" i="7"/>
  <c r="AB12" i="7" s="1"/>
  <c r="AB41" i="7"/>
  <c r="AC41" i="7" s="1"/>
  <c r="AB24" i="7"/>
  <c r="AC24" i="7" s="1"/>
  <c r="AB14" i="7"/>
  <c r="AC14" i="7" s="1"/>
  <c r="AD3" i="7"/>
  <c r="Y17" i="7"/>
  <c r="Y18" i="7" s="1"/>
  <c r="AB45" i="7" l="1"/>
  <c r="AB46" i="7" s="1"/>
  <c r="AC20" i="7"/>
  <c r="AB25" i="7"/>
  <c r="AC25" i="7" s="1"/>
  <c r="Z34" i="7"/>
  <c r="AB32" i="7"/>
  <c r="AA18" i="7"/>
  <c r="AA26" i="7"/>
  <c r="AB16" i="7"/>
  <c r="AB17" i="7" s="1"/>
  <c r="AC12" i="7"/>
  <c r="AC13" i="7"/>
  <c r="AD41" i="7"/>
  <c r="AD31" i="7"/>
  <c r="AD14" i="7"/>
  <c r="AD5" i="7"/>
  <c r="AD38" i="7"/>
  <c r="AD24" i="7"/>
  <c r="AD22" i="7"/>
  <c r="AD8" i="7"/>
  <c r="AD39" i="7"/>
  <c r="AD40" i="7"/>
  <c r="AD30" i="7"/>
  <c r="AD32" i="7" s="1"/>
  <c r="AD13" i="7"/>
  <c r="AD4" i="7"/>
  <c r="AD20" i="7"/>
  <c r="AD37" i="7"/>
  <c r="AD21" i="7"/>
  <c r="AD42" i="7"/>
  <c r="AD15" i="7"/>
  <c r="AD6" i="7"/>
  <c r="AD23" i="7"/>
  <c r="AD11" i="7"/>
  <c r="AD12" i="7" s="1"/>
  <c r="AC30" i="7"/>
  <c r="AC11" i="7"/>
  <c r="AE3" i="7"/>
  <c r="AC22" i="7"/>
  <c r="AC4" i="7"/>
  <c r="AD45" i="7" l="1"/>
  <c r="AD46" i="7" s="1"/>
  <c r="AD25" i="7"/>
  <c r="AA34" i="7"/>
  <c r="AA27" i="7"/>
  <c r="AC16" i="7"/>
  <c r="AE38" i="7"/>
  <c r="AE24" i="7"/>
  <c r="AE22" i="7"/>
  <c r="AE8" i="7"/>
  <c r="AE40" i="7"/>
  <c r="AE30" i="7"/>
  <c r="AE13" i="7"/>
  <c r="AE4" i="7"/>
  <c r="AE11" i="7"/>
  <c r="AE12" i="7" s="1"/>
  <c r="AE37" i="7"/>
  <c r="AE21" i="7"/>
  <c r="AE42" i="7"/>
  <c r="AE15" i="7"/>
  <c r="AE6" i="7"/>
  <c r="AE39" i="7"/>
  <c r="AE20" i="7"/>
  <c r="AE23" i="7"/>
  <c r="AE41" i="7"/>
  <c r="AE31" i="7"/>
  <c r="AE14" i="7"/>
  <c r="AE5" i="7"/>
  <c r="AB18" i="7"/>
  <c r="AB26" i="7"/>
  <c r="AD16" i="7"/>
  <c r="AD17" i="7" s="1"/>
  <c r="AF3" i="7"/>
  <c r="AE45" i="7" l="1"/>
  <c r="AE46" i="7" s="1"/>
  <c r="AE25" i="7"/>
  <c r="AB34" i="7"/>
  <c r="AB27" i="7"/>
  <c r="AC26" i="7"/>
  <c r="AC27" i="7" s="1"/>
  <c r="AE32" i="7"/>
  <c r="AD26" i="7"/>
  <c r="AD27" i="7" s="1"/>
  <c r="AD18" i="7"/>
  <c r="AF22" i="7"/>
  <c r="AG22" i="7" s="1"/>
  <c r="AF8" i="7"/>
  <c r="AG8" i="7" s="1"/>
  <c r="AF40" i="7"/>
  <c r="AG40" i="7" s="1"/>
  <c r="AF30" i="7"/>
  <c r="AG30" i="7" s="1"/>
  <c r="AF13" i="7"/>
  <c r="AF4" i="7"/>
  <c r="AF14" i="7"/>
  <c r="AG14" i="7" s="1"/>
  <c r="AF37" i="7"/>
  <c r="AG37" i="7" s="1"/>
  <c r="AF21" i="7"/>
  <c r="AG21" i="7" s="1"/>
  <c r="AF42" i="7"/>
  <c r="AG42" i="7" s="1"/>
  <c r="AF15" i="7"/>
  <c r="AG15" i="7" s="1"/>
  <c r="AF6" i="7"/>
  <c r="AG6" i="7" s="1"/>
  <c r="AF39" i="7"/>
  <c r="AG39" i="7" s="1"/>
  <c r="AF20" i="7"/>
  <c r="AF23" i="7"/>
  <c r="AG23" i="7" s="1"/>
  <c r="AF11" i="7"/>
  <c r="AF12" i="7" s="1"/>
  <c r="AF41" i="7"/>
  <c r="AG41" i="7" s="1"/>
  <c r="AF31" i="7"/>
  <c r="AF5" i="7"/>
  <c r="AG5" i="7" s="1"/>
  <c r="AF38" i="7"/>
  <c r="AG38" i="7" s="1"/>
  <c r="AF24" i="7"/>
  <c r="AG24" i="7" s="1"/>
  <c r="AE16" i="7"/>
  <c r="AE17" i="7" s="1"/>
  <c r="AH3" i="7"/>
  <c r="AC17" i="7"/>
  <c r="AC18" i="7" s="1"/>
  <c r="AG4" i="7" l="1"/>
  <c r="AF45" i="7"/>
  <c r="AF46" i="7" s="1"/>
  <c r="AG20" i="7"/>
  <c r="AF25" i="7"/>
  <c r="AD34" i="7"/>
  <c r="AF16" i="7"/>
  <c r="AF17" i="7" s="1"/>
  <c r="AF32" i="7"/>
  <c r="AG25" i="7"/>
  <c r="AH40" i="7"/>
  <c r="AH22" i="7"/>
  <c r="AH14" i="7"/>
  <c r="AH37" i="7"/>
  <c r="AH30" i="7"/>
  <c r="AH13" i="7"/>
  <c r="AH8" i="7"/>
  <c r="AH38" i="7"/>
  <c r="AH42" i="7"/>
  <c r="AH21" i="7"/>
  <c r="AH4" i="7"/>
  <c r="AH39" i="7"/>
  <c r="AH15" i="7"/>
  <c r="AH20" i="7"/>
  <c r="AH6" i="7"/>
  <c r="AH31" i="7"/>
  <c r="AH41" i="7"/>
  <c r="AH23" i="7"/>
  <c r="AH11" i="7"/>
  <c r="AH12" i="7" s="1"/>
  <c r="AH24" i="7"/>
  <c r="AH5" i="7"/>
  <c r="AG31" i="7"/>
  <c r="AG12" i="7"/>
  <c r="AE18" i="7"/>
  <c r="AE26" i="7"/>
  <c r="AG13" i="7"/>
  <c r="AG11" i="7"/>
  <c r="AI3" i="7"/>
  <c r="AH45" i="7" l="1"/>
  <c r="AH46" i="7" s="1"/>
  <c r="AG16" i="7"/>
  <c r="AH25" i="7"/>
  <c r="AE34" i="7"/>
  <c r="AE27" i="7"/>
  <c r="AH16" i="7"/>
  <c r="AH17" i="7" s="1"/>
  <c r="AH32" i="7"/>
  <c r="AI37" i="7"/>
  <c r="AI30" i="7"/>
  <c r="AI13" i="7"/>
  <c r="AI8" i="7"/>
  <c r="AI42" i="7"/>
  <c r="AI21" i="7"/>
  <c r="AI4" i="7"/>
  <c r="AI39" i="7"/>
  <c r="AI15" i="7"/>
  <c r="AI20" i="7"/>
  <c r="AI6" i="7"/>
  <c r="AI24" i="7"/>
  <c r="AI41" i="7"/>
  <c r="AI23" i="7"/>
  <c r="AI38" i="7"/>
  <c r="AI31" i="7"/>
  <c r="AI14" i="7"/>
  <c r="AI11" i="7"/>
  <c r="AI12" i="7" s="1"/>
  <c r="AI5" i="7"/>
  <c r="AI40" i="7"/>
  <c r="AI22" i="7"/>
  <c r="AF26" i="7"/>
  <c r="AF18" i="7"/>
  <c r="AG17" i="7"/>
  <c r="AG18" i="7" s="1"/>
  <c r="AJ3" i="7"/>
  <c r="AI45" i="7" l="1"/>
  <c r="AI46" i="7" s="1"/>
  <c r="AI25" i="7"/>
  <c r="AF34" i="7"/>
  <c r="AF27" i="7"/>
  <c r="AG26" i="7"/>
  <c r="AG27" i="7" s="1"/>
  <c r="AI16" i="7"/>
  <c r="AI17" i="7" s="1"/>
  <c r="AI32" i="7"/>
  <c r="AH18" i="7"/>
  <c r="AH26" i="7"/>
  <c r="AH27" i="7" s="1"/>
  <c r="AJ42" i="7"/>
  <c r="AK42" i="7" s="1"/>
  <c r="AL42" i="7" s="1"/>
  <c r="AJ21" i="7"/>
  <c r="AK21" i="7" s="1"/>
  <c r="AL21" i="7" s="1"/>
  <c r="AM21" i="7" s="1"/>
  <c r="AJ4" i="7"/>
  <c r="AJ39" i="7"/>
  <c r="AK39" i="7" s="1"/>
  <c r="AL39" i="7" s="1"/>
  <c r="AJ15" i="7"/>
  <c r="AK15" i="7" s="1"/>
  <c r="AL15" i="7" s="1"/>
  <c r="AJ20" i="7"/>
  <c r="AJ6" i="7"/>
  <c r="AK6" i="7" s="1"/>
  <c r="AL6" i="7" s="1"/>
  <c r="AP57" i="7" s="1"/>
  <c r="AQ57" i="7" s="1"/>
  <c r="AR57" i="7" s="1"/>
  <c r="AJ40" i="7"/>
  <c r="AK40" i="7" s="1"/>
  <c r="AL40" i="7" s="1"/>
  <c r="AJ41" i="7"/>
  <c r="AK41" i="7" s="1"/>
  <c r="AL41" i="7" s="1"/>
  <c r="AJ23" i="7"/>
  <c r="AK23" i="7" s="1"/>
  <c r="AL23" i="7" s="1"/>
  <c r="AM23" i="7" s="1"/>
  <c r="AJ38" i="7"/>
  <c r="AK38" i="7" s="1"/>
  <c r="AL38" i="7" s="1"/>
  <c r="AJ31" i="7"/>
  <c r="AK31" i="7" s="1"/>
  <c r="AL31" i="7" s="1"/>
  <c r="AJ14" i="7"/>
  <c r="AK14" i="7" s="1"/>
  <c r="AL14" i="7" s="1"/>
  <c r="AJ11" i="7"/>
  <c r="AJ12" i="7" s="1"/>
  <c r="AJ24" i="7"/>
  <c r="AK24" i="7" s="1"/>
  <c r="AL24" i="7" s="1"/>
  <c r="AM24" i="7" s="1"/>
  <c r="AJ5" i="7"/>
  <c r="AK5" i="7" s="1"/>
  <c r="AL5" i="7" s="1"/>
  <c r="AP56" i="7" s="1"/>
  <c r="AQ56" i="7" s="1"/>
  <c r="AR56" i="7" s="1"/>
  <c r="AJ37" i="7"/>
  <c r="AK37" i="7" s="1"/>
  <c r="AL37" i="7" s="1"/>
  <c r="AJ30" i="7"/>
  <c r="AJ13" i="7"/>
  <c r="AK13" i="7" s="1"/>
  <c r="AL13" i="7" s="1"/>
  <c r="AJ8" i="7"/>
  <c r="AK8" i="7" s="1"/>
  <c r="AL8" i="7" s="1"/>
  <c r="AJ22" i="7"/>
  <c r="AJ45" i="7" l="1"/>
  <c r="AJ46" i="7" s="1"/>
  <c r="AK20" i="7"/>
  <c r="AL20" i="7" s="1"/>
  <c r="AM20" i="7" s="1"/>
  <c r="AJ25" i="7"/>
  <c r="AH34" i="7"/>
  <c r="AJ32" i="7"/>
  <c r="AI18" i="7"/>
  <c r="AI26" i="7"/>
  <c r="AK25" i="7"/>
  <c r="AL25" i="7" s="1"/>
  <c r="AM25" i="7" s="1"/>
  <c r="AJ16" i="7"/>
  <c r="AJ17" i="7" s="1"/>
  <c r="AK30" i="7"/>
  <c r="AL30" i="7" s="1"/>
  <c r="AK4" i="7"/>
  <c r="AL4" i="7" s="1"/>
  <c r="AK22" i="7"/>
  <c r="AL22" i="7" s="1"/>
  <c r="AM22" i="7" s="1"/>
  <c r="AK11" i="7"/>
  <c r="AL11" i="7" s="1"/>
  <c r="AP55" i="7" l="1"/>
  <c r="AQ55" i="7" s="1"/>
  <c r="AR55" i="7" s="1"/>
  <c r="AL45" i="7"/>
  <c r="AL46" i="7" s="1"/>
  <c r="AI34" i="7"/>
  <c r="AI27" i="7"/>
  <c r="AK16" i="7"/>
  <c r="AL16" i="7" s="1"/>
  <c r="AP50" i="7" s="1"/>
  <c r="AQ50" i="7" s="1"/>
  <c r="AR50" i="7" s="1"/>
  <c r="AJ26" i="7"/>
  <c r="AK26" i="7" s="1"/>
  <c r="AJ18" i="7"/>
  <c r="AK12" i="7"/>
  <c r="AL12" i="7" s="1"/>
  <c r="AP49" i="7" l="1"/>
  <c r="AQ49" i="7" s="1"/>
  <c r="AR49" i="7" s="1"/>
  <c r="AM12" i="7"/>
  <c r="AN12" i="7" s="1"/>
  <c r="AL26" i="7"/>
  <c r="AM26" i="7" s="1"/>
  <c r="AK27" i="7"/>
  <c r="AJ34" i="7"/>
  <c r="AJ27" i="7"/>
  <c r="AK17" i="7"/>
  <c r="AL27" i="7" l="1"/>
  <c r="AN27" i="7" s="1"/>
  <c r="AP52" i="7"/>
  <c r="AQ52" i="7" s="1"/>
  <c r="AR52" i="7" s="1"/>
  <c r="AL17" i="7"/>
  <c r="AL18" i="7" s="1"/>
  <c r="AK18" i="7"/>
  <c r="AN18" i="7" l="1"/>
  <c r="AN28" i="7" s="1"/>
  <c r="AP51" i="7"/>
  <c r="AQ51" i="7" s="1"/>
  <c r="AK32" i="7"/>
  <c r="O32" i="7" l="1"/>
  <c r="AC32" i="7"/>
  <c r="S34" i="7"/>
  <c r="K32" i="7"/>
  <c r="S32" i="7"/>
  <c r="O34" i="7"/>
  <c r="Y32" i="7"/>
  <c r="AG32" i="7"/>
  <c r="G32" i="7"/>
  <c r="G34" i="7"/>
  <c r="K34" i="7"/>
  <c r="Y34" i="7"/>
  <c r="AC34" i="7"/>
  <c r="AG34" i="7"/>
  <c r="AK34" i="7"/>
  <c r="AL32" i="7" l="1"/>
  <c r="T34" i="7"/>
  <c r="AO53" i="7" s="1"/>
  <c r="T32" i="7"/>
  <c r="AL34" i="7"/>
  <c r="AP53" i="7" l="1"/>
  <c r="AQ53" i="7" s="1"/>
  <c r="AR53" i="7" s="1"/>
  <c r="AM34" i="7"/>
  <c r="D28" i="8" l="1"/>
  <c r="D29" i="8" s="1"/>
  <c r="D36" i="8" l="1"/>
  <c r="AL36" i="8" s="1"/>
  <c r="E28" i="8"/>
  <c r="F28" i="8" s="1"/>
  <c r="E29" i="8" l="1"/>
  <c r="F29" i="8" s="1"/>
  <c r="E36" i="8"/>
  <c r="F36" i="8" l="1"/>
  <c r="AM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tc={C08E4D93-62B1-420F-B3E8-8B3304531CCE}</author>
  </authors>
  <commentList>
    <comment ref="H40" authorId="0" shapeId="0" xr:uid="{C08E4D93-62B1-420F-B3E8-8B3304531C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Gross and Rev is increasing, however, per unit amount is decreasing YoY, why?
</t>
      </text>
    </comment>
  </commentList>
</comments>
</file>

<file path=xl/sharedStrings.xml><?xml version="1.0" encoding="utf-8"?>
<sst xmlns="http://schemas.openxmlformats.org/spreadsheetml/2006/main" count="1808" uniqueCount="177">
  <si>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</si>
  <si>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</si>
  <si>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</si>
  <si>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</si>
  <si>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</si>
  <si>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</si>
  <si>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</si>
  <si>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</si>
  <si>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</si>
  <si>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</si>
  <si>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</si>
  <si>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</si>
  <si>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Region</t>
  </si>
  <si>
    <t>Orders</t>
  </si>
  <si>
    <t>Material COGs</t>
  </si>
  <si>
    <t>Other COGs</t>
  </si>
  <si>
    <t>Implementation SG&amp;A</t>
  </si>
  <si>
    <t>Depreciation</t>
  </si>
  <si>
    <t>Account</t>
  </si>
  <si>
    <t>Revenue</t>
  </si>
  <si>
    <t>G&amp;A Admin SG&amp;A</t>
  </si>
  <si>
    <t>Operations SG&amp;A</t>
  </si>
  <si>
    <t>Sales SG&amp;A</t>
  </si>
  <si>
    <t>Marketing SG&amp;A</t>
  </si>
  <si>
    <t>Corporate</t>
  </si>
  <si>
    <t>Branch</t>
  </si>
  <si>
    <t>Definitions</t>
  </si>
  <si>
    <t>The fields provided in this data set are as follows:</t>
  </si>
  <si>
    <t>Field Name</t>
  </si>
  <si>
    <t>Definition</t>
  </si>
  <si>
    <t>Instructions</t>
  </si>
  <si>
    <t>Monthly value</t>
  </si>
  <si>
    <t>Sales/Installation branch name</t>
  </si>
  <si>
    <t>Description of data value</t>
  </si>
  <si>
    <t>Branch 1</t>
  </si>
  <si>
    <t>Branch 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</si>
  <si>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</si>
  <si>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</si>
  <si>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</si>
  <si>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</si>
  <si>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</si>
  <si>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</si>
  <si>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</si>
  <si>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</si>
  <si>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</si>
  <si>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</si>
  <si>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</si>
  <si>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</si>
  <si>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Labor COGs</t>
  </si>
  <si>
    <t>Shared Service Allocations</t>
  </si>
  <si>
    <t>Sales Headcount</t>
  </si>
  <si>
    <t>Implementation Headcount</t>
  </si>
  <si>
    <t>Marketing Headcount</t>
  </si>
  <si>
    <t>G&amp;A Admin Headcount</t>
  </si>
  <si>
    <t>Operations Headcount</t>
  </si>
  <si>
    <t>Implementation Hours</t>
  </si>
  <si>
    <t>Revenue (Units)</t>
  </si>
  <si>
    <t>Orders (Units)</t>
  </si>
  <si>
    <t>Project Backlog (Units)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</si>
  <si>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</si>
  <si>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</si>
  <si>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</si>
  <si>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</si>
  <si>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</si>
  <si>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</si>
  <si>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</si>
  <si>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</si>
  <si>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M1 - M24</t>
  </si>
  <si>
    <t>Territory in which the contract was sold</t>
  </si>
  <si>
    <t>A</t>
  </si>
  <si>
    <t>B</t>
  </si>
  <si>
    <t>C</t>
  </si>
  <si>
    <t>D</t>
  </si>
  <si>
    <t>E</t>
  </si>
  <si>
    <t>F</t>
  </si>
  <si>
    <t>G</t>
  </si>
  <si>
    <t>Please use the information provided in the "Raw Data" tab as well as any other information you feel is relevant to do the following:</t>
  </si>
  <si>
    <r>
      <t>     - </t>
    </r>
    <r>
      <rPr>
        <i/>
        <sz val="13"/>
        <rFont val="Calibri"/>
        <family val="2"/>
      </rPr>
      <t>Consider how to present the impact of allocated Corporate O/H to the Branch</t>
    </r>
  </si>
  <si>
    <t>The "DATA_RAW" tab contains a subset of data that gives you Sizzling Solar Company's branch performance for 2012 and 2013</t>
  </si>
  <si>
    <t>Please be prepared to present your analysis in a 30 minute interview with time for Q&amp;A.  The format of the presentation should be in the manner</t>
  </si>
  <si>
    <t>or form in which you would present to the senior executives of the business.</t>
  </si>
  <si>
    <t>2] Develop metric(s) to assess Branch: (1) Efficiency, (2) Volume and (3) Profitability</t>
  </si>
  <si>
    <t>3] Rank Branches &amp; provide a few comments to support ranking</t>
  </si>
  <si>
    <t>5] What Region(s) should the Company focus its efforts on and why?</t>
  </si>
  <si>
    <t>1] Build an Income Statement that you would feel comfortable sharing with senior executives of the business</t>
  </si>
  <si>
    <t>4] Recommend any necessary actions to improve Branch operations as well any investment opportunities</t>
  </si>
  <si>
    <t>(All)</t>
  </si>
  <si>
    <t>Row Labels</t>
  </si>
  <si>
    <t>Grand Total</t>
  </si>
  <si>
    <t>Column Labels</t>
  </si>
  <si>
    <t>Total Revenue</t>
  </si>
  <si>
    <t>Total Gross Profit</t>
  </si>
  <si>
    <t>Total Opex</t>
  </si>
  <si>
    <t>Total Op Income</t>
  </si>
  <si>
    <t>Total HC</t>
  </si>
  <si>
    <t>Total COGs</t>
  </si>
  <si>
    <t>Q1 2013</t>
  </si>
  <si>
    <t>Q22013</t>
  </si>
  <si>
    <t>Q32013</t>
  </si>
  <si>
    <t>Q42013</t>
  </si>
  <si>
    <t>FY2013</t>
  </si>
  <si>
    <t>Q1</t>
  </si>
  <si>
    <t>Q2 2013</t>
  </si>
  <si>
    <t>Q3 2013</t>
  </si>
  <si>
    <t>Q4 2013</t>
  </si>
  <si>
    <t>Q1 2014</t>
  </si>
  <si>
    <t>Q2 2014</t>
  </si>
  <si>
    <t>Q3 2014</t>
  </si>
  <si>
    <t>Q4 2014</t>
  </si>
  <si>
    <t>All</t>
  </si>
  <si>
    <t>OPEX</t>
  </si>
  <si>
    <t>(Multiple Items)</t>
  </si>
  <si>
    <t>Sum of FY2013</t>
  </si>
  <si>
    <t>Rev/ Unit</t>
  </si>
  <si>
    <t>Profit/Unit</t>
  </si>
  <si>
    <t>Orders/Unit</t>
  </si>
  <si>
    <t>FY2012</t>
  </si>
  <si>
    <t>Q1 2012</t>
  </si>
  <si>
    <t>Q22012</t>
  </si>
  <si>
    <t>Q32012</t>
  </si>
  <si>
    <t>Q42012</t>
  </si>
  <si>
    <t>Q12013</t>
  </si>
  <si>
    <t>GM%</t>
  </si>
  <si>
    <t>Variable Cost</t>
  </si>
  <si>
    <t>Total Variable Cost</t>
  </si>
  <si>
    <t>Fixed Cost</t>
  </si>
  <si>
    <t>Contribution Profit</t>
  </si>
  <si>
    <t>Total Fixed Cost</t>
  </si>
  <si>
    <t>Check</t>
  </si>
  <si>
    <t>Done</t>
  </si>
  <si>
    <t>Sum of FY2014</t>
  </si>
  <si>
    <t>Gross/ Unit</t>
  </si>
  <si>
    <t>Var</t>
  </si>
  <si>
    <t>Rev/Unit</t>
  </si>
  <si>
    <t>Variance</t>
  </si>
  <si>
    <t>Cogs</t>
  </si>
  <si>
    <t>GP</t>
  </si>
  <si>
    <t>BPS</t>
  </si>
  <si>
    <t>Cogs/ unit</t>
  </si>
  <si>
    <t>Why?</t>
  </si>
  <si>
    <t>G&amp;A Admin Headcount Total</t>
  </si>
  <si>
    <t>Implementation Headcount Total</t>
  </si>
  <si>
    <t>Marketing Headcount Total</t>
  </si>
  <si>
    <t>Operations Headcount Total</t>
  </si>
  <si>
    <t>Sales Headcount Total</t>
  </si>
  <si>
    <t>CM%</t>
  </si>
  <si>
    <t>YoY</t>
  </si>
  <si>
    <t>CM% Bps</t>
  </si>
  <si>
    <t>GM% Bps</t>
  </si>
  <si>
    <t>Total OP Income</t>
  </si>
  <si>
    <t>Increase Rev/Unit to increase profitability and to show better YoY Margins in GM%</t>
  </si>
  <si>
    <t>Decrease Sales G&amp;A Marketing Cost in Branch 1, 2, 3</t>
  </si>
  <si>
    <t xml:space="preserve"> Region A because it has the highest volume. </t>
  </si>
  <si>
    <t>(units in 000's, dollars in TH's)</t>
  </si>
  <si>
    <t>Total Cogs</t>
  </si>
  <si>
    <t>Delta</t>
  </si>
  <si>
    <t>PY %</t>
  </si>
  <si>
    <t>B/(W)</t>
  </si>
  <si>
    <t>Key 2012 vs. 2013 Items</t>
  </si>
  <si>
    <t>Sum of FY2012</t>
  </si>
  <si>
    <t>MIX</t>
  </si>
  <si>
    <t>Branches</t>
  </si>
  <si>
    <t>Gross $ / Unit</t>
  </si>
  <si>
    <t>Rev $/ Unit</t>
  </si>
  <si>
    <t>BPS Change</t>
  </si>
  <si>
    <t>Orders units</t>
  </si>
  <si>
    <t>Branches/ Orders</t>
  </si>
  <si>
    <t>Exibit A</t>
  </si>
  <si>
    <t>Exibit B</t>
  </si>
  <si>
    <t>Exhibit C</t>
  </si>
  <si>
    <t>Exhibit D</t>
  </si>
  <si>
    <t>Rank</t>
  </si>
  <si>
    <t>Implementation Hours Change</t>
  </si>
  <si>
    <t>YoY HC/ Dollar</t>
  </si>
  <si>
    <t>HC Delta</t>
  </si>
  <si>
    <t>(units in 000's, dollars in THs)</t>
  </si>
  <si>
    <t>2012 vs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</si>
</sst>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#,##0.0"/>
    <numFmt numFmtId="167" formatCode="&quot;$&quot;#,##0.0_);[Red]\(&quot;$&quot;#,##0.0\)"/>
    <numFmt numFmtId="168" formatCode="0.0%"/>
    <numFmt numFmtId="169" formatCode="\(#,##0.0&quot; bps&quot;\);[Red]\(#,##0.0&quot; bps&quot;\)"/>
    <numFmt numFmtId="170" formatCode="&quot;$&quot;#,##0.00,_);[Red]\(&quot;$&quot;#,##0.00,\)"/>
    <numFmt numFmtId="171" formatCode="&quot;$&quot;\ #,##0.0,,_);[Red]&quot;$&quot;\ \(#,##0.0,,\)"/>
  </numFmts>
  <fonts count="2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 tint="0.34998626667073579"/>
      <name val="Calibri"/>
      <family val="2"/>
    </font>
    <font>
      <sz val="13"/>
      <name val="Calibri"/>
      <family val="2"/>
    </font>
    <font>
      <sz val="13"/>
      <color theme="1"/>
      <name val="Calibri"/>
      <family val="2"/>
    </font>
    <font>
      <i/>
      <sz val="13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3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3"/>
      <name val="Calibri"/>
      <family val="2"/>
    </font>
    <font>
      <i/>
      <sz val="9"/>
      <color theme="1" tint="0.34998626667073579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1" fillId="0" borderId="0" xfId="1" applyNumberFormat="1" applyFont="1"/>
    <xf numFmtId="165" fontId="1" fillId="0" borderId="0" xfId="2" applyNumberFormat="1" applyFont="1"/>
    <xf numFmtId="0" fontId="1" fillId="0" borderId="0" xfId="0" applyFont="1" applyAlignment="1">
      <alignment horizontal="center"/>
    </xf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0" xfId="0" quotePrefix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4" fillId="3" borderId="0" xfId="0" quotePrefix="1" applyFont="1" applyFill="1"/>
    <xf numFmtId="0" fontId="9" fillId="3" borderId="0" xfId="0" quotePrefix="1" applyFont="1" applyFill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/>
    <xf numFmtId="0" fontId="15" fillId="0" borderId="0" xfId="0" applyFont="1"/>
    <xf numFmtId="8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8" fontId="15" fillId="0" borderId="0" xfId="0" applyNumberFormat="1" applyFont="1"/>
    <xf numFmtId="0" fontId="16" fillId="0" borderId="0" xfId="0" applyFont="1"/>
    <xf numFmtId="14" fontId="16" fillId="0" borderId="0" xfId="0" applyNumberFormat="1" applyFont="1"/>
    <xf numFmtId="14" fontId="16" fillId="0" borderId="0" xfId="0" applyNumberFormat="1" applyFont="1" applyAlignment="1">
      <alignment horizontal="center" vertical="center"/>
    </xf>
    <xf numFmtId="0" fontId="0" fillId="4" borderId="0" xfId="0" applyFill="1"/>
    <xf numFmtId="14" fontId="16" fillId="4" borderId="0" xfId="0" applyNumberFormat="1" applyFont="1" applyFill="1" applyAlignment="1">
      <alignment horizontal="center" vertical="center"/>
    </xf>
    <xf numFmtId="166" fontId="0" fillId="4" borderId="0" xfId="0" applyNumberFormat="1" applyFill="1"/>
    <xf numFmtId="8" fontId="15" fillId="4" borderId="0" xfId="0" applyNumberFormat="1" applyFont="1" applyFill="1"/>
    <xf numFmtId="4" fontId="0" fillId="4" borderId="0" xfId="0" applyNumberFormat="1" applyFill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5" fillId="0" borderId="3" xfId="0" applyFont="1" applyBorder="1"/>
    <xf numFmtId="166" fontId="0" fillId="0" borderId="3" xfId="0" applyNumberFormat="1" applyBorder="1"/>
    <xf numFmtId="166" fontId="0" fillId="4" borderId="3" xfId="0" applyNumberFormat="1" applyFill="1" applyBorder="1"/>
    <xf numFmtId="166" fontId="15" fillId="0" borderId="3" xfId="0" applyNumberFormat="1" applyFont="1" applyBorder="1"/>
    <xf numFmtId="166" fontId="15" fillId="0" borderId="0" xfId="0" applyNumberFormat="1" applyFont="1"/>
    <xf numFmtId="8" fontId="15" fillId="0" borderId="3" xfId="0" applyNumberFormat="1" applyFont="1" applyBorder="1"/>
    <xf numFmtId="8" fontId="15" fillId="4" borderId="3" xfId="0" applyNumberFormat="1" applyFont="1" applyFill="1" applyBorder="1"/>
    <xf numFmtId="8" fontId="0" fillId="4" borderId="0" xfId="0" applyNumberFormat="1" applyFill="1"/>
    <xf numFmtId="0" fontId="1" fillId="5" borderId="0" xfId="0" applyFont="1" applyFill="1"/>
    <xf numFmtId="165" fontId="1" fillId="5" borderId="0" xfId="2" applyNumberFormat="1" applyFont="1" applyFill="1"/>
    <xf numFmtId="164" fontId="1" fillId="5" borderId="0" xfId="1" applyNumberFormat="1" applyFont="1" applyFill="1"/>
    <xf numFmtId="0" fontId="18" fillId="0" borderId="0" xfId="0" applyFont="1"/>
    <xf numFmtId="9" fontId="19" fillId="4" borderId="0" xfId="0" applyNumberFormat="1" applyFont="1" applyFill="1" applyAlignment="1">
      <alignment horizontal="center"/>
    </xf>
    <xf numFmtId="0" fontId="0" fillId="0" borderId="3" xfId="0" applyBorder="1"/>
    <xf numFmtId="8" fontId="0" fillId="0" borderId="3" xfId="0" applyNumberFormat="1" applyBorder="1"/>
    <xf numFmtId="0" fontId="15" fillId="0" borderId="5" xfId="0" applyFont="1" applyBorder="1"/>
    <xf numFmtId="0" fontId="15" fillId="0" borderId="4" xfId="0" applyFont="1" applyBorder="1"/>
    <xf numFmtId="14" fontId="16" fillId="0" borderId="3" xfId="0" applyNumberFormat="1" applyFont="1" applyBorder="1" applyAlignment="1">
      <alignment horizontal="center" vertical="center"/>
    </xf>
    <xf numFmtId="14" fontId="16" fillId="4" borderId="3" xfId="0" applyNumberFormat="1" applyFont="1" applyFill="1" applyBorder="1" applyAlignment="1">
      <alignment horizontal="center" vertical="center"/>
    </xf>
    <xf numFmtId="14" fontId="16" fillId="4" borderId="7" xfId="0" applyNumberFormat="1" applyFont="1" applyFill="1" applyBorder="1" applyAlignment="1">
      <alignment horizontal="center" vertical="center"/>
    </xf>
    <xf numFmtId="4" fontId="15" fillId="0" borderId="0" xfId="0" applyNumberFormat="1" applyFont="1"/>
    <xf numFmtId="8" fontId="0" fillId="0" borderId="9" xfId="0" applyNumberFormat="1" applyBorder="1"/>
    <xf numFmtId="8" fontId="0" fillId="0" borderId="10" xfId="0" applyNumberFormat="1" applyBorder="1"/>
    <xf numFmtId="8" fontId="0" fillId="0" borderId="11" xfId="0" applyNumberFormat="1" applyBorder="1"/>
    <xf numFmtId="8" fontId="0" fillId="0" borderId="12" xfId="0" applyNumberFormat="1" applyBorder="1"/>
    <xf numFmtId="8" fontId="0" fillId="0" borderId="13" xfId="0" applyNumberFormat="1" applyBorder="1"/>
    <xf numFmtId="8" fontId="0" fillId="0" borderId="14" xfId="0" applyNumberFormat="1" applyBorder="1"/>
    <xf numFmtId="168" fontId="18" fillId="0" borderId="9" xfId="0" applyNumberFormat="1" applyFont="1" applyBorder="1" applyAlignment="1">
      <alignment horizontal="center"/>
    </xf>
    <xf numFmtId="168" fontId="18" fillId="0" borderId="10" xfId="0" applyNumberFormat="1" applyFont="1" applyBorder="1" applyAlignment="1">
      <alignment horizontal="center"/>
    </xf>
    <xf numFmtId="168" fontId="18" fillId="0" borderId="11" xfId="0" applyNumberFormat="1" applyFont="1" applyBorder="1" applyAlignment="1">
      <alignment horizontal="center"/>
    </xf>
    <xf numFmtId="168" fontId="18" fillId="0" borderId="12" xfId="0" applyNumberFormat="1" applyFont="1" applyBorder="1" applyAlignment="1">
      <alignment horizontal="center"/>
    </xf>
    <xf numFmtId="168" fontId="18" fillId="0" borderId="13" xfId="0" applyNumberFormat="1" applyFont="1" applyBorder="1" applyAlignment="1">
      <alignment horizontal="center"/>
    </xf>
    <xf numFmtId="168" fontId="18" fillId="0" borderId="14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9" fontId="22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4" fontId="16" fillId="0" borderId="9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8" fontId="0" fillId="0" borderId="11" xfId="0" applyNumberFormat="1" applyBorder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8" fontId="0" fillId="0" borderId="12" xfId="0" applyNumberFormat="1" applyBorder="1" applyAlignment="1">
      <alignment horizontal="right" vertical="center"/>
    </xf>
    <xf numFmtId="167" fontId="0" fillId="0" borderId="11" xfId="0" applyNumberFormat="1" applyBorder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0" fillId="0" borderId="12" xfId="0" applyNumberFormat="1" applyBorder="1" applyAlignment="1">
      <alignment horizontal="right" vertical="center"/>
    </xf>
    <xf numFmtId="168" fontId="18" fillId="0" borderId="11" xfId="0" applyNumberFormat="1" applyFont="1" applyBorder="1" applyAlignment="1">
      <alignment horizontal="center" vertical="center"/>
    </xf>
    <xf numFmtId="168" fontId="18" fillId="0" borderId="0" xfId="0" applyNumberFormat="1" applyFont="1" applyAlignment="1">
      <alignment horizontal="center" vertical="center"/>
    </xf>
    <xf numFmtId="169" fontId="22" fillId="0" borderId="12" xfId="1" applyNumberFormat="1" applyFont="1" applyFill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4" fontId="0" fillId="0" borderId="11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12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8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9" fontId="0" fillId="0" borderId="12" xfId="0" applyNumberFormat="1" applyBorder="1" applyAlignment="1">
      <alignment horizontal="right" vertical="center"/>
    </xf>
    <xf numFmtId="9" fontId="18" fillId="0" borderId="12" xfId="5" applyFont="1" applyBorder="1" applyAlignment="1">
      <alignment horizontal="right" vertical="center"/>
    </xf>
    <xf numFmtId="9" fontId="18" fillId="0" borderId="12" xfId="5" applyFont="1" applyBorder="1" applyAlignment="1">
      <alignment horizontal="center" vertical="center"/>
    </xf>
    <xf numFmtId="9" fontId="0" fillId="0" borderId="12" xfId="0" applyNumberFormat="1" applyBorder="1" applyAlignment="1">
      <alignment horizontal="center"/>
    </xf>
    <xf numFmtId="9" fontId="18" fillId="0" borderId="11" xfId="5" applyFont="1" applyBorder="1" applyAlignment="1">
      <alignment horizontal="center" vertical="center"/>
    </xf>
    <xf numFmtId="9" fontId="18" fillId="0" borderId="0" xfId="5" applyFont="1" applyBorder="1" applyAlignment="1">
      <alignment horizontal="center" vertical="center"/>
    </xf>
    <xf numFmtId="9" fontId="18" fillId="0" borderId="0" xfId="5" applyFont="1" applyBorder="1" applyAlignment="1">
      <alignment horizontal="right" vertical="center"/>
    </xf>
    <xf numFmtId="166" fontId="18" fillId="0" borderId="11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66" fontId="18" fillId="0" borderId="12" xfId="0" applyNumberFormat="1" applyFont="1" applyBorder="1" applyAlignment="1">
      <alignment horizontal="center"/>
    </xf>
    <xf numFmtId="9" fontId="18" fillId="0" borderId="0" xfId="5" applyFont="1" applyAlignment="1">
      <alignment horizontal="center"/>
    </xf>
    <xf numFmtId="9" fontId="18" fillId="0" borderId="11" xfId="5" applyFont="1" applyBorder="1" applyAlignment="1">
      <alignment horizontal="center"/>
    </xf>
    <xf numFmtId="9" fontId="18" fillId="0" borderId="0" xfId="5" applyFont="1" applyBorder="1" applyAlignment="1">
      <alignment horizontal="center"/>
    </xf>
    <xf numFmtId="9" fontId="18" fillId="0" borderId="12" xfId="5" applyFont="1" applyBorder="1" applyAlignment="1">
      <alignment horizontal="center"/>
    </xf>
    <xf numFmtId="0" fontId="11" fillId="3" borderId="0" xfId="0" applyFont="1" applyFill="1"/>
    <xf numFmtId="0" fontId="23" fillId="3" borderId="0" xfId="0" quotePrefix="1" applyFont="1" applyFill="1"/>
    <xf numFmtId="0" fontId="24" fillId="3" borderId="0" xfId="0" applyFont="1" applyFill="1"/>
    <xf numFmtId="170" fontId="0" fillId="0" borderId="3" xfId="0" applyNumberFormat="1" applyBorder="1"/>
    <xf numFmtId="170" fontId="15" fillId="0" borderId="3" xfId="0" applyNumberFormat="1" applyFont="1" applyBorder="1"/>
    <xf numFmtId="170" fontId="0" fillId="0" borderId="0" xfId="0" applyNumberFormat="1"/>
    <xf numFmtId="170" fontId="15" fillId="0" borderId="0" xfId="0" applyNumberFormat="1" applyFont="1"/>
    <xf numFmtId="170" fontId="15" fillId="0" borderId="5" xfId="0" applyNumberFormat="1" applyFont="1" applyBorder="1"/>
    <xf numFmtId="170" fontId="15" fillId="0" borderId="4" xfId="0" applyNumberFormat="1" applyFont="1" applyBorder="1"/>
    <xf numFmtId="0" fontId="19" fillId="0" borderId="0" xfId="0" applyFont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9" fontId="19" fillId="0" borderId="0" xfId="0" applyNumberFormat="1" applyFont="1" applyAlignment="1">
      <alignment horizontal="center"/>
    </xf>
    <xf numFmtId="14" fontId="16" fillId="0" borderId="6" xfId="0" applyNumberFormat="1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170" fontId="0" fillId="4" borderId="0" xfId="0" applyNumberFormat="1" applyFill="1" applyAlignment="1">
      <alignment horizontal="center"/>
    </xf>
    <xf numFmtId="170" fontId="15" fillId="0" borderId="0" xfId="0" applyNumberFormat="1" applyFont="1" applyAlignment="1">
      <alignment horizontal="center"/>
    </xf>
    <xf numFmtId="166" fontId="0" fillId="4" borderId="0" xfId="0" applyNumberFormat="1" applyFill="1" applyAlignment="1">
      <alignment horizontal="center"/>
    </xf>
    <xf numFmtId="170" fontId="0" fillId="0" borderId="3" xfId="0" applyNumberFormat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4" borderId="3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170" fontId="15" fillId="0" borderId="3" xfId="0" applyNumberFormat="1" applyFont="1" applyBorder="1" applyAlignment="1">
      <alignment horizontal="center"/>
    </xf>
    <xf numFmtId="170" fontId="15" fillId="4" borderId="3" xfId="0" applyNumberFormat="1" applyFont="1" applyFill="1" applyBorder="1" applyAlignment="1">
      <alignment horizontal="center"/>
    </xf>
    <xf numFmtId="8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8" fontId="15" fillId="4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8" fontId="0" fillId="4" borderId="0" xfId="0" applyNumberFormat="1" applyFill="1" applyAlignment="1">
      <alignment horizontal="center"/>
    </xf>
    <xf numFmtId="170" fontId="15" fillId="0" borderId="4" xfId="0" applyNumberFormat="1" applyFont="1" applyBorder="1" applyAlignment="1">
      <alignment horizontal="center"/>
    </xf>
    <xf numFmtId="170" fontId="15" fillId="4" borderId="4" xfId="0" applyNumberFormat="1" applyFont="1" applyFill="1" applyBorder="1" applyAlignment="1">
      <alignment horizontal="center"/>
    </xf>
    <xf numFmtId="170" fontId="15" fillId="0" borderId="5" xfId="0" applyNumberFormat="1" applyFont="1" applyBorder="1" applyAlignment="1">
      <alignment horizontal="center"/>
    </xf>
    <xf numFmtId="170" fontId="15" fillId="4" borderId="5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168" fontId="19" fillId="0" borderId="0" xfId="0" applyNumberFormat="1" applyFont="1" applyAlignment="1">
      <alignment horizontal="center" vertical="center"/>
    </xf>
    <xf numFmtId="168" fontId="19" fillId="4" borderId="0" xfId="0" applyNumberFormat="1" applyFont="1" applyFill="1" applyAlignment="1">
      <alignment horizontal="center" vertical="center"/>
    </xf>
    <xf numFmtId="168" fontId="19" fillId="0" borderId="0" xfId="0" applyNumberFormat="1" applyFont="1" applyAlignment="1">
      <alignment horizontal="center"/>
    </xf>
    <xf numFmtId="168" fontId="19" fillId="4" borderId="0" xfId="0" applyNumberFormat="1" applyFont="1" applyFill="1" applyAlignment="1">
      <alignment horizontal="center"/>
    </xf>
    <xf numFmtId="0" fontId="8" fillId="4" borderId="0" xfId="0" applyFont="1" applyFill="1"/>
    <xf numFmtId="0" fontId="21" fillId="6" borderId="0" xfId="0" applyFont="1" applyFill="1"/>
    <xf numFmtId="0" fontId="20" fillId="6" borderId="8" xfId="0" applyFont="1" applyFill="1" applyBorder="1"/>
    <xf numFmtId="0" fontId="15" fillId="0" borderId="16" xfId="0" applyFont="1" applyBorder="1"/>
    <xf numFmtId="0" fontId="15" fillId="0" borderId="17" xfId="0" applyFont="1" applyBorder="1"/>
    <xf numFmtId="0" fontId="21" fillId="6" borderId="0" xfId="0" applyFont="1" applyFill="1" applyAlignment="1">
      <alignment horizontal="center" vertical="center"/>
    </xf>
    <xf numFmtId="0" fontId="20" fillId="6" borderId="3" xfId="0" applyFont="1" applyFill="1" applyBorder="1" applyAlignment="1">
      <alignment horizontal="left" vertical="top"/>
    </xf>
    <xf numFmtId="9" fontId="0" fillId="0" borderId="0" xfId="0" applyNumberFormat="1"/>
    <xf numFmtId="0" fontId="15" fillId="0" borderId="15" xfId="0" applyFont="1" applyBorder="1"/>
    <xf numFmtId="9" fontId="18" fillId="0" borderId="10" xfId="0" applyNumberFormat="1" applyFont="1" applyBorder="1" applyAlignment="1">
      <alignment horizontal="center"/>
    </xf>
    <xf numFmtId="9" fontId="18" fillId="0" borderId="14" xfId="0" applyNumberFormat="1" applyFont="1" applyBorder="1" applyAlignment="1">
      <alignment horizontal="center"/>
    </xf>
    <xf numFmtId="9" fontId="18" fillId="4" borderId="12" xfId="0" applyNumberFormat="1" applyFont="1" applyFill="1" applyBorder="1" applyAlignment="1">
      <alignment horizontal="center"/>
    </xf>
    <xf numFmtId="43" fontId="0" fillId="0" borderId="0" xfId="1" applyFont="1"/>
    <xf numFmtId="17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4" fontId="20" fillId="6" borderId="3" xfId="0" applyNumberFormat="1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top"/>
    </xf>
    <xf numFmtId="171" fontId="0" fillId="0" borderId="0" xfId="0" applyNumberFormat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166" fontId="0" fillId="0" borderId="18" xfId="0" applyNumberFormat="1" applyBorder="1" applyAlignment="1">
      <alignment horizontal="center" vertical="top"/>
    </xf>
    <xf numFmtId="0" fontId="21" fillId="6" borderId="0" xfId="0" quotePrefix="1" applyFont="1" applyFill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11" xfId="0" applyFont="1" applyFill="1" applyBorder="1"/>
    <xf numFmtId="0" fontId="20" fillId="7" borderId="13" xfId="0" applyFont="1" applyFill="1" applyBorder="1"/>
    <xf numFmtId="169" fontId="22" fillId="0" borderId="14" xfId="1" applyNumberFormat="1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0" fillId="0" borderId="0" xfId="0" applyAlignment="1">
      <alignment horizontal="centerContinuous" vertical="center"/>
    </xf>
    <xf numFmtId="0" fontId="15" fillId="8" borderId="0" xfId="0" applyFont="1" applyFill="1" applyAlignment="1">
      <alignment horizontal="centerContinuous" vertical="center"/>
    </xf>
    <xf numFmtId="0" fontId="0" fillId="8" borderId="0" xfId="0" applyFill="1" applyAlignment="1">
      <alignment horizontal="centerContinuous" vertical="center"/>
    </xf>
    <xf numFmtId="0" fontId="25" fillId="7" borderId="0" xfId="0" applyFont="1" applyFill="1" applyAlignment="1">
      <alignment horizontal="center"/>
    </xf>
    <xf numFmtId="0" fontId="25" fillId="7" borderId="0" xfId="0" applyFont="1" applyFill="1"/>
    <xf numFmtId="0" fontId="25" fillId="7" borderId="19" xfId="0" applyFont="1" applyFill="1" applyBorder="1" applyAlignment="1">
      <alignment horizontal="center"/>
    </xf>
    <xf numFmtId="0" fontId="25" fillId="7" borderId="20" xfId="0" applyFont="1" applyFill="1" applyBorder="1" applyAlignment="1">
      <alignment horizontal="center"/>
    </xf>
    <xf numFmtId="0" fontId="25" fillId="7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169" fontId="0" fillId="0" borderId="0" xfId="0" applyNumberFormat="1" applyAlignment="1">
      <alignment horizontal="center"/>
    </xf>
    <xf numFmtId="8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8" fontId="0" fillId="0" borderId="26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18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25" fillId="7" borderId="0" xfId="0" applyFont="1" applyFill="1" applyAlignment="1">
      <alignment horizontal="centerContinuous" vertical="center"/>
    </xf>
    <xf numFmtId="0" fontId="26" fillId="7" borderId="0" xfId="0" applyFont="1" applyFill="1" applyAlignment="1">
      <alignment horizontal="centerContinuous" vertical="center"/>
    </xf>
  </cellXfs>
  <cellStyles count="6">
    <cellStyle name="Comma" xfId="1" builtinId="3"/>
    <cellStyle name="Currency" xfId="2" builtinId="4"/>
    <cellStyle name="Followed Hyperlink" xfId="4" builtinId="9" hidden="1"/>
    <cellStyle name="Hyperlink" xfId="3" builtinId="8" hidden="1"/>
    <cellStyle name="Normal" xfId="0" builtinId="0"/>
    <cellStyle name="Percent" xfId="5" builtinId="5"/>
  </cellStyles>
  <dxfs count="57">
    <dxf>
      <numFmt numFmtId="166" formatCode="#,##0.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4" formatCode="#,##0.00"/>
    </dxf>
    <dxf>
      <numFmt numFmtId="166" formatCode="#,##0.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4" formatCode="#,##0.00"/>
    </dxf>
    <dxf>
      <numFmt numFmtId="12" formatCode="&quot;$&quot;#,##0.00_);[Red]\(&quot;$&quot;#,##0.00\)"/>
    </dxf>
    <dxf>
      <numFmt numFmtId="166" formatCode="#,##0.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4" formatCode="#,##0.00"/>
    </dxf>
    <dxf>
      <numFmt numFmtId="12" formatCode="&quot;$&quot;#,##0.00_);[Red]\(&quot;$&quot;#,##0.00\)"/>
    </dxf>
    <dxf>
      <numFmt numFmtId="166" formatCode="#,##0.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4" formatCode="#,##0.00"/>
    </dxf>
    <dxf>
      <numFmt numFmtId="4" formatCode="#,##0.0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4" formatCode="#,##0.0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4" formatCode="#,##0.00"/>
    </dxf>
    <dxf>
      <numFmt numFmtId="4" formatCode="#,##0.0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[Chewy_Finance_Case_Study_Dave_Chery_.xlsx]Metrics!PivotTable5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(Units)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Metrics!$L$65</c:f>
              <c:strCache>
                <c:ptCount val="1"/>
                <c:pt idx="0">
                  <c:v>Sum of FY2012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Metrics!$K$66:$K$73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Metrics!$L$66:$L$73</c:f>
              <c:numCache>
                <c:formatCode>#,##0.00</c:formatCode>
                <c:ptCount val="7"/>
                <c:pt idx="0">
                  <c:v>28520</c:v>
                </c:pt>
                <c:pt idx="1">
                  <c:v>3627</c:v>
                </c:pt>
                <c:pt idx="2">
                  <c:v>5149.1000000000004</c:v>
                </c:pt>
                <c:pt idx="3">
                  <c:v>5077.8</c:v>
                </c:pt>
                <c:pt idx="4">
                  <c:v>4296.6000000000004</c:v>
                </c:pt>
                <c:pt idx="5">
                  <c:v>4557.0000000000009</c:v>
                </c:pt>
                <c:pt idx="6">
                  <c:v>11866.800000000001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5-4ED4-A2CD-D1287E102579}"/>
            </c:ext>
          </c:extLst>
        </c:ser>
        <c:ser>
          <c:idx val="1"/>
          <c:order val="1"/>
          <c:tx>
            <c:strRef>
              <c:f>Metrics!$M$65</c:f>
              <c:strCache>
                <c:ptCount val="1"/>
                <c:pt idx="0">
                  <c:v>Sum of FY2013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Metrics!$K$66:$K$73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Metrics!$M$66:$M$73</c:f>
              <c:numCache>
                <c:formatCode>#,##0.00</c:formatCode>
                <c:ptCount val="7"/>
                <c:pt idx="0">
                  <c:v>45954.399999999994</c:v>
                </c:pt>
                <c:pt idx="1">
                  <c:v>5859</c:v>
                </c:pt>
                <c:pt idx="2">
                  <c:v>8354.5</c:v>
                </c:pt>
                <c:pt idx="3">
                  <c:v>8029</c:v>
                </c:pt>
                <c:pt idx="4">
                  <c:v>6878.9000000000005</c:v>
                </c:pt>
                <c:pt idx="5">
                  <c:v>7291.2</c:v>
                </c:pt>
                <c:pt idx="6">
                  <c:v>19117.699999999997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5-4ED4-A2CD-D1287E10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446927"/>
        <c:axId val="1124447407"/>
      </c:barChart>
      <c:catAx>
        <c:axId val="11244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47407"/>
        <c:crosses val="autoZero"/>
        <c:auto val="1"/>
        <c:lblAlgn val="ctr"/>
        <c:lblOffset val="100"/>
        <c:noMultiLvlLbl val="0"/>
      </c:catAx>
      <c:valAx>
        <c:axId val="11244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vs. 2013 YoY GM% </a:t>
            </a:r>
          </a:p>
        </c:rich>
      </c:tx>
      <c:layout>
        <c:manualLayout>
          <c:xMode val="edge"/>
          <c:yMode val="edge"/>
          <c:x val="0.4581402564747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382038996052002E-2"/>
          <c:y val="0.19804378504508466"/>
          <c:w val="0.96123592200789598"/>
          <c:h val="0.71973487987749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Metrics!$U$46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Metrics!$T$47:$T$57</c15:sqref>
                  </c15:fullRef>
                </c:ext>
              </c:extLst>
              <c:f>Metrics!$T$47:$T$56</c:f>
              <c:strCache>
                <c:ptCount val="10"/>
                <c:pt idx="0">
                  <c:v>Branch 1</c:v>
                </c:pt>
                <c:pt idx="1">
                  <c:v>Branch 2</c:v>
                </c:pt>
                <c:pt idx="2">
                  <c:v>Branch 3</c:v>
                </c:pt>
                <c:pt idx="3">
                  <c:v>Branch 4</c:v>
                </c:pt>
                <c:pt idx="4">
                  <c:v>Branch 5</c:v>
                </c:pt>
                <c:pt idx="5">
                  <c:v>Branch 6</c:v>
                </c:pt>
                <c:pt idx="6">
                  <c:v>Branch 7</c:v>
                </c:pt>
                <c:pt idx="7">
                  <c:v>Branch 8</c:v>
                </c:pt>
                <c:pt idx="8">
                  <c:v>Branch 9</c:v>
                </c:pt>
                <c:pt idx="9">
                  <c:v>Branch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Metrics!$U$47:$U$57</c15:sqref>
                  </c15:fullRef>
                </c:ext>
              </c:extLst>
              <c:f>Metrics!$U$47:$U$56</c:f>
              <c:numCache>
                <c:formatCode>0.0%</c:formatCode>
                <c:ptCount val="10"/>
                <c:pt idx="0">
                  <c:v>0.42333146834505403</c:v>
                </c:pt>
                <c:pt idx="1">
                  <c:v>0.42139125447885112</c:v>
                </c:pt>
                <c:pt idx="2">
                  <c:v>0.44290213432200248</c:v>
                </c:pt>
                <c:pt idx="3">
                  <c:v>0.43783916951662372</c:v>
                </c:pt>
                <c:pt idx="4">
                  <c:v>0.44027705609555673</c:v>
                </c:pt>
                <c:pt idx="5">
                  <c:v>0.46343378328642831</c:v>
                </c:pt>
                <c:pt idx="6">
                  <c:v>0.42268030264126438</c:v>
                </c:pt>
                <c:pt idx="7">
                  <c:v>0.35936263646547839</c:v>
                </c:pt>
                <c:pt idx="8">
                  <c:v>0.39024440029410584</c:v>
                </c:pt>
                <c:pt idx="9">
                  <c:v>0.42399180716312357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3-4A64-B605-4AE995B6270B}"/>
            </c:ext>
          </c:extLst>
        </c:ser>
        <c:ser>
          <c:idx val="1"/>
          <c:order val="1"/>
          <c:tx>
            <c:strRef>
              <c:f>Metrics!$V$46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Metrics!$T$47:$T$57</c15:sqref>
                  </c15:fullRef>
                </c:ext>
              </c:extLst>
              <c:f>Metrics!$T$47:$T$56</c:f>
              <c:strCache>
                <c:ptCount val="10"/>
                <c:pt idx="0">
                  <c:v>Branch 1</c:v>
                </c:pt>
                <c:pt idx="1">
                  <c:v>Branch 2</c:v>
                </c:pt>
                <c:pt idx="2">
                  <c:v>Branch 3</c:v>
                </c:pt>
                <c:pt idx="3">
                  <c:v>Branch 4</c:v>
                </c:pt>
                <c:pt idx="4">
                  <c:v>Branch 5</c:v>
                </c:pt>
                <c:pt idx="5">
                  <c:v>Branch 6</c:v>
                </c:pt>
                <c:pt idx="6">
                  <c:v>Branch 7</c:v>
                </c:pt>
                <c:pt idx="7">
                  <c:v>Branch 8</c:v>
                </c:pt>
                <c:pt idx="8">
                  <c:v>Branch 9</c:v>
                </c:pt>
                <c:pt idx="9">
                  <c:v>Branch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Metrics!$V$47:$V$57</c15:sqref>
                  </c15:fullRef>
                </c:ext>
              </c:extLst>
              <c:f>Metrics!$V$47:$V$56</c:f>
              <c:numCache>
                <c:formatCode>0.0%</c:formatCode>
                <c:ptCount val="10"/>
                <c:pt idx="0">
                  <c:v>0.390137194353114</c:v>
                </c:pt>
                <c:pt idx="1">
                  <c:v>0.38809593618551813</c:v>
                </c:pt>
                <c:pt idx="2">
                  <c:v>0.41078266950513159</c:v>
                </c:pt>
                <c:pt idx="3">
                  <c:v>0.40557160751723786</c:v>
                </c:pt>
                <c:pt idx="4">
                  <c:v>0.40804199966433219</c:v>
                </c:pt>
                <c:pt idx="5">
                  <c:v>0.43248752864465273</c:v>
                </c:pt>
                <c:pt idx="6">
                  <c:v>0.3894874228458145</c:v>
                </c:pt>
                <c:pt idx="7">
                  <c:v>0.32254488381520885</c:v>
                </c:pt>
                <c:pt idx="8">
                  <c:v>0.35515896581084777</c:v>
                </c:pt>
                <c:pt idx="9">
                  <c:v>0.39086678138360215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3-4A64-B605-4AE995B627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55350479"/>
        <c:axId val="355361519"/>
      </c:barChart>
      <c:catAx>
        <c:axId val="35535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61519"/>
        <c:crosses val="autoZero"/>
        <c:auto val="1"/>
        <c:lblAlgn val="ctr"/>
        <c:lblOffset val="100"/>
        <c:noMultiLvlLbl val="0"/>
      </c:catAx>
      <c:valAx>
        <c:axId val="35536151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5535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787582</xdr:colOff>
      <xdr:row>58</xdr:row>
      <xdr:rowOff>87630</xdr:rowOff>
    </xdr:from>
    <xdr:to>
      <xdr:col>18</xdr:col>
      <xdr:colOff>462916</xdr:colOff>
      <xdr:row>72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EFEDF-D2AC-4CA9-C12D-744031491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916032</xdr:colOff>
      <xdr:row>43</xdr:row>
      <xdr:rowOff>79193</xdr:rowOff>
    </xdr:from>
    <xdr:to>
      <xdr:col>30</xdr:col>
      <xdr:colOff>686343</xdr:colOff>
      <xdr:row>61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454D7-9623-B91F-0B2B-E8B86A09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e Chery" id="{3F09C251-A570-484B-BC11-4E5888CF7FB0}" userId="79f60f082a0a320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Chery" refreshedDate="45352.626151273151" createdVersion="8" refreshedVersion="8" minRefreshableVersion="3" recordCount="231" xr:uid="{9F8133DE-D36B-47E2-93BB-49E3FC5E86EA}">
  <cacheSource type="worksheet">
    <worksheetSource ref="B6:AC237" sheet="Raw Data"/>
  </cacheSource>
  <cacheFields count="28">
    <cacheField name="Branch" numFmtId="0">
      <sharedItems count="11">
        <s v="Branch 1"/>
        <s v="Branch 2"/>
        <s v="Branch 10"/>
        <s v="Branch 3"/>
        <s v="Branch 4"/>
        <s v="Branch 5"/>
        <s v="Branch 6"/>
        <s v="Branch 7"/>
        <s v="Branch 8"/>
        <s v="Branch 9"/>
        <s v="Corporate"/>
      </sharedItems>
    </cacheField>
    <cacheField name="Region" numFmtId="0">
      <sharedItems count="8">
        <s v="G"/>
        <s v="E"/>
        <s v="C"/>
        <s v="B"/>
        <s v="F"/>
        <s v="A"/>
        <s v="D"/>
        <s v="Corporate"/>
      </sharedItems>
    </cacheField>
    <cacheField name="Account" numFmtId="0">
      <sharedItems count="21">
        <s v="G&amp;A Admin Headcount"/>
        <s v="G&amp;A Admin SG&amp;A"/>
        <s v="Marketing Headcount"/>
        <s v="Operations Headcount"/>
        <s v="Operations SG&amp;A"/>
        <s v="Shared Service Allocations"/>
        <s v="Sales Headcount"/>
        <s v="Implementation Headcount"/>
        <s v="Revenue (Units)"/>
        <s v="Project Backlog (Units)"/>
        <s v="Orders (Units)"/>
        <s v="Implementation Hours"/>
        <s v="Depreciation"/>
        <s v="Marketing SG&amp;A"/>
        <s v="Other COGs"/>
        <s v="Implementation SG&amp;A"/>
        <s v="Labor COGs"/>
        <s v="Material COGs"/>
        <s v="Orders"/>
        <s v="Revenue"/>
        <s v="Sales SG&amp;A"/>
      </sharedItems>
    </cacheField>
    <cacheField name="M1" numFmtId="0">
      <sharedItems containsSemiMixedTypes="0" containsString="0" containsNumber="1" minValue="0" maxValue="4322640.0000000009" count="127">
        <n v="0"/>
        <n v="7"/>
        <n v="11"/>
        <n v="77"/>
        <n v="3"/>
        <n v="5"/>
        <n v="9"/>
        <n v="8"/>
        <n v="13"/>
        <n v="12"/>
        <n v="55"/>
        <n v="67"/>
        <n v="80"/>
        <n v="86"/>
        <n v="88"/>
        <n v="95.25"/>
        <n v="160.53500000000003"/>
        <n v="224.15"/>
        <n v="160.76500000000004"/>
        <n v="155"/>
        <n v="305.60000000000002"/>
        <n v="200.38000000000002"/>
        <n v="221.16000000000003"/>
        <n v="195.3"/>
        <n v="217"/>
        <n v="248"/>
        <n v="238.70000000000002"/>
        <n v="260.40000000000003"/>
        <n v="272.8"/>
        <n v="418"/>
        <n v="1760.8799999999999"/>
        <n v="1856.3999999999999"/>
        <n v="1920"/>
        <n v="1936"/>
        <n v="1985.28"/>
        <n v="2012.3999999999999"/>
        <n v="2750"/>
        <n v="2680"/>
        <n v="3080"/>
        <n v="3350"/>
        <n v="3850"/>
        <n v="4000"/>
        <n v="4300"/>
        <n v="4400"/>
        <n v="5500"/>
        <n v="5774.9999999999991"/>
        <n v="10000"/>
        <n v="13200"/>
        <n v="15400"/>
        <n v="16079.999999999998"/>
        <n v="18480"/>
        <n v="19200"/>
        <n v="19000"/>
        <n v="20640"/>
        <n v="545.48000000000013"/>
        <n v="1041.6000000000001"/>
        <n v="2088"/>
        <n v="4180"/>
        <n v="10"/>
        <n v="14"/>
        <n v="120.35"/>
        <n v="58"/>
        <n v="150.25"/>
        <n v="72"/>
        <n v="93"/>
        <n v="1878.5"/>
        <n v="2167.1999999999998"/>
        <n v="2320"/>
        <n v="2880"/>
        <n v="5800.0000000000009"/>
        <n v="7200"/>
        <n v="13920"/>
        <n v="17280"/>
        <n v="22"/>
        <n v="13000"/>
        <n v="21119.999999999996"/>
        <n v="23200.000000000004"/>
        <n v="47000"/>
        <n v="25200"/>
        <n v="30800.000000000004"/>
        <n v="30150.000000000004"/>
        <n v="42350"/>
        <n v="325500"/>
        <n v="304165.38075000007"/>
        <n v="271700"/>
        <n v="510000"/>
        <n v="257385.14021062502"/>
        <n v="231086.685375"/>
        <n v="230839.79789062496"/>
        <n v="200472.63731250001"/>
        <n v="123199.99999999999"/>
        <n v="160000"/>
        <n v="116000"/>
        <n v="120399.99999999999"/>
        <n v="107800"/>
        <n v="100320"/>
        <n v="107029.99999999999"/>
        <n v="100800"/>
        <n v="95000"/>
        <n v="93800"/>
        <n v="83600.000000000015"/>
        <n v="81199.999999999985"/>
        <n v="75899.999999999985"/>
        <n v="63360"/>
        <n v="61919.999999999993"/>
        <n v="57750"/>
        <n v="55900"/>
        <n v="52800"/>
        <n v="52000"/>
        <n v="47740"/>
        <n v="44000"/>
        <n v="311769.51526875002"/>
        <n v="335766.97874999989"/>
        <n v="351962.79772499995"/>
        <n v="365195.96688750002"/>
        <n v="355300"/>
        <n v="503750"/>
        <n v="585199.99999999988"/>
        <n v="602950"/>
        <n v="868000"/>
        <n v="830025.00000000012"/>
        <n v="1026410.0000000001"/>
        <n v="1054000"/>
        <n v="1067640"/>
        <n v="1104840"/>
        <n v="1713102.87658125"/>
        <n v="4322640.0000000009"/>
      </sharedItems>
    </cacheField>
    <cacheField name="M2" numFmtId="0">
      <sharedItems containsSemiMixedTypes="0" containsString="0" containsNumber="1" minValue="0" maxValue="4147418.7000000011" count="132">
        <n v="0"/>
        <n v="7"/>
        <n v="10"/>
        <n v="70"/>
        <n v="3"/>
        <n v="5"/>
        <n v="9"/>
        <n v="8"/>
        <n v="13"/>
        <n v="12"/>
        <n v="11"/>
        <n v="50"/>
        <n v="62"/>
        <n v="74"/>
        <n v="79"/>
        <n v="82"/>
        <n v="85.25"/>
        <n v="111.53500000000001"/>
        <n v="136.15"/>
        <n v="147.76500000000001"/>
        <n v="155"/>
        <n v="185.6"/>
        <n v="177.38000000000002"/>
        <n v="177.16000000000003"/>
        <n v="195.3"/>
        <n v="217"/>
        <n v="248"/>
        <n v="238.70000000000002"/>
        <n v="260.40000000000003"/>
        <n v="272.8"/>
        <n v="390"/>
        <n v="1600.8"/>
        <n v="1713.6"/>
        <n v="1760"/>
        <n v="1819.84"/>
        <n v="1857.6"/>
        <n v="2500"/>
        <n v="2480"/>
        <n v="2800.0000000000005"/>
        <n v="3100"/>
        <n v="3500"/>
        <n v="3700"/>
        <n v="3950"/>
        <n v="4100.0000000000009"/>
        <n v="5000"/>
        <n v="5250"/>
        <n v="9250"/>
        <n v="12000"/>
        <n v="12299.999999999998"/>
        <n v="14000"/>
        <n v="14879.999999999998"/>
        <n v="16800"/>
        <n v="17759.999999999996"/>
        <n v="17400"/>
        <n v="18960"/>
        <n v="564.17999999999995"/>
        <n v="1004.4"/>
        <n v="1948.8"/>
        <n v="3900"/>
        <n v="4"/>
        <n v="14"/>
        <n v="17.680000000000007"/>
        <n v="53"/>
        <n v="50.8"/>
        <n v="67"/>
        <n v="74.400000000000006"/>
        <n v="124"/>
        <n v="1734"/>
        <n v="2012.3999999999999"/>
        <n v="2120"/>
        <n v="2680"/>
        <n v="5300.0000000000009"/>
        <n v="6700"/>
        <n v="12719.999999999998"/>
        <n v="16079.999999999998"/>
        <n v="22"/>
        <n v="8000"/>
        <n v="10000"/>
        <n v="19680"/>
        <n v="21200.000000000004"/>
        <n v="54000"/>
        <n v="86000"/>
        <n v="23450"/>
        <n v="28000.000000000004"/>
        <n v="27900.000000000004"/>
        <n v="38500"/>
        <n v="259098"/>
        <n v="275131.4125875"/>
        <n v="253500"/>
        <n v="523000"/>
        <n v="236986.40745661873"/>
        <n v="213963.80389617188"/>
        <n v="208805.08991015621"/>
        <n v="182274.56083921876"/>
        <n v="114800"/>
        <n v="221000"/>
        <n v="107300"/>
        <n v="110600"/>
        <n v="98000"/>
        <n v="93600"/>
        <n v="97300"/>
        <n v="93800"/>
        <n v="87000"/>
        <n v="86800"/>
        <n v="78000"/>
        <n v="74199.999999999985"/>
        <n v="69000"/>
        <n v="59040"/>
        <n v="56879.999999999993"/>
        <n v="52500"/>
        <n v="51350"/>
        <n v="49199.999999999993"/>
        <n v="48100"/>
        <n v="43400"/>
        <n v="40700"/>
        <n v="40000"/>
        <n v="282009.69790218747"/>
        <n v="309031.53306703118"/>
        <n v="326325.50757253123"/>
        <n v="333793.36019990634"/>
        <n v="331500"/>
        <n v="400985"/>
        <n v="546000"/>
        <n v="599935.25"/>
        <n v="863660"/>
        <n v="825874.875"/>
        <n v="1021277.9500000002"/>
        <n v="1048730"/>
        <n v="1062301.8"/>
        <n v="1099315.8"/>
        <n v="1590357.8259745312"/>
        <n v="4147418.7000000011"/>
      </sharedItems>
    </cacheField>
    <cacheField name="M3" numFmtId="0">
      <sharedItems containsSemiMixedTypes="0" containsString="0" containsNumber="1" minValue="0" maxValue="4585201.7850000001" count="125">
        <n v="0"/>
        <n v="7"/>
        <n v="11"/>
        <n v="77"/>
        <n v="3"/>
        <n v="5"/>
        <n v="9"/>
        <n v="8"/>
        <n v="13"/>
        <n v="12"/>
        <n v="55"/>
        <n v="67"/>
        <n v="80"/>
        <n v="86"/>
        <n v="88"/>
        <n v="80.25"/>
        <n v="105.53500000000001"/>
        <n v="129.15"/>
        <n v="140.76500000000001"/>
        <n v="155"/>
        <n v="180.6"/>
        <n v="170.38000000000002"/>
        <n v="171.16000000000003"/>
        <n v="195.3"/>
        <n v="217"/>
        <n v="248"/>
        <n v="238.70000000000002"/>
        <n v="260.40000000000003"/>
        <n v="272.8"/>
        <n v="445"/>
        <n v="1760.8799999999999"/>
        <n v="1856.3999999999999"/>
        <n v="1920"/>
        <n v="1936"/>
        <n v="1985.28"/>
        <n v="2012.3999999999999"/>
        <n v="2750"/>
        <n v="2680"/>
        <n v="3080"/>
        <n v="3350"/>
        <n v="3850"/>
        <n v="4000"/>
        <n v="4300"/>
        <n v="4400"/>
        <n v="5500"/>
        <n v="5774.9999999999991"/>
        <n v="10000"/>
        <n v="13200"/>
        <n v="15400"/>
        <n v="16079.999999999998"/>
        <n v="18480"/>
        <n v="19200"/>
        <n v="19600"/>
        <n v="20640"/>
        <n v="615.20000000000005"/>
        <n v="1116"/>
        <n v="2227.1999999999998"/>
        <n v="4450"/>
        <n v="10"/>
        <n v="14"/>
        <n v="15"/>
        <n v="30.35"/>
        <n v="58"/>
        <n v="70.25"/>
        <n v="93"/>
        <n v="1878.5"/>
        <n v="2322"/>
        <n v="2320"/>
        <n v="5800.0000000000009"/>
        <n v="7700"/>
        <n v="13920"/>
        <n v="22"/>
        <n v="8000"/>
        <n v="30000"/>
        <n v="21119.999999999996"/>
        <n v="23200.000000000004"/>
        <n v="52000"/>
        <n v="31000"/>
        <n v="26950"/>
        <n v="30800.000000000004"/>
        <n v="30150.000000000004"/>
        <n v="42350"/>
        <n v="322253.13750000001"/>
        <n v="301131.33107701875"/>
        <n v="289250"/>
        <n v="478000"/>
        <n v="254817.72343702402"/>
        <n v="244669.20650007774"/>
        <n v="228537.17090666597"/>
        <n v="198472.92275530781"/>
        <n v="123199.99999999999"/>
        <n v="232000"/>
        <n v="116000"/>
        <n v="120399.99999999999"/>
        <n v="107800"/>
        <n v="106800"/>
        <n v="107029.99999999999"/>
        <n v="98000"/>
        <n v="93800"/>
        <n v="89000"/>
        <n v="81199.999999999985"/>
        <n v="75899.999999999985"/>
        <n v="63360"/>
        <n v="61919.999999999993"/>
        <n v="57750"/>
        <n v="55900"/>
        <n v="52800"/>
        <n v="47740"/>
        <n v="44000"/>
        <n v="308659.6143539442"/>
        <n v="332417.70313696866"/>
        <n v="348451.96881769312"/>
        <n v="361553.13711779728"/>
        <n v="378250"/>
        <n v="498725.09375000006"/>
        <n v="623000"/>
        <n v="596935.57374999998"/>
        <n v="859341.70000000007"/>
        <n v="821745.50062499999"/>
        <n v="1016171.5602500001"/>
        <n v="1043486.3499999999"/>
        <n v="1056990.291"/>
        <n v="1093819.2210000001"/>
        <n v="1805565.8625535206"/>
        <n v="4585201.7850000001"/>
      </sharedItems>
    </cacheField>
    <cacheField name="M4" numFmtId="0">
      <sharedItems containsSemiMixedTypes="0" containsString="0" containsNumber="1" minValue="0" maxValue="7147565.3825175017" count="135">
        <n v="0"/>
        <n v="12"/>
        <n v="18"/>
        <n v="125"/>
        <n v="3"/>
        <n v="5"/>
        <n v="6"/>
        <n v="9"/>
        <n v="11"/>
        <n v="13"/>
        <n v="14"/>
        <n v="15"/>
        <n v="17"/>
        <n v="87"/>
        <n v="108"/>
        <n v="120"/>
        <n v="130"/>
        <n v="137"/>
        <n v="143"/>
        <n v="157.05000000000001"/>
        <n v="179.22499999999999"/>
        <n v="209.83999999999997"/>
        <n v="251.73999999999998"/>
        <n v="279"/>
        <n v="289.96000000000004"/>
        <n v="299.08000000000004"/>
        <n v="310.53000000000003"/>
        <n v="325.5"/>
        <n v="347.2"/>
        <n v="396.8"/>
        <n v="409.2"/>
        <n v="446.40000000000003"/>
        <n v="477.40000000000003"/>
        <n v="696"/>
        <n v="2881.44"/>
        <n v="2998.7999999999997"/>
        <n v="3040"/>
        <n v="2992"/>
        <n v="3143.36"/>
        <n v="3250.7999999999997"/>
        <n v="4350.0000000000009"/>
        <n v="4320"/>
        <n v="4800"/>
        <n v="5400"/>
        <n v="6250"/>
        <n v="6500"/>
        <n v="6850.0000000000009"/>
        <n v="7150"/>
        <n v="8700.0000000000018"/>
        <n v="9000"/>
        <n v="16250"/>
        <n v="20880"/>
        <n v="21450"/>
        <n v="24000"/>
        <n v="25000"/>
        <n v="25919.999999999996"/>
        <n v="30000"/>
        <n v="31200"/>
        <n v="31000"/>
        <n v="32879.999999999993"/>
        <n v="964.98"/>
        <n v="1748.4"/>
        <n v="3480"/>
        <n v="6960"/>
        <n v="8"/>
        <n v="48.360000000000014"/>
        <n v="93"/>
        <n v="116.6"/>
        <n v="119"/>
        <n v="148.80000000000001"/>
        <n v="248"/>
        <n v="3034.5"/>
        <n v="3560.4"/>
        <n v="3720"/>
        <n v="4760"/>
        <n v="9300"/>
        <n v="11900"/>
        <n v="22320"/>
        <n v="28560"/>
        <n v="22"/>
        <n v="8000"/>
        <n v="17000"/>
        <n v="34320"/>
        <n v="37200"/>
        <n v="53000"/>
        <n v="41650"/>
        <n v="48720.000000000007"/>
        <n v="48600"/>
        <n v="66000"/>
        <n v="513026.99490000011"/>
        <n v="466949.10299475375"/>
        <n v="452400.00000000006"/>
        <n v="588000"/>
        <n v="408697.20239615825"/>
        <n v="376234.51163171045"/>
        <n v="359696.73090064619"/>
        <n v="316649.86046831741"/>
        <n v="200200"/>
        <n v="194000"/>
        <n v="188500"/>
        <n v="191799.99999999997"/>
        <n v="175000"/>
        <n v="167040"/>
        <n v="166799.99999999997"/>
        <n v="166600"/>
        <n v="155000"/>
        <n v="151200"/>
        <n v="139200.00000000003"/>
        <n v="130199.99999999999"/>
        <n v="120059.99999999999"/>
        <n v="102960"/>
        <n v="98640"/>
        <n v="93750"/>
        <n v="89050"/>
        <n v="85800"/>
        <n v="84500"/>
        <n v="77500"/>
        <n v="71500"/>
        <n v="69600.000000000015"/>
        <n v="498565.44851002347"/>
        <n v="537477.87375958625"/>
        <n v="563403.27708210761"/>
        <n v="573082.74286293646"/>
        <n v="591600"/>
        <n v="793970.34924999997"/>
        <n v="974400"/>
        <n v="1069111.6125862501"/>
        <n v="1368071.9864000001"/>
        <n v="1362727.955203125"/>
        <n v="1733298.347055"/>
        <n v="1661230.2691999997"/>
        <n v="1802923.4392200001"/>
        <n v="1904612.7185662501"/>
        <n v="2809866.2272709301"/>
        <n v="7147565.3825175017"/>
      </sharedItems>
    </cacheField>
    <cacheField name="M5" numFmtId="0">
      <sharedItems containsSemiMixedTypes="0" containsString="0" containsNumber="1" minValue="0" maxValue="5749988.2364465268" count="137">
        <n v="0"/>
        <n v="12"/>
        <n v="18"/>
        <n v="104"/>
        <n v="3"/>
        <n v="5"/>
        <n v="6"/>
        <n v="7"/>
        <n v="9"/>
        <n v="11"/>
        <n v="13"/>
        <n v="14"/>
        <n v="15"/>
        <n v="17"/>
        <n v="69"/>
        <n v="88"/>
        <n v="99"/>
        <n v="105"/>
        <n v="108"/>
        <n v="116"/>
        <n v="118.15"/>
        <n v="142.38000000000002"/>
        <n v="148.38000000000002"/>
        <n v="183.55500000000004"/>
        <n v="217"/>
        <n v="213.72000000000003"/>
        <n v="249.4"/>
        <n v="240.34500000000003"/>
        <n v="260.40000000000003"/>
        <n v="297.60000000000002"/>
        <n v="306.90000000000003"/>
        <n v="372"/>
        <n v="375.1"/>
        <n v="557"/>
        <n v="2401.1999999999998"/>
        <n v="2427.6"/>
        <n v="2400"/>
        <n v="2464"/>
        <n v="2481.6"/>
        <n v="2631.6"/>
        <n v="3450"/>
        <n v="3520"/>
        <n v="3960"/>
        <n v="4400"/>
        <n v="5200"/>
        <n v="5250"/>
        <n v="5400"/>
        <n v="5800.0000000000009"/>
        <n v="6900"/>
        <n v="7425"/>
        <n v="13125"/>
        <n v="16560"/>
        <n v="17400"/>
        <n v="19800"/>
        <n v="20800"/>
        <n v="21119.999999999996"/>
        <n v="24960"/>
        <n v="25200"/>
        <n v="25400"/>
        <n v="25919.999999999996"/>
        <n v="785.92000000000007"/>
        <n v="1413.6000000000001"/>
        <n v="2784"/>
        <n v="5570"/>
        <n v="8"/>
        <n v="19"/>
        <n v="30.020000000000007"/>
        <n v="76"/>
        <n v="78.7"/>
        <n v="98"/>
        <n v="111.60000000000001"/>
        <n v="186"/>
        <n v="2456.5"/>
        <n v="2941.2"/>
        <n v="3040"/>
        <n v="3920"/>
        <n v="7600.0000000000009"/>
        <n v="9800"/>
        <n v="18240"/>
        <n v="23520"/>
        <n v="22"/>
        <n v="7000"/>
        <n v="10000"/>
        <n v="27840"/>
        <n v="30400.000000000004"/>
        <n v="100000"/>
        <n v="52000"/>
        <n v="34300"/>
        <n v="38640"/>
        <n v="39600"/>
        <n v="54450"/>
        <n v="382846.39494412503"/>
        <n v="383306.84492081852"/>
        <n v="362050"/>
        <n v="495000"/>
        <n v="331347.47260932979"/>
        <n v="308290.98511939571"/>
        <n v="283850.33402280306"/>
        <n v="257473.78977004479"/>
        <n v="162399.99999999997"/>
        <n v="196000"/>
        <n v="152250"/>
        <n v="151200"/>
        <n v="145600"/>
        <n v="133680"/>
        <n v="137609.99999999997"/>
        <n v="137200"/>
        <n v="127000"/>
        <n v="123199.99999999999"/>
        <n v="111400"/>
        <n v="106399.99999999999"/>
        <n v="95220"/>
        <n v="83520"/>
        <n v="77759.999999999985"/>
        <n v="78000"/>
        <n v="70200"/>
        <n v="69600"/>
        <n v="68250"/>
        <n v="64480.000000000007"/>
        <n v="57750.000000000007"/>
        <n v="55200"/>
        <n v="412732.42089453782"/>
        <n v="431946.16046948289"/>
        <n v="454741.30238333473"/>
        <n v="449514.39086168719"/>
        <n v="473450"/>
        <n v="592500.37312781252"/>
        <n v="779800"/>
        <n v="827373.59796258132"/>
        <n v="1020923.7198510002"/>
        <n v="1084731.4523416874"/>
        <n v="1293473.8914897942"/>
        <n v="1239693.0883905001"/>
        <n v="1494924.0183532499"/>
        <n v="1488999.0146219721"/>
        <n v="2237456.9125674693"/>
        <n v="5749988.2364465268"/>
      </sharedItems>
    </cacheField>
    <cacheField name="M6" numFmtId="0">
      <sharedItems containsSemiMixedTypes="0" containsString="0" containsNumber="1" minValue="0" maxValue="9184093.0529242605" count="139">
        <n v="0"/>
        <n v="14"/>
        <n v="22"/>
        <n v="160"/>
        <n v="3"/>
        <n v="5"/>
        <n v="6"/>
        <n v="9"/>
        <n v="11"/>
        <n v="12"/>
        <n v="13"/>
        <n v="15"/>
        <n v="17"/>
        <n v="110"/>
        <n v="139"/>
        <n v="155"/>
        <n v="161"/>
        <n v="173"/>
        <n v="177"/>
        <n v="184.95"/>
        <n v="230.685"/>
        <n v="257.3"/>
        <n v="312.92500000000001"/>
        <n v="341"/>
        <n v="361.2"/>
        <n v="370.1"/>
        <n v="373.71500000000003"/>
        <n v="412.3"/>
        <n v="434"/>
        <n v="496"/>
        <n v="511.5"/>
        <n v="558"/>
        <n v="579.70000000000005"/>
        <n v="891"/>
        <n v="3681.84"/>
        <n v="3712.7999999999997"/>
        <n v="3840"/>
        <n v="3872"/>
        <n v="3970.56"/>
        <n v="4024.7999999999997"/>
        <n v="4179.6000000000004"/>
        <n v="5500"/>
        <n v="5560.0000000000009"/>
        <n v="6200"/>
        <n v="6950"/>
        <n v="8000"/>
        <n v="8050.0000000000009"/>
        <n v="8650"/>
        <n v="8850"/>
        <n v="11000"/>
        <n v="11625"/>
        <n v="20125"/>
        <n v="26400"/>
        <n v="26550"/>
        <n v="31000"/>
        <n v="32000"/>
        <n v="33360"/>
        <n v="38400"/>
        <n v="38640"/>
        <n v="39400"/>
        <n v="41519.999999999993"/>
        <n v="1264.7400000000002"/>
        <n v="2269.2000000000003"/>
        <n v="4454.3999999999996"/>
        <n v="8910"/>
        <n v="8"/>
        <n v="10"/>
        <n v="18"/>
        <n v="19"/>
        <n v="60.7"/>
        <n v="116"/>
        <n v="144.5"/>
        <n v="150"/>
        <n v="186"/>
        <n v="310"/>
        <n v="3757"/>
        <n v="4489.2"/>
        <n v="4640"/>
        <n v="6000"/>
        <n v="11600.000000000002"/>
        <n v="15000"/>
        <n v="27840"/>
        <n v="36000"/>
        <n v="23"/>
        <n v="28000"/>
        <n v="42480"/>
        <n v="46400.000000000007"/>
        <n v="74000"/>
        <n v="82000"/>
        <n v="52500"/>
        <n v="61600.000000000007"/>
        <n v="62550.000000000007"/>
        <n v="85250"/>
        <n v="634886.93828234065"/>
        <n v="597126.24401932559"/>
        <n v="579150"/>
        <n v="564000"/>
        <n v="520761.50226401538"/>
        <n v="469514.58703132451"/>
        <n v="450252.45012747525"/>
        <n v="391021.37914813904"/>
        <n v="247799.99999999997"/>
        <n v="239000"/>
        <n v="233450"/>
        <n v="242200"/>
        <n v="224000"/>
        <n v="213840"/>
        <n v="215450"/>
        <n v="210000"/>
        <n v="197000"/>
        <n v="194600"/>
        <n v="178200.00000000003"/>
        <n v="162399.99999999997"/>
        <n v="151799.99999999997"/>
        <n v="127440"/>
        <n v="124560"/>
        <n v="120000"/>
        <n v="112450"/>
        <n v="106200"/>
        <n v="104650"/>
        <n v="99200"/>
        <n v="88550.000000000015"/>
        <n v="88000"/>
        <n v="631798.09044625401"/>
        <n v="659005.85882294108"/>
        <n v="690403.14197621541"/>
        <n v="716455.18213867163"/>
        <n v="757350"/>
        <n v="982563.11877028912"/>
        <n v="1247399.9999999998"/>
        <n v="1293657.718528636"/>
        <n v="1693031.8354195752"/>
        <n v="1708904.0088766331"/>
        <n v="2145010.8700539083"/>
        <n v="2055824.3715809123"/>
        <n v="2231174.0973922256"/>
        <n v="2289674.3938482413"/>
        <n v="3561232.0261259018"/>
        <n v="9184093.0529242605"/>
      </sharedItems>
    </cacheField>
    <cacheField name="M7" numFmtId="0">
      <sharedItems containsSemiMixedTypes="0" containsString="0" containsNumber="1" minValue="0" maxValue="8838560.3716707993" count="139">
        <n v="0"/>
        <n v="14"/>
        <n v="22"/>
        <n v="153"/>
        <n v="3"/>
        <n v="5"/>
        <n v="6"/>
        <n v="9"/>
        <n v="11"/>
        <n v="12"/>
        <n v="13"/>
        <n v="15"/>
        <n v="17"/>
        <n v="105"/>
        <n v="134"/>
        <n v="148"/>
        <n v="161"/>
        <n v="165"/>
        <n v="177"/>
        <n v="189.95"/>
        <n v="230.685"/>
        <n v="264.3"/>
        <n v="288.53000000000003"/>
        <n v="341"/>
        <n v="366.2"/>
        <n v="341.76000000000005"/>
        <n v="373.71500000000003"/>
        <n v="412.3"/>
        <n v="434"/>
        <n v="496"/>
        <n v="477.40000000000003"/>
        <n v="520.80000000000007"/>
        <n v="579.70000000000005"/>
        <n v="863"/>
        <n v="3521.7599999999998"/>
        <n v="3712.7999999999997"/>
        <n v="3680"/>
        <n v="3696"/>
        <n v="3805.12"/>
        <n v="4024.7999999999997"/>
        <n v="5250"/>
        <n v="5360"/>
        <n v="5920"/>
        <n v="6700"/>
        <n v="7650"/>
        <n v="8050.0000000000009"/>
        <n v="8250"/>
        <n v="8850"/>
        <n v="10500"/>
        <n v="11100"/>
        <n v="20125"/>
        <n v="25200"/>
        <n v="26550"/>
        <n v="29600"/>
        <n v="30600"/>
        <n v="32159.999999999996"/>
        <n v="36720"/>
        <n v="38640"/>
        <n v="38400"/>
        <n v="39600"/>
        <n v="1222.0600000000002"/>
        <n v="2194.8000000000002"/>
        <n v="4315.2"/>
        <n v="8630"/>
        <n v="8"/>
        <n v="16"/>
        <n v="18"/>
        <n v="19"/>
        <n v="60.7"/>
        <n v="116"/>
        <n v="121.05"/>
        <n v="144"/>
        <n v="186"/>
        <n v="279"/>
        <n v="3757"/>
        <n v="4334.3999999999996"/>
        <n v="4640"/>
        <n v="5760"/>
        <n v="11600.000000000002"/>
        <n v="14400"/>
        <n v="27840"/>
        <n v="34560"/>
        <n v="23"/>
        <n v="8000"/>
        <n v="28000"/>
        <n v="42480"/>
        <n v="46400.000000000007"/>
        <n v="67000"/>
        <n v="94000"/>
        <n v="50400"/>
        <n v="58800.000000000007"/>
        <n v="60300.000000000007"/>
        <n v="81400"/>
        <n v="631712.50359092897"/>
        <n v="567308.45609216706"/>
        <n v="560950"/>
        <n v="555000"/>
        <n v="499518.92875439685"/>
        <n v="448480.33353232121"/>
        <n v="427637.49751879973"/>
        <n v="389066.27225239831"/>
        <n v="247799.99999999997"/>
        <n v="246000"/>
        <n v="233450"/>
        <n v="230999.99999999997"/>
        <n v="214200"/>
        <n v="207120"/>
        <n v="205720"/>
        <n v="201600"/>
        <n v="192000"/>
        <n v="187600"/>
        <n v="172600.00000000003"/>
        <n v="162399.99999999997"/>
        <n v="144899.99999999997"/>
        <n v="127440"/>
        <n v="118800"/>
        <n v="114750"/>
        <n v="107250"/>
        <n v="106200"/>
        <n v="104650"/>
        <n v="94860"/>
        <n v="88550.000000000015"/>
        <n v="84000"/>
        <n v="601136.13936928438"/>
        <n v="655710.82952882641"/>
        <n v="686951.12626633432"/>
        <n v="679907.68513073062"/>
        <n v="733550"/>
        <n v="879885.27285879385"/>
        <n v="1208199.9999999998"/>
        <n v="1287189.4299359929"/>
        <n v="1684566.6762424773"/>
        <n v="1700359.4888322502"/>
        <n v="1992000.0946567296"/>
        <n v="2045545.2497230077"/>
        <n v="2072017.0117782468"/>
        <n v="2278226.0218790006"/>
        <n v="3432072.4156609648"/>
        <n v="8838560.3716707993"/>
      </sharedItems>
    </cacheField>
    <cacheField name="M8" numFmtId="0">
      <sharedItems containsSemiMixedTypes="0" containsString="0" containsNumber="1" minValue="0" maxValue="9092481.7247213423" count="139">
        <n v="0"/>
        <n v="14"/>
        <n v="22"/>
        <n v="160"/>
        <n v="4"/>
        <n v="5"/>
        <n v="6"/>
        <n v="8"/>
        <n v="9"/>
        <n v="12"/>
        <n v="11"/>
        <n v="13"/>
        <n v="15"/>
        <n v="17"/>
        <n v="114"/>
        <n v="144"/>
        <n v="162"/>
        <n v="167"/>
        <n v="180"/>
        <n v="184"/>
        <n v="209.4"/>
        <n v="224.685"/>
        <n v="250.3"/>
        <n v="305.92500000000001"/>
        <n v="372"/>
        <n v="404.32000000000005"/>
        <n v="370.1"/>
        <n v="399.11000000000007"/>
        <n v="412.3"/>
        <n v="434"/>
        <n v="545.6"/>
        <n v="511.5"/>
        <n v="558"/>
        <n v="613.80000000000007"/>
        <n v="891"/>
        <n v="3681.84"/>
        <n v="3855.6"/>
        <n v="4000"/>
        <n v="4048"/>
        <n v="4136"/>
        <n v="4179.6000000000004"/>
        <n v="4334.3999999999996"/>
        <n v="5700"/>
        <n v="5760"/>
        <n v="6480"/>
        <n v="7200"/>
        <n v="8000"/>
        <n v="8350"/>
        <n v="9000"/>
        <n v="9200.0000000000018"/>
        <n v="11400"/>
        <n v="12150"/>
        <n v="20875"/>
        <n v="27360"/>
        <n v="27599.999999999996"/>
        <n v="32400"/>
        <n v="32000"/>
        <n v="34560"/>
        <n v="38400"/>
        <n v="40080"/>
        <n v="40600"/>
        <n v="43199.999999999993"/>
        <n v="1264.7400000000002"/>
        <n v="2269.2000000000003"/>
        <n v="4454.3999999999996"/>
        <n v="8910"/>
        <n v="10"/>
        <n v="19"/>
        <n v="25"/>
        <n v="56.7"/>
        <n v="120"/>
        <n v="139.5"/>
        <n v="155"/>
        <n v="186"/>
        <n v="310"/>
        <n v="3901.5"/>
        <n v="4644"/>
        <n v="4800"/>
        <n v="6200"/>
        <n v="12000"/>
        <n v="15500"/>
        <n v="28799.999999999996"/>
        <n v="37199.999999999993"/>
        <n v="23"/>
        <n v="30000"/>
        <n v="44160"/>
        <n v="48000"/>
        <n v="43000"/>
        <n v="73000"/>
        <n v="54250"/>
        <n v="63840"/>
        <n v="64800"/>
        <n v="89100.000000000015"/>
        <n v="628553.94107297424"/>
        <n v="617867.90565875953"/>
        <n v="579150"/>
        <n v="518000"/>
        <n v="534112.47844723868"/>
        <n v="480325.5516598766"/>
        <n v="461970.67946245201"/>
        <n v="400469.93885289965"/>
        <n v="257599.99999999997"/>
        <n v="226000"/>
        <n v="242150"/>
        <n v="251999.99999999997"/>
        <n v="224000"/>
        <n v="213840"/>
        <n v="225179.99999999997"/>
        <n v="217000"/>
        <n v="203000"/>
        <n v="201600"/>
        <n v="178200.00000000003"/>
        <n v="168000"/>
        <n v="157320"/>
        <n v="132480"/>
        <n v="129600"/>
        <n v="120000"/>
        <n v="117000"/>
        <n v="110399.99999999999"/>
        <n v="108550"/>
        <n v="99200"/>
        <n v="91850.000000000015"/>
        <n v="91200"/>
        <n v="625495.90449405275"/>
        <n v="676746.52166867966"/>
        <n v="710548.09150757338"/>
        <n v="738008.88731462962"/>
        <n v="757350"/>
        <n v="972762.05166055541"/>
        <n v="1247399.9999999998"/>
        <n v="1397185.6175850688"/>
        <n v="1676143.8428612649"/>
        <n v="1691857.6913880887"/>
        <n v="2123614.38662512"/>
        <n v="2238849.2758218315"/>
        <n v="2208918.1357707381"/>
        <n v="2400178.1206972296"/>
        <n v="3525708.7366652959"/>
        <n v="9092481.7247213423"/>
      </sharedItems>
    </cacheField>
    <cacheField name="M9" numFmtId="0">
      <sharedItems containsSemiMixedTypes="0" containsString="0" containsNumber="1" minValue="0" maxValue="8750395.731963383" count="138">
        <n v="0"/>
        <n v="14"/>
        <n v="22"/>
        <n v="153"/>
        <n v="4"/>
        <n v="5"/>
        <n v="6"/>
        <n v="9"/>
        <n v="12"/>
        <n v="17"/>
        <n v="15"/>
        <n v="18"/>
        <n v="26"/>
        <n v="105"/>
        <n v="134"/>
        <n v="148"/>
        <n v="161"/>
        <n v="165"/>
        <n v="177"/>
        <n v="189.95"/>
        <n v="230.685"/>
        <n v="264.3"/>
        <n v="288.53000000000003"/>
        <n v="341"/>
        <n v="366.2"/>
        <n v="341.76000000000005"/>
        <n v="373.71500000000003"/>
        <n v="412.3"/>
        <n v="434"/>
        <n v="496"/>
        <n v="477.40000000000003"/>
        <n v="520.80000000000007"/>
        <n v="579.70000000000005"/>
        <n v="863"/>
        <n v="3521.7599999999998"/>
        <n v="3712.7999999999997"/>
        <n v="3680"/>
        <n v="3696"/>
        <n v="3805.12"/>
        <n v="4024.7999999999997"/>
        <n v="5250"/>
        <n v="5360"/>
        <n v="5920"/>
        <n v="6700"/>
        <n v="7650"/>
        <n v="8050.0000000000009"/>
        <n v="8250"/>
        <n v="8850"/>
        <n v="10500"/>
        <n v="11100"/>
        <n v="20125"/>
        <n v="25200"/>
        <n v="26550"/>
        <n v="29600"/>
        <n v="30600"/>
        <n v="32159.999999999996"/>
        <n v="36720"/>
        <n v="38640"/>
        <n v="38600"/>
        <n v="39600"/>
        <n v="1222.0600000000002"/>
        <n v="2194.8000000000002"/>
        <n v="4315.2"/>
        <n v="8630"/>
        <n v="10"/>
        <n v="20"/>
        <n v="19"/>
        <n v="60.7"/>
        <n v="116"/>
        <n v="144.5"/>
        <n v="150"/>
        <n v="186"/>
        <n v="310"/>
        <n v="3757"/>
        <n v="4489.2"/>
        <n v="4640"/>
        <n v="6000"/>
        <n v="11600.000000000002"/>
        <n v="15000"/>
        <n v="27840"/>
        <n v="36000"/>
        <n v="24"/>
        <n v="8000"/>
        <n v="21000"/>
        <n v="42480"/>
        <n v="46400.000000000007"/>
        <n v="71000"/>
        <n v="104000"/>
        <n v="52500"/>
        <n v="58800.000000000007"/>
        <n v="60300.000000000007"/>
        <n v="81400"/>
        <n v="625411.17136760941"/>
        <n v="561649.55424264772"/>
        <n v="560950"/>
        <n v="553000"/>
        <n v="494536.22744007176"/>
        <n v="462507.02313055861"/>
        <n v="423371.81348104973"/>
        <n v="385185.33618668065"/>
        <n v="247799.99999999997"/>
        <n v="368000"/>
        <n v="233450"/>
        <n v="230999.99999999997"/>
        <n v="214200"/>
        <n v="207120"/>
        <n v="205720"/>
        <n v="210000"/>
        <n v="193000"/>
        <n v="187600"/>
        <n v="172600.00000000003"/>
        <n v="162399.99999999997"/>
        <n v="144899.99999999997"/>
        <n v="127440"/>
        <n v="118800"/>
        <n v="114750"/>
        <n v="107250"/>
        <n v="106200"/>
        <n v="104650"/>
        <n v="94860"/>
        <n v="88550.000000000015"/>
        <n v="84000"/>
        <n v="595139.80637907574"/>
        <n v="649170.11400427623"/>
        <n v="680098.78878182766"/>
        <n v="673125.60597155173"/>
        <n v="733550"/>
        <n v="967898.24140225281"/>
        <n v="1208199.9999999998"/>
        <n v="1274349.7153723813"/>
        <n v="1667763.1236469585"/>
        <n v="1683398.4029311484"/>
        <n v="1972129.8937125283"/>
        <n v="2025140.9358570206"/>
        <n v="2051348.642085759"/>
        <n v="2255500.7173107574"/>
        <n v="3397837.4933147472"/>
        <n v="8750395.731963383"/>
      </sharedItems>
    </cacheField>
    <cacheField name="M10" numFmtId="0">
      <sharedItems containsSemiMixedTypes="0" containsString="0" containsNumber="1" minValue="0" maxValue="10034775.851265125" count="140">
        <n v="0"/>
        <n v="17"/>
        <n v="22"/>
        <n v="181"/>
        <n v="5"/>
        <n v="6"/>
        <n v="9"/>
        <n v="12"/>
        <n v="20"/>
        <n v="14"/>
        <n v="27"/>
        <n v="18"/>
        <n v="30"/>
        <n v="123"/>
        <n v="160"/>
        <n v="176"/>
        <n v="186"/>
        <n v="194"/>
        <n v="204"/>
        <n v="222.85"/>
        <n v="267.53000000000003"/>
        <n v="277.53000000000003"/>
        <n v="324.32000000000005"/>
        <n v="403"/>
        <n v="442.44000000000005"/>
        <n v="419.78"/>
        <n v="443.9"/>
        <n v="477.40000000000003"/>
        <n v="595.20000000000005"/>
        <n v="545.6"/>
        <n v="632.4"/>
        <n v="682"/>
        <n v="1002"/>
        <n v="4162.08"/>
        <n v="4284"/>
        <n v="4320"/>
        <n v="4400"/>
        <n v="4466.88"/>
        <n v="4644"/>
        <n v="4798.8"/>
        <n v="6150"/>
        <n v="6400"/>
        <n v="7040"/>
        <n v="8000"/>
        <n v="9050"/>
        <n v="9300"/>
        <n v="9700.0000000000018"/>
        <n v="10200.000000000002"/>
        <n v="12300"/>
        <n v="13200"/>
        <n v="23250"/>
        <n v="29520"/>
        <n v="30599.999999999996"/>
        <n v="35200"/>
        <n v="36200"/>
        <n v="38400"/>
        <n v="43440"/>
        <n v="44640"/>
        <n v="45000"/>
        <n v="46559.999999999993"/>
        <n v="1401.12"/>
        <n v="2529.6"/>
        <n v="5011.2"/>
        <n v="10020"/>
        <n v="4"/>
        <n v="11"/>
        <n v="10"/>
        <n v="26"/>
        <n v="19"/>
        <n v="61.36999999999999"/>
        <n v="133"/>
        <n v="153.94999999999999"/>
        <n v="170"/>
        <n v="204.6"/>
        <n v="341"/>
        <n v="4335"/>
        <n v="5108.3999999999996"/>
        <n v="5320"/>
        <n v="6800"/>
        <n v="13300"/>
        <n v="17000"/>
        <n v="31919.999999999996"/>
        <n v="40800"/>
        <n v="25"/>
        <n v="5000"/>
        <n v="31000"/>
        <n v="48960"/>
        <n v="53200"/>
        <n v="54000"/>
        <n v="59000"/>
        <n v="59499.999999999993"/>
        <n v="68880.000000000015"/>
        <n v="72000"/>
        <n v="96800.000000000015"/>
        <n v="684512.52706184844"/>
        <n v="664568.04012819228"/>
        <n v="651300.00000000012"/>
        <n v="599000"/>
        <n v="587538.56274969724"/>
        <n v="521553.75308355986"/>
        <n v="493470.08945598354"/>
        <n v="439426.73676089995"/>
        <n v="285599.99999999994"/>
        <n v="337000"/>
        <n v="269700"/>
        <n v="271599.99999999994"/>
        <n v="253399.99999999997"/>
        <n v="240480"/>
        <n v="244640"/>
        <n v="237999.99999999997"/>
        <n v="225000"/>
        <n v="224000"/>
        <n v="200400"/>
        <n v="186200"/>
        <n v="169739.99999999997"/>
        <n v="146880"/>
        <n v="139680"/>
        <n v="135750"/>
        <n v="126100.00000000001"/>
        <n v="122399.99999999999"/>
        <n v="120900"/>
        <n v="112220"/>
        <n v="102300.00000000001"/>
        <n v="98400"/>
        <n v="700534.00934535707"/>
        <n v="746223.06210417021"/>
        <n v="779923.45845726202"/>
        <n v="787475.36800417339"/>
        <n v="851699.99999999988"/>
        <n v="1059364.6252147658"/>
        <n v="1402800"/>
        <n v="1498519.4153037958"/>
        <n v="1825366.7388315962"/>
        <n v="1939452.1600085706"/>
        <n v="2242593.4219931033"/>
        <n v="2418018.277413283"/>
        <n v="2478468.7343486147"/>
        <n v="2640262.6043814155"/>
        <n v="3925388.1836151443"/>
        <n v="10034775.851265125"/>
      </sharedItems>
    </cacheField>
    <cacheField name="M11" numFmtId="0">
      <sharedItems containsSemiMixedTypes="0" containsString="0" containsNumber="1" minValue="0" maxValue="10278266.735891413" count="139">
        <n v="0"/>
        <n v="17"/>
        <n v="22"/>
        <n v="188"/>
        <n v="5"/>
        <n v="12"/>
        <n v="9"/>
        <n v="20"/>
        <n v="26"/>
        <n v="28"/>
        <n v="18"/>
        <n v="30"/>
        <n v="31"/>
        <n v="128"/>
        <n v="165"/>
        <n v="183"/>
        <n v="192"/>
        <n v="201"/>
        <n v="211"/>
        <n v="247.3"/>
        <n v="261.53000000000003"/>
        <n v="311.76000000000005"/>
        <n v="349.71500000000003"/>
        <n v="434"/>
        <n v="437.44000000000005"/>
        <n v="448.12"/>
        <n v="436.9"/>
        <n v="477.40000000000003"/>
        <n v="520.80000000000007"/>
        <n v="595.20000000000005"/>
        <n v="579.70000000000005"/>
        <n v="669.6"/>
        <n v="682"/>
        <n v="1030"/>
        <n v="4322.16"/>
        <n v="4426.8"/>
        <n v="4480"/>
        <n v="4576"/>
        <n v="4632.32"/>
        <n v="4798.8"/>
        <n v="4953.6000000000004"/>
        <n v="6400"/>
        <n v="6600.0000000000009"/>
        <n v="7320"/>
        <n v="8250"/>
        <n v="9400"/>
        <n v="9600.0000000000018"/>
        <n v="10050"/>
        <n v="10550"/>
        <n v="12800"/>
        <n v="13725"/>
        <n v="24000"/>
        <n v="30720"/>
        <n v="31650"/>
        <n v="36600"/>
        <n v="37600"/>
        <n v="39600"/>
        <n v="45120"/>
        <n v="46080"/>
        <n v="46600"/>
        <n v="48239.999999999993"/>
        <n v="1443.8"/>
        <n v="2604"/>
        <n v="5150.3999999999996"/>
        <n v="10300"/>
        <n v="4"/>
        <n v="10"/>
        <n v="14"/>
        <n v="19"/>
        <n v="74.04000000000002"/>
        <n v="138"/>
        <n v="172.4"/>
        <n v="181"/>
        <n v="223.20000000000002"/>
        <n v="372"/>
        <n v="4479.5"/>
        <n v="5418"/>
        <n v="5520.0000000000009"/>
        <n v="7240"/>
        <n v="13800"/>
        <n v="18100"/>
        <n v="33120"/>
        <n v="43440"/>
        <n v="5000"/>
        <n v="31000"/>
        <n v="50640"/>
        <n v="55200"/>
        <n v="66000"/>
        <n v="70000"/>
        <n v="63349.999999999993"/>
        <n v="71680"/>
        <n v="74250"/>
        <n v="100650"/>
        <n v="743007.23391986103"/>
        <n v="687544.72492466983"/>
        <n v="669500"/>
        <n v="591000"/>
        <n v="602869.64712144714"/>
        <n v="552524.84212696296"/>
        <n v="510962.19994401681"/>
        <n v="453666.80620029452"/>
        <n v="295400"/>
        <n v="322000"/>
        <n v="278400"/>
        <n v="281400"/>
        <n v="263200"/>
        <n v="247200"/>
        <n v="254369.99999999997"/>
        <n v="253399.99999999997"/>
        <n v="233000"/>
        <n v="230999.99999999997"/>
        <n v="206000"/>
        <n v="193200"/>
        <n v="176640"/>
        <n v="151920"/>
        <n v="144720"/>
        <n v="141000"/>
        <n v="130650"/>
        <n v="126600"/>
        <n v="124800.00000000001"/>
        <n v="116560"/>
        <n v="105600.00000000001"/>
        <n v="102400"/>
        <n v="723988.35242067673"/>
        <n v="766443.29991602513"/>
        <n v="802652.11022455816"/>
        <n v="811809.98053605494"/>
        <n v="875500"/>
        <n v="1149892.1477331182"/>
        <n v="1442000"/>
        <n v="1605721.1888601445"/>
        <n v="1981352.6237862962"/>
        <n v="1929754.8992085278"/>
        <n v="2370841.7333133337"/>
        <n v="2405928.186026217"/>
        <n v="2611139.7077755113"/>
        <n v="2627061.2913595089"/>
        <n v="4014904.2714351104"/>
        <n v="10278266.735891413"/>
      </sharedItems>
    </cacheField>
    <cacheField name="M12" numFmtId="0">
      <sharedItems containsSemiMixedTypes="0" containsString="0" containsNumber="1" minValue="0" maxValue="11103464.722401554" count="138">
        <n v="0"/>
        <n v="17"/>
        <n v="22"/>
        <n v="195"/>
        <n v="5"/>
        <n v="12"/>
        <n v="9"/>
        <n v="20"/>
        <n v="26"/>
        <n v="30"/>
        <n v="18"/>
        <n v="33"/>
        <n v="137"/>
        <n v="175"/>
        <n v="197"/>
        <n v="204"/>
        <n v="216"/>
        <n v="224"/>
        <n v="237.3"/>
        <n v="290.76000000000005"/>
        <n v="338.99000000000007"/>
        <n v="367.11000000000007"/>
        <n v="434"/>
        <n v="475.56000000000006"/>
        <n v="441.12"/>
        <n v="488.69000000000005"/>
        <n v="520.80000000000007"/>
        <n v="564.20000000000005"/>
        <n v="644.80000000000007"/>
        <n v="613.80000000000007"/>
        <n v="669.6"/>
        <n v="750.2"/>
        <n v="1114"/>
        <n v="4482.24"/>
        <n v="4712.3999999999996"/>
        <n v="4800"/>
        <n v="4928"/>
        <n v="4963.2"/>
        <n v="5108.3999999999996"/>
        <n v="5263.2"/>
        <n v="6850.0000000000009"/>
        <n v="7000"/>
        <n v="7880"/>
        <n v="8750"/>
        <n v="9750"/>
        <n v="10200.000000000002"/>
        <n v="10800"/>
        <n v="11200.000000000002"/>
        <n v="13700.000000000002"/>
        <n v="14774.999999999998"/>
        <n v="25500"/>
        <n v="32879.999999999993"/>
        <n v="33600"/>
        <n v="39400.000000000007"/>
        <n v="39000"/>
        <n v="42000"/>
        <n v="46800"/>
        <n v="48960"/>
        <n v="49600"/>
        <n v="51839.999999999993"/>
        <n v="1571.8400000000001"/>
        <n v="2827.2000000000003"/>
        <n v="5568"/>
        <n v="11140"/>
        <n v="4"/>
        <n v="10"/>
        <n v="14"/>
        <n v="28"/>
        <n v="65.04000000000002"/>
        <n v="147"/>
        <n v="162.4"/>
        <n v="191"/>
        <n v="223.20000000000002"/>
        <n v="372"/>
        <n v="4768.5"/>
        <n v="5727.6"/>
        <n v="5880"/>
        <n v="7640.0000000000009"/>
        <n v="14700.000000000002"/>
        <n v="19100"/>
        <n v="35280"/>
        <n v="45839.999999999993"/>
        <n v="27"/>
        <n v="35000"/>
        <n v="53760"/>
        <n v="58800.000000000007"/>
        <n v="160000"/>
        <n v="52000"/>
        <n v="66850"/>
        <n v="76720.000000000015"/>
        <n v="78750"/>
        <n v="108350.00000000001"/>
        <n v="739292.19775026187"/>
        <n v="736443.05604431219"/>
        <n v="724100"/>
        <n v="658000"/>
        <n v="636210.16548498161"/>
        <n v="580135.82111612533"/>
        <n v="544154.78347944259"/>
        <n v="480837.50296294253"/>
        <n v="313599.99999999994"/>
        <n v="406000"/>
        <n v="295800"/>
        <n v="302400"/>
        <n v="273000"/>
        <n v="267360"/>
        <n v="273830"/>
        <n v="267400"/>
        <n v="248000"/>
        <n v="244999.99999999997"/>
        <n v="222800"/>
        <n v="205799.99999999997"/>
        <n v="189059.99999999997"/>
        <n v="161280"/>
        <n v="155519.99999999997"/>
        <n v="146250"/>
        <n v="140400"/>
        <n v="134400"/>
        <n v="132600"/>
        <n v="120900"/>
        <n v="112200"/>
        <n v="109600.00000000001"/>
        <n v="747190.63871500967"/>
        <n v="810274.27612997289"/>
        <n v="847844.08685710677"/>
        <n v="868030.85082989524"/>
        <n v="946900"/>
        <n v="1144142.6869944527"/>
        <n v="1559600"/>
        <n v="1597692.5829158435"/>
        <n v="2135733.0157229779"/>
        <n v="2094661.2269590751"/>
        <n v="2497751.4966848125"/>
        <n v="2593390.0905207596"/>
        <n v="2598084.0092366338"/>
        <n v="2875318.5833929819"/>
        <n v="4320621.6908609895"/>
        <n v="11103464.722401554"/>
      </sharedItems>
    </cacheField>
    <cacheField name="FY2013" numFmtId="0">
      <sharedItems containsSemiMixedTypes="0" containsString="0" containsNumber="1" minValue="0" maxValue="93234852.294801906" count="148">
        <n v="0"/>
        <n v="152"/>
        <n v="222"/>
        <n v="1643"/>
        <n v="44"/>
        <n v="60"/>
        <n v="81"/>
        <n v="84"/>
        <n v="111"/>
        <n v="123"/>
        <n v="158"/>
        <n v="165"/>
        <n v="179"/>
        <n v="182"/>
        <n v="211"/>
        <n v="184"/>
        <n v="231"/>
        <n v="244"/>
        <n v="1138"/>
        <n v="1443"/>
        <n v="1612"/>
        <n v="1701"/>
        <n v="1790"/>
        <n v="1871"/>
        <n v="2017.65"/>
        <n v="2435.77"/>
        <n v="2812.1500000000005"/>
        <n v="3121.6450000000004"/>
        <n v="3627"/>
        <n v="4028.84"/>
        <n v="3829.3600000000006"/>
        <n v="4010.1000000000008"/>
        <n v="4296.6000000000004"/>
        <n v="4557.0000000000009"/>
        <n v="5307.2"/>
        <n v="5149.1000000000004"/>
        <n v="5728.8000000000011"/>
        <n v="6138"/>
        <n v="9160"/>
        <n v="37778.879999999997"/>
        <n v="39270"/>
        <n v="39840"/>
        <n v="40304"/>
        <n v="41194.559999999998"/>
        <n v="42570"/>
        <n v="43343.999999999993"/>
        <n v="56900"/>
        <n v="57720"/>
        <n v="64480"/>
        <n v="72150"/>
        <n v="82150"/>
        <n v="85050"/>
        <n v="89500"/>
        <n v="93550"/>
        <n v="113800"/>
        <n v="120900"/>
        <n v="212625"/>
        <n v="273120"/>
        <n v="280650"/>
        <n v="322400"/>
        <n v="328600"/>
        <n v="346320"/>
        <n v="394320"/>
        <n v="408240"/>
        <n v="410600"/>
        <n v="429600"/>
        <n v="12866.119999999999"/>
        <n v="23212.799999999999"/>
        <n v="45796.800000000003"/>
        <n v="91600"/>
        <n v="55"/>
        <n v="95"/>
        <n v="106"/>
        <n v="102"/>
        <n v="144"/>
        <n v="201"/>
        <n v="210"/>
        <n v="686.01"/>
        <n v="1224"/>
        <n v="1504.9"/>
        <n v="1574"/>
        <n v="1915.8"/>
        <n v="3162"/>
        <n v="39737.5"/>
        <n v="47214"/>
        <n v="48960"/>
        <n v="62960"/>
        <n v="122400"/>
        <n v="157400"/>
        <n v="293760"/>
        <n v="377760"/>
        <n v="281"/>
        <n v="90000"/>
        <n v="284000"/>
        <n v="449040"/>
        <n v="489600"/>
        <n v="841000"/>
        <n v="743000"/>
        <n v="550900"/>
        <n v="637280"/>
        <n v="649350"/>
        <n v="886600"/>
        <n v="6490101.0403899485"/>
        <n v="6163192.0534401648"/>
        <n v="5954000"/>
        <n v="6632000"/>
        <n v="5364781.4583716048"/>
        <n v="4889287.1042030845"/>
        <n v="4623548.6371001163"/>
        <n v="4095017.7435096432"/>
        <n v="2619400"/>
        <n v="3147000"/>
        <n v="2466450"/>
        <n v="2506000"/>
        <n v="2300200"/>
        <n v="2198400"/>
        <n v="2240680"/>
        <n v="2203600"/>
        <n v="2053000"/>
        <n v="2020200"/>
        <n v="1832000"/>
        <n v="1713599.9999999998"/>
        <n v="1570440"/>
        <n v="1347120"/>
        <n v="1288800"/>
        <n v="1232250"/>
        <n v="1163500"/>
        <n v="1122600"/>
        <n v="1105650"/>
        <n v="1018660"/>
        <n v="935550"/>
        <n v="910400"/>
        <n v="6439019.6380991526"/>
        <n v="6910214.2113579605"/>
        <n v="7243305.6576515436"/>
        <n v="7357953.157855534"/>
        <n v="7786000"/>
        <n v="9946438.9607620388"/>
        <n v="12824000"/>
        <n v="13650621.702800695"/>
        <n v="17643955.262762148"/>
        <n v="17673492.661374103"/>
        <n v="21434573.64583433"/>
        <n v="21829836.094533529"/>
        <n v="22735929.88696098"/>
        <n v="24057808.487057358"/>
        <n v="36334114.522625856"/>
        <n v="93234852.294801906"/>
      </sharedItems>
    </cacheField>
    <cacheField name="M13" numFmtId="0">
      <sharedItems containsSemiMixedTypes="0" containsString="0" containsNumber="1" minValue="0" maxValue="11047947.398789546"/>
    </cacheField>
    <cacheField name="M14" numFmtId="0">
      <sharedItems containsSemiMixedTypes="0" containsString="0" containsNumber="1" minValue="0" maxValue="11281989.442369165"/>
    </cacheField>
    <cacheField name="M15" numFmtId="0">
      <sharedItems containsSemiMixedTypes="0" containsString="0" containsNumber="1" minValue="0" maxValue="11369497.18099267"/>
    </cacheField>
    <cacheField name="M16" numFmtId="0">
      <sharedItems containsSemiMixedTypes="0" containsString="0" containsNumber="1" minValue="0" maxValue="11312649.695087707"/>
    </cacheField>
    <cacheField name="M17" numFmtId="0">
      <sharedItems containsSemiMixedTypes="0" containsString="0" containsNumber="1" minValue="0" maxValue="11541050.660450554"/>
    </cacheField>
    <cacheField name="M18" numFmtId="0">
      <sharedItems containsSemiMixedTypes="0" containsString="0" containsNumber="1" minValue="0" maxValue="11766884.799917394"/>
    </cacheField>
    <cacheField name="M19" numFmtId="0">
      <sharedItems containsSemiMixedTypes="0" containsString="0" containsNumber="1" minValue="0" maxValue="11708050.375917807"/>
    </cacheField>
    <cacheField name="M20" numFmtId="0">
      <sharedItems containsSemiMixedTypes="0" containsString="0" containsNumber="1" minValue="0" maxValue="11930221.211364441"/>
    </cacheField>
    <cacheField name="M21" numFmtId="0">
      <sharedItems containsSemiMixedTypes="0" containsString="0" containsNumber="1" minValue="0" maxValue="12149877.63719721"/>
    </cacheField>
    <cacheField name="M22" numFmtId="0">
      <sharedItems containsSemiMixedTypes="0" containsString="0" containsNumber="1" minValue="0" maxValue="12367039.243241366"/>
    </cacheField>
    <cacheField name="M23" numFmtId="0">
      <sharedItems containsSemiMixedTypes="0" containsString="0" containsNumber="1" minValue="0" maxValue="12581725.486284154"/>
    </cacheField>
    <cacheField name="M24" numFmtId="0">
      <sharedItems containsSemiMixedTypes="0" containsString="0" containsNumber="1" minValue="0" maxValue="12518816.8588527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Chery" refreshedDate="45353.398541203707" createdVersion="8" refreshedVersion="8" minRefreshableVersion="3" recordCount="231" xr:uid="{71AE98B2-3CAB-4C01-A2C0-F137531ACFB0}">
  <cacheSource type="worksheet">
    <worksheetSource ref="B6:AD237" sheet="Raw Data"/>
  </cacheSource>
  <cacheFields count="29">
    <cacheField name="Branch" numFmtId="0">
      <sharedItems count="11">
        <s v="Branch 1"/>
        <s v="Branch 2"/>
        <s v="Branch 10"/>
        <s v="Branch 3"/>
        <s v="Branch 4"/>
        <s v="Branch 5"/>
        <s v="Branch 6"/>
        <s v="Branch 7"/>
        <s v="Branch 8"/>
        <s v="Branch 9"/>
        <s v="Corporate"/>
      </sharedItems>
    </cacheField>
    <cacheField name="Region" numFmtId="0">
      <sharedItems count="8">
        <s v="G"/>
        <s v="E"/>
        <s v="C"/>
        <s v="B"/>
        <s v="F"/>
        <s v="A"/>
        <s v="D"/>
        <s v="Corporate"/>
      </sharedItems>
    </cacheField>
    <cacheField name="Account" numFmtId="0">
      <sharedItems count="21">
        <s v="G&amp;A Admin Headcount"/>
        <s v="G&amp;A Admin SG&amp;A"/>
        <s v="Marketing Headcount"/>
        <s v="Operations Headcount"/>
        <s v="Operations SG&amp;A"/>
        <s v="Shared Service Allocations"/>
        <s v="Sales Headcount"/>
        <s v="Implementation Headcount"/>
        <s v="Revenue (Units)"/>
        <s v="Project Backlog (Units)"/>
        <s v="Orders (Units)"/>
        <s v="Implementation Hours"/>
        <s v="Depreciation"/>
        <s v="Marketing SG&amp;A"/>
        <s v="Other COGs"/>
        <s v="Implementation SG&amp;A"/>
        <s v="Labor COGs"/>
        <s v="Material COGs"/>
        <s v="Orders"/>
        <s v="Revenue"/>
        <s v="Sales SG&amp;A"/>
      </sharedItems>
    </cacheField>
    <cacheField name="M1" numFmtId="0">
      <sharedItems containsSemiMixedTypes="0" containsString="0" containsNumber="1" minValue="0" maxValue="4322640.0000000009"/>
    </cacheField>
    <cacheField name="M2" numFmtId="0">
      <sharedItems containsSemiMixedTypes="0" containsString="0" containsNumber="1" minValue="0" maxValue="4147418.7000000011"/>
    </cacheField>
    <cacheField name="M3" numFmtId="0">
      <sharedItems containsSemiMixedTypes="0" containsString="0" containsNumber="1" minValue="0" maxValue="4585201.7850000001"/>
    </cacheField>
    <cacheField name="M4" numFmtId="0">
      <sharedItems containsSemiMixedTypes="0" containsString="0" containsNumber="1" minValue="0" maxValue="7147565.3825175017"/>
    </cacheField>
    <cacheField name="M5" numFmtId="0">
      <sharedItems containsSemiMixedTypes="0" containsString="0" containsNumber="1" minValue="0" maxValue="5749988.2364465268"/>
    </cacheField>
    <cacheField name="M6" numFmtId="0">
      <sharedItems containsSemiMixedTypes="0" containsString="0" containsNumber="1" minValue="0" maxValue="9184093.0529242605"/>
    </cacheField>
    <cacheField name="M7" numFmtId="0">
      <sharedItems containsSemiMixedTypes="0" containsString="0" containsNumber="1" minValue="0" maxValue="8838560.3716707993"/>
    </cacheField>
    <cacheField name="M8" numFmtId="0">
      <sharedItems containsSemiMixedTypes="0" containsString="0" containsNumber="1" minValue="0" maxValue="9092481.7247213423"/>
    </cacheField>
    <cacheField name="M9" numFmtId="0">
      <sharedItems containsSemiMixedTypes="0" containsString="0" containsNumber="1" minValue="0" maxValue="8750395.731963383"/>
    </cacheField>
    <cacheField name="M10" numFmtId="0">
      <sharedItems containsSemiMixedTypes="0" containsString="0" containsNumber="1" minValue="0" maxValue="10034775.851265125"/>
    </cacheField>
    <cacheField name="M11" numFmtId="0">
      <sharedItems containsSemiMixedTypes="0" containsString="0" containsNumber="1" minValue="0" maxValue="10278266.735891413"/>
    </cacheField>
    <cacheField name="M12" numFmtId="0">
      <sharedItems containsSemiMixedTypes="0" containsString="0" containsNumber="1" minValue="0" maxValue="11103464.722401554"/>
    </cacheField>
    <cacheField name="FY2013" numFmtId="0">
      <sharedItems containsSemiMixedTypes="0" containsString="0" containsNumber="1" minValue="0" maxValue="93234852.294801906" count="148">
        <n v="0"/>
        <n v="152"/>
        <n v="222"/>
        <n v="1643"/>
        <n v="44"/>
        <n v="60"/>
        <n v="81"/>
        <n v="84"/>
        <n v="111"/>
        <n v="123"/>
        <n v="158"/>
        <n v="165"/>
        <n v="179"/>
        <n v="182"/>
        <n v="211"/>
        <n v="184"/>
        <n v="231"/>
        <n v="244"/>
        <n v="1138"/>
        <n v="1443"/>
        <n v="1612"/>
        <n v="1701"/>
        <n v="1790"/>
        <n v="1871"/>
        <n v="2017.65"/>
        <n v="2435.77"/>
        <n v="2812.1500000000005"/>
        <n v="3121.6450000000004"/>
        <n v="3627"/>
        <n v="4028.84"/>
        <n v="3829.3600000000006"/>
        <n v="4010.1000000000008"/>
        <n v="4296.6000000000004"/>
        <n v="4557.0000000000009"/>
        <n v="5307.2"/>
        <n v="5149.1000000000004"/>
        <n v="5728.8000000000011"/>
        <n v="6138"/>
        <n v="9160"/>
        <n v="37778.879999999997"/>
        <n v="39270"/>
        <n v="39840"/>
        <n v="40304"/>
        <n v="41194.559999999998"/>
        <n v="42570"/>
        <n v="43343.999999999993"/>
        <n v="56900"/>
        <n v="57720"/>
        <n v="64480"/>
        <n v="72150"/>
        <n v="82150"/>
        <n v="85050"/>
        <n v="89500"/>
        <n v="93550"/>
        <n v="113800"/>
        <n v="120900"/>
        <n v="212625"/>
        <n v="273120"/>
        <n v="280650"/>
        <n v="322400"/>
        <n v="328600"/>
        <n v="346320"/>
        <n v="394320"/>
        <n v="408240"/>
        <n v="410600"/>
        <n v="429600"/>
        <n v="12866.119999999999"/>
        <n v="23212.799999999999"/>
        <n v="45796.800000000003"/>
        <n v="91600"/>
        <n v="55"/>
        <n v="95"/>
        <n v="106"/>
        <n v="102"/>
        <n v="144"/>
        <n v="201"/>
        <n v="210"/>
        <n v="686.01"/>
        <n v="1224"/>
        <n v="1504.9"/>
        <n v="1574"/>
        <n v="1915.8"/>
        <n v="3162"/>
        <n v="39737.5"/>
        <n v="47214"/>
        <n v="48960"/>
        <n v="62960"/>
        <n v="122400"/>
        <n v="157400"/>
        <n v="293760"/>
        <n v="377760"/>
        <n v="281"/>
        <n v="90000"/>
        <n v="284000"/>
        <n v="449040"/>
        <n v="489600"/>
        <n v="841000"/>
        <n v="743000"/>
        <n v="550900"/>
        <n v="637280"/>
        <n v="649350"/>
        <n v="886600"/>
        <n v="6490101.0403899485"/>
        <n v="6163192.0534401648"/>
        <n v="5954000"/>
        <n v="6632000"/>
        <n v="5364781.4583716048"/>
        <n v="4889287.1042030845"/>
        <n v="4623548.6371001163"/>
        <n v="4095017.7435096432"/>
        <n v="2619400"/>
        <n v="3147000"/>
        <n v="2466450"/>
        <n v="2506000"/>
        <n v="2300200"/>
        <n v="2198400"/>
        <n v="2240680"/>
        <n v="2203600"/>
        <n v="2053000"/>
        <n v="2020200"/>
        <n v="1832000"/>
        <n v="1713599.9999999998"/>
        <n v="1570440"/>
        <n v="1347120"/>
        <n v="1288800"/>
        <n v="1232250"/>
        <n v="1163500"/>
        <n v="1122600"/>
        <n v="1105650"/>
        <n v="1018660"/>
        <n v="935550"/>
        <n v="910400"/>
        <n v="6439019.6380991526"/>
        <n v="6910214.2113579605"/>
        <n v="7243305.6576515436"/>
        <n v="7357953.157855534"/>
        <n v="7786000"/>
        <n v="9946438.9607620388"/>
        <n v="12824000"/>
        <n v="13650621.702800695"/>
        <n v="17643955.262762148"/>
        <n v="17673492.661374103"/>
        <n v="21434573.64583433"/>
        <n v="21829836.094533529"/>
        <n v="22735929.88696098"/>
        <n v="24057808.487057358"/>
        <n v="36334114.522625856"/>
        <n v="93234852.294801906"/>
      </sharedItems>
    </cacheField>
    <cacheField name="M13" numFmtId="0">
      <sharedItems containsSemiMixedTypes="0" containsString="0" containsNumber="1" minValue="0" maxValue="11047947.398789546"/>
    </cacheField>
    <cacheField name="M14" numFmtId="0">
      <sharedItems containsSemiMixedTypes="0" containsString="0" containsNumber="1" minValue="0" maxValue="11281989.442369165"/>
    </cacheField>
    <cacheField name="M15" numFmtId="0">
      <sharedItems containsSemiMixedTypes="0" containsString="0" containsNumber="1" minValue="0" maxValue="11369497.18099267"/>
    </cacheField>
    <cacheField name="M16" numFmtId="0">
      <sharedItems containsSemiMixedTypes="0" containsString="0" containsNumber="1" minValue="0" maxValue="11312649.695087707"/>
    </cacheField>
    <cacheField name="M17" numFmtId="0">
      <sharedItems containsSemiMixedTypes="0" containsString="0" containsNumber="1" minValue="0" maxValue="11541050.660450554"/>
    </cacheField>
    <cacheField name="M18" numFmtId="0">
      <sharedItems containsSemiMixedTypes="0" containsString="0" containsNumber="1" minValue="0" maxValue="11766884.799917394"/>
    </cacheField>
    <cacheField name="M19" numFmtId="0">
      <sharedItems containsSemiMixedTypes="0" containsString="0" containsNumber="1" minValue="0" maxValue="11708050.375917807"/>
    </cacheField>
    <cacheField name="M20" numFmtId="0">
      <sharedItems containsSemiMixedTypes="0" containsString="0" containsNumber="1" minValue="0" maxValue="11930221.211364441"/>
    </cacheField>
    <cacheField name="M21" numFmtId="0">
      <sharedItems containsSemiMixedTypes="0" containsString="0" containsNumber="1" minValue="0" maxValue="12149877.63719721"/>
    </cacheField>
    <cacheField name="M22" numFmtId="0">
      <sharedItems containsSemiMixedTypes="0" containsString="0" containsNumber="1" minValue="0" maxValue="12367039.243241366"/>
    </cacheField>
    <cacheField name="M23" numFmtId="0">
      <sharedItems containsSemiMixedTypes="0" containsString="0" containsNumber="1" minValue="0" maxValue="12581725.486284154"/>
    </cacheField>
    <cacheField name="M24" numFmtId="0">
      <sharedItems containsSemiMixedTypes="0" containsString="0" containsNumber="1" minValue="0" maxValue="12518816.858852731"/>
    </cacheField>
    <cacheField name="FY2014" numFmtId="0">
      <sharedItems containsSemiMixedTypes="0" containsString="0" containsNumber="1" minValue="0" maxValue="141575749.99046478" count="149">
        <n v="0"/>
        <n v="251"/>
        <n v="285"/>
        <n v="2641"/>
        <n v="79"/>
        <n v="87"/>
        <n v="144"/>
        <n v="161"/>
        <n v="172"/>
        <n v="234"/>
        <n v="289"/>
        <n v="304"/>
        <n v="303"/>
        <n v="312"/>
        <n v="403"/>
        <n v="267"/>
        <n v="425"/>
        <n v="442"/>
        <n v="1842"/>
        <n v="2317"/>
        <n v="2588"/>
        <n v="2738"/>
        <n v="2899"/>
        <n v="3005"/>
        <n v="3249.05"/>
        <n v="3796.9549999999999"/>
        <n v="4338.6400000000003"/>
        <n v="5037.7750000000005"/>
        <n v="5859"/>
        <n v="6404"/>
        <n v="6158.66"/>
        <n v="6357.1550000000007"/>
        <n v="6878.9000000000005"/>
        <n v="7291.2"/>
        <n v="8680.0000000000018"/>
        <n v="8354.5"/>
        <n v="9262.7999999999993"/>
        <n v="9854.9"/>
        <n v="14754"/>
        <n v="60670.32"/>
        <n v="63117.599999999999"/>
        <n v="64480"/>
        <n v="64768"/>
        <n v="66672.320000000007"/>
        <n v="68421.600000000006"/>
        <n v="69505.2"/>
        <n v="92100"/>
        <n v="92680"/>
        <n v="103520"/>
        <n v="115850"/>
        <n v="132050"/>
        <n v="136900"/>
        <n v="144950"/>
        <n v="150250"/>
        <n v="184200"/>
        <n v="194100"/>
        <n v="342250"/>
        <n v="442080"/>
        <n v="450750"/>
        <n v="517600"/>
        <n v="528200"/>
        <n v="556080"/>
        <n v="633840"/>
        <n v="657120"/>
        <n v="663200"/>
        <n v="695760"/>
        <n v="20656.679999999997"/>
        <n v="37274.399999999994"/>
        <n v="73776.000000000015"/>
        <n v="147540"/>
        <n v="53"/>
        <n v="165"/>
        <n v="120"/>
        <n v="155"/>
        <n v="190"/>
        <n v="287"/>
        <n v="334"/>
        <n v="297"/>
        <n v="949.55"/>
        <n v="1966"/>
        <n v="2179"/>
        <n v="2533"/>
        <n v="3069"/>
        <n v="4960"/>
        <n v="63869"/>
        <n v="76006.8"/>
        <n v="78640"/>
        <n v="101320"/>
        <n v="196600"/>
        <n v="253300"/>
        <n v="471840"/>
        <n v="607920"/>
        <n v="331"/>
        <n v="162000"/>
        <n v="498000"/>
        <n v="721200"/>
        <n v="786400"/>
        <n v="2154000"/>
        <n v="702000"/>
        <n v="886550"/>
        <n v="1031520"/>
        <n v="1042650"/>
        <n v="1423400"/>
        <n v="9831482.0242154282"/>
        <n v="9355934.030555401"/>
        <n v="9590100"/>
        <n v="8757000"/>
        <n v="8146532.1327840658"/>
        <n v="7440596.2543871962"/>
        <n v="7075721.1562416255"/>
        <n v="6219579.3805881664"/>
        <n v="4207000"/>
        <n v="5424000"/>
        <n v="3970100"/>
        <n v="4058600"/>
        <n v="3697400"/>
        <n v="3540960"/>
        <n v="3597320"/>
        <n v="3546200"/>
        <n v="3316000"/>
        <n v="3243800"/>
        <n v="2950800"/>
        <n v="2752400"/>
        <n v="2541960"/>
        <n v="2163600"/>
        <n v="2087280"/>
        <n v="1980750"/>
        <n v="1884350"/>
        <n v="1803000"/>
        <n v="1779700"/>
        <n v="1637420"/>
        <n v="1505900"/>
        <n v="1473600"/>
        <n v="9786889.6819654349"/>
        <n v="10518093.258077201"/>
        <n v="11000417.219063897"/>
        <n v="11266997.178145319"/>
        <n v="12540900"/>
        <n v="14753154.213955369"/>
        <n v="20655600"/>
        <n v="20860338.505746186"/>
        <n v="26693966.35931173"/>
        <n v="26755507.438186392"/>
        <n v="32875631.587524146"/>
        <n v="33756784.957849249"/>
        <n v="34758610.413964763"/>
        <n v="36531948.218627989"/>
        <n v="55341464.311008207"/>
        <n v="141575749.990464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x v="0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"/>
    <x v="0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0"/>
    <x v="0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"/>
    <x v="0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0"/>
    <x v="0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"/>
    <x v="0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0"/>
    <x v="0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"/>
    <x v="0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0"/>
    <x v="0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0"/>
    <x v="0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0"/>
    <x v="0"/>
    <x v="6"/>
    <x v="1"/>
    <x v="1"/>
    <x v="1"/>
    <x v="1"/>
    <x v="1"/>
    <x v="1"/>
    <x v="1"/>
    <x v="1"/>
    <x v="1"/>
    <x v="1"/>
    <x v="1"/>
    <x v="1"/>
    <x v="1"/>
    <n v="19"/>
    <n v="19"/>
    <n v="20"/>
    <n v="20"/>
    <n v="20"/>
    <n v="20"/>
    <n v="21"/>
    <n v="21"/>
    <n v="22"/>
    <n v="23"/>
    <n v="23"/>
    <n v="23"/>
  </r>
  <r>
    <x v="0"/>
    <x v="0"/>
    <x v="7"/>
    <x v="2"/>
    <x v="2"/>
    <x v="2"/>
    <x v="2"/>
    <x v="2"/>
    <x v="2"/>
    <x v="2"/>
    <x v="2"/>
    <x v="2"/>
    <x v="2"/>
    <x v="2"/>
    <x v="2"/>
    <x v="2"/>
    <n v="22"/>
    <n v="22"/>
    <n v="22"/>
    <n v="22"/>
    <n v="22"/>
    <n v="25"/>
    <n v="25"/>
    <n v="25"/>
    <n v="25"/>
    <n v="25"/>
    <n v="25"/>
    <n v="25"/>
  </r>
  <r>
    <x v="0"/>
    <x v="0"/>
    <x v="8"/>
    <x v="3"/>
    <x v="3"/>
    <x v="3"/>
    <x v="3"/>
    <x v="3"/>
    <x v="3"/>
    <x v="3"/>
    <x v="3"/>
    <x v="3"/>
    <x v="3"/>
    <x v="3"/>
    <x v="3"/>
    <x v="3"/>
    <n v="202"/>
    <n v="202"/>
    <n v="209"/>
    <n v="209"/>
    <n v="216"/>
    <n v="216"/>
    <n v="223"/>
    <n v="223"/>
    <n v="230"/>
    <n v="230"/>
    <n v="237"/>
    <n v="244"/>
  </r>
  <r>
    <x v="2"/>
    <x v="1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2"/>
    <x v="1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2"/>
    <x v="1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2"/>
    <x v="1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2"/>
    <x v="1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2"/>
    <x v="1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"/>
    <x v="0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"/>
    <x v="0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3"/>
    <x v="2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3"/>
    <x v="2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3"/>
    <x v="2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3"/>
    <x v="2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3"/>
    <x v="2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3"/>
    <x v="2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4"/>
    <x v="3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4"/>
    <x v="3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4"/>
    <x v="3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4"/>
    <x v="3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4"/>
    <x v="3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4"/>
    <x v="3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5"/>
    <x v="4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5"/>
    <x v="4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5"/>
    <x v="4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5"/>
    <x v="4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5"/>
    <x v="4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5"/>
    <x v="4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6"/>
    <x v="5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6"/>
    <x v="5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6"/>
    <x v="5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6"/>
    <x v="5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6"/>
    <x v="5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6"/>
    <x v="5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7"/>
    <x v="5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7"/>
    <x v="5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7"/>
    <x v="5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7"/>
    <x v="5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7"/>
    <x v="5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7"/>
    <x v="5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7"/>
    <x v="5"/>
    <x v="6"/>
    <x v="4"/>
    <x v="4"/>
    <x v="4"/>
    <x v="4"/>
    <x v="4"/>
    <x v="4"/>
    <x v="4"/>
    <x v="4"/>
    <x v="4"/>
    <x v="4"/>
    <x v="4"/>
    <x v="4"/>
    <x v="4"/>
    <n v="5"/>
    <n v="5"/>
    <n v="6"/>
    <n v="6"/>
    <n v="5"/>
    <n v="6"/>
    <n v="6"/>
    <n v="8"/>
    <n v="7"/>
    <n v="8"/>
    <n v="9"/>
    <n v="8"/>
  </r>
  <r>
    <x v="4"/>
    <x v="3"/>
    <x v="6"/>
    <x v="5"/>
    <x v="5"/>
    <x v="5"/>
    <x v="5"/>
    <x v="5"/>
    <x v="5"/>
    <x v="5"/>
    <x v="5"/>
    <x v="5"/>
    <x v="4"/>
    <x v="4"/>
    <x v="4"/>
    <x v="5"/>
    <n v="5"/>
    <n v="6"/>
    <n v="7"/>
    <n v="7"/>
    <n v="7"/>
    <n v="7"/>
    <n v="8"/>
    <n v="8"/>
    <n v="8"/>
    <n v="8"/>
    <n v="8"/>
    <n v="8"/>
  </r>
  <r>
    <x v="5"/>
    <x v="4"/>
    <x v="6"/>
    <x v="5"/>
    <x v="5"/>
    <x v="5"/>
    <x v="6"/>
    <x v="6"/>
    <x v="6"/>
    <x v="6"/>
    <x v="6"/>
    <x v="6"/>
    <x v="5"/>
    <x v="5"/>
    <x v="5"/>
    <x v="6"/>
    <n v="12"/>
    <n v="12"/>
    <n v="12"/>
    <n v="12"/>
    <n v="12"/>
    <n v="12"/>
    <n v="12"/>
    <n v="12"/>
    <n v="12"/>
    <n v="12"/>
    <n v="12"/>
    <n v="12"/>
  </r>
  <r>
    <x v="6"/>
    <x v="5"/>
    <x v="6"/>
    <x v="5"/>
    <x v="5"/>
    <x v="5"/>
    <x v="6"/>
    <x v="7"/>
    <x v="6"/>
    <x v="6"/>
    <x v="7"/>
    <x v="7"/>
    <x v="6"/>
    <x v="6"/>
    <x v="6"/>
    <x v="7"/>
    <n v="9"/>
    <n v="10"/>
    <n v="10"/>
    <n v="11"/>
    <n v="12"/>
    <n v="14"/>
    <n v="15"/>
    <n v="16"/>
    <n v="16"/>
    <n v="16"/>
    <n v="16"/>
    <n v="16"/>
  </r>
  <r>
    <x v="3"/>
    <x v="2"/>
    <x v="6"/>
    <x v="1"/>
    <x v="1"/>
    <x v="1"/>
    <x v="7"/>
    <x v="8"/>
    <x v="7"/>
    <x v="7"/>
    <x v="8"/>
    <x v="7"/>
    <x v="7"/>
    <x v="5"/>
    <x v="5"/>
    <x v="8"/>
    <n v="12"/>
    <n v="12"/>
    <n v="15"/>
    <n v="15"/>
    <n v="15"/>
    <n v="15"/>
    <n v="15"/>
    <n v="15"/>
    <n v="14"/>
    <n v="15"/>
    <n v="15"/>
    <n v="14"/>
  </r>
  <r>
    <x v="7"/>
    <x v="5"/>
    <x v="7"/>
    <x v="6"/>
    <x v="6"/>
    <x v="6"/>
    <x v="7"/>
    <x v="8"/>
    <x v="7"/>
    <x v="7"/>
    <x v="9"/>
    <x v="8"/>
    <x v="7"/>
    <x v="5"/>
    <x v="5"/>
    <x v="9"/>
    <n v="12"/>
    <n v="12"/>
    <n v="18"/>
    <n v="18"/>
    <n v="18"/>
    <n v="18"/>
    <n v="18"/>
    <n v="24"/>
    <n v="24"/>
    <n v="24"/>
    <n v="24"/>
    <n v="24"/>
  </r>
  <r>
    <x v="1"/>
    <x v="0"/>
    <x v="6"/>
    <x v="7"/>
    <x v="7"/>
    <x v="7"/>
    <x v="8"/>
    <x v="9"/>
    <x v="8"/>
    <x v="8"/>
    <x v="10"/>
    <x v="9"/>
    <x v="8"/>
    <x v="7"/>
    <x v="2"/>
    <x v="10"/>
    <n v="22"/>
    <n v="22"/>
    <n v="23"/>
    <n v="23"/>
    <n v="24"/>
    <n v="24"/>
    <n v="24"/>
    <n v="25"/>
    <n v="25"/>
    <n v="25"/>
    <n v="26"/>
    <n v="26"/>
  </r>
  <r>
    <x v="2"/>
    <x v="1"/>
    <x v="6"/>
    <x v="6"/>
    <x v="6"/>
    <x v="6"/>
    <x v="1"/>
    <x v="1"/>
    <x v="9"/>
    <x v="9"/>
    <x v="9"/>
    <x v="8"/>
    <x v="2"/>
    <x v="2"/>
    <x v="2"/>
    <x v="11"/>
    <n v="22"/>
    <n v="22"/>
    <n v="25"/>
    <n v="25"/>
    <n v="25"/>
    <n v="25"/>
    <n v="25"/>
    <n v="27"/>
    <n v="27"/>
    <n v="27"/>
    <n v="27"/>
    <n v="27"/>
  </r>
  <r>
    <x v="4"/>
    <x v="3"/>
    <x v="7"/>
    <x v="8"/>
    <x v="8"/>
    <x v="8"/>
    <x v="9"/>
    <x v="10"/>
    <x v="10"/>
    <x v="10"/>
    <x v="11"/>
    <x v="10"/>
    <x v="8"/>
    <x v="7"/>
    <x v="7"/>
    <x v="12"/>
    <n v="20"/>
    <n v="20"/>
    <n v="20"/>
    <n v="27"/>
    <n v="27"/>
    <n v="27"/>
    <n v="27"/>
    <n v="27"/>
    <n v="27"/>
    <n v="27"/>
    <n v="27"/>
    <n v="27"/>
  </r>
  <r>
    <x v="5"/>
    <x v="4"/>
    <x v="7"/>
    <x v="2"/>
    <x v="2"/>
    <x v="2"/>
    <x v="10"/>
    <x v="11"/>
    <x v="1"/>
    <x v="1"/>
    <x v="1"/>
    <x v="1"/>
    <x v="9"/>
    <x v="8"/>
    <x v="8"/>
    <x v="13"/>
    <n v="26"/>
    <n v="26"/>
    <n v="26"/>
    <n v="26"/>
    <n v="26"/>
    <n v="26"/>
    <n v="26"/>
    <n v="26"/>
    <n v="26"/>
    <n v="26"/>
    <n v="26"/>
    <n v="26"/>
  </r>
  <r>
    <x v="3"/>
    <x v="2"/>
    <x v="7"/>
    <x v="9"/>
    <x v="9"/>
    <x v="9"/>
    <x v="11"/>
    <x v="12"/>
    <x v="11"/>
    <x v="11"/>
    <x v="12"/>
    <x v="10"/>
    <x v="10"/>
    <x v="9"/>
    <x v="9"/>
    <x v="14"/>
    <n v="31"/>
    <n v="31"/>
    <n v="32"/>
    <n v="32"/>
    <n v="32"/>
    <n v="33"/>
    <n v="34"/>
    <n v="34"/>
    <n v="35"/>
    <n v="36"/>
    <n v="36"/>
    <n v="37"/>
  </r>
  <r>
    <x v="6"/>
    <x v="5"/>
    <x v="7"/>
    <x v="9"/>
    <x v="10"/>
    <x v="9"/>
    <x v="11"/>
    <x v="12"/>
    <x v="11"/>
    <x v="11"/>
    <x v="13"/>
    <x v="11"/>
    <x v="11"/>
    <x v="10"/>
    <x v="10"/>
    <x v="15"/>
    <n v="18"/>
    <n v="18"/>
    <n v="22"/>
    <n v="22"/>
    <n v="24"/>
    <n v="24"/>
    <n v="24"/>
    <n v="24"/>
    <n v="24"/>
    <n v="23"/>
    <n v="22"/>
    <n v="22"/>
  </r>
  <r>
    <x v="2"/>
    <x v="1"/>
    <x v="7"/>
    <x v="8"/>
    <x v="8"/>
    <x v="8"/>
    <x v="12"/>
    <x v="13"/>
    <x v="12"/>
    <x v="12"/>
    <x v="13"/>
    <x v="9"/>
    <x v="12"/>
    <x v="11"/>
    <x v="9"/>
    <x v="16"/>
    <n v="30"/>
    <n v="30"/>
    <n v="35"/>
    <n v="35"/>
    <n v="35"/>
    <n v="35"/>
    <n v="35"/>
    <n v="38"/>
    <n v="38"/>
    <n v="38"/>
    <n v="38"/>
    <n v="38"/>
  </r>
  <r>
    <x v="1"/>
    <x v="0"/>
    <x v="7"/>
    <x v="8"/>
    <x v="8"/>
    <x v="8"/>
    <x v="12"/>
    <x v="13"/>
    <x v="12"/>
    <x v="12"/>
    <x v="13"/>
    <x v="12"/>
    <x v="12"/>
    <x v="12"/>
    <x v="11"/>
    <x v="17"/>
    <n v="34"/>
    <n v="34"/>
    <n v="35"/>
    <n v="35"/>
    <n v="36"/>
    <n v="36"/>
    <n v="37"/>
    <n v="38"/>
    <n v="38"/>
    <n v="39"/>
    <n v="40"/>
    <n v="40"/>
  </r>
  <r>
    <x v="6"/>
    <x v="5"/>
    <x v="8"/>
    <x v="10"/>
    <x v="11"/>
    <x v="10"/>
    <x v="13"/>
    <x v="14"/>
    <x v="13"/>
    <x v="13"/>
    <x v="14"/>
    <x v="13"/>
    <x v="13"/>
    <x v="13"/>
    <x v="12"/>
    <x v="18"/>
    <n v="142"/>
    <n v="142"/>
    <n v="146"/>
    <n v="146"/>
    <n v="146"/>
    <n v="151"/>
    <n v="155"/>
    <n v="155"/>
    <n v="160"/>
    <n v="165"/>
    <n v="165"/>
    <n v="169"/>
  </r>
  <r>
    <x v="4"/>
    <x v="3"/>
    <x v="8"/>
    <x v="11"/>
    <x v="12"/>
    <x v="11"/>
    <x v="14"/>
    <x v="15"/>
    <x v="14"/>
    <x v="14"/>
    <x v="15"/>
    <x v="14"/>
    <x v="14"/>
    <x v="14"/>
    <x v="13"/>
    <x v="19"/>
    <n v="175"/>
    <n v="181"/>
    <n v="181"/>
    <n v="186"/>
    <n v="186"/>
    <n v="191"/>
    <n v="196"/>
    <n v="196"/>
    <n v="201"/>
    <n v="206"/>
    <n v="206"/>
    <n v="212"/>
  </r>
  <r>
    <x v="5"/>
    <x v="4"/>
    <x v="8"/>
    <x v="3"/>
    <x v="3"/>
    <x v="3"/>
    <x v="15"/>
    <x v="16"/>
    <x v="15"/>
    <x v="15"/>
    <x v="16"/>
    <x v="15"/>
    <x v="15"/>
    <x v="15"/>
    <x v="14"/>
    <x v="20"/>
    <n v="197"/>
    <n v="197"/>
    <n v="204"/>
    <n v="204"/>
    <n v="211"/>
    <n v="211"/>
    <n v="218"/>
    <n v="218"/>
    <n v="225"/>
    <n v="232"/>
    <n v="232"/>
    <n v="239"/>
  </r>
  <r>
    <x v="2"/>
    <x v="1"/>
    <x v="8"/>
    <x v="12"/>
    <x v="13"/>
    <x v="12"/>
    <x v="16"/>
    <x v="17"/>
    <x v="16"/>
    <x v="16"/>
    <x v="17"/>
    <x v="16"/>
    <x v="16"/>
    <x v="16"/>
    <x v="15"/>
    <x v="21"/>
    <n v="211"/>
    <n v="211"/>
    <n v="217"/>
    <n v="217"/>
    <n v="223"/>
    <n v="223"/>
    <n v="229"/>
    <n v="235"/>
    <n v="235"/>
    <n v="241"/>
    <n v="248"/>
    <n v="248"/>
  </r>
  <r>
    <x v="3"/>
    <x v="2"/>
    <x v="8"/>
    <x v="13"/>
    <x v="14"/>
    <x v="13"/>
    <x v="17"/>
    <x v="18"/>
    <x v="17"/>
    <x v="17"/>
    <x v="18"/>
    <x v="17"/>
    <x v="17"/>
    <x v="17"/>
    <x v="16"/>
    <x v="22"/>
    <n v="223"/>
    <n v="223"/>
    <n v="230"/>
    <n v="230"/>
    <n v="230"/>
    <n v="237"/>
    <n v="245"/>
    <n v="245"/>
    <n v="252"/>
    <n v="259"/>
    <n v="259"/>
    <n v="266"/>
  </r>
  <r>
    <x v="1"/>
    <x v="0"/>
    <x v="8"/>
    <x v="14"/>
    <x v="15"/>
    <x v="14"/>
    <x v="18"/>
    <x v="19"/>
    <x v="18"/>
    <x v="18"/>
    <x v="19"/>
    <x v="18"/>
    <x v="18"/>
    <x v="18"/>
    <x v="17"/>
    <x v="23"/>
    <n v="231"/>
    <n v="231"/>
    <n v="238"/>
    <n v="238"/>
    <n v="245"/>
    <n v="245"/>
    <n v="252"/>
    <n v="258"/>
    <n v="258"/>
    <n v="265"/>
    <n v="272"/>
    <n v="272"/>
  </r>
  <r>
    <x v="4"/>
    <x v="3"/>
    <x v="9"/>
    <x v="15"/>
    <x v="16"/>
    <x v="15"/>
    <x v="19"/>
    <x v="20"/>
    <x v="19"/>
    <x v="19"/>
    <x v="20"/>
    <x v="19"/>
    <x v="19"/>
    <x v="19"/>
    <x v="18"/>
    <x v="24"/>
    <n v="237.3"/>
    <n v="260.75"/>
    <n v="260.75"/>
    <n v="255.75"/>
    <n v="255.75"/>
    <n v="280.2"/>
    <n v="275.2"/>
    <n v="275.2"/>
    <n v="270.2"/>
    <n v="294.64999999999998"/>
    <n v="294.64999999999998"/>
    <n v="288.64999999999998"/>
  </r>
  <r>
    <x v="2"/>
    <x v="1"/>
    <x v="9"/>
    <x v="16"/>
    <x v="17"/>
    <x v="16"/>
    <x v="20"/>
    <x v="21"/>
    <x v="20"/>
    <x v="20"/>
    <x v="21"/>
    <x v="20"/>
    <x v="20"/>
    <x v="20"/>
    <x v="19"/>
    <x v="25"/>
    <n v="283.76000000000005"/>
    <n v="283.76000000000005"/>
    <n v="298.375"/>
    <n v="298.375"/>
    <n v="312.99000000000007"/>
    <n v="312.99000000000007"/>
    <n v="327.60499999999996"/>
    <n v="321.60499999999996"/>
    <n v="321.60499999999996"/>
    <n v="336.22"/>
    <n v="349.83500000000004"/>
    <n v="349.83500000000004"/>
  </r>
  <r>
    <x v="5"/>
    <x v="4"/>
    <x v="9"/>
    <x v="17"/>
    <x v="18"/>
    <x v="17"/>
    <x v="21"/>
    <x v="22"/>
    <x v="21"/>
    <x v="21"/>
    <x v="22"/>
    <x v="21"/>
    <x v="21"/>
    <x v="21"/>
    <x v="20"/>
    <x v="26"/>
    <n v="338.99000000000007"/>
    <n v="338.99000000000007"/>
    <n v="331.99000000000007"/>
    <n v="331.99000000000007"/>
    <n v="366.22"/>
    <n v="366.22"/>
    <n v="359.22"/>
    <n v="359.22"/>
    <n v="393.45"/>
    <n v="386.45"/>
    <n v="386.45"/>
    <n v="379.45"/>
  </r>
  <r>
    <x v="3"/>
    <x v="2"/>
    <x v="9"/>
    <x v="18"/>
    <x v="19"/>
    <x v="18"/>
    <x v="22"/>
    <x v="23"/>
    <x v="22"/>
    <x v="22"/>
    <x v="23"/>
    <x v="22"/>
    <x v="22"/>
    <x v="22"/>
    <x v="21"/>
    <x v="27"/>
    <n v="392.505"/>
    <n v="392.505"/>
    <n v="385.505"/>
    <n v="385.505"/>
    <n v="385.505"/>
    <n v="410.9"/>
    <n v="435.29500000000002"/>
    <n v="435.29500000000002"/>
    <n v="428.29500000000002"/>
    <n v="453.69000000000005"/>
    <n v="453.69000000000005"/>
    <n v="479.08500000000004"/>
  </r>
  <r>
    <x v="4"/>
    <x v="3"/>
    <x v="10"/>
    <x v="19"/>
    <x v="20"/>
    <x v="19"/>
    <x v="23"/>
    <x v="24"/>
    <x v="23"/>
    <x v="23"/>
    <x v="24"/>
    <x v="23"/>
    <x v="23"/>
    <x v="23"/>
    <x v="22"/>
    <x v="28"/>
    <n v="434"/>
    <n v="465"/>
    <n v="465"/>
    <n v="465"/>
    <n v="465"/>
    <n v="496"/>
    <n v="496"/>
    <n v="496"/>
    <n v="496"/>
    <n v="527"/>
    <n v="527"/>
    <n v="527"/>
  </r>
  <r>
    <x v="6"/>
    <x v="5"/>
    <x v="9"/>
    <x v="20"/>
    <x v="21"/>
    <x v="20"/>
    <x v="24"/>
    <x v="25"/>
    <x v="24"/>
    <x v="24"/>
    <x v="25"/>
    <x v="24"/>
    <x v="24"/>
    <x v="24"/>
    <x v="23"/>
    <x v="29"/>
    <n v="470.56000000000006"/>
    <n v="470.56000000000006"/>
    <n v="513.67999999999995"/>
    <n v="513.67999999999995"/>
    <n v="513.67999999999995"/>
    <n v="508.67999999999995"/>
    <n v="551.79999999999995"/>
    <n v="551.79999999999995"/>
    <n v="546.79999999999995"/>
    <n v="588.92000000000007"/>
    <n v="588.92000000000007"/>
    <n v="584.92000000000007"/>
  </r>
  <r>
    <x v="0"/>
    <x v="0"/>
    <x v="9"/>
    <x v="21"/>
    <x v="22"/>
    <x v="21"/>
    <x v="25"/>
    <x v="26"/>
    <x v="25"/>
    <x v="25"/>
    <x v="26"/>
    <x v="25"/>
    <x v="25"/>
    <x v="25"/>
    <x v="24"/>
    <x v="30"/>
    <n v="469.46000000000004"/>
    <n v="469.46000000000004"/>
    <n v="497.8"/>
    <n v="497.8"/>
    <n v="490.8"/>
    <n v="490.8"/>
    <n v="519.1400000000001"/>
    <n v="519.1400000000001"/>
    <n v="547.48"/>
    <n v="547.48"/>
    <n v="540.48"/>
    <n v="568.82000000000005"/>
  </r>
  <r>
    <x v="1"/>
    <x v="0"/>
    <x v="9"/>
    <x v="22"/>
    <x v="23"/>
    <x v="22"/>
    <x v="26"/>
    <x v="27"/>
    <x v="26"/>
    <x v="26"/>
    <x v="27"/>
    <x v="26"/>
    <x v="26"/>
    <x v="26"/>
    <x v="25"/>
    <x v="31"/>
    <n v="481.69000000000005"/>
    <n v="481.69000000000005"/>
    <n v="507.08500000000004"/>
    <n v="507.08500000000004"/>
    <n v="532.48"/>
    <n v="532.48"/>
    <n v="525.48"/>
    <n v="551.875"/>
    <n v="551.875"/>
    <n v="544.875"/>
    <n v="570.27"/>
    <n v="570.27"/>
  </r>
  <r>
    <x v="2"/>
    <x v="1"/>
    <x v="10"/>
    <x v="23"/>
    <x v="24"/>
    <x v="23"/>
    <x v="27"/>
    <x v="28"/>
    <x v="27"/>
    <x v="27"/>
    <x v="28"/>
    <x v="27"/>
    <x v="27"/>
    <x v="27"/>
    <x v="26"/>
    <x v="32"/>
    <n v="520.80000000000007"/>
    <n v="520.80000000000007"/>
    <n v="542.5"/>
    <n v="542.5"/>
    <n v="564.20000000000005"/>
    <n v="564.20000000000005"/>
    <n v="585.9"/>
    <n v="585.9"/>
    <n v="585.9"/>
    <n v="607.6"/>
    <n v="629.30000000000007"/>
    <n v="629.30000000000007"/>
  </r>
  <r>
    <x v="5"/>
    <x v="4"/>
    <x v="10"/>
    <x v="24"/>
    <x v="25"/>
    <x v="24"/>
    <x v="28"/>
    <x v="28"/>
    <x v="28"/>
    <x v="28"/>
    <x v="29"/>
    <x v="28"/>
    <x v="27"/>
    <x v="28"/>
    <x v="27"/>
    <x v="33"/>
    <n v="564.20000000000005"/>
    <n v="564.20000000000005"/>
    <n v="564.20000000000005"/>
    <n v="564.20000000000005"/>
    <n v="607.6"/>
    <n v="607.6"/>
    <n v="607.6"/>
    <n v="607.6"/>
    <n v="651"/>
    <n v="651"/>
    <n v="651"/>
    <n v="651"/>
  </r>
  <r>
    <x v="6"/>
    <x v="5"/>
    <x v="10"/>
    <x v="25"/>
    <x v="26"/>
    <x v="25"/>
    <x v="29"/>
    <x v="29"/>
    <x v="29"/>
    <x v="29"/>
    <x v="30"/>
    <x v="29"/>
    <x v="28"/>
    <x v="29"/>
    <x v="28"/>
    <x v="34"/>
    <n v="644.80000000000007"/>
    <n v="644.80000000000007"/>
    <n v="694.4"/>
    <n v="694.4"/>
    <n v="694.4"/>
    <n v="694.4"/>
    <n v="744"/>
    <n v="744"/>
    <n v="744"/>
    <n v="793.6"/>
    <n v="793.6"/>
    <n v="793.6"/>
  </r>
  <r>
    <x v="3"/>
    <x v="2"/>
    <x v="10"/>
    <x v="26"/>
    <x v="27"/>
    <x v="26"/>
    <x v="30"/>
    <x v="30"/>
    <x v="30"/>
    <x v="30"/>
    <x v="31"/>
    <x v="30"/>
    <x v="29"/>
    <x v="30"/>
    <x v="29"/>
    <x v="35"/>
    <n v="647.9"/>
    <n v="647.9"/>
    <n v="647.9"/>
    <n v="647.9"/>
    <n v="647.9"/>
    <n v="682"/>
    <n v="716.1"/>
    <n v="716.1"/>
    <n v="716.1"/>
    <n v="750.2"/>
    <n v="750.2"/>
    <n v="784.30000000000007"/>
  </r>
  <r>
    <x v="0"/>
    <x v="0"/>
    <x v="10"/>
    <x v="27"/>
    <x v="28"/>
    <x v="27"/>
    <x v="31"/>
    <x v="31"/>
    <x v="31"/>
    <x v="31"/>
    <x v="32"/>
    <x v="31"/>
    <x v="30"/>
    <x v="31"/>
    <x v="30"/>
    <x v="36"/>
    <n v="706.80000000000007"/>
    <n v="706.80000000000007"/>
    <n v="744"/>
    <n v="744"/>
    <n v="744"/>
    <n v="744"/>
    <n v="781.2"/>
    <n v="781.2"/>
    <n v="818.4"/>
    <n v="818.4"/>
    <n v="818.4"/>
    <n v="855.6"/>
  </r>
  <r>
    <x v="1"/>
    <x v="0"/>
    <x v="10"/>
    <x v="28"/>
    <x v="29"/>
    <x v="28"/>
    <x v="32"/>
    <x v="32"/>
    <x v="32"/>
    <x v="32"/>
    <x v="33"/>
    <x v="32"/>
    <x v="31"/>
    <x v="32"/>
    <x v="31"/>
    <x v="37"/>
    <n v="750.2"/>
    <n v="750.2"/>
    <n v="784.30000000000007"/>
    <n v="784.30000000000007"/>
    <n v="818.4"/>
    <n v="818.4"/>
    <n v="818.4"/>
    <n v="852.5"/>
    <n v="852.5"/>
    <n v="852.5"/>
    <n v="886.6"/>
    <n v="886.6"/>
  </r>
  <r>
    <x v="7"/>
    <x v="5"/>
    <x v="8"/>
    <x v="29"/>
    <x v="30"/>
    <x v="29"/>
    <x v="33"/>
    <x v="33"/>
    <x v="33"/>
    <x v="33"/>
    <x v="34"/>
    <x v="33"/>
    <x v="32"/>
    <x v="33"/>
    <x v="32"/>
    <x v="38"/>
    <n v="1114"/>
    <n v="1141"/>
    <n v="1169"/>
    <n v="1169"/>
    <n v="1197"/>
    <n v="1225"/>
    <n v="1225"/>
    <n v="1253"/>
    <n v="1281"/>
    <n v="1308"/>
    <n v="1336"/>
    <n v="1336"/>
  </r>
  <r>
    <x v="0"/>
    <x v="0"/>
    <x v="11"/>
    <x v="30"/>
    <x v="31"/>
    <x v="30"/>
    <x v="34"/>
    <x v="34"/>
    <x v="34"/>
    <x v="34"/>
    <x v="35"/>
    <x v="34"/>
    <x v="33"/>
    <x v="34"/>
    <x v="33"/>
    <x v="39"/>
    <n v="4642.32"/>
    <n v="4642.32"/>
    <n v="4802.3999999999996"/>
    <n v="4802.3999999999996"/>
    <n v="4962.4799999999996"/>
    <n v="4962.4799999999996"/>
    <n v="5122.5600000000004"/>
    <n v="5122.5600000000004"/>
    <n v="5282.64"/>
    <n v="5282.64"/>
    <n v="5442.72"/>
    <n v="5602.8"/>
  </r>
  <r>
    <x v="1"/>
    <x v="0"/>
    <x v="11"/>
    <x v="31"/>
    <x v="32"/>
    <x v="31"/>
    <x v="35"/>
    <x v="35"/>
    <x v="35"/>
    <x v="35"/>
    <x v="36"/>
    <x v="35"/>
    <x v="34"/>
    <x v="35"/>
    <x v="34"/>
    <x v="40"/>
    <n v="4855.2"/>
    <n v="4855.2"/>
    <n v="4998"/>
    <n v="4998"/>
    <n v="5140.8"/>
    <n v="5140.8"/>
    <n v="5283.5999999999995"/>
    <n v="5426.4"/>
    <n v="5426.4"/>
    <n v="5569.2"/>
    <n v="5712"/>
    <n v="5712"/>
  </r>
  <r>
    <x v="6"/>
    <x v="5"/>
    <x v="11"/>
    <x v="32"/>
    <x v="33"/>
    <x v="32"/>
    <x v="36"/>
    <x v="36"/>
    <x v="36"/>
    <x v="36"/>
    <x v="37"/>
    <x v="36"/>
    <x v="35"/>
    <x v="36"/>
    <x v="35"/>
    <x v="41"/>
    <n v="4960"/>
    <n v="4960"/>
    <n v="5120"/>
    <n v="5120"/>
    <n v="5120"/>
    <n v="5280"/>
    <n v="5440"/>
    <n v="5440"/>
    <n v="5600"/>
    <n v="5760"/>
    <n v="5760"/>
    <n v="5920"/>
  </r>
  <r>
    <x v="5"/>
    <x v="4"/>
    <x v="11"/>
    <x v="33"/>
    <x v="33"/>
    <x v="33"/>
    <x v="37"/>
    <x v="37"/>
    <x v="37"/>
    <x v="37"/>
    <x v="38"/>
    <x v="37"/>
    <x v="36"/>
    <x v="37"/>
    <x v="36"/>
    <x v="42"/>
    <n v="4928"/>
    <n v="4928"/>
    <n v="5104"/>
    <n v="5104"/>
    <n v="5280"/>
    <n v="5280"/>
    <n v="5456"/>
    <n v="5456"/>
    <n v="5632"/>
    <n v="5808"/>
    <n v="5808"/>
    <n v="5984"/>
  </r>
  <r>
    <x v="3"/>
    <x v="2"/>
    <x v="11"/>
    <x v="34"/>
    <x v="34"/>
    <x v="34"/>
    <x v="38"/>
    <x v="38"/>
    <x v="38"/>
    <x v="38"/>
    <x v="39"/>
    <x v="38"/>
    <x v="37"/>
    <x v="38"/>
    <x v="37"/>
    <x v="43"/>
    <n v="5128.6400000000003"/>
    <n v="5128.6400000000003"/>
    <n v="5294.08"/>
    <n v="5294.08"/>
    <n v="5294.08"/>
    <n v="5459.52"/>
    <n v="5624.96"/>
    <n v="5624.96"/>
    <n v="5790.4"/>
    <n v="5955.84"/>
    <n v="5955.84"/>
    <n v="6121.28"/>
  </r>
  <r>
    <x v="2"/>
    <x v="1"/>
    <x v="11"/>
    <x v="35"/>
    <x v="35"/>
    <x v="35"/>
    <x v="39"/>
    <x v="39"/>
    <x v="39"/>
    <x v="39"/>
    <x v="40"/>
    <x v="39"/>
    <x v="38"/>
    <x v="39"/>
    <x v="38"/>
    <x v="44"/>
    <n v="5263.2"/>
    <n v="5263.2"/>
    <n v="5418"/>
    <n v="5418"/>
    <n v="5572.8"/>
    <n v="5572.8"/>
    <n v="5727.6"/>
    <n v="5882.4"/>
    <n v="5882.4"/>
    <n v="6037.2"/>
    <n v="6192"/>
    <n v="6192"/>
  </r>
  <r>
    <x v="4"/>
    <x v="3"/>
    <x v="11"/>
    <x v="35"/>
    <x v="35"/>
    <x v="35"/>
    <x v="39"/>
    <x v="39"/>
    <x v="40"/>
    <x v="39"/>
    <x v="41"/>
    <x v="39"/>
    <x v="39"/>
    <x v="40"/>
    <x v="39"/>
    <x v="45"/>
    <n v="5263.2"/>
    <n v="5418"/>
    <n v="5418"/>
    <n v="5572.8"/>
    <n v="5572.8"/>
    <n v="5727.6"/>
    <n v="5882.4"/>
    <n v="5882.4"/>
    <n v="6037.2"/>
    <n v="6192"/>
    <n v="6192"/>
    <n v="6346.8"/>
  </r>
  <r>
    <x v="6"/>
    <x v="5"/>
    <x v="12"/>
    <x v="36"/>
    <x v="36"/>
    <x v="36"/>
    <x v="40"/>
    <x v="40"/>
    <x v="41"/>
    <x v="40"/>
    <x v="42"/>
    <x v="40"/>
    <x v="40"/>
    <x v="41"/>
    <x v="40"/>
    <x v="46"/>
    <n v="7100.0000000000009"/>
    <n v="7100.0000000000009"/>
    <n v="7300.0000000000009"/>
    <n v="7300.0000000000009"/>
    <n v="7300.0000000000009"/>
    <n v="7550.0000000000009"/>
    <n v="7750"/>
    <n v="7750"/>
    <n v="8000"/>
    <n v="8250"/>
    <n v="8250"/>
    <n v="8450.0000000000018"/>
  </r>
  <r>
    <x v="4"/>
    <x v="3"/>
    <x v="12"/>
    <x v="37"/>
    <x v="37"/>
    <x v="37"/>
    <x v="41"/>
    <x v="41"/>
    <x v="42"/>
    <x v="41"/>
    <x v="43"/>
    <x v="41"/>
    <x v="41"/>
    <x v="42"/>
    <x v="41"/>
    <x v="47"/>
    <n v="7000"/>
    <n v="7240"/>
    <n v="7240"/>
    <n v="7440"/>
    <n v="7440"/>
    <n v="7640.0000000000009"/>
    <n v="7840"/>
    <n v="7840"/>
    <n v="8040.0000000000009"/>
    <n v="8240"/>
    <n v="8240"/>
    <n v="8480"/>
  </r>
  <r>
    <x v="5"/>
    <x v="4"/>
    <x v="12"/>
    <x v="38"/>
    <x v="38"/>
    <x v="38"/>
    <x v="42"/>
    <x v="42"/>
    <x v="43"/>
    <x v="42"/>
    <x v="44"/>
    <x v="42"/>
    <x v="42"/>
    <x v="43"/>
    <x v="42"/>
    <x v="48"/>
    <n v="7880"/>
    <n v="7880"/>
    <n v="8160"/>
    <n v="8160"/>
    <n v="8440"/>
    <n v="8440"/>
    <n v="8720"/>
    <n v="8720"/>
    <n v="9000"/>
    <n v="9280"/>
    <n v="9280"/>
    <n v="9560"/>
  </r>
  <r>
    <x v="4"/>
    <x v="3"/>
    <x v="13"/>
    <x v="39"/>
    <x v="39"/>
    <x v="39"/>
    <x v="43"/>
    <x v="43"/>
    <x v="44"/>
    <x v="43"/>
    <x v="45"/>
    <x v="43"/>
    <x v="43"/>
    <x v="44"/>
    <x v="43"/>
    <x v="49"/>
    <n v="8750"/>
    <n v="9050"/>
    <n v="9050"/>
    <n v="9300"/>
    <n v="9300"/>
    <n v="9550"/>
    <n v="9800"/>
    <n v="9800"/>
    <n v="10050"/>
    <n v="10300"/>
    <n v="10300"/>
    <n v="10600.000000000002"/>
  </r>
  <r>
    <x v="0"/>
    <x v="0"/>
    <x v="12"/>
    <x v="40"/>
    <x v="40"/>
    <x v="40"/>
    <x v="44"/>
    <x v="44"/>
    <x v="45"/>
    <x v="44"/>
    <x v="46"/>
    <x v="44"/>
    <x v="44"/>
    <x v="45"/>
    <x v="44"/>
    <x v="50"/>
    <n v="10100.000000000002"/>
    <n v="10100.000000000002"/>
    <n v="10450.000000000002"/>
    <n v="10450.000000000002"/>
    <n v="10800"/>
    <n v="10800"/>
    <n v="11150"/>
    <n v="11150"/>
    <n v="11500"/>
    <n v="11500"/>
    <n v="11850.000000000002"/>
    <n v="12200.000000000002"/>
  </r>
  <r>
    <x v="2"/>
    <x v="1"/>
    <x v="12"/>
    <x v="41"/>
    <x v="41"/>
    <x v="41"/>
    <x v="45"/>
    <x v="45"/>
    <x v="46"/>
    <x v="45"/>
    <x v="47"/>
    <x v="45"/>
    <x v="45"/>
    <x v="46"/>
    <x v="45"/>
    <x v="51"/>
    <n v="10550"/>
    <n v="10550"/>
    <n v="10850.000000000002"/>
    <n v="10850.000000000002"/>
    <n v="11150"/>
    <n v="11150"/>
    <n v="11450.000000000002"/>
    <n v="11750"/>
    <n v="11750"/>
    <n v="12050"/>
    <n v="12400"/>
    <n v="12400"/>
  </r>
  <r>
    <x v="3"/>
    <x v="2"/>
    <x v="12"/>
    <x v="42"/>
    <x v="42"/>
    <x v="42"/>
    <x v="46"/>
    <x v="46"/>
    <x v="47"/>
    <x v="46"/>
    <x v="48"/>
    <x v="46"/>
    <x v="46"/>
    <x v="47"/>
    <x v="46"/>
    <x v="52"/>
    <n v="11150"/>
    <n v="11150"/>
    <n v="11500"/>
    <n v="11500"/>
    <n v="11500"/>
    <n v="11850.000000000002"/>
    <n v="12250"/>
    <n v="12250"/>
    <n v="12600.000000000002"/>
    <n v="12950.000000000002"/>
    <n v="12950.000000000002"/>
    <n v="13300"/>
  </r>
  <r>
    <x v="3"/>
    <x v="2"/>
    <x v="13"/>
    <x v="42"/>
    <x v="42"/>
    <x v="42"/>
    <x v="46"/>
    <x v="46"/>
    <x v="47"/>
    <x v="46"/>
    <x v="48"/>
    <x v="46"/>
    <x v="46"/>
    <x v="47"/>
    <x v="46"/>
    <x v="52"/>
    <n v="11150"/>
    <n v="11150"/>
    <n v="11500"/>
    <n v="11500"/>
    <n v="11500"/>
    <n v="11850.000000000002"/>
    <n v="12250"/>
    <n v="12250"/>
    <n v="12600.000000000002"/>
    <n v="12950.000000000002"/>
    <n v="12950.000000000002"/>
    <n v="13300"/>
  </r>
  <r>
    <x v="1"/>
    <x v="0"/>
    <x v="12"/>
    <x v="43"/>
    <x v="43"/>
    <x v="43"/>
    <x v="47"/>
    <x v="47"/>
    <x v="48"/>
    <x v="47"/>
    <x v="49"/>
    <x v="47"/>
    <x v="47"/>
    <x v="48"/>
    <x v="47"/>
    <x v="53"/>
    <n v="11550"/>
    <n v="11550"/>
    <n v="11900"/>
    <n v="11900"/>
    <n v="12250"/>
    <n v="12250"/>
    <n v="12600.000000000002"/>
    <n v="12900"/>
    <n v="12900"/>
    <n v="13250"/>
    <n v="13600.000000000002"/>
    <n v="13600.000000000002"/>
  </r>
  <r>
    <x v="6"/>
    <x v="5"/>
    <x v="13"/>
    <x v="44"/>
    <x v="44"/>
    <x v="44"/>
    <x v="48"/>
    <x v="48"/>
    <x v="49"/>
    <x v="48"/>
    <x v="50"/>
    <x v="48"/>
    <x v="48"/>
    <x v="49"/>
    <x v="48"/>
    <x v="54"/>
    <n v="14200.000000000002"/>
    <n v="14200.000000000002"/>
    <n v="14600.000000000002"/>
    <n v="14600.000000000002"/>
    <n v="14600.000000000002"/>
    <n v="15100.000000000002"/>
    <n v="15500"/>
    <n v="15500"/>
    <n v="16000"/>
    <n v="16500"/>
    <n v="16500"/>
    <n v="16900.000000000004"/>
  </r>
  <r>
    <x v="5"/>
    <x v="4"/>
    <x v="13"/>
    <x v="45"/>
    <x v="45"/>
    <x v="45"/>
    <x v="49"/>
    <x v="49"/>
    <x v="50"/>
    <x v="49"/>
    <x v="51"/>
    <x v="49"/>
    <x v="49"/>
    <x v="50"/>
    <x v="49"/>
    <x v="55"/>
    <n v="14774.999999999998"/>
    <n v="14774.999999999998"/>
    <n v="15299.999999999998"/>
    <n v="15299.999999999998"/>
    <n v="15825"/>
    <n v="15825"/>
    <n v="16349.999999999998"/>
    <n v="16349.999999999998"/>
    <n v="16875"/>
    <n v="17400"/>
    <n v="17400"/>
    <n v="17925"/>
  </r>
  <r>
    <x v="2"/>
    <x v="1"/>
    <x v="13"/>
    <x v="46"/>
    <x v="46"/>
    <x v="46"/>
    <x v="50"/>
    <x v="50"/>
    <x v="51"/>
    <x v="50"/>
    <x v="52"/>
    <x v="50"/>
    <x v="50"/>
    <x v="51"/>
    <x v="50"/>
    <x v="56"/>
    <n v="26375"/>
    <n v="26375"/>
    <n v="27125"/>
    <n v="27125"/>
    <n v="27875"/>
    <n v="27875"/>
    <n v="28625"/>
    <n v="29375"/>
    <n v="29375"/>
    <n v="30125"/>
    <n v="31000"/>
    <n v="31000"/>
  </r>
  <r>
    <x v="6"/>
    <x v="5"/>
    <x v="14"/>
    <x v="47"/>
    <x v="47"/>
    <x v="47"/>
    <x v="51"/>
    <x v="51"/>
    <x v="52"/>
    <x v="51"/>
    <x v="53"/>
    <x v="51"/>
    <x v="51"/>
    <x v="52"/>
    <x v="51"/>
    <x v="57"/>
    <n v="34080"/>
    <n v="34080"/>
    <n v="35040"/>
    <n v="35040"/>
    <n v="35040"/>
    <n v="36240"/>
    <n v="37199.999999999993"/>
    <n v="37199.999999999993"/>
    <n v="38400"/>
    <n v="39600"/>
    <n v="39600"/>
    <n v="40559.999999999993"/>
  </r>
  <r>
    <x v="1"/>
    <x v="0"/>
    <x v="13"/>
    <x v="47"/>
    <x v="48"/>
    <x v="47"/>
    <x v="52"/>
    <x v="52"/>
    <x v="53"/>
    <x v="52"/>
    <x v="54"/>
    <x v="52"/>
    <x v="52"/>
    <x v="53"/>
    <x v="52"/>
    <x v="58"/>
    <n v="34650"/>
    <n v="34650"/>
    <n v="35699.999999999993"/>
    <n v="35699.999999999993"/>
    <n v="36750"/>
    <n v="36750"/>
    <n v="37800"/>
    <n v="38699.999999999993"/>
    <n v="38699.999999999993"/>
    <n v="39750"/>
    <n v="40800"/>
    <n v="40800"/>
  </r>
  <r>
    <x v="5"/>
    <x v="4"/>
    <x v="14"/>
    <x v="48"/>
    <x v="49"/>
    <x v="48"/>
    <x v="53"/>
    <x v="53"/>
    <x v="54"/>
    <x v="53"/>
    <x v="55"/>
    <x v="53"/>
    <x v="53"/>
    <x v="54"/>
    <x v="53"/>
    <x v="59"/>
    <n v="39400.000000000007"/>
    <n v="39400.000000000007"/>
    <n v="40800.000000000007"/>
    <n v="40800.000000000007"/>
    <n v="42200"/>
    <n v="42200"/>
    <n v="43600"/>
    <n v="43600"/>
    <n v="45000"/>
    <n v="46400.000000000007"/>
    <n v="46400.000000000007"/>
    <n v="47800.000000000007"/>
  </r>
  <r>
    <x v="0"/>
    <x v="0"/>
    <x v="13"/>
    <x v="48"/>
    <x v="49"/>
    <x v="48"/>
    <x v="54"/>
    <x v="54"/>
    <x v="55"/>
    <x v="54"/>
    <x v="56"/>
    <x v="54"/>
    <x v="54"/>
    <x v="55"/>
    <x v="54"/>
    <x v="60"/>
    <n v="40400.000000000007"/>
    <n v="40400.000000000007"/>
    <n v="41800.000000000007"/>
    <n v="41800.000000000007"/>
    <n v="43200"/>
    <n v="43200"/>
    <n v="44600"/>
    <n v="44600"/>
    <n v="46000"/>
    <n v="46000"/>
    <n v="47400.000000000007"/>
    <n v="48800.000000000007"/>
  </r>
  <r>
    <x v="4"/>
    <x v="3"/>
    <x v="14"/>
    <x v="49"/>
    <x v="50"/>
    <x v="49"/>
    <x v="55"/>
    <x v="55"/>
    <x v="56"/>
    <x v="55"/>
    <x v="57"/>
    <x v="55"/>
    <x v="55"/>
    <x v="56"/>
    <x v="55"/>
    <x v="61"/>
    <n v="42000"/>
    <n v="43440"/>
    <n v="43440"/>
    <n v="44640"/>
    <n v="44640"/>
    <n v="45839.999999999993"/>
    <n v="47040"/>
    <n v="47040"/>
    <n v="48239.999999999993"/>
    <n v="49440"/>
    <n v="49440"/>
    <n v="50879.999999999993"/>
  </r>
  <r>
    <x v="0"/>
    <x v="0"/>
    <x v="14"/>
    <x v="50"/>
    <x v="51"/>
    <x v="50"/>
    <x v="56"/>
    <x v="56"/>
    <x v="57"/>
    <x v="56"/>
    <x v="58"/>
    <x v="56"/>
    <x v="56"/>
    <x v="57"/>
    <x v="56"/>
    <x v="62"/>
    <n v="48480"/>
    <n v="48480"/>
    <n v="50160"/>
    <n v="50160"/>
    <n v="51839.999999999993"/>
    <n v="51839.999999999993"/>
    <n v="53519.999999999993"/>
    <n v="53519.999999999993"/>
    <n v="55199.999999999993"/>
    <n v="55199.999999999993"/>
    <n v="56879.999999999993"/>
    <n v="58559.999999999993"/>
  </r>
  <r>
    <x v="2"/>
    <x v="1"/>
    <x v="14"/>
    <x v="51"/>
    <x v="52"/>
    <x v="51"/>
    <x v="57"/>
    <x v="57"/>
    <x v="58"/>
    <x v="57"/>
    <x v="59"/>
    <x v="57"/>
    <x v="57"/>
    <x v="58"/>
    <x v="57"/>
    <x v="63"/>
    <n v="50640"/>
    <n v="50640"/>
    <n v="52080"/>
    <n v="52080"/>
    <n v="53519.999999999993"/>
    <n v="53519.999999999993"/>
    <n v="54960"/>
    <n v="56400"/>
    <n v="56400"/>
    <n v="57839.999999999993"/>
    <n v="59519.999999999993"/>
    <n v="59519.999999999993"/>
  </r>
  <r>
    <x v="0"/>
    <x v="0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2"/>
    <x v="1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1"/>
    <x v="0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3"/>
    <x v="2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4"/>
    <x v="3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5"/>
    <x v="4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6"/>
    <x v="5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3"/>
    <x v="2"/>
    <x v="14"/>
    <x v="53"/>
    <x v="54"/>
    <x v="53"/>
    <x v="59"/>
    <x v="59"/>
    <x v="60"/>
    <x v="59"/>
    <x v="61"/>
    <x v="59"/>
    <x v="59"/>
    <x v="60"/>
    <x v="59"/>
    <x v="65"/>
    <n v="53519.999999999993"/>
    <n v="53519.999999999993"/>
    <n v="55199.999999999993"/>
    <n v="55199.999999999993"/>
    <n v="55199.999999999993"/>
    <n v="56879.999999999993"/>
    <n v="58800"/>
    <n v="58800"/>
    <n v="60480"/>
    <n v="62160"/>
    <n v="62160"/>
    <n v="63839.999999999993"/>
  </r>
  <r>
    <x v="7"/>
    <x v="5"/>
    <x v="9"/>
    <x v="54"/>
    <x v="55"/>
    <x v="54"/>
    <x v="60"/>
    <x v="60"/>
    <x v="61"/>
    <x v="60"/>
    <x v="62"/>
    <x v="60"/>
    <x v="60"/>
    <x v="61"/>
    <x v="60"/>
    <x v="66"/>
    <n v="1571.8400000000001"/>
    <n v="1615.52"/>
    <n v="1622.8600000000001"/>
    <n v="1622.8600000000001"/>
    <n v="1665.5400000000002"/>
    <n v="1708.2199999999998"/>
    <n v="1708.2199999999998"/>
    <n v="1750.9"/>
    <n v="1793.5800000000002"/>
    <n v="1837.2600000000002"/>
    <n v="1879.9400000000003"/>
    <n v="1879.9400000000003"/>
  </r>
  <r>
    <x v="7"/>
    <x v="5"/>
    <x v="10"/>
    <x v="55"/>
    <x v="56"/>
    <x v="55"/>
    <x v="61"/>
    <x v="61"/>
    <x v="62"/>
    <x v="61"/>
    <x v="63"/>
    <x v="61"/>
    <x v="61"/>
    <x v="62"/>
    <x v="61"/>
    <x v="67"/>
    <n v="2827.2000000000003"/>
    <n v="2901.6"/>
    <n v="2938.8"/>
    <n v="2938.8"/>
    <n v="3013.2000000000003"/>
    <n v="3087.6"/>
    <n v="3087.6"/>
    <n v="3162"/>
    <n v="3236.4"/>
    <n v="3310.8"/>
    <n v="3385.2000000000003"/>
    <n v="3385.2000000000003"/>
  </r>
  <r>
    <x v="7"/>
    <x v="5"/>
    <x v="11"/>
    <x v="56"/>
    <x v="57"/>
    <x v="56"/>
    <x v="62"/>
    <x v="62"/>
    <x v="63"/>
    <x v="62"/>
    <x v="64"/>
    <x v="62"/>
    <x v="62"/>
    <x v="63"/>
    <x v="62"/>
    <x v="68"/>
    <n v="5568"/>
    <n v="5707.2"/>
    <n v="5846.4"/>
    <n v="5846.4"/>
    <n v="5985.6"/>
    <n v="6124.8"/>
    <n v="6124.8"/>
    <n v="6264"/>
    <n v="6403.2"/>
    <n v="6542.4"/>
    <n v="6681.6"/>
    <n v="6681.6"/>
  </r>
  <r>
    <x v="7"/>
    <x v="5"/>
    <x v="12"/>
    <x v="57"/>
    <x v="58"/>
    <x v="57"/>
    <x v="63"/>
    <x v="63"/>
    <x v="64"/>
    <x v="63"/>
    <x v="65"/>
    <x v="63"/>
    <x v="63"/>
    <x v="64"/>
    <x v="63"/>
    <x v="69"/>
    <n v="11140"/>
    <n v="11410"/>
    <n v="11690"/>
    <n v="11690"/>
    <n v="11970"/>
    <n v="12250"/>
    <n v="12250"/>
    <n v="12530.000000000002"/>
    <n v="12810"/>
    <n v="13080"/>
    <n v="13360"/>
    <n v="13360"/>
  </r>
  <r>
    <x v="7"/>
    <x v="5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8"/>
    <x v="6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8"/>
    <x v="6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8"/>
    <x v="6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8"/>
    <x v="6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8"/>
    <x v="6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8"/>
    <x v="6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9"/>
    <x v="6"/>
    <x v="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9"/>
    <x v="6"/>
    <x v="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9"/>
    <x v="6"/>
    <x v="2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9"/>
    <x v="6"/>
    <x v="3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9"/>
    <x v="6"/>
    <x v="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9"/>
    <x v="6"/>
    <x v="5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11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16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17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18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10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14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9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19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8"/>
    <x v="0"/>
    <x v="0"/>
    <x v="0"/>
    <x v="0"/>
    <x v="0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</r>
  <r>
    <x v="10"/>
    <x v="7"/>
    <x v="2"/>
    <x v="5"/>
    <x v="5"/>
    <x v="5"/>
    <x v="5"/>
    <x v="5"/>
    <x v="5"/>
    <x v="5"/>
    <x v="4"/>
    <x v="4"/>
    <x v="64"/>
    <x v="65"/>
    <x v="64"/>
    <x v="70"/>
    <n v="4"/>
    <n v="4"/>
    <n v="4"/>
    <n v="4"/>
    <n v="4"/>
    <n v="4"/>
    <n v="4"/>
    <n v="5"/>
    <n v="5"/>
    <n v="5"/>
    <n v="5"/>
    <n v="5"/>
  </r>
  <r>
    <x v="9"/>
    <x v="6"/>
    <x v="6"/>
    <x v="5"/>
    <x v="59"/>
    <x v="5"/>
    <x v="5"/>
    <x v="5"/>
    <x v="65"/>
    <x v="64"/>
    <x v="66"/>
    <x v="64"/>
    <x v="65"/>
    <x v="5"/>
    <x v="5"/>
    <x v="71"/>
    <n v="13"/>
    <n v="13"/>
    <n v="13"/>
    <n v="13"/>
    <n v="13"/>
    <n v="13"/>
    <n v="14"/>
    <n v="14"/>
    <n v="14"/>
    <n v="15"/>
    <n v="15"/>
    <n v="15"/>
  </r>
  <r>
    <x v="10"/>
    <x v="7"/>
    <x v="0"/>
    <x v="7"/>
    <x v="7"/>
    <x v="7"/>
    <x v="64"/>
    <x v="64"/>
    <x v="7"/>
    <x v="7"/>
    <x v="8"/>
    <x v="7"/>
    <x v="66"/>
    <x v="66"/>
    <x v="65"/>
    <x v="72"/>
    <n v="10"/>
    <n v="10"/>
    <n v="10"/>
    <n v="10"/>
    <n v="10"/>
    <n v="10"/>
    <n v="10"/>
    <n v="10"/>
    <n v="10"/>
    <n v="10"/>
    <n v="10"/>
    <n v="10"/>
  </r>
  <r>
    <x v="8"/>
    <x v="6"/>
    <x v="6"/>
    <x v="5"/>
    <x v="59"/>
    <x v="5"/>
    <x v="64"/>
    <x v="6"/>
    <x v="66"/>
    <x v="7"/>
    <x v="66"/>
    <x v="64"/>
    <x v="65"/>
    <x v="5"/>
    <x v="5"/>
    <x v="73"/>
    <n v="12"/>
    <n v="12"/>
    <n v="13"/>
    <n v="13"/>
    <n v="14"/>
    <n v="13"/>
    <n v="13"/>
    <n v="13"/>
    <n v="13"/>
    <n v="13"/>
    <n v="13"/>
    <n v="13"/>
  </r>
  <r>
    <x v="10"/>
    <x v="7"/>
    <x v="3"/>
    <x v="58"/>
    <x v="2"/>
    <x v="58"/>
    <x v="1"/>
    <x v="1"/>
    <x v="9"/>
    <x v="9"/>
    <x v="9"/>
    <x v="8"/>
    <x v="9"/>
    <x v="67"/>
    <x v="66"/>
    <x v="74"/>
    <n v="14"/>
    <n v="14"/>
    <n v="14"/>
    <n v="16"/>
    <n v="16"/>
    <n v="16"/>
    <n v="16"/>
    <n v="16"/>
    <n v="17"/>
    <n v="17"/>
    <n v="17"/>
    <n v="17"/>
  </r>
  <r>
    <x v="10"/>
    <x v="7"/>
    <x v="6"/>
    <x v="59"/>
    <x v="60"/>
    <x v="59"/>
    <x v="10"/>
    <x v="12"/>
    <x v="11"/>
    <x v="65"/>
    <x v="67"/>
    <x v="65"/>
    <x v="8"/>
    <x v="7"/>
    <x v="7"/>
    <x v="75"/>
    <n v="23"/>
    <n v="24"/>
    <n v="24"/>
    <n v="24"/>
    <n v="24"/>
    <n v="24"/>
    <n v="24"/>
    <n v="24"/>
    <n v="24"/>
    <n v="24"/>
    <n v="24"/>
    <n v="24"/>
  </r>
  <r>
    <x v="9"/>
    <x v="6"/>
    <x v="7"/>
    <x v="8"/>
    <x v="9"/>
    <x v="8"/>
    <x v="9"/>
    <x v="10"/>
    <x v="67"/>
    <x v="66"/>
    <x v="68"/>
    <x v="12"/>
    <x v="67"/>
    <x v="8"/>
    <x v="67"/>
    <x v="16"/>
    <n v="28"/>
    <n v="28"/>
    <n v="28"/>
    <n v="28"/>
    <n v="28"/>
    <n v="28"/>
    <n v="28"/>
    <n v="28"/>
    <n v="28"/>
    <n v="28"/>
    <n v="28"/>
    <n v="26"/>
  </r>
  <r>
    <x v="8"/>
    <x v="6"/>
    <x v="7"/>
    <x v="59"/>
    <x v="8"/>
    <x v="60"/>
    <x v="11"/>
    <x v="65"/>
    <x v="68"/>
    <x v="67"/>
    <x v="67"/>
    <x v="66"/>
    <x v="68"/>
    <x v="68"/>
    <x v="7"/>
    <x v="76"/>
    <n v="24"/>
    <n v="25"/>
    <n v="26"/>
    <n v="26"/>
    <n v="26"/>
    <n v="30"/>
    <n v="26"/>
    <n v="26"/>
    <n v="24"/>
    <n v="24"/>
    <n v="20"/>
    <n v="20"/>
  </r>
  <r>
    <x v="9"/>
    <x v="6"/>
    <x v="9"/>
    <x v="60"/>
    <x v="61"/>
    <x v="61"/>
    <x v="65"/>
    <x v="66"/>
    <x v="69"/>
    <x v="68"/>
    <x v="69"/>
    <x v="67"/>
    <x v="69"/>
    <x v="69"/>
    <x v="68"/>
    <x v="77"/>
    <n v="78.710000000000008"/>
    <n v="78.710000000000008"/>
    <n v="73.710000000000008"/>
    <n v="73.710000000000008"/>
    <n v="69.710000000000008"/>
    <n v="69.710000000000008"/>
    <n v="82.380000000000024"/>
    <n v="78.380000000000024"/>
    <n v="78.380000000000024"/>
    <n v="92.05"/>
    <n v="87.05"/>
    <n v="87.05"/>
  </r>
  <r>
    <x v="9"/>
    <x v="6"/>
    <x v="8"/>
    <x v="61"/>
    <x v="62"/>
    <x v="62"/>
    <x v="66"/>
    <x v="67"/>
    <x v="70"/>
    <x v="69"/>
    <x v="70"/>
    <x v="68"/>
    <x v="70"/>
    <x v="70"/>
    <x v="69"/>
    <x v="78"/>
    <n v="151"/>
    <n v="151"/>
    <n v="156"/>
    <n v="156"/>
    <n v="160"/>
    <n v="160"/>
    <n v="165"/>
    <n v="169"/>
    <n v="169"/>
    <n v="173"/>
    <n v="178"/>
    <n v="178"/>
  </r>
  <r>
    <x v="8"/>
    <x v="6"/>
    <x v="9"/>
    <x v="62"/>
    <x v="63"/>
    <x v="63"/>
    <x v="67"/>
    <x v="68"/>
    <x v="71"/>
    <x v="70"/>
    <x v="71"/>
    <x v="69"/>
    <x v="71"/>
    <x v="71"/>
    <x v="70"/>
    <x v="79"/>
    <n v="162.4"/>
    <n v="157.4"/>
    <n v="181.85"/>
    <n v="181.85"/>
    <n v="176.85"/>
    <n v="176.85"/>
    <n v="170.85"/>
    <n v="195.3"/>
    <n v="190.3"/>
    <n v="190.3"/>
    <n v="185.3"/>
    <n v="209.75"/>
  </r>
  <r>
    <x v="8"/>
    <x v="6"/>
    <x v="8"/>
    <x v="63"/>
    <x v="64"/>
    <x v="3"/>
    <x v="68"/>
    <x v="69"/>
    <x v="72"/>
    <x v="71"/>
    <x v="72"/>
    <x v="70"/>
    <x v="72"/>
    <x v="72"/>
    <x v="71"/>
    <x v="80"/>
    <n v="191"/>
    <n v="196"/>
    <n v="201"/>
    <n v="201"/>
    <n v="206"/>
    <n v="206"/>
    <n v="212"/>
    <n v="217"/>
    <n v="222"/>
    <n v="222"/>
    <n v="227"/>
    <n v="232"/>
  </r>
  <r>
    <x v="9"/>
    <x v="6"/>
    <x v="10"/>
    <x v="64"/>
    <x v="65"/>
    <x v="64"/>
    <x v="69"/>
    <x v="70"/>
    <x v="73"/>
    <x v="72"/>
    <x v="73"/>
    <x v="71"/>
    <x v="73"/>
    <x v="73"/>
    <x v="72"/>
    <x v="81"/>
    <n v="241.8"/>
    <n v="241.8"/>
    <n v="241.8"/>
    <n v="241.8"/>
    <n v="241.8"/>
    <n v="241.8"/>
    <n v="260.40000000000003"/>
    <n v="260.40000000000003"/>
    <n v="260.40000000000003"/>
    <n v="279"/>
    <n v="279"/>
    <n v="279"/>
  </r>
  <r>
    <x v="8"/>
    <x v="6"/>
    <x v="10"/>
    <x v="19"/>
    <x v="66"/>
    <x v="19"/>
    <x v="70"/>
    <x v="71"/>
    <x v="74"/>
    <x v="73"/>
    <x v="74"/>
    <x v="72"/>
    <x v="74"/>
    <x v="74"/>
    <x v="73"/>
    <x v="82"/>
    <n v="372"/>
    <n v="372"/>
    <n v="403"/>
    <n v="403"/>
    <n v="403"/>
    <n v="403"/>
    <n v="403"/>
    <n v="434"/>
    <n v="434"/>
    <n v="434"/>
    <n v="434"/>
    <n v="465"/>
  </r>
  <r>
    <x v="9"/>
    <x v="6"/>
    <x v="11"/>
    <x v="65"/>
    <x v="67"/>
    <x v="65"/>
    <x v="71"/>
    <x v="72"/>
    <x v="75"/>
    <x v="74"/>
    <x v="75"/>
    <x v="73"/>
    <x v="75"/>
    <x v="75"/>
    <x v="74"/>
    <x v="83"/>
    <n v="4913"/>
    <n v="4913"/>
    <n v="5057.5"/>
    <n v="5057.5"/>
    <n v="5202"/>
    <n v="5202"/>
    <n v="5346.5"/>
    <n v="5491"/>
    <n v="5491"/>
    <n v="5635.5"/>
    <n v="5780"/>
    <n v="5780"/>
  </r>
  <r>
    <x v="8"/>
    <x v="6"/>
    <x v="11"/>
    <x v="66"/>
    <x v="68"/>
    <x v="66"/>
    <x v="72"/>
    <x v="73"/>
    <x v="76"/>
    <x v="75"/>
    <x v="76"/>
    <x v="74"/>
    <x v="76"/>
    <x v="76"/>
    <x v="75"/>
    <x v="84"/>
    <n v="5727.6"/>
    <n v="5882.4"/>
    <n v="6037.2"/>
    <n v="6037.2"/>
    <n v="6192"/>
    <n v="6192"/>
    <n v="6346.8"/>
    <n v="6501.5999999999995"/>
    <n v="6656.4"/>
    <n v="6656.4"/>
    <n v="6811.2"/>
    <n v="6966"/>
  </r>
  <r>
    <x v="9"/>
    <x v="6"/>
    <x v="12"/>
    <x v="67"/>
    <x v="69"/>
    <x v="67"/>
    <x v="73"/>
    <x v="74"/>
    <x v="77"/>
    <x v="76"/>
    <x v="77"/>
    <x v="75"/>
    <x v="77"/>
    <x v="77"/>
    <x v="76"/>
    <x v="85"/>
    <n v="6040"/>
    <n v="6040"/>
    <n v="6240"/>
    <n v="6240"/>
    <n v="6400"/>
    <n v="6400"/>
    <n v="6600.0000000000009"/>
    <n v="6760"/>
    <n v="6760"/>
    <n v="6920"/>
    <n v="7120"/>
    <n v="7120"/>
  </r>
  <r>
    <x v="8"/>
    <x v="6"/>
    <x v="12"/>
    <x v="68"/>
    <x v="70"/>
    <x v="38"/>
    <x v="74"/>
    <x v="75"/>
    <x v="78"/>
    <x v="77"/>
    <x v="78"/>
    <x v="76"/>
    <x v="78"/>
    <x v="78"/>
    <x v="77"/>
    <x v="86"/>
    <n v="7640.0000000000009"/>
    <n v="7840"/>
    <n v="8040.0000000000009"/>
    <n v="8040.0000000000009"/>
    <n v="8240"/>
    <n v="8240"/>
    <n v="8480"/>
    <n v="8680"/>
    <n v="8880"/>
    <n v="8880"/>
    <n v="9080"/>
    <n v="9280"/>
  </r>
  <r>
    <x v="9"/>
    <x v="6"/>
    <x v="13"/>
    <x v="69"/>
    <x v="71"/>
    <x v="68"/>
    <x v="75"/>
    <x v="76"/>
    <x v="79"/>
    <x v="78"/>
    <x v="79"/>
    <x v="77"/>
    <x v="79"/>
    <x v="79"/>
    <x v="78"/>
    <x v="87"/>
    <n v="15100.000000000002"/>
    <n v="15100.000000000002"/>
    <n v="15600.000000000002"/>
    <n v="15600.000000000002"/>
    <n v="16000"/>
    <n v="16000"/>
    <n v="16500"/>
    <n v="16900.000000000004"/>
    <n v="16900.000000000004"/>
    <n v="17300"/>
    <n v="17800"/>
    <n v="17800"/>
  </r>
  <r>
    <x v="8"/>
    <x v="6"/>
    <x v="13"/>
    <x v="70"/>
    <x v="72"/>
    <x v="69"/>
    <x v="76"/>
    <x v="77"/>
    <x v="80"/>
    <x v="79"/>
    <x v="80"/>
    <x v="78"/>
    <x v="80"/>
    <x v="80"/>
    <x v="79"/>
    <x v="88"/>
    <n v="19100"/>
    <n v="19600"/>
    <n v="20100"/>
    <n v="20100"/>
    <n v="20600"/>
    <n v="20600"/>
    <n v="21200.000000000004"/>
    <n v="21700.000000000004"/>
    <n v="22200.000000000004"/>
    <n v="22200.000000000004"/>
    <n v="22700.000000000004"/>
    <n v="23200.000000000004"/>
  </r>
  <r>
    <x v="9"/>
    <x v="6"/>
    <x v="14"/>
    <x v="71"/>
    <x v="73"/>
    <x v="70"/>
    <x v="77"/>
    <x v="78"/>
    <x v="81"/>
    <x v="80"/>
    <x v="81"/>
    <x v="79"/>
    <x v="81"/>
    <x v="81"/>
    <x v="80"/>
    <x v="89"/>
    <n v="36240"/>
    <n v="36240"/>
    <n v="37440"/>
    <n v="37440"/>
    <n v="38400"/>
    <n v="38400"/>
    <n v="39600"/>
    <n v="40559.999999999993"/>
    <n v="40559.999999999993"/>
    <n v="41519.999999999993"/>
    <n v="42720"/>
    <n v="42720"/>
  </r>
  <r>
    <x v="8"/>
    <x v="6"/>
    <x v="14"/>
    <x v="72"/>
    <x v="74"/>
    <x v="50"/>
    <x v="78"/>
    <x v="79"/>
    <x v="82"/>
    <x v="81"/>
    <x v="82"/>
    <x v="80"/>
    <x v="82"/>
    <x v="82"/>
    <x v="81"/>
    <x v="90"/>
    <n v="45839.999999999993"/>
    <n v="47040"/>
    <n v="48239.999999999993"/>
    <n v="48239.999999999993"/>
    <n v="49440"/>
    <n v="49440"/>
    <n v="50879.999999999993"/>
    <n v="52080"/>
    <n v="53280"/>
    <n v="53280"/>
    <n v="54480"/>
    <n v="55680"/>
  </r>
  <r>
    <x v="8"/>
    <x v="6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9"/>
    <x v="6"/>
    <x v="15"/>
    <x v="52"/>
    <x v="53"/>
    <x v="52"/>
    <x v="58"/>
    <x v="58"/>
    <x v="59"/>
    <x v="58"/>
    <x v="60"/>
    <x v="58"/>
    <x v="58"/>
    <x v="59"/>
    <x v="58"/>
    <x v="64"/>
    <n v="50400"/>
    <n v="51200"/>
    <n v="52000"/>
    <n v="52800"/>
    <n v="53600"/>
    <n v="54600"/>
    <n v="55600"/>
    <n v="56600"/>
    <n v="57600"/>
    <n v="58600"/>
    <n v="59600"/>
    <n v="60600"/>
  </r>
  <r>
    <x v="10"/>
    <x v="7"/>
    <x v="7"/>
    <x v="73"/>
    <x v="75"/>
    <x v="71"/>
    <x v="79"/>
    <x v="80"/>
    <x v="83"/>
    <x v="82"/>
    <x v="83"/>
    <x v="81"/>
    <x v="83"/>
    <x v="8"/>
    <x v="82"/>
    <x v="91"/>
    <n v="27"/>
    <n v="27"/>
    <n v="27"/>
    <n v="27"/>
    <n v="27"/>
    <n v="28"/>
    <n v="28"/>
    <n v="28"/>
    <n v="28"/>
    <n v="28"/>
    <n v="28"/>
    <n v="28"/>
  </r>
  <r>
    <x v="10"/>
    <x v="7"/>
    <x v="12"/>
    <x v="46"/>
    <x v="76"/>
    <x v="72"/>
    <x v="80"/>
    <x v="81"/>
    <x v="45"/>
    <x v="83"/>
    <x v="46"/>
    <x v="82"/>
    <x v="84"/>
    <x v="83"/>
    <x v="41"/>
    <x v="92"/>
    <n v="8000"/>
    <n v="9000"/>
    <n v="10000"/>
    <n v="11000"/>
    <n v="12000"/>
    <n v="13000"/>
    <n v="14000"/>
    <n v="15000"/>
    <n v="16000"/>
    <n v="17000"/>
    <n v="18000"/>
    <n v="19000"/>
  </r>
  <r>
    <x v="10"/>
    <x v="7"/>
    <x v="4"/>
    <x v="74"/>
    <x v="77"/>
    <x v="73"/>
    <x v="81"/>
    <x v="82"/>
    <x v="84"/>
    <x v="84"/>
    <x v="84"/>
    <x v="83"/>
    <x v="85"/>
    <x v="84"/>
    <x v="83"/>
    <x v="93"/>
    <n v="36000"/>
    <n v="37000"/>
    <n v="38000"/>
    <n v="39000"/>
    <n v="40000"/>
    <n v="41000"/>
    <n v="42000"/>
    <n v="43000"/>
    <n v="44000"/>
    <n v="45000"/>
    <n v="46000"/>
    <n v="47000"/>
  </r>
  <r>
    <x v="1"/>
    <x v="0"/>
    <x v="14"/>
    <x v="75"/>
    <x v="78"/>
    <x v="74"/>
    <x v="82"/>
    <x v="83"/>
    <x v="85"/>
    <x v="85"/>
    <x v="85"/>
    <x v="84"/>
    <x v="86"/>
    <x v="85"/>
    <x v="84"/>
    <x v="94"/>
    <n v="55440"/>
    <n v="55440"/>
    <n v="57120"/>
    <n v="57120"/>
    <n v="58800"/>
    <n v="58800"/>
    <n v="60480"/>
    <n v="61919.999999999993"/>
    <n v="61919.999999999993"/>
    <n v="63599.999999999993"/>
    <n v="65280"/>
    <n v="65280"/>
  </r>
  <r>
    <x v="9"/>
    <x v="6"/>
    <x v="16"/>
    <x v="76"/>
    <x v="79"/>
    <x v="75"/>
    <x v="83"/>
    <x v="84"/>
    <x v="86"/>
    <x v="86"/>
    <x v="86"/>
    <x v="85"/>
    <x v="87"/>
    <x v="86"/>
    <x v="85"/>
    <x v="95"/>
    <n v="60400.000000000007"/>
    <n v="60400.000000000007"/>
    <n v="62400.000000000007"/>
    <n v="62400.000000000007"/>
    <n v="64000"/>
    <n v="64000"/>
    <n v="66000"/>
    <n v="67600.000000000015"/>
    <n v="67600.000000000015"/>
    <n v="69200"/>
    <n v="71200"/>
    <n v="71200"/>
  </r>
  <r>
    <x v="9"/>
    <x v="6"/>
    <x v="20"/>
    <x v="76"/>
    <x v="79"/>
    <x v="75"/>
    <x v="83"/>
    <x v="84"/>
    <x v="86"/>
    <x v="86"/>
    <x v="86"/>
    <x v="85"/>
    <x v="87"/>
    <x v="86"/>
    <x v="85"/>
    <x v="95"/>
    <n v="60400.000000000007"/>
    <n v="60400.000000000007"/>
    <n v="62400.000000000007"/>
    <n v="62400.000000000007"/>
    <n v="64000"/>
    <n v="64000"/>
    <n v="66000"/>
    <n v="67600.000000000015"/>
    <n v="67600.000000000015"/>
    <n v="69200"/>
    <n v="71200"/>
    <n v="71200"/>
  </r>
  <r>
    <x v="10"/>
    <x v="7"/>
    <x v="1"/>
    <x v="77"/>
    <x v="80"/>
    <x v="76"/>
    <x v="84"/>
    <x v="85"/>
    <x v="87"/>
    <x v="87"/>
    <x v="87"/>
    <x v="86"/>
    <x v="88"/>
    <x v="87"/>
    <x v="86"/>
    <x v="96"/>
    <n v="163000"/>
    <n v="166000"/>
    <n v="169000"/>
    <n v="172000"/>
    <n v="175000"/>
    <n v="178000"/>
    <n v="181000"/>
    <n v="184000"/>
    <n v="187000"/>
    <n v="190000"/>
    <n v="193000"/>
    <n v="196000"/>
  </r>
  <r>
    <x v="10"/>
    <x v="7"/>
    <x v="13"/>
    <x v="46"/>
    <x v="81"/>
    <x v="77"/>
    <x v="56"/>
    <x v="86"/>
    <x v="88"/>
    <x v="88"/>
    <x v="88"/>
    <x v="87"/>
    <x v="89"/>
    <x v="88"/>
    <x v="87"/>
    <x v="97"/>
    <n v="53000"/>
    <n v="54000"/>
    <n v="55000"/>
    <n v="56000"/>
    <n v="57000"/>
    <n v="58000"/>
    <n v="59000"/>
    <n v="60000"/>
    <n v="61000"/>
    <n v="62000"/>
    <n v="63000"/>
    <n v="64000"/>
  </r>
  <r>
    <x v="8"/>
    <x v="6"/>
    <x v="16"/>
    <x v="78"/>
    <x v="82"/>
    <x v="78"/>
    <x v="85"/>
    <x v="87"/>
    <x v="89"/>
    <x v="89"/>
    <x v="89"/>
    <x v="88"/>
    <x v="90"/>
    <x v="89"/>
    <x v="88"/>
    <x v="98"/>
    <n v="66850"/>
    <n v="68600"/>
    <n v="70350"/>
    <n v="70350"/>
    <n v="72100"/>
    <n v="72100"/>
    <n v="74199.999999999985"/>
    <n v="75949.999999999985"/>
    <n v="77699.999999999985"/>
    <n v="77699.999999999985"/>
    <n v="79449.999999999985"/>
    <n v="81199.999999999985"/>
  </r>
  <r>
    <x v="8"/>
    <x v="6"/>
    <x v="20"/>
    <x v="78"/>
    <x v="82"/>
    <x v="78"/>
    <x v="85"/>
    <x v="87"/>
    <x v="89"/>
    <x v="89"/>
    <x v="89"/>
    <x v="88"/>
    <x v="90"/>
    <x v="89"/>
    <x v="88"/>
    <x v="98"/>
    <n v="66850"/>
    <n v="68600"/>
    <n v="70350"/>
    <n v="70350"/>
    <n v="72100"/>
    <n v="72100"/>
    <n v="74199.999999999985"/>
    <n v="75949.999999999985"/>
    <n v="77699.999999999985"/>
    <n v="77699.999999999985"/>
    <n v="79449.999999999985"/>
    <n v="81199.999999999985"/>
  </r>
  <r>
    <x v="6"/>
    <x v="5"/>
    <x v="16"/>
    <x v="79"/>
    <x v="83"/>
    <x v="79"/>
    <x v="86"/>
    <x v="88"/>
    <x v="90"/>
    <x v="90"/>
    <x v="90"/>
    <x v="89"/>
    <x v="91"/>
    <x v="90"/>
    <x v="89"/>
    <x v="99"/>
    <n v="79520.000000000015"/>
    <n v="79520.000000000015"/>
    <n v="81760"/>
    <n v="81760"/>
    <n v="81760"/>
    <n v="84560"/>
    <n v="86800.000000000015"/>
    <n v="86800.000000000015"/>
    <n v="89600.000000000015"/>
    <n v="92400"/>
    <n v="92400"/>
    <n v="94640.000000000015"/>
  </r>
  <r>
    <x v="4"/>
    <x v="3"/>
    <x v="16"/>
    <x v="80"/>
    <x v="84"/>
    <x v="80"/>
    <x v="87"/>
    <x v="89"/>
    <x v="91"/>
    <x v="91"/>
    <x v="91"/>
    <x v="90"/>
    <x v="92"/>
    <x v="91"/>
    <x v="90"/>
    <x v="100"/>
    <n v="78750"/>
    <n v="81450"/>
    <n v="81450"/>
    <n v="83700"/>
    <n v="83700"/>
    <n v="85950"/>
    <n v="88200"/>
    <n v="88200"/>
    <n v="90450"/>
    <n v="92700"/>
    <n v="92700"/>
    <n v="95400"/>
  </r>
  <r>
    <x v="4"/>
    <x v="3"/>
    <x v="20"/>
    <x v="80"/>
    <x v="84"/>
    <x v="80"/>
    <x v="87"/>
    <x v="89"/>
    <x v="91"/>
    <x v="91"/>
    <x v="91"/>
    <x v="90"/>
    <x v="92"/>
    <x v="91"/>
    <x v="90"/>
    <x v="100"/>
    <n v="78750"/>
    <n v="81450"/>
    <n v="81450"/>
    <n v="83700"/>
    <n v="83700"/>
    <n v="85950"/>
    <n v="88200"/>
    <n v="88200"/>
    <n v="90450"/>
    <n v="92700"/>
    <n v="92700"/>
    <n v="95400"/>
  </r>
  <r>
    <x v="5"/>
    <x v="4"/>
    <x v="16"/>
    <x v="81"/>
    <x v="85"/>
    <x v="81"/>
    <x v="88"/>
    <x v="90"/>
    <x v="92"/>
    <x v="92"/>
    <x v="92"/>
    <x v="91"/>
    <x v="93"/>
    <x v="92"/>
    <x v="91"/>
    <x v="101"/>
    <n v="108350.00000000001"/>
    <n v="108350.00000000001"/>
    <n v="112200"/>
    <n v="112200"/>
    <n v="116050.00000000001"/>
    <n v="116050.00000000001"/>
    <n v="119900"/>
    <n v="119900"/>
    <n v="123750.00000000001"/>
    <n v="127600.00000000001"/>
    <n v="127600.00000000001"/>
    <n v="131450.00000000003"/>
  </r>
  <r>
    <x v="5"/>
    <x v="4"/>
    <x v="20"/>
    <x v="81"/>
    <x v="85"/>
    <x v="81"/>
    <x v="88"/>
    <x v="90"/>
    <x v="92"/>
    <x v="92"/>
    <x v="92"/>
    <x v="91"/>
    <x v="93"/>
    <x v="92"/>
    <x v="91"/>
    <x v="101"/>
    <n v="108350.00000000001"/>
    <n v="108350.00000000001"/>
    <n v="112200"/>
    <n v="112200"/>
    <n v="116050.00000000001"/>
    <n v="116050.00000000001"/>
    <n v="119900"/>
    <n v="119900"/>
    <n v="123750.00000000001"/>
    <n v="127600.00000000001"/>
    <n v="127600.00000000001"/>
    <n v="131450.00000000003"/>
  </r>
  <r>
    <x v="9"/>
    <x v="6"/>
    <x v="18"/>
    <x v="82"/>
    <x v="86"/>
    <x v="82"/>
    <x v="89"/>
    <x v="91"/>
    <x v="93"/>
    <x v="93"/>
    <x v="93"/>
    <x v="92"/>
    <x v="94"/>
    <x v="93"/>
    <x v="92"/>
    <x v="102"/>
    <n v="796895.38149163628"/>
    <n v="792910.90458417812"/>
    <n v="788946.35006125714"/>
    <n v="785001.61831095093"/>
    <n v="781076.61021939619"/>
    <n v="777171.22716829914"/>
    <n v="832768.8611118776"/>
    <n v="828605.01680631819"/>
    <n v="824461.99172228656"/>
    <n v="878935.37331822328"/>
    <n v="874540.69645163207"/>
    <n v="870167.99296937394"/>
  </r>
  <r>
    <x v="5"/>
    <x v="4"/>
    <x v="19"/>
    <x v="83"/>
    <x v="87"/>
    <x v="83"/>
    <x v="90"/>
    <x v="92"/>
    <x v="94"/>
    <x v="94"/>
    <x v="94"/>
    <x v="93"/>
    <x v="95"/>
    <x v="94"/>
    <x v="93"/>
    <x v="103"/>
    <n v="732760.84076409077"/>
    <n v="729097.03656027024"/>
    <n v="751229.01767006936"/>
    <n v="747472.87258171896"/>
    <n v="769255.84428514203"/>
    <n v="765409.56506371626"/>
    <n v="786848.2879524678"/>
    <n v="782914.04651270562"/>
    <n v="804013.22093133919"/>
    <n v="824881.83075462375"/>
    <n v="820757.42160085065"/>
    <n v="841294.04587840638"/>
  </r>
  <r>
    <x v="7"/>
    <x v="5"/>
    <x v="16"/>
    <x v="84"/>
    <x v="88"/>
    <x v="84"/>
    <x v="91"/>
    <x v="93"/>
    <x v="95"/>
    <x v="95"/>
    <x v="95"/>
    <x v="94"/>
    <x v="96"/>
    <x v="95"/>
    <x v="94"/>
    <x v="104"/>
    <n v="724100"/>
    <n v="741650"/>
    <n v="759850"/>
    <n v="759850"/>
    <n v="778050.00000000012"/>
    <n v="796250"/>
    <n v="796250"/>
    <n v="814450"/>
    <n v="832650"/>
    <n v="850200"/>
    <n v="868400"/>
    <n v="868400"/>
  </r>
  <r>
    <x v="10"/>
    <x v="7"/>
    <x v="5"/>
    <x v="85"/>
    <x v="89"/>
    <x v="85"/>
    <x v="92"/>
    <x v="94"/>
    <x v="96"/>
    <x v="96"/>
    <x v="96"/>
    <x v="95"/>
    <x v="97"/>
    <x v="96"/>
    <x v="95"/>
    <x v="105"/>
    <n v="668000"/>
    <n v="679000"/>
    <n v="690000"/>
    <n v="701000"/>
    <n v="712000"/>
    <n v="723000"/>
    <n v="734000"/>
    <n v="746000"/>
    <n v="758000"/>
    <n v="770000"/>
    <n v="782000"/>
    <n v="794000"/>
  </r>
  <r>
    <x v="4"/>
    <x v="3"/>
    <x v="19"/>
    <x v="86"/>
    <x v="90"/>
    <x v="86"/>
    <x v="93"/>
    <x v="95"/>
    <x v="97"/>
    <x v="97"/>
    <x v="97"/>
    <x v="96"/>
    <x v="98"/>
    <x v="97"/>
    <x v="96"/>
    <x v="106"/>
    <n v="633029.11465755675"/>
    <n v="651459.30516715813"/>
    <n v="648202.00864132238"/>
    <n v="662777.60076933436"/>
    <n v="659463.71276548784"/>
    <n v="673805.27576622111"/>
    <n v="687986.936544128"/>
    <n v="684547.00186140731"/>
    <n v="698499.88590444974"/>
    <n v="712296.12743201526"/>
    <n v="708734.64679485513"/>
    <n v="725730.51648012979"/>
  </r>
  <r>
    <x v="8"/>
    <x v="6"/>
    <x v="19"/>
    <x v="87"/>
    <x v="91"/>
    <x v="87"/>
    <x v="94"/>
    <x v="96"/>
    <x v="98"/>
    <x v="98"/>
    <x v="98"/>
    <x v="97"/>
    <x v="99"/>
    <x v="98"/>
    <x v="97"/>
    <x v="107"/>
    <n v="577235.14201054478"/>
    <n v="589384.27955443156"/>
    <n v="601397.49484432919"/>
    <n v="598390.50737010757"/>
    <n v="610209.46415746748"/>
    <n v="607158.41683668015"/>
    <n v="621718.42935693834"/>
    <n v="633199.69186133659"/>
    <n v="644550.59877995693"/>
    <n v="641327.84578605706"/>
    <n v="652493.30580390897"/>
    <n v="663531.07802543766"/>
  </r>
  <r>
    <x v="6"/>
    <x v="5"/>
    <x v="19"/>
    <x v="88"/>
    <x v="92"/>
    <x v="88"/>
    <x v="95"/>
    <x v="97"/>
    <x v="99"/>
    <x v="99"/>
    <x v="99"/>
    <x v="98"/>
    <x v="100"/>
    <x v="99"/>
    <x v="98"/>
    <x v="108"/>
    <n v="561194.37487452873"/>
    <n v="558388.40300015616"/>
    <n v="571247.06551994837"/>
    <n v="568390.83019234869"/>
    <n v="565548.87604138686"/>
    <n v="581992.40329341218"/>
    <n v="594422.37349620194"/>
    <n v="591450.26162872091"/>
    <n v="607476.65581478947"/>
    <n v="623327.99980245659"/>
    <n v="620211.35980344424"/>
    <n v="632070.55277423142"/>
  </r>
  <r>
    <x v="9"/>
    <x v="6"/>
    <x v="19"/>
    <x v="89"/>
    <x v="93"/>
    <x v="89"/>
    <x v="96"/>
    <x v="98"/>
    <x v="100"/>
    <x v="100"/>
    <x v="100"/>
    <x v="99"/>
    <x v="101"/>
    <x v="100"/>
    <x v="99"/>
    <x v="109"/>
    <n v="491451.90906576399"/>
    <n v="488994.6495204352"/>
    <n v="502660.59270570829"/>
    <n v="500147.28974217968"/>
    <n v="510406.7213266347"/>
    <n v="507854.6877200015"/>
    <n v="521106.52097769536"/>
    <n v="531070.7093030567"/>
    <n v="528415.35575654148"/>
    <n v="538217.61694172933"/>
    <n v="551004.1741997092"/>
    <n v="548249.1533287107"/>
  </r>
  <r>
    <x v="1"/>
    <x v="0"/>
    <x v="17"/>
    <x v="90"/>
    <x v="94"/>
    <x v="90"/>
    <x v="97"/>
    <x v="99"/>
    <x v="101"/>
    <x v="101"/>
    <x v="101"/>
    <x v="100"/>
    <x v="102"/>
    <x v="101"/>
    <x v="100"/>
    <x v="110"/>
    <n v="323400"/>
    <n v="323400"/>
    <n v="333200"/>
    <n v="333200"/>
    <n v="343000"/>
    <n v="343000"/>
    <n v="352799.99999999994"/>
    <n v="361200"/>
    <n v="361200"/>
    <n v="371000"/>
    <n v="380799.99999999994"/>
    <n v="380799.99999999994"/>
  </r>
  <r>
    <x v="10"/>
    <x v="7"/>
    <x v="20"/>
    <x v="91"/>
    <x v="95"/>
    <x v="91"/>
    <x v="98"/>
    <x v="100"/>
    <x v="102"/>
    <x v="102"/>
    <x v="102"/>
    <x v="101"/>
    <x v="103"/>
    <x v="102"/>
    <x v="101"/>
    <x v="111"/>
    <n v="413000"/>
    <n v="420000"/>
    <n v="427000"/>
    <n v="434000"/>
    <n v="441000"/>
    <n v="448000"/>
    <n v="455000"/>
    <n v="462000"/>
    <n v="469000"/>
    <n v="477000"/>
    <n v="485000"/>
    <n v="493000"/>
  </r>
  <r>
    <x v="2"/>
    <x v="1"/>
    <x v="17"/>
    <x v="92"/>
    <x v="96"/>
    <x v="92"/>
    <x v="99"/>
    <x v="101"/>
    <x v="103"/>
    <x v="103"/>
    <x v="103"/>
    <x v="102"/>
    <x v="104"/>
    <x v="103"/>
    <x v="102"/>
    <x v="112"/>
    <n v="305950"/>
    <n v="305950"/>
    <n v="314650"/>
    <n v="314650"/>
    <n v="323349.99999999994"/>
    <n v="323349.99999999994"/>
    <n v="332050"/>
    <n v="340750"/>
    <n v="340750"/>
    <n v="349450"/>
    <n v="359599.99999999994"/>
    <n v="359599.99999999994"/>
  </r>
  <r>
    <x v="3"/>
    <x v="2"/>
    <x v="17"/>
    <x v="93"/>
    <x v="97"/>
    <x v="93"/>
    <x v="100"/>
    <x v="102"/>
    <x v="104"/>
    <x v="104"/>
    <x v="104"/>
    <x v="103"/>
    <x v="105"/>
    <x v="104"/>
    <x v="103"/>
    <x v="113"/>
    <n v="312200"/>
    <n v="312200"/>
    <n v="322000"/>
    <n v="322000"/>
    <n v="322000"/>
    <n v="331799.99999999994"/>
    <n v="343000"/>
    <n v="343000"/>
    <n v="352799.99999999994"/>
    <n v="362599.99999999994"/>
    <n v="362599.99999999994"/>
    <n v="372400"/>
  </r>
  <r>
    <x v="0"/>
    <x v="0"/>
    <x v="17"/>
    <x v="94"/>
    <x v="98"/>
    <x v="94"/>
    <x v="101"/>
    <x v="103"/>
    <x v="105"/>
    <x v="105"/>
    <x v="105"/>
    <x v="104"/>
    <x v="106"/>
    <x v="105"/>
    <x v="104"/>
    <x v="114"/>
    <n v="282799.99999999994"/>
    <n v="282799.99999999994"/>
    <n v="292599.99999999994"/>
    <n v="292599.99999999994"/>
    <n v="302400"/>
    <n v="302400"/>
    <n v="312200"/>
    <n v="312200"/>
    <n v="322000"/>
    <n v="322000"/>
    <n v="331799.99999999994"/>
    <n v="341599.99999999994"/>
  </r>
  <r>
    <x v="7"/>
    <x v="5"/>
    <x v="14"/>
    <x v="95"/>
    <x v="99"/>
    <x v="95"/>
    <x v="102"/>
    <x v="104"/>
    <x v="106"/>
    <x v="106"/>
    <x v="106"/>
    <x v="105"/>
    <x v="107"/>
    <x v="106"/>
    <x v="105"/>
    <x v="115"/>
    <n v="267360"/>
    <n v="273840"/>
    <n v="280560"/>
    <n v="280560"/>
    <n v="287280"/>
    <n v="294000"/>
    <n v="294000"/>
    <n v="300719.99999999994"/>
    <n v="307440"/>
    <n v="313920"/>
    <n v="320640"/>
    <n v="320640"/>
  </r>
  <r>
    <x v="5"/>
    <x v="4"/>
    <x v="17"/>
    <x v="96"/>
    <x v="100"/>
    <x v="96"/>
    <x v="103"/>
    <x v="105"/>
    <x v="107"/>
    <x v="107"/>
    <x v="107"/>
    <x v="106"/>
    <x v="108"/>
    <x v="107"/>
    <x v="106"/>
    <x v="116"/>
    <n v="273830"/>
    <n v="273830"/>
    <n v="283560"/>
    <n v="283560"/>
    <n v="293289.99999999994"/>
    <n v="293289.99999999994"/>
    <n v="303020"/>
    <n v="303020"/>
    <n v="312750"/>
    <n v="322479.99999999994"/>
    <n v="322479.99999999994"/>
    <n v="332210"/>
  </r>
  <r>
    <x v="8"/>
    <x v="6"/>
    <x v="17"/>
    <x v="97"/>
    <x v="101"/>
    <x v="94"/>
    <x v="104"/>
    <x v="106"/>
    <x v="108"/>
    <x v="108"/>
    <x v="108"/>
    <x v="107"/>
    <x v="109"/>
    <x v="108"/>
    <x v="107"/>
    <x v="117"/>
    <n v="267400"/>
    <n v="274400"/>
    <n v="281400"/>
    <n v="281400"/>
    <n v="288400"/>
    <n v="288400"/>
    <n v="296799.99999999994"/>
    <n v="303799.99999999994"/>
    <n v="310799.99999999994"/>
    <n v="310799.99999999994"/>
    <n v="317799.99999999994"/>
    <n v="324799.99999999994"/>
  </r>
  <r>
    <x v="10"/>
    <x v="7"/>
    <x v="15"/>
    <x v="98"/>
    <x v="102"/>
    <x v="97"/>
    <x v="105"/>
    <x v="107"/>
    <x v="109"/>
    <x v="109"/>
    <x v="109"/>
    <x v="108"/>
    <x v="110"/>
    <x v="109"/>
    <x v="108"/>
    <x v="118"/>
    <n v="252000"/>
    <n v="256000"/>
    <n v="260000"/>
    <n v="264000"/>
    <n v="268000"/>
    <n v="273000"/>
    <n v="278000"/>
    <n v="283000"/>
    <n v="288000"/>
    <n v="293000"/>
    <n v="298000"/>
    <n v="303000"/>
  </r>
  <r>
    <x v="4"/>
    <x v="3"/>
    <x v="17"/>
    <x v="99"/>
    <x v="103"/>
    <x v="98"/>
    <x v="106"/>
    <x v="108"/>
    <x v="110"/>
    <x v="110"/>
    <x v="110"/>
    <x v="109"/>
    <x v="111"/>
    <x v="110"/>
    <x v="109"/>
    <x v="119"/>
    <n v="244999.99999999997"/>
    <n v="253399.99999999997"/>
    <n v="253399.99999999997"/>
    <n v="260399.99999999997"/>
    <n v="260399.99999999997"/>
    <n v="267400"/>
    <n v="274400"/>
    <n v="274400"/>
    <n v="281400"/>
    <n v="288400"/>
    <n v="288400"/>
    <n v="296799.99999999994"/>
  </r>
  <r>
    <x v="7"/>
    <x v="5"/>
    <x v="13"/>
    <x v="100"/>
    <x v="104"/>
    <x v="99"/>
    <x v="107"/>
    <x v="109"/>
    <x v="111"/>
    <x v="111"/>
    <x v="111"/>
    <x v="110"/>
    <x v="112"/>
    <x v="111"/>
    <x v="110"/>
    <x v="120"/>
    <n v="222800"/>
    <n v="228200.00000000003"/>
    <n v="233800"/>
    <n v="233800"/>
    <n v="239400"/>
    <n v="245000"/>
    <n v="245000"/>
    <n v="250600.00000000003"/>
    <n v="256200"/>
    <n v="261600.00000000003"/>
    <n v="267200"/>
    <n v="267200"/>
  </r>
  <r>
    <x v="9"/>
    <x v="6"/>
    <x v="17"/>
    <x v="101"/>
    <x v="105"/>
    <x v="100"/>
    <x v="108"/>
    <x v="110"/>
    <x v="112"/>
    <x v="112"/>
    <x v="112"/>
    <x v="111"/>
    <x v="113"/>
    <x v="112"/>
    <x v="111"/>
    <x v="121"/>
    <n v="211399.99999999997"/>
    <n v="211399.99999999997"/>
    <n v="218399.99999999997"/>
    <n v="218399.99999999997"/>
    <n v="224000"/>
    <n v="224000"/>
    <n v="230999.99999999997"/>
    <n v="236600"/>
    <n v="236600"/>
    <n v="242200"/>
    <n v="249200"/>
    <n v="249200"/>
  </r>
  <r>
    <x v="6"/>
    <x v="5"/>
    <x v="17"/>
    <x v="102"/>
    <x v="106"/>
    <x v="101"/>
    <x v="109"/>
    <x v="111"/>
    <x v="113"/>
    <x v="113"/>
    <x v="113"/>
    <x v="112"/>
    <x v="114"/>
    <x v="113"/>
    <x v="112"/>
    <x v="122"/>
    <n v="195959.99999999997"/>
    <n v="195959.99999999997"/>
    <n v="201480"/>
    <n v="201480"/>
    <n v="201480"/>
    <n v="208380"/>
    <n v="213899.99999999997"/>
    <n v="213899.99999999997"/>
    <n v="220799.99999999997"/>
    <n v="227700"/>
    <n v="227700"/>
    <n v="233219.99999999997"/>
  </r>
  <r>
    <x v="1"/>
    <x v="0"/>
    <x v="20"/>
    <x v="103"/>
    <x v="107"/>
    <x v="102"/>
    <x v="110"/>
    <x v="112"/>
    <x v="114"/>
    <x v="114"/>
    <x v="114"/>
    <x v="113"/>
    <x v="115"/>
    <x v="114"/>
    <x v="113"/>
    <x v="123"/>
    <n v="166320"/>
    <n v="166320"/>
    <n v="171359.99999999997"/>
    <n v="171359.99999999997"/>
    <n v="176400"/>
    <n v="176400"/>
    <n v="181440"/>
    <n v="185760"/>
    <n v="185760"/>
    <n v="190799.99999999997"/>
    <n v="195840"/>
    <n v="195840"/>
  </r>
  <r>
    <x v="3"/>
    <x v="2"/>
    <x v="20"/>
    <x v="104"/>
    <x v="108"/>
    <x v="103"/>
    <x v="111"/>
    <x v="113"/>
    <x v="115"/>
    <x v="115"/>
    <x v="115"/>
    <x v="114"/>
    <x v="116"/>
    <x v="115"/>
    <x v="114"/>
    <x v="124"/>
    <n v="160560"/>
    <n v="160560"/>
    <n v="165600"/>
    <n v="165600"/>
    <n v="165600"/>
    <n v="170640"/>
    <n v="176400"/>
    <n v="176400"/>
    <n v="181440"/>
    <n v="186480"/>
    <n v="186480"/>
    <n v="191519.99999999997"/>
  </r>
  <r>
    <x v="0"/>
    <x v="0"/>
    <x v="20"/>
    <x v="105"/>
    <x v="109"/>
    <x v="104"/>
    <x v="112"/>
    <x v="114"/>
    <x v="116"/>
    <x v="116"/>
    <x v="116"/>
    <x v="115"/>
    <x v="117"/>
    <x v="116"/>
    <x v="115"/>
    <x v="125"/>
    <n v="151500"/>
    <n v="151500"/>
    <n v="156750"/>
    <n v="156750"/>
    <n v="162000"/>
    <n v="162000"/>
    <n v="167250"/>
    <n v="167250"/>
    <n v="172500"/>
    <n v="172500"/>
    <n v="177750"/>
    <n v="183000"/>
  </r>
  <r>
    <x v="3"/>
    <x v="2"/>
    <x v="16"/>
    <x v="106"/>
    <x v="110"/>
    <x v="105"/>
    <x v="113"/>
    <x v="115"/>
    <x v="117"/>
    <x v="117"/>
    <x v="117"/>
    <x v="116"/>
    <x v="118"/>
    <x v="117"/>
    <x v="116"/>
    <x v="126"/>
    <n v="144950.00000000003"/>
    <n v="144950.00000000003"/>
    <n v="149500"/>
    <n v="149500"/>
    <n v="149500"/>
    <n v="154050"/>
    <n v="159250"/>
    <n v="159250"/>
    <n v="163800"/>
    <n v="168350"/>
    <n v="168350"/>
    <n v="172900"/>
  </r>
  <r>
    <x v="1"/>
    <x v="0"/>
    <x v="16"/>
    <x v="107"/>
    <x v="111"/>
    <x v="106"/>
    <x v="114"/>
    <x v="116"/>
    <x v="118"/>
    <x v="118"/>
    <x v="118"/>
    <x v="117"/>
    <x v="119"/>
    <x v="118"/>
    <x v="117"/>
    <x v="127"/>
    <n v="138600"/>
    <n v="138600"/>
    <n v="142799.99999999997"/>
    <n v="142799.99999999997"/>
    <n v="147000"/>
    <n v="147000"/>
    <n v="151200"/>
    <n v="154799.99999999997"/>
    <n v="154799.99999999997"/>
    <n v="159000"/>
    <n v="163200"/>
    <n v="163200"/>
  </r>
  <r>
    <x v="2"/>
    <x v="1"/>
    <x v="16"/>
    <x v="108"/>
    <x v="112"/>
    <x v="76"/>
    <x v="115"/>
    <x v="117"/>
    <x v="119"/>
    <x v="119"/>
    <x v="119"/>
    <x v="118"/>
    <x v="120"/>
    <x v="119"/>
    <x v="118"/>
    <x v="128"/>
    <n v="137150"/>
    <n v="137150"/>
    <n v="141050"/>
    <n v="141050"/>
    <n v="144950.00000000003"/>
    <n v="144950.00000000003"/>
    <n v="148850"/>
    <n v="152750"/>
    <n v="152750"/>
    <n v="156650"/>
    <n v="161200.00000000003"/>
    <n v="161200.00000000003"/>
  </r>
  <r>
    <x v="0"/>
    <x v="0"/>
    <x v="16"/>
    <x v="109"/>
    <x v="113"/>
    <x v="107"/>
    <x v="116"/>
    <x v="118"/>
    <x v="120"/>
    <x v="120"/>
    <x v="120"/>
    <x v="119"/>
    <x v="121"/>
    <x v="120"/>
    <x v="119"/>
    <x v="129"/>
    <n v="125240"/>
    <n v="125240"/>
    <n v="129580.00000000001"/>
    <n v="129580.00000000001"/>
    <n v="133920"/>
    <n v="133920"/>
    <n v="138260"/>
    <n v="138260"/>
    <n v="142600"/>
    <n v="142600"/>
    <n v="146940"/>
    <n v="151280"/>
  </r>
  <r>
    <x v="2"/>
    <x v="1"/>
    <x v="20"/>
    <x v="110"/>
    <x v="114"/>
    <x v="108"/>
    <x v="117"/>
    <x v="119"/>
    <x v="121"/>
    <x v="121"/>
    <x v="121"/>
    <x v="120"/>
    <x v="122"/>
    <x v="121"/>
    <x v="120"/>
    <x v="130"/>
    <n v="116050.00000000001"/>
    <n v="116050.00000000001"/>
    <n v="119350.00000000001"/>
    <n v="119350.00000000001"/>
    <n v="122650"/>
    <n v="122650"/>
    <n v="125950.00000000001"/>
    <n v="129250"/>
    <n v="129250"/>
    <n v="132550"/>
    <n v="136400"/>
    <n v="136400"/>
  </r>
  <r>
    <x v="6"/>
    <x v="5"/>
    <x v="20"/>
    <x v="110"/>
    <x v="115"/>
    <x v="108"/>
    <x v="118"/>
    <x v="120"/>
    <x v="122"/>
    <x v="122"/>
    <x v="122"/>
    <x v="121"/>
    <x v="123"/>
    <x v="122"/>
    <x v="121"/>
    <x v="131"/>
    <n v="113600.00000000001"/>
    <n v="113600.00000000001"/>
    <n v="116800.00000000001"/>
    <n v="116800.00000000001"/>
    <n v="116800.00000000001"/>
    <n v="120800.00000000001"/>
    <n v="124000"/>
    <n v="124000"/>
    <n v="128000"/>
    <n v="132000"/>
    <n v="132000"/>
    <n v="135200.00000000003"/>
  </r>
  <r>
    <x v="0"/>
    <x v="0"/>
    <x v="19"/>
    <x v="111"/>
    <x v="116"/>
    <x v="109"/>
    <x v="119"/>
    <x v="121"/>
    <x v="123"/>
    <x v="123"/>
    <x v="123"/>
    <x v="122"/>
    <x v="124"/>
    <x v="123"/>
    <x v="122"/>
    <x v="132"/>
    <n v="770142.80243758869"/>
    <n v="766292.08842540067"/>
    <n v="788882.53093318921"/>
    <n v="784938.11827852321"/>
    <n v="807171.77215512062"/>
    <n v="803135.91329434491"/>
    <n v="825017.64870979497"/>
    <n v="820892.56046624598"/>
    <n v="842427.1859313919"/>
    <n v="838215.05000173498"/>
    <n v="859407.31311373529"/>
    <n v="880366.69821836567"/>
  </r>
  <r>
    <x v="2"/>
    <x v="1"/>
    <x v="19"/>
    <x v="112"/>
    <x v="117"/>
    <x v="110"/>
    <x v="120"/>
    <x v="122"/>
    <x v="124"/>
    <x v="124"/>
    <x v="124"/>
    <x v="123"/>
    <x v="125"/>
    <x v="124"/>
    <x v="123"/>
    <x v="133"/>
    <n v="833887.41618679976"/>
    <n v="829717.97910586582"/>
    <n v="849045.29601252603"/>
    <n v="844800.06953246344"/>
    <n v="863817.80381663889"/>
    <n v="859498.71479755559"/>
    <n v="878211.11955245316"/>
    <n v="896714.91279193165"/>
    <n v="892231.33822797192"/>
    <n v="910436.65425692138"/>
    <n v="932196.46806820715"/>
    <n v="927535.48572786606"/>
  </r>
  <r>
    <x v="1"/>
    <x v="0"/>
    <x v="19"/>
    <x v="113"/>
    <x v="118"/>
    <x v="111"/>
    <x v="121"/>
    <x v="123"/>
    <x v="125"/>
    <x v="125"/>
    <x v="125"/>
    <x v="124"/>
    <x v="126"/>
    <x v="125"/>
    <x v="124"/>
    <x v="134"/>
    <n v="869967.51849853434"/>
    <n v="865617.68090604176"/>
    <n v="887389.27712276939"/>
    <n v="882952.33073715551"/>
    <n v="904376.90935063071"/>
    <n v="899855.02480387758"/>
    <n v="920937.34252785402"/>
    <n v="938150.10000129137"/>
    <n v="933459.34950128489"/>
    <n v="953991.83713081887"/>
    <n v="974295.66340032022"/>
    <n v="969424.18508331862"/>
  </r>
  <r>
    <x v="3"/>
    <x v="2"/>
    <x v="19"/>
    <x v="114"/>
    <x v="119"/>
    <x v="112"/>
    <x v="122"/>
    <x v="124"/>
    <x v="126"/>
    <x v="126"/>
    <x v="126"/>
    <x v="125"/>
    <x v="127"/>
    <x v="126"/>
    <x v="125"/>
    <x v="135"/>
    <n v="891680.67285366356"/>
    <n v="887222.26948939508"/>
    <n v="910496.93440649367"/>
    <n v="905944.44973446114"/>
    <n v="901414.72748578899"/>
    <n v="924204.84331331006"/>
    <n v="950624.62311688683"/>
    <n v="945871.50000130234"/>
    <n v="968031.9180013329"/>
    <n v="989947.08503386308"/>
    <n v="984997.34960869385"/>
    <n v="1006560.8051001274"/>
  </r>
  <r>
    <x v="7"/>
    <x v="5"/>
    <x v="20"/>
    <x v="115"/>
    <x v="120"/>
    <x v="113"/>
    <x v="123"/>
    <x v="125"/>
    <x v="127"/>
    <x v="127"/>
    <x v="127"/>
    <x v="126"/>
    <x v="128"/>
    <x v="127"/>
    <x v="126"/>
    <x v="136"/>
    <n v="946900"/>
    <n v="969850"/>
    <n v="993650"/>
    <n v="993650"/>
    <n v="1017449.9999999999"/>
    <n v="1041250"/>
    <n v="1041250"/>
    <n v="1065050"/>
    <n v="1088850"/>
    <n v="1111800"/>
    <n v="1135600"/>
    <n v="1135600"/>
  </r>
  <r>
    <x v="8"/>
    <x v="6"/>
    <x v="18"/>
    <x v="116"/>
    <x v="121"/>
    <x v="114"/>
    <x v="124"/>
    <x v="126"/>
    <x v="128"/>
    <x v="128"/>
    <x v="128"/>
    <x v="127"/>
    <x v="129"/>
    <x v="128"/>
    <x v="127"/>
    <x v="137"/>
    <n v="1138421.9735594804"/>
    <n v="1132729.8636916829"/>
    <n v="1220988.3989043264"/>
    <n v="1214883.4569098048"/>
    <n v="1208809.0396252559"/>
    <n v="1202764.9944271296"/>
    <n v="1196751.1694549939"/>
    <n v="1282364.9069621591"/>
    <n v="1275953.0824273482"/>
    <n v="1269573.3170152113"/>
    <n v="1263225.4504301355"/>
    <n v="1346688.5605478408"/>
  </r>
  <r>
    <x v="7"/>
    <x v="5"/>
    <x v="17"/>
    <x v="117"/>
    <x v="122"/>
    <x v="115"/>
    <x v="125"/>
    <x v="127"/>
    <x v="129"/>
    <x v="129"/>
    <x v="129"/>
    <x v="128"/>
    <x v="130"/>
    <x v="129"/>
    <x v="128"/>
    <x v="138"/>
    <n v="1559600"/>
    <n v="1597399.9999999998"/>
    <n v="1636600"/>
    <n v="1636600"/>
    <n v="1675800"/>
    <n v="1715000"/>
    <n v="1715000"/>
    <n v="1754199.9999999998"/>
    <n v="1793399.9999999998"/>
    <n v="1831199.9999999998"/>
    <n v="1870399.9999999998"/>
    <n v="1870399.9999999998"/>
  </r>
  <r>
    <x v="4"/>
    <x v="3"/>
    <x v="18"/>
    <x v="118"/>
    <x v="123"/>
    <x v="116"/>
    <x v="126"/>
    <x v="128"/>
    <x v="130"/>
    <x v="130"/>
    <x v="130"/>
    <x v="129"/>
    <x v="131"/>
    <x v="130"/>
    <x v="129"/>
    <x v="139"/>
    <n v="1589704.1200012644"/>
    <n v="1694738.1422156335"/>
    <n v="1686264.4515045553"/>
    <n v="1677833.1292470328"/>
    <n v="1669443.9636007976"/>
    <n v="1771836.5267016464"/>
    <n v="1762977.3440681382"/>
    <n v="1754162.4573477975"/>
    <n v="1745391.6450610585"/>
    <n v="1845206.2297629877"/>
    <n v="1835980.1986141729"/>
    <n v="1826800.2976211021"/>
  </r>
  <r>
    <x v="5"/>
    <x v="4"/>
    <x v="18"/>
    <x v="119"/>
    <x v="124"/>
    <x v="117"/>
    <x v="127"/>
    <x v="129"/>
    <x v="131"/>
    <x v="131"/>
    <x v="131"/>
    <x v="130"/>
    <x v="132"/>
    <x v="131"/>
    <x v="130"/>
    <x v="140"/>
    <n v="2125054.3506443631"/>
    <n v="2114429.0788911418"/>
    <n v="2103856.9334966862"/>
    <n v="2093337.6488292024"/>
    <n v="2243091.8037069836"/>
    <n v="2231876.3446884486"/>
    <n v="2220716.9629650065"/>
    <n v="2209613.3781501814"/>
    <n v="2355605.6906351042"/>
    <n v="2343827.6621819288"/>
    <n v="2332108.523871019"/>
    <n v="2320447.981251664"/>
  </r>
  <r>
    <x v="2"/>
    <x v="1"/>
    <x v="18"/>
    <x v="120"/>
    <x v="125"/>
    <x v="118"/>
    <x v="128"/>
    <x v="130"/>
    <x v="132"/>
    <x v="132"/>
    <x v="132"/>
    <x v="131"/>
    <x v="133"/>
    <x v="132"/>
    <x v="131"/>
    <x v="141"/>
    <n v="2084187.92082428"/>
    <n v="2073766.9812201585"/>
    <n v="2149373.069077143"/>
    <n v="2138626.2037317576"/>
    <n v="2213050.3956216224"/>
    <n v="2201985.1436435147"/>
    <n v="2275243.4955378082"/>
    <n v="2263867.2780601191"/>
    <n v="2252547.9416698185"/>
    <n v="2324295.76499708"/>
    <n v="2395269.7963925265"/>
    <n v="2383293.4474105635"/>
  </r>
  <r>
    <x v="3"/>
    <x v="2"/>
    <x v="18"/>
    <x v="121"/>
    <x v="126"/>
    <x v="119"/>
    <x v="129"/>
    <x v="131"/>
    <x v="133"/>
    <x v="133"/>
    <x v="133"/>
    <x v="132"/>
    <x v="134"/>
    <x v="133"/>
    <x v="132"/>
    <x v="142"/>
    <n v="2623332.8913792428"/>
    <n v="2610216.2269223467"/>
    <n v="2597165.145787735"/>
    <n v="2584179.3200587966"/>
    <n v="2571258.4234585026"/>
    <n v="2693054.8750960105"/>
    <n v="2813569.0807565572"/>
    <n v="2799501.2353527742"/>
    <n v="2785503.7291760105"/>
    <n v="2903556.0300791846"/>
    <n v="2889038.2499287883"/>
    <n v="3005256.3795281965"/>
  </r>
  <r>
    <x v="6"/>
    <x v="5"/>
    <x v="18"/>
    <x v="122"/>
    <x v="127"/>
    <x v="120"/>
    <x v="130"/>
    <x v="132"/>
    <x v="134"/>
    <x v="134"/>
    <x v="134"/>
    <x v="133"/>
    <x v="135"/>
    <x v="134"/>
    <x v="133"/>
    <x v="143"/>
    <n v="2580423.1400681562"/>
    <n v="2567521.0243678149"/>
    <n v="2751197.5284187431"/>
    <n v="2737441.540776649"/>
    <n v="2723754.3330727662"/>
    <n v="2710135.5614074022"/>
    <n v="2889198.0895718196"/>
    <n v="2874752.0991239608"/>
    <n v="2860378.3386283414"/>
    <n v="3035814.8767308793"/>
    <n v="3020635.8023472251"/>
    <n v="3005532.6233354891"/>
  </r>
  <r>
    <x v="0"/>
    <x v="0"/>
    <x v="18"/>
    <x v="123"/>
    <x v="128"/>
    <x v="121"/>
    <x v="131"/>
    <x v="133"/>
    <x v="135"/>
    <x v="135"/>
    <x v="135"/>
    <x v="134"/>
    <x v="136"/>
    <x v="135"/>
    <x v="134"/>
    <x v="144"/>
    <n v="2728709.8997010314"/>
    <n v="2715066.3502025264"/>
    <n v="2843674.7562647508"/>
    <n v="2829456.3824834274"/>
    <n v="2815309.1005710103"/>
    <n v="2801232.5550681553"/>
    <n v="2926587.7119074552"/>
    <n v="2911954.7733479179"/>
    <n v="3035366.1899326625"/>
    <n v="3020189.3589829998"/>
    <n v="3005088.4121880843"/>
    <n v="3125974.9233147418"/>
  </r>
  <r>
    <x v="1"/>
    <x v="0"/>
    <x v="18"/>
    <x v="124"/>
    <x v="129"/>
    <x v="122"/>
    <x v="132"/>
    <x v="134"/>
    <x v="136"/>
    <x v="136"/>
    <x v="136"/>
    <x v="135"/>
    <x v="137"/>
    <x v="136"/>
    <x v="135"/>
    <x v="145"/>
    <n v="2860941.9904760169"/>
    <n v="2846637.2805236373"/>
    <n v="2961149.7347628833"/>
    <n v="2946343.9860890689"/>
    <n v="3059073.669035085"/>
    <n v="3043778.3006899101"/>
    <n v="3028559.4091864605"/>
    <n v="3138975.6376463836"/>
    <n v="3123280.7594581516"/>
    <n v="3107664.3556608609"/>
    <n v="3215811.075237859"/>
    <n v="3199732.0198616693"/>
  </r>
  <r>
    <x v="7"/>
    <x v="5"/>
    <x v="19"/>
    <x v="125"/>
    <x v="130"/>
    <x v="123"/>
    <x v="133"/>
    <x v="135"/>
    <x v="137"/>
    <x v="137"/>
    <x v="137"/>
    <x v="136"/>
    <x v="138"/>
    <x v="137"/>
    <x v="136"/>
    <x v="146"/>
    <n v="4299018.5824066848"/>
    <n v="4381197.7571933549"/>
    <n v="4466268.2535216799"/>
    <n v="4443936.9122540709"/>
    <n v="4527626.6223680777"/>
    <n v="4610368.3369581373"/>
    <n v="4587316.495273347"/>
    <n v="4668708.5965180537"/>
    <n v="4749172.0938379318"/>
    <n v="4825025.3811446643"/>
    <n v="4903671.8193143923"/>
    <n v="4879153.4602178205"/>
  </r>
  <r>
    <x v="7"/>
    <x v="5"/>
    <x v="18"/>
    <x v="126"/>
    <x v="131"/>
    <x v="124"/>
    <x v="134"/>
    <x v="136"/>
    <x v="138"/>
    <x v="138"/>
    <x v="138"/>
    <x v="137"/>
    <x v="139"/>
    <x v="138"/>
    <x v="137"/>
    <x v="147"/>
    <n v="11047947.398789546"/>
    <n v="11281989.442369165"/>
    <n v="11369497.18099267"/>
    <n v="11312649.695087707"/>
    <n v="11541050.660450554"/>
    <n v="11766884.799917394"/>
    <n v="11708050.375917807"/>
    <n v="11930221.211364441"/>
    <n v="12149877.63719721"/>
    <n v="12367039.243241366"/>
    <n v="12581725.486284154"/>
    <n v="12518816.8588527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x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"/>
    <x v="0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0"/>
    <x v="0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"/>
    <x v="0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0"/>
    <x v="0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"/>
    <x v="0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0"/>
    <x v="0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"/>
    <x v="0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0"/>
    <x v="0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0"/>
    <x v="0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0"/>
    <x v="0"/>
    <x v="6"/>
    <n v="7"/>
    <n v="7"/>
    <n v="7"/>
    <n v="12"/>
    <n v="12"/>
    <n v="14"/>
    <n v="14"/>
    <n v="14"/>
    <n v="14"/>
    <n v="17"/>
    <n v="17"/>
    <n v="17"/>
    <x v="1"/>
    <n v="19"/>
    <n v="19"/>
    <n v="20"/>
    <n v="20"/>
    <n v="20"/>
    <n v="20"/>
    <n v="21"/>
    <n v="21"/>
    <n v="22"/>
    <n v="23"/>
    <n v="23"/>
    <n v="23"/>
    <x v="1"/>
  </r>
  <r>
    <x v="0"/>
    <x v="0"/>
    <x v="7"/>
    <n v="11"/>
    <n v="10"/>
    <n v="11"/>
    <n v="18"/>
    <n v="18"/>
    <n v="22"/>
    <n v="22"/>
    <n v="22"/>
    <n v="22"/>
    <n v="22"/>
    <n v="22"/>
    <n v="22"/>
    <x v="2"/>
    <n v="22"/>
    <n v="22"/>
    <n v="22"/>
    <n v="22"/>
    <n v="22"/>
    <n v="25"/>
    <n v="25"/>
    <n v="25"/>
    <n v="25"/>
    <n v="25"/>
    <n v="25"/>
    <n v="25"/>
    <x v="2"/>
  </r>
  <r>
    <x v="0"/>
    <x v="0"/>
    <x v="8"/>
    <n v="77"/>
    <n v="70"/>
    <n v="77"/>
    <n v="125"/>
    <n v="104"/>
    <n v="160"/>
    <n v="153"/>
    <n v="160"/>
    <n v="153"/>
    <n v="181"/>
    <n v="188"/>
    <n v="195"/>
    <x v="3"/>
    <n v="202"/>
    <n v="202"/>
    <n v="209"/>
    <n v="209"/>
    <n v="216"/>
    <n v="216"/>
    <n v="223"/>
    <n v="223"/>
    <n v="230"/>
    <n v="230"/>
    <n v="237"/>
    <n v="244"/>
    <x v="3"/>
  </r>
  <r>
    <x v="2"/>
    <x v="1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2"/>
    <x v="1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2"/>
    <x v="1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2"/>
    <x v="1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2"/>
    <x v="1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2"/>
    <x v="1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"/>
    <x v="0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"/>
    <x v="0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3"/>
    <x v="2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3"/>
    <x v="2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3"/>
    <x v="2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3"/>
    <x v="2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3"/>
    <x v="2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3"/>
    <x v="2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4"/>
    <x v="3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4"/>
    <x v="3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4"/>
    <x v="3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4"/>
    <x v="3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4"/>
    <x v="3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4"/>
    <x v="3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5"/>
    <x v="4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5"/>
    <x v="4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5"/>
    <x v="4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5"/>
    <x v="4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5"/>
    <x v="4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5"/>
    <x v="4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6"/>
    <x v="5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6"/>
    <x v="5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6"/>
    <x v="5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6"/>
    <x v="5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6"/>
    <x v="5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6"/>
    <x v="5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7"/>
    <x v="5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7"/>
    <x v="5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7"/>
    <x v="5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7"/>
    <x v="5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7"/>
    <x v="5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7"/>
    <x v="5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7"/>
    <x v="5"/>
    <x v="6"/>
    <n v="3"/>
    <n v="3"/>
    <n v="3"/>
    <n v="3"/>
    <n v="3"/>
    <n v="3"/>
    <n v="3"/>
    <n v="4"/>
    <n v="4"/>
    <n v="5"/>
    <n v="5"/>
    <n v="5"/>
    <x v="4"/>
    <n v="5"/>
    <n v="5"/>
    <n v="6"/>
    <n v="6"/>
    <n v="5"/>
    <n v="6"/>
    <n v="6"/>
    <n v="8"/>
    <n v="7"/>
    <n v="8"/>
    <n v="9"/>
    <n v="8"/>
    <x v="4"/>
  </r>
  <r>
    <x v="4"/>
    <x v="3"/>
    <x v="6"/>
    <n v="5"/>
    <n v="5"/>
    <n v="5"/>
    <n v="5"/>
    <n v="5"/>
    <n v="5"/>
    <n v="5"/>
    <n v="5"/>
    <n v="5"/>
    <n v="5"/>
    <n v="5"/>
    <n v="5"/>
    <x v="5"/>
    <n v="5"/>
    <n v="6"/>
    <n v="7"/>
    <n v="7"/>
    <n v="7"/>
    <n v="7"/>
    <n v="8"/>
    <n v="8"/>
    <n v="8"/>
    <n v="8"/>
    <n v="8"/>
    <n v="8"/>
    <x v="5"/>
  </r>
  <r>
    <x v="5"/>
    <x v="4"/>
    <x v="6"/>
    <n v="5"/>
    <n v="5"/>
    <n v="5"/>
    <n v="6"/>
    <n v="6"/>
    <n v="6"/>
    <n v="6"/>
    <n v="6"/>
    <n v="6"/>
    <n v="6"/>
    <n v="12"/>
    <n v="12"/>
    <x v="6"/>
    <n v="12"/>
    <n v="12"/>
    <n v="12"/>
    <n v="12"/>
    <n v="12"/>
    <n v="12"/>
    <n v="12"/>
    <n v="12"/>
    <n v="12"/>
    <n v="12"/>
    <n v="12"/>
    <n v="12"/>
    <x v="6"/>
  </r>
  <r>
    <x v="6"/>
    <x v="5"/>
    <x v="6"/>
    <n v="5"/>
    <n v="5"/>
    <n v="5"/>
    <n v="6"/>
    <n v="7"/>
    <n v="6"/>
    <n v="6"/>
    <n v="8"/>
    <n v="9"/>
    <n v="9"/>
    <n v="9"/>
    <n v="9"/>
    <x v="7"/>
    <n v="9"/>
    <n v="10"/>
    <n v="10"/>
    <n v="11"/>
    <n v="12"/>
    <n v="14"/>
    <n v="15"/>
    <n v="16"/>
    <n v="16"/>
    <n v="16"/>
    <n v="16"/>
    <n v="16"/>
    <x v="7"/>
  </r>
  <r>
    <x v="3"/>
    <x v="2"/>
    <x v="6"/>
    <n v="7"/>
    <n v="7"/>
    <n v="7"/>
    <n v="9"/>
    <n v="9"/>
    <n v="9"/>
    <n v="9"/>
    <n v="9"/>
    <n v="9"/>
    <n v="12"/>
    <n v="12"/>
    <n v="12"/>
    <x v="8"/>
    <n v="12"/>
    <n v="12"/>
    <n v="15"/>
    <n v="15"/>
    <n v="15"/>
    <n v="15"/>
    <n v="15"/>
    <n v="15"/>
    <n v="14"/>
    <n v="15"/>
    <n v="15"/>
    <n v="14"/>
    <x v="8"/>
  </r>
  <r>
    <x v="7"/>
    <x v="5"/>
    <x v="7"/>
    <n v="9"/>
    <n v="9"/>
    <n v="9"/>
    <n v="9"/>
    <n v="9"/>
    <n v="9"/>
    <n v="9"/>
    <n v="12"/>
    <n v="12"/>
    <n v="12"/>
    <n v="12"/>
    <n v="12"/>
    <x v="9"/>
    <n v="12"/>
    <n v="12"/>
    <n v="18"/>
    <n v="18"/>
    <n v="18"/>
    <n v="18"/>
    <n v="18"/>
    <n v="24"/>
    <n v="24"/>
    <n v="24"/>
    <n v="24"/>
    <n v="24"/>
    <x v="9"/>
  </r>
  <r>
    <x v="1"/>
    <x v="0"/>
    <x v="6"/>
    <n v="8"/>
    <n v="8"/>
    <n v="8"/>
    <n v="11"/>
    <n v="11"/>
    <n v="11"/>
    <n v="11"/>
    <n v="11"/>
    <n v="17"/>
    <n v="20"/>
    <n v="20"/>
    <n v="22"/>
    <x v="10"/>
    <n v="22"/>
    <n v="22"/>
    <n v="23"/>
    <n v="23"/>
    <n v="24"/>
    <n v="24"/>
    <n v="24"/>
    <n v="25"/>
    <n v="25"/>
    <n v="25"/>
    <n v="26"/>
    <n v="26"/>
    <x v="10"/>
  </r>
  <r>
    <x v="2"/>
    <x v="1"/>
    <x v="6"/>
    <n v="9"/>
    <n v="9"/>
    <n v="9"/>
    <n v="12"/>
    <n v="12"/>
    <n v="12"/>
    <n v="12"/>
    <n v="12"/>
    <n v="12"/>
    <n v="22"/>
    <n v="22"/>
    <n v="22"/>
    <x v="11"/>
    <n v="22"/>
    <n v="22"/>
    <n v="25"/>
    <n v="25"/>
    <n v="25"/>
    <n v="25"/>
    <n v="25"/>
    <n v="27"/>
    <n v="27"/>
    <n v="27"/>
    <n v="27"/>
    <n v="27"/>
    <x v="11"/>
  </r>
  <r>
    <x v="4"/>
    <x v="3"/>
    <x v="7"/>
    <n v="13"/>
    <n v="13"/>
    <n v="13"/>
    <n v="13"/>
    <n v="13"/>
    <n v="13"/>
    <n v="13"/>
    <n v="13"/>
    <n v="15"/>
    <n v="20"/>
    <n v="20"/>
    <n v="20"/>
    <x v="12"/>
    <n v="20"/>
    <n v="20"/>
    <n v="20"/>
    <n v="27"/>
    <n v="27"/>
    <n v="27"/>
    <n v="27"/>
    <n v="27"/>
    <n v="27"/>
    <n v="27"/>
    <n v="27"/>
    <n v="27"/>
    <x v="12"/>
  </r>
  <r>
    <x v="5"/>
    <x v="4"/>
    <x v="7"/>
    <n v="11"/>
    <n v="10"/>
    <n v="11"/>
    <n v="14"/>
    <n v="14"/>
    <n v="14"/>
    <n v="14"/>
    <n v="14"/>
    <n v="14"/>
    <n v="14"/>
    <n v="26"/>
    <n v="26"/>
    <x v="13"/>
    <n v="26"/>
    <n v="26"/>
    <n v="26"/>
    <n v="26"/>
    <n v="26"/>
    <n v="26"/>
    <n v="26"/>
    <n v="26"/>
    <n v="26"/>
    <n v="26"/>
    <n v="26"/>
    <n v="26"/>
    <x v="13"/>
  </r>
  <r>
    <x v="3"/>
    <x v="2"/>
    <x v="7"/>
    <n v="12"/>
    <n v="12"/>
    <n v="12"/>
    <n v="15"/>
    <n v="15"/>
    <n v="15"/>
    <n v="15"/>
    <n v="15"/>
    <n v="15"/>
    <n v="27"/>
    <n v="28"/>
    <n v="30"/>
    <x v="14"/>
    <n v="31"/>
    <n v="31"/>
    <n v="32"/>
    <n v="32"/>
    <n v="32"/>
    <n v="33"/>
    <n v="34"/>
    <n v="34"/>
    <n v="35"/>
    <n v="36"/>
    <n v="36"/>
    <n v="37"/>
    <x v="14"/>
  </r>
  <r>
    <x v="6"/>
    <x v="5"/>
    <x v="7"/>
    <n v="12"/>
    <n v="11"/>
    <n v="12"/>
    <n v="15"/>
    <n v="15"/>
    <n v="15"/>
    <n v="15"/>
    <n v="17"/>
    <n v="18"/>
    <n v="18"/>
    <n v="18"/>
    <n v="18"/>
    <x v="15"/>
    <n v="18"/>
    <n v="18"/>
    <n v="22"/>
    <n v="22"/>
    <n v="24"/>
    <n v="24"/>
    <n v="24"/>
    <n v="24"/>
    <n v="24"/>
    <n v="23"/>
    <n v="22"/>
    <n v="22"/>
    <x v="15"/>
  </r>
  <r>
    <x v="2"/>
    <x v="1"/>
    <x v="7"/>
    <n v="13"/>
    <n v="13"/>
    <n v="13"/>
    <n v="17"/>
    <n v="17"/>
    <n v="17"/>
    <n v="17"/>
    <n v="17"/>
    <n v="17"/>
    <n v="30"/>
    <n v="30"/>
    <n v="30"/>
    <x v="16"/>
    <n v="30"/>
    <n v="30"/>
    <n v="35"/>
    <n v="35"/>
    <n v="35"/>
    <n v="35"/>
    <n v="35"/>
    <n v="38"/>
    <n v="38"/>
    <n v="38"/>
    <n v="38"/>
    <n v="38"/>
    <x v="16"/>
  </r>
  <r>
    <x v="1"/>
    <x v="0"/>
    <x v="7"/>
    <n v="13"/>
    <n v="13"/>
    <n v="13"/>
    <n v="17"/>
    <n v="17"/>
    <n v="17"/>
    <n v="17"/>
    <n v="17"/>
    <n v="26"/>
    <n v="30"/>
    <n v="31"/>
    <n v="33"/>
    <x v="17"/>
    <n v="34"/>
    <n v="34"/>
    <n v="35"/>
    <n v="35"/>
    <n v="36"/>
    <n v="36"/>
    <n v="37"/>
    <n v="38"/>
    <n v="38"/>
    <n v="39"/>
    <n v="40"/>
    <n v="40"/>
    <x v="17"/>
  </r>
  <r>
    <x v="6"/>
    <x v="5"/>
    <x v="8"/>
    <n v="55"/>
    <n v="50"/>
    <n v="55"/>
    <n v="87"/>
    <n v="69"/>
    <n v="110"/>
    <n v="105"/>
    <n v="114"/>
    <n v="105"/>
    <n v="123"/>
    <n v="128"/>
    <n v="137"/>
    <x v="18"/>
    <n v="142"/>
    <n v="142"/>
    <n v="146"/>
    <n v="146"/>
    <n v="146"/>
    <n v="151"/>
    <n v="155"/>
    <n v="155"/>
    <n v="160"/>
    <n v="165"/>
    <n v="165"/>
    <n v="169"/>
    <x v="18"/>
  </r>
  <r>
    <x v="4"/>
    <x v="3"/>
    <x v="8"/>
    <n v="67"/>
    <n v="62"/>
    <n v="67"/>
    <n v="108"/>
    <n v="88"/>
    <n v="139"/>
    <n v="134"/>
    <n v="144"/>
    <n v="134"/>
    <n v="160"/>
    <n v="165"/>
    <n v="175"/>
    <x v="19"/>
    <n v="175"/>
    <n v="181"/>
    <n v="181"/>
    <n v="186"/>
    <n v="186"/>
    <n v="191"/>
    <n v="196"/>
    <n v="196"/>
    <n v="201"/>
    <n v="206"/>
    <n v="206"/>
    <n v="212"/>
    <x v="19"/>
  </r>
  <r>
    <x v="5"/>
    <x v="4"/>
    <x v="8"/>
    <n v="77"/>
    <n v="70"/>
    <n v="77"/>
    <n v="120"/>
    <n v="99"/>
    <n v="155"/>
    <n v="148"/>
    <n v="162"/>
    <n v="148"/>
    <n v="176"/>
    <n v="183"/>
    <n v="197"/>
    <x v="20"/>
    <n v="197"/>
    <n v="197"/>
    <n v="204"/>
    <n v="204"/>
    <n v="211"/>
    <n v="211"/>
    <n v="218"/>
    <n v="218"/>
    <n v="225"/>
    <n v="232"/>
    <n v="232"/>
    <n v="239"/>
    <x v="20"/>
  </r>
  <r>
    <x v="2"/>
    <x v="1"/>
    <x v="8"/>
    <n v="80"/>
    <n v="74"/>
    <n v="80"/>
    <n v="130"/>
    <n v="105"/>
    <n v="161"/>
    <n v="161"/>
    <n v="167"/>
    <n v="161"/>
    <n v="186"/>
    <n v="192"/>
    <n v="204"/>
    <x v="21"/>
    <n v="211"/>
    <n v="211"/>
    <n v="217"/>
    <n v="217"/>
    <n v="223"/>
    <n v="223"/>
    <n v="229"/>
    <n v="235"/>
    <n v="235"/>
    <n v="241"/>
    <n v="248"/>
    <n v="248"/>
    <x v="21"/>
  </r>
  <r>
    <x v="3"/>
    <x v="2"/>
    <x v="8"/>
    <n v="86"/>
    <n v="79"/>
    <n v="86"/>
    <n v="137"/>
    <n v="108"/>
    <n v="173"/>
    <n v="165"/>
    <n v="180"/>
    <n v="165"/>
    <n v="194"/>
    <n v="201"/>
    <n v="216"/>
    <x v="22"/>
    <n v="223"/>
    <n v="223"/>
    <n v="230"/>
    <n v="230"/>
    <n v="230"/>
    <n v="237"/>
    <n v="245"/>
    <n v="245"/>
    <n v="252"/>
    <n v="259"/>
    <n v="259"/>
    <n v="266"/>
    <x v="22"/>
  </r>
  <r>
    <x v="1"/>
    <x v="0"/>
    <x v="8"/>
    <n v="88"/>
    <n v="82"/>
    <n v="88"/>
    <n v="143"/>
    <n v="116"/>
    <n v="177"/>
    <n v="177"/>
    <n v="184"/>
    <n v="177"/>
    <n v="204"/>
    <n v="211"/>
    <n v="224"/>
    <x v="23"/>
    <n v="231"/>
    <n v="231"/>
    <n v="238"/>
    <n v="238"/>
    <n v="245"/>
    <n v="245"/>
    <n v="252"/>
    <n v="258"/>
    <n v="258"/>
    <n v="265"/>
    <n v="272"/>
    <n v="272"/>
    <x v="23"/>
  </r>
  <r>
    <x v="4"/>
    <x v="3"/>
    <x v="9"/>
    <n v="95.25"/>
    <n v="85.25"/>
    <n v="80.25"/>
    <n v="157.05000000000001"/>
    <n v="118.15"/>
    <n v="184.95"/>
    <n v="189.95"/>
    <n v="209.4"/>
    <n v="189.95"/>
    <n v="222.85"/>
    <n v="247.3"/>
    <n v="237.3"/>
    <x v="24"/>
    <n v="237.3"/>
    <n v="260.75"/>
    <n v="260.75"/>
    <n v="255.75"/>
    <n v="255.75"/>
    <n v="280.2"/>
    <n v="275.2"/>
    <n v="275.2"/>
    <n v="270.2"/>
    <n v="294.64999999999998"/>
    <n v="294.64999999999998"/>
    <n v="288.64999999999998"/>
    <x v="24"/>
  </r>
  <r>
    <x v="2"/>
    <x v="1"/>
    <x v="9"/>
    <n v="160.53500000000003"/>
    <n v="111.53500000000001"/>
    <n v="105.53500000000001"/>
    <n v="179.22499999999999"/>
    <n v="142.38000000000002"/>
    <n v="230.685"/>
    <n v="230.685"/>
    <n v="224.685"/>
    <n v="230.685"/>
    <n v="267.53000000000003"/>
    <n v="261.53000000000003"/>
    <n v="290.76000000000005"/>
    <x v="25"/>
    <n v="283.76000000000005"/>
    <n v="283.76000000000005"/>
    <n v="298.375"/>
    <n v="298.375"/>
    <n v="312.99000000000007"/>
    <n v="312.99000000000007"/>
    <n v="327.60499999999996"/>
    <n v="321.60499999999996"/>
    <n v="321.60499999999996"/>
    <n v="336.22"/>
    <n v="349.83500000000004"/>
    <n v="349.83500000000004"/>
    <x v="25"/>
  </r>
  <r>
    <x v="5"/>
    <x v="4"/>
    <x v="9"/>
    <n v="224.15"/>
    <n v="136.15"/>
    <n v="129.15"/>
    <n v="209.83999999999997"/>
    <n v="148.38000000000002"/>
    <n v="257.3"/>
    <n v="264.3"/>
    <n v="250.3"/>
    <n v="264.3"/>
    <n v="277.53000000000003"/>
    <n v="311.76000000000005"/>
    <n v="338.99000000000007"/>
    <x v="26"/>
    <n v="338.99000000000007"/>
    <n v="338.99000000000007"/>
    <n v="331.99000000000007"/>
    <n v="331.99000000000007"/>
    <n v="366.22"/>
    <n v="366.22"/>
    <n v="359.22"/>
    <n v="359.22"/>
    <n v="393.45"/>
    <n v="386.45"/>
    <n v="386.45"/>
    <n v="379.45"/>
    <x v="26"/>
  </r>
  <r>
    <x v="3"/>
    <x v="2"/>
    <x v="9"/>
    <n v="160.76500000000004"/>
    <n v="147.76500000000001"/>
    <n v="140.76500000000001"/>
    <n v="251.73999999999998"/>
    <n v="183.55500000000004"/>
    <n v="312.92500000000001"/>
    <n v="288.53000000000003"/>
    <n v="305.92500000000001"/>
    <n v="288.53000000000003"/>
    <n v="324.32000000000005"/>
    <n v="349.71500000000003"/>
    <n v="367.11000000000007"/>
    <x v="27"/>
    <n v="392.505"/>
    <n v="392.505"/>
    <n v="385.505"/>
    <n v="385.505"/>
    <n v="385.505"/>
    <n v="410.9"/>
    <n v="435.29500000000002"/>
    <n v="435.29500000000002"/>
    <n v="428.29500000000002"/>
    <n v="453.69000000000005"/>
    <n v="453.69000000000005"/>
    <n v="479.08500000000004"/>
    <x v="27"/>
  </r>
  <r>
    <x v="4"/>
    <x v="3"/>
    <x v="10"/>
    <n v="155"/>
    <n v="155"/>
    <n v="155"/>
    <n v="279"/>
    <n v="217"/>
    <n v="341"/>
    <n v="341"/>
    <n v="372"/>
    <n v="341"/>
    <n v="403"/>
    <n v="434"/>
    <n v="434"/>
    <x v="28"/>
    <n v="434"/>
    <n v="465"/>
    <n v="465"/>
    <n v="465"/>
    <n v="465"/>
    <n v="496"/>
    <n v="496"/>
    <n v="496"/>
    <n v="496"/>
    <n v="527"/>
    <n v="527"/>
    <n v="527"/>
    <x v="28"/>
  </r>
  <r>
    <x v="6"/>
    <x v="5"/>
    <x v="9"/>
    <n v="305.60000000000002"/>
    <n v="185.6"/>
    <n v="180.6"/>
    <n v="289.96000000000004"/>
    <n v="213.72000000000003"/>
    <n v="361.2"/>
    <n v="366.2"/>
    <n v="404.32000000000005"/>
    <n v="366.2"/>
    <n v="442.44000000000005"/>
    <n v="437.44000000000005"/>
    <n v="475.56000000000006"/>
    <x v="29"/>
    <n v="470.56000000000006"/>
    <n v="470.56000000000006"/>
    <n v="513.67999999999995"/>
    <n v="513.67999999999995"/>
    <n v="513.67999999999995"/>
    <n v="508.67999999999995"/>
    <n v="551.79999999999995"/>
    <n v="551.79999999999995"/>
    <n v="546.79999999999995"/>
    <n v="588.92000000000007"/>
    <n v="588.92000000000007"/>
    <n v="584.92000000000007"/>
    <x v="29"/>
  </r>
  <r>
    <x v="0"/>
    <x v="0"/>
    <x v="9"/>
    <n v="200.38000000000002"/>
    <n v="177.38000000000002"/>
    <n v="170.38000000000002"/>
    <n v="299.08000000000004"/>
    <n v="249.4"/>
    <n v="370.1"/>
    <n v="341.76000000000005"/>
    <n v="370.1"/>
    <n v="341.76000000000005"/>
    <n v="419.78"/>
    <n v="448.12"/>
    <n v="441.12"/>
    <x v="30"/>
    <n v="469.46000000000004"/>
    <n v="469.46000000000004"/>
    <n v="497.8"/>
    <n v="497.8"/>
    <n v="490.8"/>
    <n v="490.8"/>
    <n v="519.1400000000001"/>
    <n v="519.1400000000001"/>
    <n v="547.48"/>
    <n v="547.48"/>
    <n v="540.48"/>
    <n v="568.82000000000005"/>
    <x v="30"/>
  </r>
  <r>
    <x v="1"/>
    <x v="0"/>
    <x v="9"/>
    <n v="221.16000000000003"/>
    <n v="177.16000000000003"/>
    <n v="171.16000000000003"/>
    <n v="310.53000000000003"/>
    <n v="240.34500000000003"/>
    <n v="373.71500000000003"/>
    <n v="373.71500000000003"/>
    <n v="399.11000000000007"/>
    <n v="373.71500000000003"/>
    <n v="443.9"/>
    <n v="436.9"/>
    <n v="488.69000000000005"/>
    <x v="31"/>
    <n v="481.69000000000005"/>
    <n v="481.69000000000005"/>
    <n v="507.08500000000004"/>
    <n v="507.08500000000004"/>
    <n v="532.48"/>
    <n v="532.48"/>
    <n v="525.48"/>
    <n v="551.875"/>
    <n v="551.875"/>
    <n v="544.875"/>
    <n v="570.27"/>
    <n v="570.27"/>
    <x v="31"/>
  </r>
  <r>
    <x v="2"/>
    <x v="1"/>
    <x v="10"/>
    <n v="195.3"/>
    <n v="195.3"/>
    <n v="195.3"/>
    <n v="325.5"/>
    <n v="260.40000000000003"/>
    <n v="412.3"/>
    <n v="412.3"/>
    <n v="412.3"/>
    <n v="412.3"/>
    <n v="477.40000000000003"/>
    <n v="477.40000000000003"/>
    <n v="520.80000000000007"/>
    <x v="32"/>
    <n v="520.80000000000007"/>
    <n v="520.80000000000007"/>
    <n v="542.5"/>
    <n v="542.5"/>
    <n v="564.20000000000005"/>
    <n v="564.20000000000005"/>
    <n v="585.9"/>
    <n v="585.9"/>
    <n v="585.9"/>
    <n v="607.6"/>
    <n v="629.30000000000007"/>
    <n v="629.30000000000007"/>
    <x v="32"/>
  </r>
  <r>
    <x v="5"/>
    <x v="4"/>
    <x v="10"/>
    <n v="217"/>
    <n v="217"/>
    <n v="217"/>
    <n v="347.2"/>
    <n v="260.40000000000003"/>
    <n v="434"/>
    <n v="434"/>
    <n v="434"/>
    <n v="434"/>
    <n v="477.40000000000003"/>
    <n v="520.80000000000007"/>
    <n v="564.20000000000005"/>
    <x v="33"/>
    <n v="564.20000000000005"/>
    <n v="564.20000000000005"/>
    <n v="564.20000000000005"/>
    <n v="564.20000000000005"/>
    <n v="607.6"/>
    <n v="607.6"/>
    <n v="607.6"/>
    <n v="607.6"/>
    <n v="651"/>
    <n v="651"/>
    <n v="651"/>
    <n v="651"/>
    <x v="33"/>
  </r>
  <r>
    <x v="6"/>
    <x v="5"/>
    <x v="10"/>
    <n v="248"/>
    <n v="248"/>
    <n v="248"/>
    <n v="396.8"/>
    <n v="297.60000000000002"/>
    <n v="496"/>
    <n v="496"/>
    <n v="545.6"/>
    <n v="496"/>
    <n v="595.20000000000005"/>
    <n v="595.20000000000005"/>
    <n v="644.80000000000007"/>
    <x v="34"/>
    <n v="644.80000000000007"/>
    <n v="644.80000000000007"/>
    <n v="694.4"/>
    <n v="694.4"/>
    <n v="694.4"/>
    <n v="694.4"/>
    <n v="744"/>
    <n v="744"/>
    <n v="744"/>
    <n v="793.6"/>
    <n v="793.6"/>
    <n v="793.6"/>
    <x v="34"/>
  </r>
  <r>
    <x v="3"/>
    <x v="2"/>
    <x v="10"/>
    <n v="238.70000000000002"/>
    <n v="238.70000000000002"/>
    <n v="238.70000000000002"/>
    <n v="409.2"/>
    <n v="306.90000000000003"/>
    <n v="511.5"/>
    <n v="477.40000000000003"/>
    <n v="511.5"/>
    <n v="477.40000000000003"/>
    <n v="545.6"/>
    <n v="579.70000000000005"/>
    <n v="613.80000000000007"/>
    <x v="35"/>
    <n v="647.9"/>
    <n v="647.9"/>
    <n v="647.9"/>
    <n v="647.9"/>
    <n v="647.9"/>
    <n v="682"/>
    <n v="716.1"/>
    <n v="716.1"/>
    <n v="716.1"/>
    <n v="750.2"/>
    <n v="750.2"/>
    <n v="784.30000000000007"/>
    <x v="35"/>
  </r>
  <r>
    <x v="0"/>
    <x v="0"/>
    <x v="10"/>
    <n v="260.40000000000003"/>
    <n v="260.40000000000003"/>
    <n v="260.40000000000003"/>
    <n v="446.40000000000003"/>
    <n v="372"/>
    <n v="558"/>
    <n v="520.80000000000007"/>
    <n v="558"/>
    <n v="520.80000000000007"/>
    <n v="632.4"/>
    <n v="669.6"/>
    <n v="669.6"/>
    <x v="36"/>
    <n v="706.80000000000007"/>
    <n v="706.80000000000007"/>
    <n v="744"/>
    <n v="744"/>
    <n v="744"/>
    <n v="744"/>
    <n v="781.2"/>
    <n v="781.2"/>
    <n v="818.4"/>
    <n v="818.4"/>
    <n v="818.4"/>
    <n v="855.6"/>
    <x v="36"/>
  </r>
  <r>
    <x v="1"/>
    <x v="0"/>
    <x v="10"/>
    <n v="272.8"/>
    <n v="272.8"/>
    <n v="272.8"/>
    <n v="477.40000000000003"/>
    <n v="375.1"/>
    <n v="579.70000000000005"/>
    <n v="579.70000000000005"/>
    <n v="613.80000000000007"/>
    <n v="579.70000000000005"/>
    <n v="682"/>
    <n v="682"/>
    <n v="750.2"/>
    <x v="37"/>
    <n v="750.2"/>
    <n v="750.2"/>
    <n v="784.30000000000007"/>
    <n v="784.30000000000007"/>
    <n v="818.4"/>
    <n v="818.4"/>
    <n v="818.4"/>
    <n v="852.5"/>
    <n v="852.5"/>
    <n v="852.5"/>
    <n v="886.6"/>
    <n v="886.6"/>
    <x v="37"/>
  </r>
  <r>
    <x v="7"/>
    <x v="5"/>
    <x v="8"/>
    <n v="418"/>
    <n v="390"/>
    <n v="445"/>
    <n v="696"/>
    <n v="557"/>
    <n v="891"/>
    <n v="863"/>
    <n v="891"/>
    <n v="863"/>
    <n v="1002"/>
    <n v="1030"/>
    <n v="1114"/>
    <x v="38"/>
    <n v="1114"/>
    <n v="1141"/>
    <n v="1169"/>
    <n v="1169"/>
    <n v="1197"/>
    <n v="1225"/>
    <n v="1225"/>
    <n v="1253"/>
    <n v="1281"/>
    <n v="1308"/>
    <n v="1336"/>
    <n v="1336"/>
    <x v="38"/>
  </r>
  <r>
    <x v="0"/>
    <x v="0"/>
    <x v="11"/>
    <n v="1760.8799999999999"/>
    <n v="1600.8"/>
    <n v="1760.8799999999999"/>
    <n v="2881.44"/>
    <n v="2401.1999999999998"/>
    <n v="3681.84"/>
    <n v="3521.7599999999998"/>
    <n v="3681.84"/>
    <n v="3521.7599999999998"/>
    <n v="4162.08"/>
    <n v="4322.16"/>
    <n v="4482.24"/>
    <x v="39"/>
    <n v="4642.32"/>
    <n v="4642.32"/>
    <n v="4802.3999999999996"/>
    <n v="4802.3999999999996"/>
    <n v="4962.4799999999996"/>
    <n v="4962.4799999999996"/>
    <n v="5122.5600000000004"/>
    <n v="5122.5600000000004"/>
    <n v="5282.64"/>
    <n v="5282.64"/>
    <n v="5442.72"/>
    <n v="5602.8"/>
    <x v="39"/>
  </r>
  <r>
    <x v="1"/>
    <x v="0"/>
    <x v="11"/>
    <n v="1856.3999999999999"/>
    <n v="1713.6"/>
    <n v="1856.3999999999999"/>
    <n v="2998.7999999999997"/>
    <n v="2427.6"/>
    <n v="3712.7999999999997"/>
    <n v="3712.7999999999997"/>
    <n v="3855.6"/>
    <n v="3712.7999999999997"/>
    <n v="4284"/>
    <n v="4426.8"/>
    <n v="4712.3999999999996"/>
    <x v="40"/>
    <n v="4855.2"/>
    <n v="4855.2"/>
    <n v="4998"/>
    <n v="4998"/>
    <n v="5140.8"/>
    <n v="5140.8"/>
    <n v="5283.5999999999995"/>
    <n v="5426.4"/>
    <n v="5426.4"/>
    <n v="5569.2"/>
    <n v="5712"/>
    <n v="5712"/>
    <x v="40"/>
  </r>
  <r>
    <x v="6"/>
    <x v="5"/>
    <x v="11"/>
    <n v="1920"/>
    <n v="1760"/>
    <n v="1920"/>
    <n v="3040"/>
    <n v="2400"/>
    <n v="3840"/>
    <n v="3680"/>
    <n v="4000"/>
    <n v="3680"/>
    <n v="4320"/>
    <n v="4480"/>
    <n v="4800"/>
    <x v="41"/>
    <n v="4960"/>
    <n v="4960"/>
    <n v="5120"/>
    <n v="5120"/>
    <n v="5120"/>
    <n v="5280"/>
    <n v="5440"/>
    <n v="5440"/>
    <n v="5600"/>
    <n v="5760"/>
    <n v="5760"/>
    <n v="5920"/>
    <x v="41"/>
  </r>
  <r>
    <x v="5"/>
    <x v="4"/>
    <x v="11"/>
    <n v="1936"/>
    <n v="1760"/>
    <n v="1936"/>
    <n v="2992"/>
    <n v="2464"/>
    <n v="3872"/>
    <n v="3696"/>
    <n v="4048"/>
    <n v="3696"/>
    <n v="4400"/>
    <n v="4576"/>
    <n v="4928"/>
    <x v="42"/>
    <n v="4928"/>
    <n v="4928"/>
    <n v="5104"/>
    <n v="5104"/>
    <n v="5280"/>
    <n v="5280"/>
    <n v="5456"/>
    <n v="5456"/>
    <n v="5632"/>
    <n v="5808"/>
    <n v="5808"/>
    <n v="5984"/>
    <x v="42"/>
  </r>
  <r>
    <x v="3"/>
    <x v="2"/>
    <x v="11"/>
    <n v="1985.28"/>
    <n v="1819.84"/>
    <n v="1985.28"/>
    <n v="3143.36"/>
    <n v="2481.6"/>
    <n v="3970.56"/>
    <n v="3805.12"/>
    <n v="4136"/>
    <n v="3805.12"/>
    <n v="4466.88"/>
    <n v="4632.32"/>
    <n v="4963.2"/>
    <x v="43"/>
    <n v="5128.6400000000003"/>
    <n v="5128.6400000000003"/>
    <n v="5294.08"/>
    <n v="5294.08"/>
    <n v="5294.08"/>
    <n v="5459.52"/>
    <n v="5624.96"/>
    <n v="5624.96"/>
    <n v="5790.4"/>
    <n v="5955.84"/>
    <n v="5955.84"/>
    <n v="6121.28"/>
    <x v="43"/>
  </r>
  <r>
    <x v="2"/>
    <x v="1"/>
    <x v="11"/>
    <n v="2012.3999999999999"/>
    <n v="1857.6"/>
    <n v="2012.3999999999999"/>
    <n v="3250.7999999999997"/>
    <n v="2631.6"/>
    <n v="4024.7999999999997"/>
    <n v="4024.7999999999997"/>
    <n v="4179.6000000000004"/>
    <n v="4024.7999999999997"/>
    <n v="4644"/>
    <n v="4798.8"/>
    <n v="5108.3999999999996"/>
    <x v="44"/>
    <n v="5263.2"/>
    <n v="5263.2"/>
    <n v="5418"/>
    <n v="5418"/>
    <n v="5572.8"/>
    <n v="5572.8"/>
    <n v="5727.6"/>
    <n v="5882.4"/>
    <n v="5882.4"/>
    <n v="6037.2"/>
    <n v="6192"/>
    <n v="6192"/>
    <x v="44"/>
  </r>
  <r>
    <x v="4"/>
    <x v="3"/>
    <x v="11"/>
    <n v="2012.3999999999999"/>
    <n v="1857.6"/>
    <n v="2012.3999999999999"/>
    <n v="3250.7999999999997"/>
    <n v="2631.6"/>
    <n v="4179.6000000000004"/>
    <n v="4024.7999999999997"/>
    <n v="4334.3999999999996"/>
    <n v="4024.7999999999997"/>
    <n v="4798.8"/>
    <n v="4953.6000000000004"/>
    <n v="5263.2"/>
    <x v="45"/>
    <n v="5263.2"/>
    <n v="5418"/>
    <n v="5418"/>
    <n v="5572.8"/>
    <n v="5572.8"/>
    <n v="5727.6"/>
    <n v="5882.4"/>
    <n v="5882.4"/>
    <n v="6037.2"/>
    <n v="6192"/>
    <n v="6192"/>
    <n v="6346.8"/>
    <x v="45"/>
  </r>
  <r>
    <x v="6"/>
    <x v="5"/>
    <x v="12"/>
    <n v="2750"/>
    <n v="2500"/>
    <n v="2750"/>
    <n v="4350.0000000000009"/>
    <n v="3450"/>
    <n v="5500"/>
    <n v="5250"/>
    <n v="5700"/>
    <n v="5250"/>
    <n v="6150"/>
    <n v="6400"/>
    <n v="6850.0000000000009"/>
    <x v="46"/>
    <n v="7100.0000000000009"/>
    <n v="7100.0000000000009"/>
    <n v="7300.0000000000009"/>
    <n v="7300.0000000000009"/>
    <n v="7300.0000000000009"/>
    <n v="7550.0000000000009"/>
    <n v="7750"/>
    <n v="7750"/>
    <n v="8000"/>
    <n v="8250"/>
    <n v="8250"/>
    <n v="8450.0000000000018"/>
    <x v="46"/>
  </r>
  <r>
    <x v="4"/>
    <x v="3"/>
    <x v="12"/>
    <n v="2680"/>
    <n v="2480"/>
    <n v="2680"/>
    <n v="4320"/>
    <n v="3520"/>
    <n v="5560.0000000000009"/>
    <n v="5360"/>
    <n v="5760"/>
    <n v="5360"/>
    <n v="6400"/>
    <n v="6600.0000000000009"/>
    <n v="7000"/>
    <x v="47"/>
    <n v="7000"/>
    <n v="7240"/>
    <n v="7240"/>
    <n v="7440"/>
    <n v="7440"/>
    <n v="7640.0000000000009"/>
    <n v="7840"/>
    <n v="7840"/>
    <n v="8040.0000000000009"/>
    <n v="8240"/>
    <n v="8240"/>
    <n v="8480"/>
    <x v="47"/>
  </r>
  <r>
    <x v="5"/>
    <x v="4"/>
    <x v="12"/>
    <n v="3080"/>
    <n v="2800.0000000000005"/>
    <n v="3080"/>
    <n v="4800"/>
    <n v="3960"/>
    <n v="6200"/>
    <n v="5920"/>
    <n v="6480"/>
    <n v="5920"/>
    <n v="7040"/>
    <n v="7320"/>
    <n v="7880"/>
    <x v="48"/>
    <n v="7880"/>
    <n v="7880"/>
    <n v="8160"/>
    <n v="8160"/>
    <n v="8440"/>
    <n v="8440"/>
    <n v="8720"/>
    <n v="8720"/>
    <n v="9000"/>
    <n v="9280"/>
    <n v="9280"/>
    <n v="9560"/>
    <x v="48"/>
  </r>
  <r>
    <x v="4"/>
    <x v="3"/>
    <x v="13"/>
    <n v="3350"/>
    <n v="3100"/>
    <n v="3350"/>
    <n v="5400"/>
    <n v="4400"/>
    <n v="6950"/>
    <n v="6700"/>
    <n v="7200"/>
    <n v="6700"/>
    <n v="8000"/>
    <n v="8250"/>
    <n v="8750"/>
    <x v="49"/>
    <n v="8750"/>
    <n v="9050"/>
    <n v="9050"/>
    <n v="9300"/>
    <n v="9300"/>
    <n v="9550"/>
    <n v="9800"/>
    <n v="9800"/>
    <n v="10050"/>
    <n v="10300"/>
    <n v="10300"/>
    <n v="10600.000000000002"/>
    <x v="49"/>
  </r>
  <r>
    <x v="0"/>
    <x v="0"/>
    <x v="12"/>
    <n v="3850"/>
    <n v="3500"/>
    <n v="3850"/>
    <n v="6250"/>
    <n v="5200"/>
    <n v="8000"/>
    <n v="7650"/>
    <n v="8000"/>
    <n v="7650"/>
    <n v="9050"/>
    <n v="9400"/>
    <n v="9750"/>
    <x v="50"/>
    <n v="10100.000000000002"/>
    <n v="10100.000000000002"/>
    <n v="10450.000000000002"/>
    <n v="10450.000000000002"/>
    <n v="10800"/>
    <n v="10800"/>
    <n v="11150"/>
    <n v="11150"/>
    <n v="11500"/>
    <n v="11500"/>
    <n v="11850.000000000002"/>
    <n v="12200.000000000002"/>
    <x v="50"/>
  </r>
  <r>
    <x v="2"/>
    <x v="1"/>
    <x v="12"/>
    <n v="4000"/>
    <n v="3700"/>
    <n v="4000"/>
    <n v="6500"/>
    <n v="5250"/>
    <n v="8050.0000000000009"/>
    <n v="8050.0000000000009"/>
    <n v="8350"/>
    <n v="8050.0000000000009"/>
    <n v="9300"/>
    <n v="9600.0000000000018"/>
    <n v="10200.000000000002"/>
    <x v="51"/>
    <n v="10550"/>
    <n v="10550"/>
    <n v="10850.000000000002"/>
    <n v="10850.000000000002"/>
    <n v="11150"/>
    <n v="11150"/>
    <n v="11450.000000000002"/>
    <n v="11750"/>
    <n v="11750"/>
    <n v="12050"/>
    <n v="12400"/>
    <n v="12400"/>
    <x v="51"/>
  </r>
  <r>
    <x v="3"/>
    <x v="2"/>
    <x v="12"/>
    <n v="4300"/>
    <n v="3950"/>
    <n v="4300"/>
    <n v="6850.0000000000009"/>
    <n v="5400"/>
    <n v="8650"/>
    <n v="8250"/>
    <n v="9000"/>
    <n v="8250"/>
    <n v="9700.0000000000018"/>
    <n v="10050"/>
    <n v="10800"/>
    <x v="52"/>
    <n v="11150"/>
    <n v="11150"/>
    <n v="11500"/>
    <n v="11500"/>
    <n v="11500"/>
    <n v="11850.000000000002"/>
    <n v="12250"/>
    <n v="12250"/>
    <n v="12600.000000000002"/>
    <n v="12950.000000000002"/>
    <n v="12950.000000000002"/>
    <n v="13300"/>
    <x v="52"/>
  </r>
  <r>
    <x v="3"/>
    <x v="2"/>
    <x v="13"/>
    <n v="4300"/>
    <n v="3950"/>
    <n v="4300"/>
    <n v="6850.0000000000009"/>
    <n v="5400"/>
    <n v="8650"/>
    <n v="8250"/>
    <n v="9000"/>
    <n v="8250"/>
    <n v="9700.0000000000018"/>
    <n v="10050"/>
    <n v="10800"/>
    <x v="52"/>
    <n v="11150"/>
    <n v="11150"/>
    <n v="11500"/>
    <n v="11500"/>
    <n v="11500"/>
    <n v="11850.000000000002"/>
    <n v="12250"/>
    <n v="12250"/>
    <n v="12600.000000000002"/>
    <n v="12950.000000000002"/>
    <n v="12950.000000000002"/>
    <n v="13300"/>
    <x v="52"/>
  </r>
  <r>
    <x v="1"/>
    <x v="0"/>
    <x v="12"/>
    <n v="4400"/>
    <n v="4100.0000000000009"/>
    <n v="4400"/>
    <n v="7150"/>
    <n v="5800.0000000000009"/>
    <n v="8850"/>
    <n v="8850"/>
    <n v="9200.0000000000018"/>
    <n v="8850"/>
    <n v="10200.000000000002"/>
    <n v="10550"/>
    <n v="11200.000000000002"/>
    <x v="53"/>
    <n v="11550"/>
    <n v="11550"/>
    <n v="11900"/>
    <n v="11900"/>
    <n v="12250"/>
    <n v="12250"/>
    <n v="12600.000000000002"/>
    <n v="12900"/>
    <n v="12900"/>
    <n v="13250"/>
    <n v="13600.000000000002"/>
    <n v="13600.000000000002"/>
    <x v="53"/>
  </r>
  <r>
    <x v="6"/>
    <x v="5"/>
    <x v="13"/>
    <n v="5500"/>
    <n v="5000"/>
    <n v="5500"/>
    <n v="8700.0000000000018"/>
    <n v="6900"/>
    <n v="11000"/>
    <n v="10500"/>
    <n v="11400"/>
    <n v="10500"/>
    <n v="12300"/>
    <n v="12800"/>
    <n v="13700.000000000002"/>
    <x v="54"/>
    <n v="14200.000000000002"/>
    <n v="14200.000000000002"/>
    <n v="14600.000000000002"/>
    <n v="14600.000000000002"/>
    <n v="14600.000000000002"/>
    <n v="15100.000000000002"/>
    <n v="15500"/>
    <n v="15500"/>
    <n v="16000"/>
    <n v="16500"/>
    <n v="16500"/>
    <n v="16900.000000000004"/>
    <x v="54"/>
  </r>
  <r>
    <x v="5"/>
    <x v="4"/>
    <x v="13"/>
    <n v="5774.9999999999991"/>
    <n v="5250"/>
    <n v="5774.9999999999991"/>
    <n v="9000"/>
    <n v="7425"/>
    <n v="11625"/>
    <n v="11100"/>
    <n v="12150"/>
    <n v="11100"/>
    <n v="13200"/>
    <n v="13725"/>
    <n v="14774.999999999998"/>
    <x v="55"/>
    <n v="14774.999999999998"/>
    <n v="14774.999999999998"/>
    <n v="15299.999999999998"/>
    <n v="15299.999999999998"/>
    <n v="15825"/>
    <n v="15825"/>
    <n v="16349.999999999998"/>
    <n v="16349.999999999998"/>
    <n v="16875"/>
    <n v="17400"/>
    <n v="17400"/>
    <n v="17925"/>
    <x v="55"/>
  </r>
  <r>
    <x v="2"/>
    <x v="1"/>
    <x v="13"/>
    <n v="10000"/>
    <n v="9250"/>
    <n v="10000"/>
    <n v="16250"/>
    <n v="13125"/>
    <n v="20125"/>
    <n v="20125"/>
    <n v="20875"/>
    <n v="20125"/>
    <n v="23250"/>
    <n v="24000"/>
    <n v="25500"/>
    <x v="56"/>
    <n v="26375"/>
    <n v="26375"/>
    <n v="27125"/>
    <n v="27125"/>
    <n v="27875"/>
    <n v="27875"/>
    <n v="28625"/>
    <n v="29375"/>
    <n v="29375"/>
    <n v="30125"/>
    <n v="31000"/>
    <n v="31000"/>
    <x v="56"/>
  </r>
  <r>
    <x v="6"/>
    <x v="5"/>
    <x v="14"/>
    <n v="13200"/>
    <n v="12000"/>
    <n v="13200"/>
    <n v="20880"/>
    <n v="16560"/>
    <n v="26400"/>
    <n v="25200"/>
    <n v="27360"/>
    <n v="25200"/>
    <n v="29520"/>
    <n v="30720"/>
    <n v="32879.999999999993"/>
    <x v="57"/>
    <n v="34080"/>
    <n v="34080"/>
    <n v="35040"/>
    <n v="35040"/>
    <n v="35040"/>
    <n v="36240"/>
    <n v="37199.999999999993"/>
    <n v="37199.999999999993"/>
    <n v="38400"/>
    <n v="39600"/>
    <n v="39600"/>
    <n v="40559.999999999993"/>
    <x v="57"/>
  </r>
  <r>
    <x v="1"/>
    <x v="0"/>
    <x v="13"/>
    <n v="13200"/>
    <n v="12299.999999999998"/>
    <n v="13200"/>
    <n v="21450"/>
    <n v="17400"/>
    <n v="26550"/>
    <n v="26550"/>
    <n v="27599.999999999996"/>
    <n v="26550"/>
    <n v="30599.999999999996"/>
    <n v="31650"/>
    <n v="33600"/>
    <x v="58"/>
    <n v="34650"/>
    <n v="34650"/>
    <n v="35699.999999999993"/>
    <n v="35699.999999999993"/>
    <n v="36750"/>
    <n v="36750"/>
    <n v="37800"/>
    <n v="38699.999999999993"/>
    <n v="38699.999999999993"/>
    <n v="39750"/>
    <n v="40800"/>
    <n v="40800"/>
    <x v="58"/>
  </r>
  <r>
    <x v="5"/>
    <x v="4"/>
    <x v="14"/>
    <n v="15400"/>
    <n v="14000"/>
    <n v="15400"/>
    <n v="24000"/>
    <n v="19800"/>
    <n v="31000"/>
    <n v="29600"/>
    <n v="32400"/>
    <n v="29600"/>
    <n v="35200"/>
    <n v="36600"/>
    <n v="39400.000000000007"/>
    <x v="59"/>
    <n v="39400.000000000007"/>
    <n v="39400.000000000007"/>
    <n v="40800.000000000007"/>
    <n v="40800.000000000007"/>
    <n v="42200"/>
    <n v="42200"/>
    <n v="43600"/>
    <n v="43600"/>
    <n v="45000"/>
    <n v="46400.000000000007"/>
    <n v="46400.000000000007"/>
    <n v="47800.000000000007"/>
    <x v="59"/>
  </r>
  <r>
    <x v="0"/>
    <x v="0"/>
    <x v="13"/>
    <n v="15400"/>
    <n v="14000"/>
    <n v="15400"/>
    <n v="25000"/>
    <n v="20800"/>
    <n v="32000"/>
    <n v="30600"/>
    <n v="32000"/>
    <n v="30600"/>
    <n v="36200"/>
    <n v="37600"/>
    <n v="39000"/>
    <x v="60"/>
    <n v="40400.000000000007"/>
    <n v="40400.000000000007"/>
    <n v="41800.000000000007"/>
    <n v="41800.000000000007"/>
    <n v="43200"/>
    <n v="43200"/>
    <n v="44600"/>
    <n v="44600"/>
    <n v="46000"/>
    <n v="46000"/>
    <n v="47400.000000000007"/>
    <n v="48800.000000000007"/>
    <x v="60"/>
  </r>
  <r>
    <x v="4"/>
    <x v="3"/>
    <x v="14"/>
    <n v="16079.999999999998"/>
    <n v="14879.999999999998"/>
    <n v="16079.999999999998"/>
    <n v="25919.999999999996"/>
    <n v="21119.999999999996"/>
    <n v="33360"/>
    <n v="32159.999999999996"/>
    <n v="34560"/>
    <n v="32159.999999999996"/>
    <n v="38400"/>
    <n v="39600"/>
    <n v="42000"/>
    <x v="61"/>
    <n v="42000"/>
    <n v="43440"/>
    <n v="43440"/>
    <n v="44640"/>
    <n v="44640"/>
    <n v="45839.999999999993"/>
    <n v="47040"/>
    <n v="47040"/>
    <n v="48239.999999999993"/>
    <n v="49440"/>
    <n v="49440"/>
    <n v="50879.999999999993"/>
    <x v="61"/>
  </r>
  <r>
    <x v="0"/>
    <x v="0"/>
    <x v="14"/>
    <n v="18480"/>
    <n v="16800"/>
    <n v="18480"/>
    <n v="30000"/>
    <n v="24960"/>
    <n v="38400"/>
    <n v="36720"/>
    <n v="38400"/>
    <n v="36720"/>
    <n v="43440"/>
    <n v="45120"/>
    <n v="46800"/>
    <x v="62"/>
    <n v="48480"/>
    <n v="48480"/>
    <n v="50160"/>
    <n v="50160"/>
    <n v="51839.999999999993"/>
    <n v="51839.999999999993"/>
    <n v="53519.999999999993"/>
    <n v="53519.999999999993"/>
    <n v="55199.999999999993"/>
    <n v="55199.999999999993"/>
    <n v="56879.999999999993"/>
    <n v="58559.999999999993"/>
    <x v="62"/>
  </r>
  <r>
    <x v="2"/>
    <x v="1"/>
    <x v="14"/>
    <n v="19200"/>
    <n v="17759.999999999996"/>
    <n v="19200"/>
    <n v="31200"/>
    <n v="25200"/>
    <n v="38640"/>
    <n v="38640"/>
    <n v="40080"/>
    <n v="38640"/>
    <n v="44640"/>
    <n v="46080"/>
    <n v="48960"/>
    <x v="63"/>
    <n v="50640"/>
    <n v="50640"/>
    <n v="52080"/>
    <n v="52080"/>
    <n v="53519.999999999993"/>
    <n v="53519.999999999993"/>
    <n v="54960"/>
    <n v="56400"/>
    <n v="56400"/>
    <n v="57839.999999999993"/>
    <n v="59519.999999999993"/>
    <n v="59519.999999999993"/>
    <x v="63"/>
  </r>
  <r>
    <x v="0"/>
    <x v="0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2"/>
    <x v="1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1"/>
    <x v="0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3"/>
    <x v="2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4"/>
    <x v="3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5"/>
    <x v="4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6"/>
    <x v="5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3"/>
    <x v="2"/>
    <x v="14"/>
    <n v="20640"/>
    <n v="18960"/>
    <n v="20640"/>
    <n v="32879.999999999993"/>
    <n v="25919.999999999996"/>
    <n v="41519.999999999993"/>
    <n v="39600"/>
    <n v="43199.999999999993"/>
    <n v="39600"/>
    <n v="46559.999999999993"/>
    <n v="48239.999999999993"/>
    <n v="51839.999999999993"/>
    <x v="65"/>
    <n v="53519.999999999993"/>
    <n v="53519.999999999993"/>
    <n v="55199.999999999993"/>
    <n v="55199.999999999993"/>
    <n v="55199.999999999993"/>
    <n v="56879.999999999993"/>
    <n v="58800"/>
    <n v="58800"/>
    <n v="60480"/>
    <n v="62160"/>
    <n v="62160"/>
    <n v="63839.999999999993"/>
    <x v="65"/>
  </r>
  <r>
    <x v="7"/>
    <x v="5"/>
    <x v="9"/>
    <n v="545.48000000000013"/>
    <n v="564.17999999999995"/>
    <n v="615.20000000000005"/>
    <n v="964.98"/>
    <n v="785.92000000000007"/>
    <n v="1264.7400000000002"/>
    <n v="1222.0600000000002"/>
    <n v="1264.7400000000002"/>
    <n v="1222.0600000000002"/>
    <n v="1401.12"/>
    <n v="1443.8"/>
    <n v="1571.8400000000001"/>
    <x v="66"/>
    <n v="1571.8400000000001"/>
    <n v="1615.52"/>
    <n v="1622.8600000000001"/>
    <n v="1622.8600000000001"/>
    <n v="1665.5400000000002"/>
    <n v="1708.2199999999998"/>
    <n v="1708.2199999999998"/>
    <n v="1750.9"/>
    <n v="1793.5800000000002"/>
    <n v="1837.2600000000002"/>
    <n v="1879.9400000000003"/>
    <n v="1879.9400000000003"/>
    <x v="66"/>
  </r>
  <r>
    <x v="7"/>
    <x v="5"/>
    <x v="10"/>
    <n v="1041.6000000000001"/>
    <n v="1004.4"/>
    <n v="1116"/>
    <n v="1748.4"/>
    <n v="1413.6000000000001"/>
    <n v="2269.2000000000003"/>
    <n v="2194.8000000000002"/>
    <n v="2269.2000000000003"/>
    <n v="2194.8000000000002"/>
    <n v="2529.6"/>
    <n v="2604"/>
    <n v="2827.2000000000003"/>
    <x v="67"/>
    <n v="2827.2000000000003"/>
    <n v="2901.6"/>
    <n v="2938.8"/>
    <n v="2938.8"/>
    <n v="3013.2000000000003"/>
    <n v="3087.6"/>
    <n v="3087.6"/>
    <n v="3162"/>
    <n v="3236.4"/>
    <n v="3310.8"/>
    <n v="3385.2000000000003"/>
    <n v="3385.2000000000003"/>
    <x v="67"/>
  </r>
  <r>
    <x v="7"/>
    <x v="5"/>
    <x v="11"/>
    <n v="2088"/>
    <n v="1948.8"/>
    <n v="2227.1999999999998"/>
    <n v="3480"/>
    <n v="2784"/>
    <n v="4454.3999999999996"/>
    <n v="4315.2"/>
    <n v="4454.3999999999996"/>
    <n v="4315.2"/>
    <n v="5011.2"/>
    <n v="5150.3999999999996"/>
    <n v="5568"/>
    <x v="68"/>
    <n v="5568"/>
    <n v="5707.2"/>
    <n v="5846.4"/>
    <n v="5846.4"/>
    <n v="5985.6"/>
    <n v="6124.8"/>
    <n v="6124.8"/>
    <n v="6264"/>
    <n v="6403.2"/>
    <n v="6542.4"/>
    <n v="6681.6"/>
    <n v="6681.6"/>
    <x v="68"/>
  </r>
  <r>
    <x v="7"/>
    <x v="5"/>
    <x v="12"/>
    <n v="4180"/>
    <n v="3900"/>
    <n v="4450"/>
    <n v="6960"/>
    <n v="5570"/>
    <n v="8910"/>
    <n v="8630"/>
    <n v="8910"/>
    <n v="8630"/>
    <n v="10020"/>
    <n v="10300"/>
    <n v="11140"/>
    <x v="69"/>
    <n v="11140"/>
    <n v="11410"/>
    <n v="11690"/>
    <n v="11690"/>
    <n v="11970"/>
    <n v="12250"/>
    <n v="12250"/>
    <n v="12530.000000000002"/>
    <n v="12810"/>
    <n v="13080"/>
    <n v="13360"/>
    <n v="13360"/>
    <x v="69"/>
  </r>
  <r>
    <x v="7"/>
    <x v="5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8"/>
    <x v="6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8"/>
    <x v="6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8"/>
    <x v="6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8"/>
    <x v="6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8"/>
    <x v="6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8"/>
    <x v="6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9"/>
    <x v="6"/>
    <x v="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9"/>
    <x v="6"/>
    <x v="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9"/>
    <x v="6"/>
    <x v="2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9"/>
    <x v="6"/>
    <x v="3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9"/>
    <x v="6"/>
    <x v="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9"/>
    <x v="6"/>
    <x v="5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11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16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17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18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10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14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9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19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8"/>
    <n v="0"/>
    <n v="0"/>
    <n v="0"/>
    <n v="0"/>
    <n v="0"/>
    <n v="0"/>
    <n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x v="0"/>
  </r>
  <r>
    <x v="10"/>
    <x v="7"/>
    <x v="2"/>
    <n v="5"/>
    <n v="5"/>
    <n v="5"/>
    <n v="5"/>
    <n v="5"/>
    <n v="5"/>
    <n v="5"/>
    <n v="4"/>
    <n v="4"/>
    <n v="4"/>
    <n v="4"/>
    <n v="4"/>
    <x v="70"/>
    <n v="4"/>
    <n v="4"/>
    <n v="4"/>
    <n v="4"/>
    <n v="4"/>
    <n v="4"/>
    <n v="4"/>
    <n v="5"/>
    <n v="5"/>
    <n v="5"/>
    <n v="5"/>
    <n v="5"/>
    <x v="70"/>
  </r>
  <r>
    <x v="9"/>
    <x v="6"/>
    <x v="6"/>
    <n v="5"/>
    <n v="4"/>
    <n v="5"/>
    <n v="5"/>
    <n v="5"/>
    <n v="8"/>
    <n v="8"/>
    <n v="10"/>
    <n v="10"/>
    <n v="11"/>
    <n v="12"/>
    <n v="12"/>
    <x v="71"/>
    <n v="13"/>
    <n v="13"/>
    <n v="13"/>
    <n v="13"/>
    <n v="13"/>
    <n v="13"/>
    <n v="14"/>
    <n v="14"/>
    <n v="14"/>
    <n v="15"/>
    <n v="15"/>
    <n v="15"/>
    <x v="71"/>
  </r>
  <r>
    <x v="10"/>
    <x v="7"/>
    <x v="0"/>
    <n v="8"/>
    <n v="8"/>
    <n v="8"/>
    <n v="8"/>
    <n v="8"/>
    <n v="9"/>
    <n v="9"/>
    <n v="9"/>
    <n v="9"/>
    <n v="10"/>
    <n v="10"/>
    <n v="10"/>
    <x v="72"/>
    <n v="10"/>
    <n v="10"/>
    <n v="10"/>
    <n v="10"/>
    <n v="10"/>
    <n v="10"/>
    <n v="10"/>
    <n v="10"/>
    <n v="10"/>
    <n v="10"/>
    <n v="10"/>
    <n v="10"/>
    <x v="72"/>
  </r>
  <r>
    <x v="8"/>
    <x v="6"/>
    <x v="6"/>
    <n v="5"/>
    <n v="4"/>
    <n v="5"/>
    <n v="8"/>
    <n v="6"/>
    <n v="10"/>
    <n v="9"/>
    <n v="10"/>
    <n v="10"/>
    <n v="11"/>
    <n v="12"/>
    <n v="12"/>
    <x v="73"/>
    <n v="12"/>
    <n v="12"/>
    <n v="13"/>
    <n v="13"/>
    <n v="14"/>
    <n v="13"/>
    <n v="13"/>
    <n v="13"/>
    <n v="13"/>
    <n v="13"/>
    <n v="13"/>
    <n v="13"/>
    <x v="73"/>
  </r>
  <r>
    <x v="10"/>
    <x v="7"/>
    <x v="3"/>
    <n v="10"/>
    <n v="10"/>
    <n v="10"/>
    <n v="12"/>
    <n v="12"/>
    <n v="12"/>
    <n v="12"/>
    <n v="12"/>
    <n v="12"/>
    <n v="14"/>
    <n v="14"/>
    <n v="14"/>
    <x v="74"/>
    <n v="14"/>
    <n v="14"/>
    <n v="14"/>
    <n v="16"/>
    <n v="16"/>
    <n v="16"/>
    <n v="16"/>
    <n v="16"/>
    <n v="17"/>
    <n v="17"/>
    <n v="17"/>
    <n v="17"/>
    <x v="74"/>
  </r>
  <r>
    <x v="10"/>
    <x v="7"/>
    <x v="6"/>
    <n v="14"/>
    <n v="14"/>
    <n v="14"/>
    <n v="14"/>
    <n v="15"/>
    <n v="15"/>
    <n v="16"/>
    <n v="19"/>
    <n v="20"/>
    <n v="20"/>
    <n v="20"/>
    <n v="20"/>
    <x v="75"/>
    <n v="23"/>
    <n v="24"/>
    <n v="24"/>
    <n v="24"/>
    <n v="24"/>
    <n v="24"/>
    <n v="24"/>
    <n v="24"/>
    <n v="24"/>
    <n v="24"/>
    <n v="24"/>
    <n v="24"/>
    <x v="75"/>
  </r>
  <r>
    <x v="9"/>
    <x v="6"/>
    <x v="7"/>
    <n v="13"/>
    <n v="12"/>
    <n v="13"/>
    <n v="13"/>
    <n v="13"/>
    <n v="18"/>
    <n v="18"/>
    <n v="25"/>
    <n v="26"/>
    <n v="26"/>
    <n v="26"/>
    <n v="28"/>
    <x v="16"/>
    <n v="28"/>
    <n v="28"/>
    <n v="28"/>
    <n v="28"/>
    <n v="28"/>
    <n v="28"/>
    <n v="28"/>
    <n v="28"/>
    <n v="28"/>
    <n v="28"/>
    <n v="28"/>
    <n v="26"/>
    <x v="76"/>
  </r>
  <r>
    <x v="8"/>
    <x v="6"/>
    <x v="7"/>
    <n v="14"/>
    <n v="13"/>
    <n v="15"/>
    <n v="15"/>
    <n v="19"/>
    <n v="19"/>
    <n v="19"/>
    <n v="19"/>
    <n v="19"/>
    <n v="19"/>
    <n v="19"/>
    <n v="20"/>
    <x v="76"/>
    <n v="24"/>
    <n v="25"/>
    <n v="26"/>
    <n v="26"/>
    <n v="26"/>
    <n v="30"/>
    <n v="26"/>
    <n v="26"/>
    <n v="24"/>
    <n v="24"/>
    <n v="20"/>
    <n v="20"/>
    <x v="77"/>
  </r>
  <r>
    <x v="9"/>
    <x v="6"/>
    <x v="9"/>
    <n v="120.35"/>
    <n v="17.680000000000007"/>
    <n v="30.35"/>
    <n v="48.360000000000014"/>
    <n v="30.020000000000007"/>
    <n v="60.7"/>
    <n v="60.7"/>
    <n v="56.7"/>
    <n v="60.7"/>
    <n v="61.36999999999999"/>
    <n v="74.04000000000002"/>
    <n v="65.04000000000002"/>
    <x v="77"/>
    <n v="78.710000000000008"/>
    <n v="78.710000000000008"/>
    <n v="73.710000000000008"/>
    <n v="73.710000000000008"/>
    <n v="69.710000000000008"/>
    <n v="69.710000000000008"/>
    <n v="82.380000000000024"/>
    <n v="78.380000000000024"/>
    <n v="78.380000000000024"/>
    <n v="92.05"/>
    <n v="87.05"/>
    <n v="87.05"/>
    <x v="78"/>
  </r>
  <r>
    <x v="9"/>
    <x v="6"/>
    <x v="8"/>
    <n v="58"/>
    <n v="53"/>
    <n v="58"/>
    <n v="93"/>
    <n v="76"/>
    <n v="116"/>
    <n v="116"/>
    <n v="120"/>
    <n v="116"/>
    <n v="133"/>
    <n v="138"/>
    <n v="147"/>
    <x v="78"/>
    <n v="151"/>
    <n v="151"/>
    <n v="156"/>
    <n v="156"/>
    <n v="160"/>
    <n v="160"/>
    <n v="165"/>
    <n v="169"/>
    <n v="169"/>
    <n v="173"/>
    <n v="178"/>
    <n v="178"/>
    <x v="79"/>
  </r>
  <r>
    <x v="8"/>
    <x v="6"/>
    <x v="9"/>
    <n v="150.25"/>
    <n v="50.8"/>
    <n v="70.25"/>
    <n v="116.6"/>
    <n v="78.7"/>
    <n v="144.5"/>
    <n v="121.05"/>
    <n v="139.5"/>
    <n v="144.5"/>
    <n v="153.94999999999999"/>
    <n v="172.4"/>
    <n v="162.4"/>
    <x v="79"/>
    <n v="162.4"/>
    <n v="157.4"/>
    <n v="181.85"/>
    <n v="181.85"/>
    <n v="176.85"/>
    <n v="176.85"/>
    <n v="170.85"/>
    <n v="195.3"/>
    <n v="190.3"/>
    <n v="190.3"/>
    <n v="185.3"/>
    <n v="209.75"/>
    <x v="80"/>
  </r>
  <r>
    <x v="8"/>
    <x v="6"/>
    <x v="8"/>
    <n v="72"/>
    <n v="67"/>
    <n v="77"/>
    <n v="119"/>
    <n v="98"/>
    <n v="150"/>
    <n v="144"/>
    <n v="155"/>
    <n v="150"/>
    <n v="170"/>
    <n v="181"/>
    <n v="191"/>
    <x v="80"/>
    <n v="191"/>
    <n v="196"/>
    <n v="201"/>
    <n v="201"/>
    <n v="206"/>
    <n v="206"/>
    <n v="212"/>
    <n v="217"/>
    <n v="222"/>
    <n v="222"/>
    <n v="227"/>
    <n v="232"/>
    <x v="81"/>
  </r>
  <r>
    <x v="9"/>
    <x v="6"/>
    <x v="10"/>
    <n v="93"/>
    <n v="74.400000000000006"/>
    <n v="93"/>
    <n v="148.80000000000001"/>
    <n v="111.60000000000001"/>
    <n v="186"/>
    <n v="186"/>
    <n v="186"/>
    <n v="186"/>
    <n v="204.6"/>
    <n v="223.20000000000002"/>
    <n v="223.20000000000002"/>
    <x v="81"/>
    <n v="241.8"/>
    <n v="241.8"/>
    <n v="241.8"/>
    <n v="241.8"/>
    <n v="241.8"/>
    <n v="241.8"/>
    <n v="260.40000000000003"/>
    <n v="260.40000000000003"/>
    <n v="260.40000000000003"/>
    <n v="279"/>
    <n v="279"/>
    <n v="279"/>
    <x v="82"/>
  </r>
  <r>
    <x v="8"/>
    <x v="6"/>
    <x v="10"/>
    <n v="155"/>
    <n v="124"/>
    <n v="155"/>
    <n v="248"/>
    <n v="186"/>
    <n v="310"/>
    <n v="279"/>
    <n v="310"/>
    <n v="310"/>
    <n v="341"/>
    <n v="372"/>
    <n v="372"/>
    <x v="82"/>
    <n v="372"/>
    <n v="372"/>
    <n v="403"/>
    <n v="403"/>
    <n v="403"/>
    <n v="403"/>
    <n v="403"/>
    <n v="434"/>
    <n v="434"/>
    <n v="434"/>
    <n v="434"/>
    <n v="465"/>
    <x v="83"/>
  </r>
  <r>
    <x v="9"/>
    <x v="6"/>
    <x v="11"/>
    <n v="1878.5"/>
    <n v="1734"/>
    <n v="1878.5"/>
    <n v="3034.5"/>
    <n v="2456.5"/>
    <n v="3757"/>
    <n v="3757"/>
    <n v="3901.5"/>
    <n v="3757"/>
    <n v="4335"/>
    <n v="4479.5"/>
    <n v="4768.5"/>
    <x v="83"/>
    <n v="4913"/>
    <n v="4913"/>
    <n v="5057.5"/>
    <n v="5057.5"/>
    <n v="5202"/>
    <n v="5202"/>
    <n v="5346.5"/>
    <n v="5491"/>
    <n v="5491"/>
    <n v="5635.5"/>
    <n v="5780"/>
    <n v="5780"/>
    <x v="84"/>
  </r>
  <r>
    <x v="8"/>
    <x v="6"/>
    <x v="11"/>
    <n v="2167.1999999999998"/>
    <n v="2012.3999999999999"/>
    <n v="2322"/>
    <n v="3560.4"/>
    <n v="2941.2"/>
    <n v="4489.2"/>
    <n v="4334.3999999999996"/>
    <n v="4644"/>
    <n v="4489.2"/>
    <n v="5108.3999999999996"/>
    <n v="5418"/>
    <n v="5727.6"/>
    <x v="84"/>
    <n v="5727.6"/>
    <n v="5882.4"/>
    <n v="6037.2"/>
    <n v="6037.2"/>
    <n v="6192"/>
    <n v="6192"/>
    <n v="6346.8"/>
    <n v="6501.5999999999995"/>
    <n v="6656.4"/>
    <n v="6656.4"/>
    <n v="6811.2"/>
    <n v="6966"/>
    <x v="85"/>
  </r>
  <r>
    <x v="9"/>
    <x v="6"/>
    <x v="12"/>
    <n v="2320"/>
    <n v="2120"/>
    <n v="2320"/>
    <n v="3720"/>
    <n v="3040"/>
    <n v="4640"/>
    <n v="4640"/>
    <n v="4800"/>
    <n v="4640"/>
    <n v="5320"/>
    <n v="5520.0000000000009"/>
    <n v="5880"/>
    <x v="85"/>
    <n v="6040"/>
    <n v="6040"/>
    <n v="6240"/>
    <n v="6240"/>
    <n v="6400"/>
    <n v="6400"/>
    <n v="6600.0000000000009"/>
    <n v="6760"/>
    <n v="6760"/>
    <n v="6920"/>
    <n v="7120"/>
    <n v="7120"/>
    <x v="86"/>
  </r>
  <r>
    <x v="8"/>
    <x v="6"/>
    <x v="12"/>
    <n v="2880"/>
    <n v="2680"/>
    <n v="3080"/>
    <n v="4760"/>
    <n v="3920"/>
    <n v="6000"/>
    <n v="5760"/>
    <n v="6200"/>
    <n v="6000"/>
    <n v="6800"/>
    <n v="7240"/>
    <n v="7640.0000000000009"/>
    <x v="86"/>
    <n v="7640.0000000000009"/>
    <n v="7840"/>
    <n v="8040.0000000000009"/>
    <n v="8040.0000000000009"/>
    <n v="8240"/>
    <n v="8240"/>
    <n v="8480"/>
    <n v="8680"/>
    <n v="8880"/>
    <n v="8880"/>
    <n v="9080"/>
    <n v="9280"/>
    <x v="87"/>
  </r>
  <r>
    <x v="9"/>
    <x v="6"/>
    <x v="13"/>
    <n v="5800.0000000000009"/>
    <n v="5300.0000000000009"/>
    <n v="5800.0000000000009"/>
    <n v="9300"/>
    <n v="7600.0000000000009"/>
    <n v="11600.000000000002"/>
    <n v="11600.000000000002"/>
    <n v="12000"/>
    <n v="11600.000000000002"/>
    <n v="13300"/>
    <n v="13800"/>
    <n v="14700.000000000002"/>
    <x v="87"/>
    <n v="15100.000000000002"/>
    <n v="15100.000000000002"/>
    <n v="15600.000000000002"/>
    <n v="15600.000000000002"/>
    <n v="16000"/>
    <n v="16000"/>
    <n v="16500"/>
    <n v="16900.000000000004"/>
    <n v="16900.000000000004"/>
    <n v="17300"/>
    <n v="17800"/>
    <n v="17800"/>
    <x v="88"/>
  </r>
  <r>
    <x v="8"/>
    <x v="6"/>
    <x v="13"/>
    <n v="7200"/>
    <n v="6700"/>
    <n v="7700"/>
    <n v="11900"/>
    <n v="9800"/>
    <n v="15000"/>
    <n v="14400"/>
    <n v="15500"/>
    <n v="15000"/>
    <n v="17000"/>
    <n v="18100"/>
    <n v="19100"/>
    <x v="88"/>
    <n v="19100"/>
    <n v="19600"/>
    <n v="20100"/>
    <n v="20100"/>
    <n v="20600"/>
    <n v="20600"/>
    <n v="21200.000000000004"/>
    <n v="21700.000000000004"/>
    <n v="22200.000000000004"/>
    <n v="22200.000000000004"/>
    <n v="22700.000000000004"/>
    <n v="23200.000000000004"/>
    <x v="89"/>
  </r>
  <r>
    <x v="9"/>
    <x v="6"/>
    <x v="14"/>
    <n v="13920"/>
    <n v="12719.999999999998"/>
    <n v="13920"/>
    <n v="22320"/>
    <n v="18240"/>
    <n v="27840"/>
    <n v="27840"/>
    <n v="28799.999999999996"/>
    <n v="27840"/>
    <n v="31919.999999999996"/>
    <n v="33120"/>
    <n v="35280"/>
    <x v="89"/>
    <n v="36240"/>
    <n v="36240"/>
    <n v="37440"/>
    <n v="37440"/>
    <n v="38400"/>
    <n v="38400"/>
    <n v="39600"/>
    <n v="40559.999999999993"/>
    <n v="40559.999999999993"/>
    <n v="41519.999999999993"/>
    <n v="42720"/>
    <n v="42720"/>
    <x v="90"/>
  </r>
  <r>
    <x v="8"/>
    <x v="6"/>
    <x v="14"/>
    <n v="17280"/>
    <n v="16079.999999999998"/>
    <n v="18480"/>
    <n v="28560"/>
    <n v="23520"/>
    <n v="36000"/>
    <n v="34560"/>
    <n v="37199.999999999993"/>
    <n v="36000"/>
    <n v="40800"/>
    <n v="43440"/>
    <n v="45839.999999999993"/>
    <x v="90"/>
    <n v="45839.999999999993"/>
    <n v="47040"/>
    <n v="48239.999999999993"/>
    <n v="48239.999999999993"/>
    <n v="49440"/>
    <n v="49440"/>
    <n v="50879.999999999993"/>
    <n v="52080"/>
    <n v="53280"/>
    <n v="53280"/>
    <n v="54480"/>
    <n v="55680"/>
    <x v="91"/>
  </r>
  <r>
    <x v="8"/>
    <x v="6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9"/>
    <x v="6"/>
    <x v="15"/>
    <n v="19000"/>
    <n v="17400"/>
    <n v="19600"/>
    <n v="31000"/>
    <n v="25400"/>
    <n v="39400"/>
    <n v="38400"/>
    <n v="40600"/>
    <n v="38600"/>
    <n v="45000"/>
    <n v="46600"/>
    <n v="49600"/>
    <x v="64"/>
    <n v="50400"/>
    <n v="51200"/>
    <n v="52000"/>
    <n v="52800"/>
    <n v="53600"/>
    <n v="54600"/>
    <n v="55600"/>
    <n v="56600"/>
    <n v="57600"/>
    <n v="58600"/>
    <n v="59600"/>
    <n v="60600"/>
    <x v="64"/>
  </r>
  <r>
    <x v="10"/>
    <x v="7"/>
    <x v="7"/>
    <n v="22"/>
    <n v="22"/>
    <n v="22"/>
    <n v="22"/>
    <n v="22"/>
    <n v="23"/>
    <n v="23"/>
    <n v="23"/>
    <n v="24"/>
    <n v="25"/>
    <n v="26"/>
    <n v="27"/>
    <x v="91"/>
    <n v="27"/>
    <n v="27"/>
    <n v="27"/>
    <n v="27"/>
    <n v="27"/>
    <n v="28"/>
    <n v="28"/>
    <n v="28"/>
    <n v="28"/>
    <n v="28"/>
    <n v="28"/>
    <n v="28"/>
    <x v="92"/>
  </r>
  <r>
    <x v="10"/>
    <x v="7"/>
    <x v="12"/>
    <n v="10000"/>
    <n v="8000"/>
    <n v="8000"/>
    <n v="8000"/>
    <n v="7000"/>
    <n v="8000"/>
    <n v="8000"/>
    <n v="8000"/>
    <n v="8000"/>
    <n v="5000"/>
    <n v="5000"/>
    <n v="7000"/>
    <x v="92"/>
    <n v="8000"/>
    <n v="9000"/>
    <n v="10000"/>
    <n v="11000"/>
    <n v="12000"/>
    <n v="13000"/>
    <n v="14000"/>
    <n v="15000"/>
    <n v="16000"/>
    <n v="17000"/>
    <n v="18000"/>
    <n v="19000"/>
    <x v="93"/>
  </r>
  <r>
    <x v="10"/>
    <x v="7"/>
    <x v="4"/>
    <n v="13000"/>
    <n v="10000"/>
    <n v="30000"/>
    <n v="17000"/>
    <n v="10000"/>
    <n v="28000"/>
    <n v="28000"/>
    <n v="30000"/>
    <n v="21000"/>
    <n v="31000"/>
    <n v="31000"/>
    <n v="35000"/>
    <x v="93"/>
    <n v="36000"/>
    <n v="37000"/>
    <n v="38000"/>
    <n v="39000"/>
    <n v="40000"/>
    <n v="41000"/>
    <n v="42000"/>
    <n v="43000"/>
    <n v="44000"/>
    <n v="45000"/>
    <n v="46000"/>
    <n v="47000"/>
    <x v="94"/>
  </r>
  <r>
    <x v="1"/>
    <x v="0"/>
    <x v="14"/>
    <n v="21119.999999999996"/>
    <n v="19680"/>
    <n v="21119.999999999996"/>
    <n v="34320"/>
    <n v="27840"/>
    <n v="42480"/>
    <n v="42480"/>
    <n v="44160"/>
    <n v="42480"/>
    <n v="48960"/>
    <n v="50640"/>
    <n v="53760"/>
    <x v="94"/>
    <n v="55440"/>
    <n v="55440"/>
    <n v="57120"/>
    <n v="57120"/>
    <n v="58800"/>
    <n v="58800"/>
    <n v="60480"/>
    <n v="61919.999999999993"/>
    <n v="61919.999999999993"/>
    <n v="63599.999999999993"/>
    <n v="65280"/>
    <n v="65280"/>
    <x v="95"/>
  </r>
  <r>
    <x v="9"/>
    <x v="6"/>
    <x v="16"/>
    <n v="23200.000000000004"/>
    <n v="21200.000000000004"/>
    <n v="23200.000000000004"/>
    <n v="37200"/>
    <n v="30400.000000000004"/>
    <n v="46400.000000000007"/>
    <n v="46400.000000000007"/>
    <n v="48000"/>
    <n v="46400.000000000007"/>
    <n v="53200"/>
    <n v="55200"/>
    <n v="58800.000000000007"/>
    <x v="95"/>
    <n v="60400.000000000007"/>
    <n v="60400.000000000007"/>
    <n v="62400.000000000007"/>
    <n v="62400.000000000007"/>
    <n v="64000"/>
    <n v="64000"/>
    <n v="66000"/>
    <n v="67600.000000000015"/>
    <n v="67600.000000000015"/>
    <n v="69200"/>
    <n v="71200"/>
    <n v="71200"/>
    <x v="96"/>
  </r>
  <r>
    <x v="9"/>
    <x v="6"/>
    <x v="20"/>
    <n v="23200.000000000004"/>
    <n v="21200.000000000004"/>
    <n v="23200.000000000004"/>
    <n v="37200"/>
    <n v="30400.000000000004"/>
    <n v="46400.000000000007"/>
    <n v="46400.000000000007"/>
    <n v="48000"/>
    <n v="46400.000000000007"/>
    <n v="53200"/>
    <n v="55200"/>
    <n v="58800.000000000007"/>
    <x v="95"/>
    <n v="60400.000000000007"/>
    <n v="60400.000000000007"/>
    <n v="62400.000000000007"/>
    <n v="62400.000000000007"/>
    <n v="64000"/>
    <n v="64000"/>
    <n v="66000"/>
    <n v="67600.000000000015"/>
    <n v="67600.000000000015"/>
    <n v="69200"/>
    <n v="71200"/>
    <n v="71200"/>
    <x v="96"/>
  </r>
  <r>
    <x v="10"/>
    <x v="7"/>
    <x v="1"/>
    <n v="47000"/>
    <n v="54000"/>
    <n v="52000"/>
    <n v="53000"/>
    <n v="100000"/>
    <n v="74000"/>
    <n v="67000"/>
    <n v="43000"/>
    <n v="71000"/>
    <n v="54000"/>
    <n v="66000"/>
    <n v="160000"/>
    <x v="96"/>
    <n v="163000"/>
    <n v="166000"/>
    <n v="169000"/>
    <n v="172000"/>
    <n v="175000"/>
    <n v="178000"/>
    <n v="181000"/>
    <n v="184000"/>
    <n v="187000"/>
    <n v="190000"/>
    <n v="193000"/>
    <n v="196000"/>
    <x v="97"/>
  </r>
  <r>
    <x v="10"/>
    <x v="7"/>
    <x v="13"/>
    <n v="10000"/>
    <n v="86000"/>
    <n v="31000"/>
    <n v="30000"/>
    <n v="52000"/>
    <n v="82000"/>
    <n v="94000"/>
    <n v="73000"/>
    <n v="104000"/>
    <n v="59000"/>
    <n v="70000"/>
    <n v="52000"/>
    <x v="97"/>
    <n v="53000"/>
    <n v="54000"/>
    <n v="55000"/>
    <n v="56000"/>
    <n v="57000"/>
    <n v="58000"/>
    <n v="59000"/>
    <n v="60000"/>
    <n v="61000"/>
    <n v="62000"/>
    <n v="63000"/>
    <n v="64000"/>
    <x v="98"/>
  </r>
  <r>
    <x v="8"/>
    <x v="6"/>
    <x v="16"/>
    <n v="25200"/>
    <n v="23450"/>
    <n v="26950"/>
    <n v="41650"/>
    <n v="34300"/>
    <n v="52500"/>
    <n v="50400"/>
    <n v="54250"/>
    <n v="52500"/>
    <n v="59499.999999999993"/>
    <n v="63349.999999999993"/>
    <n v="66850"/>
    <x v="98"/>
    <n v="66850"/>
    <n v="68600"/>
    <n v="70350"/>
    <n v="70350"/>
    <n v="72100"/>
    <n v="72100"/>
    <n v="74199.999999999985"/>
    <n v="75949.999999999985"/>
    <n v="77699.999999999985"/>
    <n v="77699.999999999985"/>
    <n v="79449.999999999985"/>
    <n v="81199.999999999985"/>
    <x v="99"/>
  </r>
  <r>
    <x v="8"/>
    <x v="6"/>
    <x v="20"/>
    <n v="25200"/>
    <n v="23450"/>
    <n v="26950"/>
    <n v="41650"/>
    <n v="34300"/>
    <n v="52500"/>
    <n v="50400"/>
    <n v="54250"/>
    <n v="52500"/>
    <n v="59499.999999999993"/>
    <n v="63349.999999999993"/>
    <n v="66850"/>
    <x v="98"/>
    <n v="66850"/>
    <n v="68600"/>
    <n v="70350"/>
    <n v="70350"/>
    <n v="72100"/>
    <n v="72100"/>
    <n v="74199.999999999985"/>
    <n v="75949.999999999985"/>
    <n v="77699.999999999985"/>
    <n v="77699.999999999985"/>
    <n v="79449.999999999985"/>
    <n v="81199.999999999985"/>
    <x v="99"/>
  </r>
  <r>
    <x v="6"/>
    <x v="5"/>
    <x v="16"/>
    <n v="30800.000000000004"/>
    <n v="28000.000000000004"/>
    <n v="30800.000000000004"/>
    <n v="48720.000000000007"/>
    <n v="38640"/>
    <n v="61600.000000000007"/>
    <n v="58800.000000000007"/>
    <n v="63840"/>
    <n v="58800.000000000007"/>
    <n v="68880.000000000015"/>
    <n v="71680"/>
    <n v="76720.000000000015"/>
    <x v="99"/>
    <n v="79520.000000000015"/>
    <n v="79520.000000000015"/>
    <n v="81760"/>
    <n v="81760"/>
    <n v="81760"/>
    <n v="84560"/>
    <n v="86800.000000000015"/>
    <n v="86800.000000000015"/>
    <n v="89600.000000000015"/>
    <n v="92400"/>
    <n v="92400"/>
    <n v="94640.000000000015"/>
    <x v="100"/>
  </r>
  <r>
    <x v="4"/>
    <x v="3"/>
    <x v="16"/>
    <n v="30150.000000000004"/>
    <n v="27900.000000000004"/>
    <n v="30150.000000000004"/>
    <n v="48600"/>
    <n v="39600"/>
    <n v="62550.000000000007"/>
    <n v="60300.000000000007"/>
    <n v="64800"/>
    <n v="60300.000000000007"/>
    <n v="72000"/>
    <n v="74250"/>
    <n v="78750"/>
    <x v="100"/>
    <n v="78750"/>
    <n v="81450"/>
    <n v="81450"/>
    <n v="83700"/>
    <n v="83700"/>
    <n v="85950"/>
    <n v="88200"/>
    <n v="88200"/>
    <n v="90450"/>
    <n v="92700"/>
    <n v="92700"/>
    <n v="95400"/>
    <x v="101"/>
  </r>
  <r>
    <x v="4"/>
    <x v="3"/>
    <x v="20"/>
    <n v="30150.000000000004"/>
    <n v="27900.000000000004"/>
    <n v="30150.000000000004"/>
    <n v="48600"/>
    <n v="39600"/>
    <n v="62550.000000000007"/>
    <n v="60300.000000000007"/>
    <n v="64800"/>
    <n v="60300.000000000007"/>
    <n v="72000"/>
    <n v="74250"/>
    <n v="78750"/>
    <x v="100"/>
    <n v="78750"/>
    <n v="81450"/>
    <n v="81450"/>
    <n v="83700"/>
    <n v="83700"/>
    <n v="85950"/>
    <n v="88200"/>
    <n v="88200"/>
    <n v="90450"/>
    <n v="92700"/>
    <n v="92700"/>
    <n v="95400"/>
    <x v="101"/>
  </r>
  <r>
    <x v="5"/>
    <x v="4"/>
    <x v="16"/>
    <n v="42350"/>
    <n v="38500"/>
    <n v="42350"/>
    <n v="66000"/>
    <n v="54450"/>
    <n v="85250"/>
    <n v="81400"/>
    <n v="89100.000000000015"/>
    <n v="81400"/>
    <n v="96800.000000000015"/>
    <n v="100650"/>
    <n v="108350.00000000001"/>
    <x v="101"/>
    <n v="108350.00000000001"/>
    <n v="108350.00000000001"/>
    <n v="112200"/>
    <n v="112200"/>
    <n v="116050.00000000001"/>
    <n v="116050.00000000001"/>
    <n v="119900"/>
    <n v="119900"/>
    <n v="123750.00000000001"/>
    <n v="127600.00000000001"/>
    <n v="127600.00000000001"/>
    <n v="131450.00000000003"/>
    <x v="102"/>
  </r>
  <r>
    <x v="5"/>
    <x v="4"/>
    <x v="20"/>
    <n v="42350"/>
    <n v="38500"/>
    <n v="42350"/>
    <n v="66000"/>
    <n v="54450"/>
    <n v="85250"/>
    <n v="81400"/>
    <n v="89100.000000000015"/>
    <n v="81400"/>
    <n v="96800.000000000015"/>
    <n v="100650"/>
    <n v="108350.00000000001"/>
    <x v="101"/>
    <n v="108350.00000000001"/>
    <n v="108350.00000000001"/>
    <n v="112200"/>
    <n v="112200"/>
    <n v="116050.00000000001"/>
    <n v="116050.00000000001"/>
    <n v="119900"/>
    <n v="119900"/>
    <n v="123750.00000000001"/>
    <n v="127600.00000000001"/>
    <n v="127600.00000000001"/>
    <n v="131450.00000000003"/>
    <x v="102"/>
  </r>
  <r>
    <x v="9"/>
    <x v="6"/>
    <x v="18"/>
    <n v="325500"/>
    <n v="259098"/>
    <n v="322253.13750000001"/>
    <n v="513026.99490000011"/>
    <n v="382846.39494412503"/>
    <n v="634886.93828234065"/>
    <n v="631712.50359092897"/>
    <n v="628553.94107297424"/>
    <n v="625411.17136760941"/>
    <n v="684512.52706184844"/>
    <n v="743007.23391986103"/>
    <n v="739292.19775026187"/>
    <x v="102"/>
    <n v="796895.38149163628"/>
    <n v="792910.90458417812"/>
    <n v="788946.35006125714"/>
    <n v="785001.61831095093"/>
    <n v="781076.61021939619"/>
    <n v="777171.22716829914"/>
    <n v="832768.8611118776"/>
    <n v="828605.01680631819"/>
    <n v="824461.99172228656"/>
    <n v="878935.37331822328"/>
    <n v="874540.69645163207"/>
    <n v="870167.99296937394"/>
    <x v="103"/>
  </r>
  <r>
    <x v="5"/>
    <x v="4"/>
    <x v="19"/>
    <n v="304165.38075000007"/>
    <n v="275131.4125875"/>
    <n v="301131.33107701875"/>
    <n v="466949.10299475375"/>
    <n v="383306.84492081852"/>
    <n v="597126.24401932559"/>
    <n v="567308.45609216706"/>
    <n v="617867.90565875953"/>
    <n v="561649.55424264772"/>
    <n v="664568.04012819228"/>
    <n v="687544.72492466983"/>
    <n v="736443.05604431219"/>
    <x v="103"/>
    <n v="732760.84076409077"/>
    <n v="729097.03656027024"/>
    <n v="751229.01767006936"/>
    <n v="747472.87258171896"/>
    <n v="769255.84428514203"/>
    <n v="765409.56506371626"/>
    <n v="786848.2879524678"/>
    <n v="782914.04651270562"/>
    <n v="804013.22093133919"/>
    <n v="824881.83075462375"/>
    <n v="820757.42160085065"/>
    <n v="841294.04587840638"/>
    <x v="104"/>
  </r>
  <r>
    <x v="7"/>
    <x v="5"/>
    <x v="16"/>
    <n v="271700"/>
    <n v="253500"/>
    <n v="289250"/>
    <n v="452400.00000000006"/>
    <n v="362050"/>
    <n v="579150"/>
    <n v="560950"/>
    <n v="579150"/>
    <n v="560950"/>
    <n v="651300.00000000012"/>
    <n v="669500"/>
    <n v="724100"/>
    <x v="104"/>
    <n v="724100"/>
    <n v="741650"/>
    <n v="759850"/>
    <n v="759850"/>
    <n v="778050.00000000012"/>
    <n v="796250"/>
    <n v="796250"/>
    <n v="814450"/>
    <n v="832650"/>
    <n v="850200"/>
    <n v="868400"/>
    <n v="868400"/>
    <x v="105"/>
  </r>
  <r>
    <x v="10"/>
    <x v="7"/>
    <x v="5"/>
    <n v="510000"/>
    <n v="523000"/>
    <n v="478000"/>
    <n v="588000"/>
    <n v="495000"/>
    <n v="564000"/>
    <n v="555000"/>
    <n v="518000"/>
    <n v="553000"/>
    <n v="599000"/>
    <n v="591000"/>
    <n v="658000"/>
    <x v="105"/>
    <n v="668000"/>
    <n v="679000"/>
    <n v="690000"/>
    <n v="701000"/>
    <n v="712000"/>
    <n v="723000"/>
    <n v="734000"/>
    <n v="746000"/>
    <n v="758000"/>
    <n v="770000"/>
    <n v="782000"/>
    <n v="794000"/>
    <x v="106"/>
  </r>
  <r>
    <x v="4"/>
    <x v="3"/>
    <x v="19"/>
    <n v="257385.14021062502"/>
    <n v="236986.40745661873"/>
    <n v="254817.72343702402"/>
    <n v="408697.20239615825"/>
    <n v="331347.47260932979"/>
    <n v="520761.50226401538"/>
    <n v="499518.92875439685"/>
    <n v="534112.47844723868"/>
    <n v="494536.22744007176"/>
    <n v="587538.56274969724"/>
    <n v="602869.64712144714"/>
    <n v="636210.16548498161"/>
    <x v="106"/>
    <n v="633029.11465755675"/>
    <n v="651459.30516715813"/>
    <n v="648202.00864132238"/>
    <n v="662777.60076933436"/>
    <n v="659463.71276548784"/>
    <n v="673805.27576622111"/>
    <n v="687986.936544128"/>
    <n v="684547.00186140731"/>
    <n v="698499.88590444974"/>
    <n v="712296.12743201526"/>
    <n v="708734.64679485513"/>
    <n v="725730.51648012979"/>
    <x v="107"/>
  </r>
  <r>
    <x v="8"/>
    <x v="6"/>
    <x v="19"/>
    <n v="231086.685375"/>
    <n v="213963.80389617188"/>
    <n v="244669.20650007774"/>
    <n v="376234.51163171045"/>
    <n v="308290.98511939571"/>
    <n v="469514.58703132451"/>
    <n v="448480.33353232121"/>
    <n v="480325.5516598766"/>
    <n v="462507.02313055861"/>
    <n v="521553.75308355986"/>
    <n v="552524.84212696296"/>
    <n v="580135.82111612533"/>
    <x v="107"/>
    <n v="577235.14201054478"/>
    <n v="589384.27955443156"/>
    <n v="601397.49484432919"/>
    <n v="598390.50737010757"/>
    <n v="610209.46415746748"/>
    <n v="607158.41683668015"/>
    <n v="621718.42935693834"/>
    <n v="633199.69186133659"/>
    <n v="644550.59877995693"/>
    <n v="641327.84578605706"/>
    <n v="652493.30580390897"/>
    <n v="663531.07802543766"/>
    <x v="108"/>
  </r>
  <r>
    <x v="6"/>
    <x v="5"/>
    <x v="19"/>
    <n v="230839.79789062496"/>
    <n v="208805.08991015621"/>
    <n v="228537.17090666597"/>
    <n v="359696.73090064619"/>
    <n v="283850.33402280306"/>
    <n v="450252.45012747525"/>
    <n v="427637.49751879973"/>
    <n v="461970.67946245201"/>
    <n v="423371.81348104973"/>
    <n v="493470.08945598354"/>
    <n v="510962.19994401681"/>
    <n v="544154.78347944259"/>
    <x v="108"/>
    <n v="561194.37487452873"/>
    <n v="558388.40300015616"/>
    <n v="571247.06551994837"/>
    <n v="568390.83019234869"/>
    <n v="565548.87604138686"/>
    <n v="581992.40329341218"/>
    <n v="594422.37349620194"/>
    <n v="591450.26162872091"/>
    <n v="607476.65581478947"/>
    <n v="623327.99980245659"/>
    <n v="620211.35980344424"/>
    <n v="632070.55277423142"/>
    <x v="109"/>
  </r>
  <r>
    <x v="9"/>
    <x v="6"/>
    <x v="19"/>
    <n v="200472.63731250001"/>
    <n v="182274.56083921876"/>
    <n v="198472.92275530781"/>
    <n v="316649.86046831741"/>
    <n v="257473.78977004479"/>
    <n v="391021.37914813904"/>
    <n v="389066.27225239831"/>
    <n v="400469.93885289965"/>
    <n v="385185.33618668065"/>
    <n v="439426.73676089995"/>
    <n v="453666.80620029452"/>
    <n v="480837.50296294253"/>
    <x v="109"/>
    <n v="491451.90906576399"/>
    <n v="488994.6495204352"/>
    <n v="502660.59270570829"/>
    <n v="500147.28974217968"/>
    <n v="510406.7213266347"/>
    <n v="507854.6877200015"/>
    <n v="521106.52097769536"/>
    <n v="531070.7093030567"/>
    <n v="528415.35575654148"/>
    <n v="538217.61694172933"/>
    <n v="551004.1741997092"/>
    <n v="548249.1533287107"/>
    <x v="110"/>
  </r>
  <r>
    <x v="1"/>
    <x v="0"/>
    <x v="17"/>
    <n v="123199.99999999999"/>
    <n v="114800"/>
    <n v="123199.99999999999"/>
    <n v="200200"/>
    <n v="162399.99999999997"/>
    <n v="247799.99999999997"/>
    <n v="247799.99999999997"/>
    <n v="257599.99999999997"/>
    <n v="247799.99999999997"/>
    <n v="285599.99999999994"/>
    <n v="295400"/>
    <n v="313599.99999999994"/>
    <x v="110"/>
    <n v="323400"/>
    <n v="323400"/>
    <n v="333200"/>
    <n v="333200"/>
    <n v="343000"/>
    <n v="343000"/>
    <n v="352799.99999999994"/>
    <n v="361200"/>
    <n v="361200"/>
    <n v="371000"/>
    <n v="380799.99999999994"/>
    <n v="380799.99999999994"/>
    <x v="111"/>
  </r>
  <r>
    <x v="10"/>
    <x v="7"/>
    <x v="20"/>
    <n v="160000"/>
    <n v="221000"/>
    <n v="232000"/>
    <n v="194000"/>
    <n v="196000"/>
    <n v="239000"/>
    <n v="246000"/>
    <n v="226000"/>
    <n v="368000"/>
    <n v="337000"/>
    <n v="322000"/>
    <n v="406000"/>
    <x v="111"/>
    <n v="413000"/>
    <n v="420000"/>
    <n v="427000"/>
    <n v="434000"/>
    <n v="441000"/>
    <n v="448000"/>
    <n v="455000"/>
    <n v="462000"/>
    <n v="469000"/>
    <n v="477000"/>
    <n v="485000"/>
    <n v="493000"/>
    <x v="112"/>
  </r>
  <r>
    <x v="2"/>
    <x v="1"/>
    <x v="17"/>
    <n v="116000"/>
    <n v="107300"/>
    <n v="116000"/>
    <n v="188500"/>
    <n v="152250"/>
    <n v="233450"/>
    <n v="233450"/>
    <n v="242150"/>
    <n v="233450"/>
    <n v="269700"/>
    <n v="278400"/>
    <n v="295800"/>
    <x v="112"/>
    <n v="305950"/>
    <n v="305950"/>
    <n v="314650"/>
    <n v="314650"/>
    <n v="323349.99999999994"/>
    <n v="323349.99999999994"/>
    <n v="332050"/>
    <n v="340750"/>
    <n v="340750"/>
    <n v="349450"/>
    <n v="359599.99999999994"/>
    <n v="359599.99999999994"/>
    <x v="113"/>
  </r>
  <r>
    <x v="3"/>
    <x v="2"/>
    <x v="17"/>
    <n v="120399.99999999999"/>
    <n v="110600"/>
    <n v="120399.99999999999"/>
    <n v="191799.99999999997"/>
    <n v="151200"/>
    <n v="242200"/>
    <n v="230999.99999999997"/>
    <n v="251999.99999999997"/>
    <n v="230999.99999999997"/>
    <n v="271599.99999999994"/>
    <n v="281400"/>
    <n v="302400"/>
    <x v="113"/>
    <n v="312200"/>
    <n v="312200"/>
    <n v="322000"/>
    <n v="322000"/>
    <n v="322000"/>
    <n v="331799.99999999994"/>
    <n v="343000"/>
    <n v="343000"/>
    <n v="352799.99999999994"/>
    <n v="362599.99999999994"/>
    <n v="362599.99999999994"/>
    <n v="372400"/>
    <x v="114"/>
  </r>
  <r>
    <x v="0"/>
    <x v="0"/>
    <x v="17"/>
    <n v="107800"/>
    <n v="98000"/>
    <n v="107800"/>
    <n v="175000"/>
    <n v="145600"/>
    <n v="224000"/>
    <n v="214200"/>
    <n v="224000"/>
    <n v="214200"/>
    <n v="253399.99999999997"/>
    <n v="263200"/>
    <n v="273000"/>
    <x v="114"/>
    <n v="282799.99999999994"/>
    <n v="282799.99999999994"/>
    <n v="292599.99999999994"/>
    <n v="292599.99999999994"/>
    <n v="302400"/>
    <n v="302400"/>
    <n v="312200"/>
    <n v="312200"/>
    <n v="322000"/>
    <n v="322000"/>
    <n v="331799.99999999994"/>
    <n v="341599.99999999994"/>
    <x v="115"/>
  </r>
  <r>
    <x v="7"/>
    <x v="5"/>
    <x v="14"/>
    <n v="100320"/>
    <n v="93600"/>
    <n v="106800"/>
    <n v="167040"/>
    <n v="133680"/>
    <n v="213840"/>
    <n v="207120"/>
    <n v="213840"/>
    <n v="207120"/>
    <n v="240480"/>
    <n v="247200"/>
    <n v="267360"/>
    <x v="115"/>
    <n v="267360"/>
    <n v="273840"/>
    <n v="280560"/>
    <n v="280560"/>
    <n v="287280"/>
    <n v="294000"/>
    <n v="294000"/>
    <n v="300719.99999999994"/>
    <n v="307440"/>
    <n v="313920"/>
    <n v="320640"/>
    <n v="320640"/>
    <x v="116"/>
  </r>
  <r>
    <x v="5"/>
    <x v="4"/>
    <x v="17"/>
    <n v="107029.99999999999"/>
    <n v="97300"/>
    <n v="107029.99999999999"/>
    <n v="166799.99999999997"/>
    <n v="137609.99999999997"/>
    <n v="215450"/>
    <n v="205720"/>
    <n v="225179.99999999997"/>
    <n v="205720"/>
    <n v="244640"/>
    <n v="254369.99999999997"/>
    <n v="273830"/>
    <x v="116"/>
    <n v="273830"/>
    <n v="273830"/>
    <n v="283560"/>
    <n v="283560"/>
    <n v="293289.99999999994"/>
    <n v="293289.99999999994"/>
    <n v="303020"/>
    <n v="303020"/>
    <n v="312750"/>
    <n v="322479.99999999994"/>
    <n v="322479.99999999994"/>
    <n v="332210"/>
    <x v="117"/>
  </r>
  <r>
    <x v="8"/>
    <x v="6"/>
    <x v="17"/>
    <n v="100800"/>
    <n v="93800"/>
    <n v="107800"/>
    <n v="166600"/>
    <n v="137200"/>
    <n v="210000"/>
    <n v="201600"/>
    <n v="217000"/>
    <n v="210000"/>
    <n v="237999.99999999997"/>
    <n v="253399.99999999997"/>
    <n v="267400"/>
    <x v="117"/>
    <n v="267400"/>
    <n v="274400"/>
    <n v="281400"/>
    <n v="281400"/>
    <n v="288400"/>
    <n v="288400"/>
    <n v="296799.99999999994"/>
    <n v="303799.99999999994"/>
    <n v="310799.99999999994"/>
    <n v="310799.99999999994"/>
    <n v="317799.99999999994"/>
    <n v="324799.99999999994"/>
    <x v="118"/>
  </r>
  <r>
    <x v="10"/>
    <x v="7"/>
    <x v="15"/>
    <n v="95000"/>
    <n v="87000"/>
    <n v="98000"/>
    <n v="155000"/>
    <n v="127000"/>
    <n v="197000"/>
    <n v="192000"/>
    <n v="203000"/>
    <n v="193000"/>
    <n v="225000"/>
    <n v="233000"/>
    <n v="248000"/>
    <x v="118"/>
    <n v="252000"/>
    <n v="256000"/>
    <n v="260000"/>
    <n v="264000"/>
    <n v="268000"/>
    <n v="273000"/>
    <n v="278000"/>
    <n v="283000"/>
    <n v="288000"/>
    <n v="293000"/>
    <n v="298000"/>
    <n v="303000"/>
    <x v="119"/>
  </r>
  <r>
    <x v="4"/>
    <x v="3"/>
    <x v="17"/>
    <n v="93800"/>
    <n v="86800"/>
    <n v="93800"/>
    <n v="151200"/>
    <n v="123199.99999999999"/>
    <n v="194600"/>
    <n v="187600"/>
    <n v="201600"/>
    <n v="187600"/>
    <n v="224000"/>
    <n v="230999.99999999997"/>
    <n v="244999.99999999997"/>
    <x v="119"/>
    <n v="244999.99999999997"/>
    <n v="253399.99999999997"/>
    <n v="253399.99999999997"/>
    <n v="260399.99999999997"/>
    <n v="260399.99999999997"/>
    <n v="267400"/>
    <n v="274400"/>
    <n v="274400"/>
    <n v="281400"/>
    <n v="288400"/>
    <n v="288400"/>
    <n v="296799.99999999994"/>
    <x v="120"/>
  </r>
  <r>
    <x v="7"/>
    <x v="5"/>
    <x v="13"/>
    <n v="83600.000000000015"/>
    <n v="78000"/>
    <n v="89000"/>
    <n v="139200.00000000003"/>
    <n v="111400"/>
    <n v="178200.00000000003"/>
    <n v="172600.00000000003"/>
    <n v="178200.00000000003"/>
    <n v="172600.00000000003"/>
    <n v="200400"/>
    <n v="206000"/>
    <n v="222800"/>
    <x v="120"/>
    <n v="222800"/>
    <n v="228200.00000000003"/>
    <n v="233800"/>
    <n v="233800"/>
    <n v="239400"/>
    <n v="245000"/>
    <n v="245000"/>
    <n v="250600.00000000003"/>
    <n v="256200"/>
    <n v="261600.00000000003"/>
    <n v="267200"/>
    <n v="267200"/>
    <x v="121"/>
  </r>
  <r>
    <x v="9"/>
    <x v="6"/>
    <x v="17"/>
    <n v="81199.999999999985"/>
    <n v="74199.999999999985"/>
    <n v="81199.999999999985"/>
    <n v="130199.99999999999"/>
    <n v="106399.99999999999"/>
    <n v="162399.99999999997"/>
    <n v="162399.99999999997"/>
    <n v="168000"/>
    <n v="162399.99999999997"/>
    <n v="186200"/>
    <n v="193200"/>
    <n v="205799.99999999997"/>
    <x v="121"/>
    <n v="211399.99999999997"/>
    <n v="211399.99999999997"/>
    <n v="218399.99999999997"/>
    <n v="218399.99999999997"/>
    <n v="224000"/>
    <n v="224000"/>
    <n v="230999.99999999997"/>
    <n v="236600"/>
    <n v="236600"/>
    <n v="242200"/>
    <n v="249200"/>
    <n v="249200"/>
    <x v="122"/>
  </r>
  <r>
    <x v="6"/>
    <x v="5"/>
    <x v="17"/>
    <n v="75899.999999999985"/>
    <n v="69000"/>
    <n v="75899.999999999985"/>
    <n v="120059.99999999999"/>
    <n v="95220"/>
    <n v="151799.99999999997"/>
    <n v="144899.99999999997"/>
    <n v="157320"/>
    <n v="144899.99999999997"/>
    <n v="169739.99999999997"/>
    <n v="176640"/>
    <n v="189059.99999999997"/>
    <x v="122"/>
    <n v="195959.99999999997"/>
    <n v="195959.99999999997"/>
    <n v="201480"/>
    <n v="201480"/>
    <n v="201480"/>
    <n v="208380"/>
    <n v="213899.99999999997"/>
    <n v="213899.99999999997"/>
    <n v="220799.99999999997"/>
    <n v="227700"/>
    <n v="227700"/>
    <n v="233219.99999999997"/>
    <x v="123"/>
  </r>
  <r>
    <x v="1"/>
    <x v="0"/>
    <x v="20"/>
    <n v="63360"/>
    <n v="59040"/>
    <n v="63360"/>
    <n v="102960"/>
    <n v="83520"/>
    <n v="127440"/>
    <n v="127440"/>
    <n v="132480"/>
    <n v="127440"/>
    <n v="146880"/>
    <n v="151920"/>
    <n v="161280"/>
    <x v="123"/>
    <n v="166320"/>
    <n v="166320"/>
    <n v="171359.99999999997"/>
    <n v="171359.99999999997"/>
    <n v="176400"/>
    <n v="176400"/>
    <n v="181440"/>
    <n v="185760"/>
    <n v="185760"/>
    <n v="190799.99999999997"/>
    <n v="195840"/>
    <n v="195840"/>
    <x v="124"/>
  </r>
  <r>
    <x v="3"/>
    <x v="2"/>
    <x v="20"/>
    <n v="61919.999999999993"/>
    <n v="56879.999999999993"/>
    <n v="61919.999999999993"/>
    <n v="98640"/>
    <n v="77759.999999999985"/>
    <n v="124560"/>
    <n v="118800"/>
    <n v="129600"/>
    <n v="118800"/>
    <n v="139680"/>
    <n v="144720"/>
    <n v="155519.99999999997"/>
    <x v="124"/>
    <n v="160560"/>
    <n v="160560"/>
    <n v="165600"/>
    <n v="165600"/>
    <n v="165600"/>
    <n v="170640"/>
    <n v="176400"/>
    <n v="176400"/>
    <n v="181440"/>
    <n v="186480"/>
    <n v="186480"/>
    <n v="191519.99999999997"/>
    <x v="125"/>
  </r>
  <r>
    <x v="0"/>
    <x v="0"/>
    <x v="20"/>
    <n v="57750"/>
    <n v="52500"/>
    <n v="57750"/>
    <n v="93750"/>
    <n v="78000"/>
    <n v="120000"/>
    <n v="114750"/>
    <n v="120000"/>
    <n v="114750"/>
    <n v="135750"/>
    <n v="141000"/>
    <n v="146250"/>
    <x v="125"/>
    <n v="151500"/>
    <n v="151500"/>
    <n v="156750"/>
    <n v="156750"/>
    <n v="162000"/>
    <n v="162000"/>
    <n v="167250"/>
    <n v="167250"/>
    <n v="172500"/>
    <n v="172500"/>
    <n v="177750"/>
    <n v="183000"/>
    <x v="126"/>
  </r>
  <r>
    <x v="3"/>
    <x v="2"/>
    <x v="16"/>
    <n v="55900"/>
    <n v="51350"/>
    <n v="55900"/>
    <n v="89050"/>
    <n v="70200"/>
    <n v="112450"/>
    <n v="107250"/>
    <n v="117000"/>
    <n v="107250"/>
    <n v="126100.00000000001"/>
    <n v="130650"/>
    <n v="140400"/>
    <x v="126"/>
    <n v="144950.00000000003"/>
    <n v="144950.00000000003"/>
    <n v="149500"/>
    <n v="149500"/>
    <n v="149500"/>
    <n v="154050"/>
    <n v="159250"/>
    <n v="159250"/>
    <n v="163800"/>
    <n v="168350"/>
    <n v="168350"/>
    <n v="172900"/>
    <x v="127"/>
  </r>
  <r>
    <x v="1"/>
    <x v="0"/>
    <x v="16"/>
    <n v="52800"/>
    <n v="49199.999999999993"/>
    <n v="52800"/>
    <n v="85800"/>
    <n v="69600"/>
    <n v="106200"/>
    <n v="106200"/>
    <n v="110399.99999999999"/>
    <n v="106200"/>
    <n v="122399.99999999999"/>
    <n v="126600"/>
    <n v="134400"/>
    <x v="127"/>
    <n v="138600"/>
    <n v="138600"/>
    <n v="142799.99999999997"/>
    <n v="142799.99999999997"/>
    <n v="147000"/>
    <n v="147000"/>
    <n v="151200"/>
    <n v="154799.99999999997"/>
    <n v="154799.99999999997"/>
    <n v="159000"/>
    <n v="163200"/>
    <n v="163200"/>
    <x v="128"/>
  </r>
  <r>
    <x v="2"/>
    <x v="1"/>
    <x v="16"/>
    <n v="52000"/>
    <n v="48100"/>
    <n v="52000"/>
    <n v="84500"/>
    <n v="68250"/>
    <n v="104650"/>
    <n v="104650"/>
    <n v="108550"/>
    <n v="104650"/>
    <n v="120900"/>
    <n v="124800.00000000001"/>
    <n v="132600"/>
    <x v="128"/>
    <n v="137150"/>
    <n v="137150"/>
    <n v="141050"/>
    <n v="141050"/>
    <n v="144950.00000000003"/>
    <n v="144950.00000000003"/>
    <n v="148850"/>
    <n v="152750"/>
    <n v="152750"/>
    <n v="156650"/>
    <n v="161200.00000000003"/>
    <n v="161200.00000000003"/>
    <x v="129"/>
  </r>
  <r>
    <x v="0"/>
    <x v="0"/>
    <x v="16"/>
    <n v="47740"/>
    <n v="43400"/>
    <n v="47740"/>
    <n v="77500"/>
    <n v="64480.000000000007"/>
    <n v="99200"/>
    <n v="94860"/>
    <n v="99200"/>
    <n v="94860"/>
    <n v="112220"/>
    <n v="116560"/>
    <n v="120900"/>
    <x v="129"/>
    <n v="125240"/>
    <n v="125240"/>
    <n v="129580.00000000001"/>
    <n v="129580.00000000001"/>
    <n v="133920"/>
    <n v="133920"/>
    <n v="138260"/>
    <n v="138260"/>
    <n v="142600"/>
    <n v="142600"/>
    <n v="146940"/>
    <n v="151280"/>
    <x v="130"/>
  </r>
  <r>
    <x v="2"/>
    <x v="1"/>
    <x v="20"/>
    <n v="44000"/>
    <n v="40700"/>
    <n v="44000"/>
    <n v="71500"/>
    <n v="57750.000000000007"/>
    <n v="88550.000000000015"/>
    <n v="88550.000000000015"/>
    <n v="91850.000000000015"/>
    <n v="88550.000000000015"/>
    <n v="102300.00000000001"/>
    <n v="105600.00000000001"/>
    <n v="112200"/>
    <x v="130"/>
    <n v="116050.00000000001"/>
    <n v="116050.00000000001"/>
    <n v="119350.00000000001"/>
    <n v="119350.00000000001"/>
    <n v="122650"/>
    <n v="122650"/>
    <n v="125950.00000000001"/>
    <n v="129250"/>
    <n v="129250"/>
    <n v="132550"/>
    <n v="136400"/>
    <n v="136400"/>
    <x v="131"/>
  </r>
  <r>
    <x v="6"/>
    <x v="5"/>
    <x v="20"/>
    <n v="44000"/>
    <n v="40000"/>
    <n v="44000"/>
    <n v="69600.000000000015"/>
    <n v="55200"/>
    <n v="88000"/>
    <n v="84000"/>
    <n v="91200"/>
    <n v="84000"/>
    <n v="98400"/>
    <n v="102400"/>
    <n v="109600.00000000001"/>
    <x v="131"/>
    <n v="113600.00000000001"/>
    <n v="113600.00000000001"/>
    <n v="116800.00000000001"/>
    <n v="116800.00000000001"/>
    <n v="116800.00000000001"/>
    <n v="120800.00000000001"/>
    <n v="124000"/>
    <n v="124000"/>
    <n v="128000"/>
    <n v="132000"/>
    <n v="132000"/>
    <n v="135200.00000000003"/>
    <x v="132"/>
  </r>
  <r>
    <x v="0"/>
    <x v="0"/>
    <x v="19"/>
    <n v="311769.51526875002"/>
    <n v="282009.69790218747"/>
    <n v="308659.6143539442"/>
    <n v="498565.44851002347"/>
    <n v="412732.42089453782"/>
    <n v="631798.09044625401"/>
    <n v="601136.13936928438"/>
    <n v="625495.90449405275"/>
    <n v="595139.80637907574"/>
    <n v="700534.00934535707"/>
    <n v="723988.35242067673"/>
    <n v="747190.63871500967"/>
    <x v="132"/>
    <n v="770142.80243758869"/>
    <n v="766292.08842540067"/>
    <n v="788882.53093318921"/>
    <n v="784938.11827852321"/>
    <n v="807171.77215512062"/>
    <n v="803135.91329434491"/>
    <n v="825017.64870979497"/>
    <n v="820892.56046624598"/>
    <n v="842427.1859313919"/>
    <n v="838215.05000173498"/>
    <n v="859407.31311373529"/>
    <n v="880366.69821836567"/>
    <x v="133"/>
  </r>
  <r>
    <x v="2"/>
    <x v="1"/>
    <x v="19"/>
    <n v="335766.97874999989"/>
    <n v="309031.53306703118"/>
    <n v="332417.70313696866"/>
    <n v="537477.87375958625"/>
    <n v="431946.16046948289"/>
    <n v="659005.85882294108"/>
    <n v="655710.82952882641"/>
    <n v="676746.52166867966"/>
    <n v="649170.11400427623"/>
    <n v="746223.06210417021"/>
    <n v="766443.29991602513"/>
    <n v="810274.27612997289"/>
    <x v="133"/>
    <n v="833887.41618679976"/>
    <n v="829717.97910586582"/>
    <n v="849045.29601252603"/>
    <n v="844800.06953246344"/>
    <n v="863817.80381663889"/>
    <n v="859498.71479755559"/>
    <n v="878211.11955245316"/>
    <n v="896714.91279193165"/>
    <n v="892231.33822797192"/>
    <n v="910436.65425692138"/>
    <n v="932196.46806820715"/>
    <n v="927535.48572786606"/>
    <x v="134"/>
  </r>
  <r>
    <x v="1"/>
    <x v="0"/>
    <x v="19"/>
    <n v="351962.79772499995"/>
    <n v="326325.50757253123"/>
    <n v="348451.96881769312"/>
    <n v="563403.27708210761"/>
    <n v="454741.30238333473"/>
    <n v="690403.14197621541"/>
    <n v="686951.12626633432"/>
    <n v="710548.09150757338"/>
    <n v="680098.78878182766"/>
    <n v="779923.45845726202"/>
    <n v="802652.11022455816"/>
    <n v="847844.08685710677"/>
    <x v="134"/>
    <n v="869967.51849853434"/>
    <n v="865617.68090604176"/>
    <n v="887389.27712276939"/>
    <n v="882952.33073715551"/>
    <n v="904376.90935063071"/>
    <n v="899855.02480387758"/>
    <n v="920937.34252785402"/>
    <n v="938150.10000129137"/>
    <n v="933459.34950128489"/>
    <n v="953991.83713081887"/>
    <n v="974295.66340032022"/>
    <n v="969424.18508331862"/>
    <x v="135"/>
  </r>
  <r>
    <x v="3"/>
    <x v="2"/>
    <x v="19"/>
    <n v="365195.96688750002"/>
    <n v="333793.36019990634"/>
    <n v="361553.13711779728"/>
    <n v="573082.74286293646"/>
    <n v="449514.39086168719"/>
    <n v="716455.18213867163"/>
    <n v="679907.68513073062"/>
    <n v="738008.88731462962"/>
    <n v="673125.60597155173"/>
    <n v="787475.36800417339"/>
    <n v="811809.98053605494"/>
    <n v="868030.85082989524"/>
    <x v="135"/>
    <n v="891680.67285366356"/>
    <n v="887222.26948939508"/>
    <n v="910496.93440649367"/>
    <n v="905944.44973446114"/>
    <n v="901414.72748578899"/>
    <n v="924204.84331331006"/>
    <n v="950624.62311688683"/>
    <n v="945871.50000130234"/>
    <n v="968031.9180013329"/>
    <n v="989947.08503386308"/>
    <n v="984997.34960869385"/>
    <n v="1006560.8051001274"/>
    <x v="136"/>
  </r>
  <r>
    <x v="7"/>
    <x v="5"/>
    <x v="20"/>
    <n v="355300"/>
    <n v="331500"/>
    <n v="378250"/>
    <n v="591600"/>
    <n v="473450"/>
    <n v="757350"/>
    <n v="733550"/>
    <n v="757350"/>
    <n v="733550"/>
    <n v="851699.99999999988"/>
    <n v="875500"/>
    <n v="946900"/>
    <x v="136"/>
    <n v="946900"/>
    <n v="969850"/>
    <n v="993650"/>
    <n v="993650"/>
    <n v="1017449.9999999999"/>
    <n v="1041250"/>
    <n v="1041250"/>
    <n v="1065050"/>
    <n v="1088850"/>
    <n v="1111800"/>
    <n v="1135600"/>
    <n v="1135600"/>
    <x v="137"/>
  </r>
  <r>
    <x v="8"/>
    <x v="6"/>
    <x v="18"/>
    <n v="503750"/>
    <n v="400985"/>
    <n v="498725.09375000006"/>
    <n v="793970.34924999997"/>
    <n v="592500.37312781252"/>
    <n v="982563.11877028912"/>
    <n v="879885.27285879385"/>
    <n v="972762.05166055541"/>
    <n v="967898.24140225281"/>
    <n v="1059364.6252147658"/>
    <n v="1149892.1477331182"/>
    <n v="1144142.6869944527"/>
    <x v="137"/>
    <n v="1138421.9735594804"/>
    <n v="1132729.8636916829"/>
    <n v="1220988.3989043264"/>
    <n v="1214883.4569098048"/>
    <n v="1208809.0396252559"/>
    <n v="1202764.9944271296"/>
    <n v="1196751.1694549939"/>
    <n v="1282364.9069621591"/>
    <n v="1275953.0824273482"/>
    <n v="1269573.3170152113"/>
    <n v="1263225.4504301355"/>
    <n v="1346688.5605478408"/>
    <x v="138"/>
  </r>
  <r>
    <x v="7"/>
    <x v="5"/>
    <x v="17"/>
    <n v="585199.99999999988"/>
    <n v="546000"/>
    <n v="623000"/>
    <n v="974400"/>
    <n v="779800"/>
    <n v="1247399.9999999998"/>
    <n v="1208199.9999999998"/>
    <n v="1247399.9999999998"/>
    <n v="1208199.9999999998"/>
    <n v="1402800"/>
    <n v="1442000"/>
    <n v="1559600"/>
    <x v="138"/>
    <n v="1559600"/>
    <n v="1597399.9999999998"/>
    <n v="1636600"/>
    <n v="1636600"/>
    <n v="1675800"/>
    <n v="1715000"/>
    <n v="1715000"/>
    <n v="1754199.9999999998"/>
    <n v="1793399.9999999998"/>
    <n v="1831199.9999999998"/>
    <n v="1870399.9999999998"/>
    <n v="1870399.9999999998"/>
    <x v="139"/>
  </r>
  <r>
    <x v="4"/>
    <x v="3"/>
    <x v="18"/>
    <n v="602950"/>
    <n v="599935.25"/>
    <n v="596935.57374999998"/>
    <n v="1069111.6125862501"/>
    <n v="827373.59796258132"/>
    <n v="1293657.718528636"/>
    <n v="1287189.4299359929"/>
    <n v="1397185.6175850688"/>
    <n v="1274349.7153723813"/>
    <n v="1498519.4153037958"/>
    <n v="1605721.1888601445"/>
    <n v="1597692.5829158435"/>
    <x v="139"/>
    <n v="1589704.1200012644"/>
    <n v="1694738.1422156335"/>
    <n v="1686264.4515045553"/>
    <n v="1677833.1292470328"/>
    <n v="1669443.9636007976"/>
    <n v="1771836.5267016464"/>
    <n v="1762977.3440681382"/>
    <n v="1754162.4573477975"/>
    <n v="1745391.6450610585"/>
    <n v="1845206.2297629877"/>
    <n v="1835980.1986141729"/>
    <n v="1826800.2976211021"/>
    <x v="140"/>
  </r>
  <r>
    <x v="5"/>
    <x v="4"/>
    <x v="18"/>
    <n v="868000"/>
    <n v="863660"/>
    <n v="859341.70000000007"/>
    <n v="1368071.9864000001"/>
    <n v="1020923.7198510002"/>
    <n v="1693031.8354195752"/>
    <n v="1684566.6762424773"/>
    <n v="1676143.8428612649"/>
    <n v="1667763.1236469585"/>
    <n v="1825366.7388315962"/>
    <n v="1981352.6237862962"/>
    <n v="2135733.0157229779"/>
    <x v="140"/>
    <n v="2125054.3506443631"/>
    <n v="2114429.0788911418"/>
    <n v="2103856.9334966862"/>
    <n v="2093337.6488292024"/>
    <n v="2243091.8037069836"/>
    <n v="2231876.3446884486"/>
    <n v="2220716.9629650065"/>
    <n v="2209613.3781501814"/>
    <n v="2355605.6906351042"/>
    <n v="2343827.6621819288"/>
    <n v="2332108.523871019"/>
    <n v="2320447.981251664"/>
    <x v="141"/>
  </r>
  <r>
    <x v="2"/>
    <x v="1"/>
    <x v="18"/>
    <n v="830025.00000000012"/>
    <n v="825874.875"/>
    <n v="821745.50062499999"/>
    <n v="1362727.955203125"/>
    <n v="1084731.4523416874"/>
    <n v="1708904.0088766331"/>
    <n v="1700359.4888322502"/>
    <n v="1691857.6913880887"/>
    <n v="1683398.4029311484"/>
    <n v="1939452.1600085706"/>
    <n v="1929754.8992085278"/>
    <n v="2094661.2269590751"/>
    <x v="141"/>
    <n v="2084187.92082428"/>
    <n v="2073766.9812201585"/>
    <n v="2149373.069077143"/>
    <n v="2138626.2037317576"/>
    <n v="2213050.3956216224"/>
    <n v="2201985.1436435147"/>
    <n v="2275243.4955378082"/>
    <n v="2263867.2780601191"/>
    <n v="2252547.9416698185"/>
    <n v="2324295.76499708"/>
    <n v="2395269.7963925265"/>
    <n v="2383293.4474105635"/>
    <x v="142"/>
  </r>
  <r>
    <x v="3"/>
    <x v="2"/>
    <x v="18"/>
    <n v="1026410.0000000001"/>
    <n v="1021277.9500000002"/>
    <n v="1016171.5602500001"/>
    <n v="1733298.347055"/>
    <n v="1293473.8914897942"/>
    <n v="2145010.8700539083"/>
    <n v="1992000.0946567296"/>
    <n v="2123614.38662512"/>
    <n v="1972129.8937125283"/>
    <n v="2242593.4219931033"/>
    <n v="2370841.7333133337"/>
    <n v="2497751.4966848125"/>
    <x v="142"/>
    <n v="2623332.8913792428"/>
    <n v="2610216.2269223467"/>
    <n v="2597165.145787735"/>
    <n v="2584179.3200587966"/>
    <n v="2571258.4234585026"/>
    <n v="2693054.8750960105"/>
    <n v="2813569.0807565572"/>
    <n v="2799501.2353527742"/>
    <n v="2785503.7291760105"/>
    <n v="2903556.0300791846"/>
    <n v="2889038.2499287883"/>
    <n v="3005256.3795281965"/>
    <x v="143"/>
  </r>
  <r>
    <x v="6"/>
    <x v="5"/>
    <x v="18"/>
    <n v="1054000"/>
    <n v="1048730"/>
    <n v="1043486.3499999999"/>
    <n v="1661230.2691999997"/>
    <n v="1239693.0883905001"/>
    <n v="2055824.3715809123"/>
    <n v="2045545.2497230077"/>
    <n v="2238849.2758218315"/>
    <n v="2025140.9358570206"/>
    <n v="2418018.277413283"/>
    <n v="2405928.186026217"/>
    <n v="2593390.0905207596"/>
    <x v="143"/>
    <n v="2580423.1400681562"/>
    <n v="2567521.0243678149"/>
    <n v="2751197.5284187431"/>
    <n v="2737441.540776649"/>
    <n v="2723754.3330727662"/>
    <n v="2710135.5614074022"/>
    <n v="2889198.0895718196"/>
    <n v="2874752.0991239608"/>
    <n v="2860378.3386283414"/>
    <n v="3035814.8767308793"/>
    <n v="3020635.8023472251"/>
    <n v="3005532.6233354891"/>
    <x v="144"/>
  </r>
  <r>
    <x v="0"/>
    <x v="0"/>
    <x v="18"/>
    <n v="1067640"/>
    <n v="1062301.8"/>
    <n v="1056990.291"/>
    <n v="1802923.4392200001"/>
    <n v="1494924.0183532499"/>
    <n v="2231174.0973922256"/>
    <n v="2072017.0117782468"/>
    <n v="2208918.1357707381"/>
    <n v="2051348.642085759"/>
    <n v="2478468.7343486147"/>
    <n v="2611139.7077755113"/>
    <n v="2598084.0092366338"/>
    <x v="144"/>
    <n v="2728709.8997010314"/>
    <n v="2715066.3502025264"/>
    <n v="2843674.7562647508"/>
    <n v="2829456.3824834274"/>
    <n v="2815309.1005710103"/>
    <n v="2801232.5550681553"/>
    <n v="2926587.7119074552"/>
    <n v="2911954.7733479179"/>
    <n v="3035366.1899326625"/>
    <n v="3020189.3589829998"/>
    <n v="3005088.4121880843"/>
    <n v="3125974.9233147418"/>
    <x v="145"/>
  </r>
  <r>
    <x v="1"/>
    <x v="0"/>
    <x v="18"/>
    <n v="1104840"/>
    <n v="1099315.8"/>
    <n v="1093819.2210000001"/>
    <n v="1904612.7185662501"/>
    <n v="1488999.0146219721"/>
    <n v="2289674.3938482413"/>
    <n v="2278226.0218790006"/>
    <n v="2400178.1206972296"/>
    <n v="2255500.7173107574"/>
    <n v="2640262.6043814155"/>
    <n v="2627061.2913595089"/>
    <n v="2875318.5833929819"/>
    <x v="145"/>
    <n v="2860941.9904760169"/>
    <n v="2846637.2805236373"/>
    <n v="2961149.7347628833"/>
    <n v="2946343.9860890689"/>
    <n v="3059073.669035085"/>
    <n v="3043778.3006899101"/>
    <n v="3028559.4091864605"/>
    <n v="3138975.6376463836"/>
    <n v="3123280.7594581516"/>
    <n v="3107664.3556608609"/>
    <n v="3215811.075237859"/>
    <n v="3199732.0198616693"/>
    <x v="146"/>
  </r>
  <r>
    <x v="7"/>
    <x v="5"/>
    <x v="19"/>
    <n v="1713102.87658125"/>
    <n v="1590357.8259745312"/>
    <n v="1805565.8625535206"/>
    <n v="2809866.2272709301"/>
    <n v="2237456.9125674693"/>
    <n v="3561232.0261259018"/>
    <n v="3432072.4156609648"/>
    <n v="3525708.7366652959"/>
    <n v="3397837.4933147472"/>
    <n v="3925388.1836151443"/>
    <n v="4014904.2714351104"/>
    <n v="4320621.6908609895"/>
    <x v="146"/>
    <n v="4299018.5824066848"/>
    <n v="4381197.7571933549"/>
    <n v="4466268.2535216799"/>
    <n v="4443936.9122540709"/>
    <n v="4527626.6223680777"/>
    <n v="4610368.3369581373"/>
    <n v="4587316.495273347"/>
    <n v="4668708.5965180537"/>
    <n v="4749172.0938379318"/>
    <n v="4825025.3811446643"/>
    <n v="4903671.8193143923"/>
    <n v="4879153.4602178205"/>
    <x v="147"/>
  </r>
  <r>
    <x v="7"/>
    <x v="5"/>
    <x v="18"/>
    <n v="4322640.0000000009"/>
    <n v="4147418.7000000011"/>
    <n v="4585201.7850000001"/>
    <n v="7147565.3825175017"/>
    <n v="5749988.2364465268"/>
    <n v="9184093.0529242605"/>
    <n v="8838560.3716707993"/>
    <n v="9092481.7247213423"/>
    <n v="8750395.731963383"/>
    <n v="10034775.851265125"/>
    <n v="10278266.735891413"/>
    <n v="11103464.722401554"/>
    <x v="147"/>
    <n v="11047947.398789546"/>
    <n v="11281989.442369165"/>
    <n v="11369497.18099267"/>
    <n v="11312649.695087707"/>
    <n v="11541050.660450554"/>
    <n v="11766884.799917394"/>
    <n v="11708050.375917807"/>
    <n v="11930221.211364441"/>
    <n v="12149877.63719721"/>
    <n v="12367039.243241366"/>
    <n v="12581725.486284154"/>
    <n v="12518816.858852731"/>
    <x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8B300-FB42-4F6B-95FC-1BA6F01D2BEF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J15:M38" firstHeaderRow="0" firstDataRow="1" firstDataCol="2" rowPageCount="1" colPageCount="1"/>
  <pivotFields count="29">
    <pivotField axis="axisRow" outline="0" multipleItemSelectionAllowed="1" showAll="0" defaultSubtotal="0">
      <items count="11">
        <item x="0"/>
        <item x="1"/>
        <item x="3"/>
        <item x="4"/>
        <item x="5"/>
        <item x="6"/>
        <item x="7"/>
        <item x="8"/>
        <item x="9"/>
        <item x="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>
      <items count="9">
        <item x="5"/>
        <item x="3"/>
        <item x="2"/>
        <item x="7"/>
        <item x="6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multipleItemSelectionAllowed="1" showAll="0">
      <items count="22">
        <item h="1" x="12"/>
        <item h="1" x="0"/>
        <item x="19"/>
        <item h="1" x="16"/>
        <item h="1" x="14"/>
        <item h="1" x="17"/>
        <item h="1" x="1"/>
        <item h="1" x="7"/>
        <item h="1" x="11"/>
        <item h="1" x="15"/>
        <item h="1" x="2"/>
        <item h="1" x="13"/>
        <item h="1" x="3"/>
        <item h="1" x="4"/>
        <item h="1" x="18"/>
        <item h="1" x="10"/>
        <item h="1" x="9"/>
        <item x="8"/>
        <item h="1" x="6"/>
        <item h="1" x="20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9">
        <item x="0"/>
        <item x="4"/>
        <item x="70"/>
        <item x="5"/>
        <item x="6"/>
        <item x="7"/>
        <item x="71"/>
        <item x="73"/>
        <item x="72"/>
        <item x="8"/>
        <item x="9"/>
        <item x="74"/>
        <item x="1"/>
        <item x="10"/>
        <item x="11"/>
        <item x="12"/>
        <item x="13"/>
        <item x="15"/>
        <item x="75"/>
        <item x="76"/>
        <item x="14"/>
        <item x="2"/>
        <item x="16"/>
        <item x="17"/>
        <item x="91"/>
        <item x="77"/>
        <item x="18"/>
        <item x="78"/>
        <item x="19"/>
        <item x="79"/>
        <item x="80"/>
        <item x="20"/>
        <item x="3"/>
        <item x="21"/>
        <item x="22"/>
        <item x="23"/>
        <item x="81"/>
        <item x="24"/>
        <item x="25"/>
        <item x="26"/>
        <item x="27"/>
        <item x="82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3"/>
        <item x="41"/>
        <item x="42"/>
        <item x="43"/>
        <item x="44"/>
        <item x="45"/>
        <item x="68"/>
        <item x="84"/>
        <item x="85"/>
        <item x="46"/>
        <item x="47"/>
        <item x="86"/>
        <item x="48"/>
        <item x="49"/>
        <item x="50"/>
        <item x="51"/>
        <item x="52"/>
        <item x="92"/>
        <item x="69"/>
        <item x="53"/>
        <item x="54"/>
        <item x="55"/>
        <item x="87"/>
        <item x="88"/>
        <item x="56"/>
        <item x="57"/>
        <item x="58"/>
        <item x="93"/>
        <item x="89"/>
        <item x="59"/>
        <item x="60"/>
        <item x="61"/>
        <item x="90"/>
        <item x="62"/>
        <item x="63"/>
        <item x="64"/>
        <item x="65"/>
        <item x="94"/>
        <item x="95"/>
        <item x="98"/>
        <item x="99"/>
        <item x="100"/>
        <item x="97"/>
        <item x="96"/>
        <item x="10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5"/>
        <item x="117"/>
        <item x="116"/>
        <item x="114"/>
        <item x="112"/>
        <item x="113"/>
        <item x="110"/>
        <item x="111"/>
        <item x="109"/>
        <item x="108"/>
        <item x="107"/>
        <item x="106"/>
        <item x="104"/>
        <item x="103"/>
        <item x="132"/>
        <item x="102"/>
        <item x="10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2"/>
  </rowFields>
  <rowItems count="23">
    <i>
      <x/>
      <x v="2"/>
    </i>
    <i r="1">
      <x v="17"/>
    </i>
    <i>
      <x v="1"/>
      <x v="2"/>
    </i>
    <i r="1">
      <x v="17"/>
    </i>
    <i>
      <x v="2"/>
      <x v="2"/>
    </i>
    <i r="1">
      <x v="17"/>
    </i>
    <i>
      <x v="3"/>
      <x v="2"/>
    </i>
    <i r="1">
      <x v="17"/>
    </i>
    <i>
      <x v="4"/>
      <x v="2"/>
    </i>
    <i r="1">
      <x v="17"/>
    </i>
    <i>
      <x v="5"/>
      <x v="2"/>
    </i>
    <i r="1">
      <x v="17"/>
    </i>
    <i>
      <x v="6"/>
      <x v="2"/>
    </i>
    <i r="1">
      <x v="17"/>
    </i>
    <i>
      <x v="7"/>
      <x v="2"/>
    </i>
    <i r="1">
      <x v="17"/>
    </i>
    <i>
      <x v="8"/>
      <x v="2"/>
    </i>
    <i r="1">
      <x v="17"/>
    </i>
    <i>
      <x v="9"/>
      <x v="2"/>
    </i>
    <i r="1">
      <x v="17"/>
    </i>
    <i>
      <x v="10"/>
      <x v="2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FY2012" fld="15" baseField="0" baseItem="0"/>
    <dataField name="Sum of FY2013" fld="28" baseField="0" baseItem="0"/>
  </dataFields>
  <formats count="15">
    <format dxfId="35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34">
      <pivotArea collapsedLevelsAreSubtotals="1" fieldPosition="0">
        <references count="2">
          <reference field="0" count="0"/>
          <reference field="2" count="1" selected="0">
            <x v="14"/>
          </reference>
        </references>
      </pivotArea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outline="0" collapsedLevelsAreSubtotals="1" fieldPosition="0">
        <references count="2">
          <reference field="0" count="1" selected="0">
            <x v="0"/>
          </reference>
          <reference field="2" count="1" selected="0">
            <x v="17"/>
          </reference>
        </references>
      </pivotArea>
    </format>
    <format dxfId="30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7"/>
          </reference>
        </references>
      </pivotArea>
    </format>
    <format dxfId="29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7"/>
          </reference>
        </references>
      </pivotArea>
    </format>
    <format dxfId="28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7"/>
          </reference>
        </references>
      </pivotArea>
    </format>
    <format dxfId="27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7"/>
          </reference>
        </references>
      </pivotArea>
    </format>
    <format dxfId="26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7"/>
          </reference>
        </references>
      </pivotArea>
    </format>
    <format dxfId="25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7"/>
          </reference>
        </references>
      </pivotArea>
    </format>
    <format dxfId="24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7"/>
          </reference>
        </references>
      </pivotArea>
    </format>
    <format dxfId="23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7"/>
          </reference>
        </references>
      </pivotArea>
    </format>
    <format dxfId="22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7"/>
          </reference>
        </references>
      </pivotArea>
    </format>
    <format dxfId="21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B3289-66D8-41F5-8388-89268DEB3F03}" name="PivotTable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15:E38" firstHeaderRow="0" firstDataRow="1" firstDataCol="2" rowPageCount="1" colPageCount="1"/>
  <pivotFields count="29">
    <pivotField axis="axisRow" outline="0" multipleItemSelectionAllowed="1" showAll="0" defaultSubtotal="0">
      <items count="11">
        <item x="0"/>
        <item x="1"/>
        <item x="3"/>
        <item x="4"/>
        <item x="5"/>
        <item x="6"/>
        <item x="7"/>
        <item x="8"/>
        <item x="9"/>
        <item x="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>
      <items count="9">
        <item x="5"/>
        <item x="3"/>
        <item x="2"/>
        <item x="7"/>
        <item x="6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multipleItemSelectionAllowed="1" showAll="0">
      <items count="22">
        <item h="1" x="12"/>
        <item h="1" x="0"/>
        <item h="1" x="19"/>
        <item h="1" x="16"/>
        <item h="1" x="14"/>
        <item h="1" x="17"/>
        <item h="1" x="1"/>
        <item h="1" x="7"/>
        <item h="1" x="11"/>
        <item h="1" x="15"/>
        <item h="1" x="2"/>
        <item h="1" x="13"/>
        <item h="1" x="3"/>
        <item h="1" x="4"/>
        <item x="18"/>
        <item x="10"/>
        <item h="1" x="9"/>
        <item h="1" x="8"/>
        <item h="1" x="6"/>
        <item h="1" x="20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9">
        <item x="0"/>
        <item x="4"/>
        <item x="70"/>
        <item x="5"/>
        <item x="6"/>
        <item x="7"/>
        <item x="71"/>
        <item x="73"/>
        <item x="72"/>
        <item x="8"/>
        <item x="9"/>
        <item x="74"/>
        <item x="1"/>
        <item x="10"/>
        <item x="11"/>
        <item x="12"/>
        <item x="13"/>
        <item x="15"/>
        <item x="75"/>
        <item x="76"/>
        <item x="14"/>
        <item x="2"/>
        <item x="16"/>
        <item x="17"/>
        <item x="91"/>
        <item x="77"/>
        <item x="18"/>
        <item x="78"/>
        <item x="19"/>
        <item x="79"/>
        <item x="80"/>
        <item x="20"/>
        <item x="3"/>
        <item x="21"/>
        <item x="22"/>
        <item x="23"/>
        <item x="81"/>
        <item x="24"/>
        <item x="25"/>
        <item x="26"/>
        <item x="27"/>
        <item x="82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3"/>
        <item x="41"/>
        <item x="42"/>
        <item x="43"/>
        <item x="44"/>
        <item x="45"/>
        <item x="68"/>
        <item x="84"/>
        <item x="85"/>
        <item x="46"/>
        <item x="47"/>
        <item x="86"/>
        <item x="48"/>
        <item x="49"/>
        <item x="50"/>
        <item x="51"/>
        <item x="52"/>
        <item x="92"/>
        <item x="69"/>
        <item x="53"/>
        <item x="54"/>
        <item x="55"/>
        <item x="87"/>
        <item x="88"/>
        <item x="56"/>
        <item x="57"/>
        <item x="58"/>
        <item x="93"/>
        <item x="89"/>
        <item x="59"/>
        <item x="60"/>
        <item x="61"/>
        <item x="90"/>
        <item x="62"/>
        <item x="63"/>
        <item x="64"/>
        <item x="65"/>
        <item x="94"/>
        <item x="95"/>
        <item x="98"/>
        <item x="99"/>
        <item x="100"/>
        <item x="97"/>
        <item x="96"/>
        <item x="10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5"/>
        <item x="117"/>
        <item x="116"/>
        <item x="114"/>
        <item x="112"/>
        <item x="113"/>
        <item x="110"/>
        <item x="111"/>
        <item x="109"/>
        <item x="108"/>
        <item x="107"/>
        <item x="106"/>
        <item x="104"/>
        <item x="103"/>
        <item x="132"/>
        <item x="102"/>
        <item x="10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2"/>
  </rowFields>
  <rowItems count="23">
    <i>
      <x/>
      <x v="14"/>
    </i>
    <i r="1">
      <x v="15"/>
    </i>
    <i>
      <x v="1"/>
      <x v="14"/>
    </i>
    <i r="1">
      <x v="15"/>
    </i>
    <i>
      <x v="2"/>
      <x v="14"/>
    </i>
    <i r="1">
      <x v="15"/>
    </i>
    <i>
      <x v="3"/>
      <x v="14"/>
    </i>
    <i r="1">
      <x v="15"/>
    </i>
    <i>
      <x v="4"/>
      <x v="14"/>
    </i>
    <i r="1">
      <x v="15"/>
    </i>
    <i>
      <x v="5"/>
      <x v="14"/>
    </i>
    <i r="1">
      <x v="15"/>
    </i>
    <i>
      <x v="6"/>
      <x v="14"/>
    </i>
    <i r="1">
      <x v="15"/>
    </i>
    <i>
      <x v="7"/>
      <x v="14"/>
    </i>
    <i r="1">
      <x v="15"/>
    </i>
    <i>
      <x v="8"/>
      <x v="14"/>
    </i>
    <i r="1">
      <x v="15"/>
    </i>
    <i>
      <x v="9"/>
      <x v="14"/>
    </i>
    <i r="1">
      <x v="15"/>
    </i>
    <i>
      <x v="10"/>
      <x v="14"/>
    </i>
    <i r="1"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FY2012" fld="15" baseField="0" baseItem="0"/>
    <dataField name="Sum of FY2013" fld="28" baseField="0" baseItem="0"/>
  </dataFields>
  <formats count="5">
    <format dxfId="40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39">
      <pivotArea collapsedLevelsAreSubtotals="1" fieldPosition="0">
        <references count="2">
          <reference field="0" count="0"/>
          <reference field="2" count="1" selected="0">
            <x v="14"/>
          </reference>
        </references>
      </pivotArea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outline="0" collapsedLevelsAreSubtotals="1" fieldPosition="0">
        <references count="2">
          <reference field="0" count="1" selected="0">
            <x v="0"/>
          </reference>
          <reference field="2" count="1" selected="0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F16AE-C8BD-409C-998A-0A54A45C0FA9}" name="PivotTable4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89:E150" firstHeaderRow="0" firstDataRow="1" firstDataCol="2" rowPageCount="1" colPageCount="1"/>
  <pivotFields count="29">
    <pivotField axis="axisRow" outline="0" multipleItemSelectionAllowed="1" showAll="0" defaultSubtotal="0">
      <items count="11">
        <item x="0"/>
        <item x="1"/>
        <item x="3"/>
        <item x="4"/>
        <item x="5"/>
        <item x="6"/>
        <item x="7"/>
        <item x="8"/>
        <item x="9"/>
        <item x="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>
      <items count="9">
        <item x="5"/>
        <item x="3"/>
        <item x="2"/>
        <item x="7"/>
        <item x="6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multipleItemSelectionAllowed="1" showAll="0">
      <items count="22">
        <item h="1" x="12"/>
        <item x="0"/>
        <item h="1" x="19"/>
        <item h="1" x="16"/>
        <item h="1" x="14"/>
        <item h="1" x="17"/>
        <item h="1" x="1"/>
        <item x="7"/>
        <item h="1" x="11"/>
        <item h="1" x="15"/>
        <item x="2"/>
        <item h="1" x="13"/>
        <item x="3"/>
        <item h="1" x="4"/>
        <item h="1" x="18"/>
        <item h="1" x="10"/>
        <item h="1" x="9"/>
        <item h="1" x="8"/>
        <item x="6"/>
        <item h="1" x="20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9">
        <item x="0"/>
        <item x="4"/>
        <item x="70"/>
        <item x="5"/>
        <item x="6"/>
        <item x="7"/>
        <item x="71"/>
        <item x="73"/>
        <item x="72"/>
        <item x="8"/>
        <item x="9"/>
        <item x="74"/>
        <item x="1"/>
        <item x="10"/>
        <item x="11"/>
        <item x="12"/>
        <item x="13"/>
        <item x="15"/>
        <item x="75"/>
        <item x="76"/>
        <item x="14"/>
        <item x="2"/>
        <item x="16"/>
        <item x="17"/>
        <item x="91"/>
        <item x="77"/>
        <item x="18"/>
        <item x="78"/>
        <item x="19"/>
        <item x="79"/>
        <item x="80"/>
        <item x="20"/>
        <item x="3"/>
        <item x="21"/>
        <item x="22"/>
        <item x="23"/>
        <item x="81"/>
        <item x="24"/>
        <item x="25"/>
        <item x="26"/>
        <item x="27"/>
        <item x="82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3"/>
        <item x="41"/>
        <item x="42"/>
        <item x="43"/>
        <item x="44"/>
        <item x="45"/>
        <item x="68"/>
        <item x="84"/>
        <item x="85"/>
        <item x="46"/>
        <item x="47"/>
        <item x="86"/>
        <item x="48"/>
        <item x="49"/>
        <item x="50"/>
        <item x="51"/>
        <item x="52"/>
        <item x="92"/>
        <item x="69"/>
        <item x="53"/>
        <item x="54"/>
        <item x="55"/>
        <item x="87"/>
        <item x="88"/>
        <item x="56"/>
        <item x="57"/>
        <item x="58"/>
        <item x="93"/>
        <item x="89"/>
        <item x="59"/>
        <item x="60"/>
        <item x="61"/>
        <item x="90"/>
        <item x="62"/>
        <item x="63"/>
        <item x="64"/>
        <item x="65"/>
        <item x="94"/>
        <item x="95"/>
        <item x="98"/>
        <item x="99"/>
        <item x="100"/>
        <item x="97"/>
        <item x="96"/>
        <item x="10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5"/>
        <item x="117"/>
        <item x="116"/>
        <item x="114"/>
        <item x="112"/>
        <item x="113"/>
        <item x="110"/>
        <item x="111"/>
        <item x="109"/>
        <item x="108"/>
        <item x="107"/>
        <item x="106"/>
        <item x="104"/>
        <item x="103"/>
        <item x="132"/>
        <item x="102"/>
        <item x="10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0">
        <item x="0"/>
        <item x="70"/>
        <item x="4"/>
        <item x="5"/>
        <item x="72"/>
        <item x="6"/>
        <item x="73"/>
        <item x="7"/>
        <item x="71"/>
        <item x="8"/>
        <item x="74"/>
        <item x="9"/>
        <item x="1"/>
        <item x="15"/>
        <item x="2"/>
        <item x="75"/>
        <item x="10"/>
        <item x="77"/>
        <item x="12"/>
        <item x="11"/>
        <item x="13"/>
        <item x="92"/>
        <item x="76"/>
        <item x="14"/>
        <item x="16"/>
        <item x="17"/>
        <item x="78"/>
        <item x="18"/>
        <item x="79"/>
        <item x="80"/>
        <item x="19"/>
        <item x="81"/>
        <item x="20"/>
        <item x="3"/>
        <item x="21"/>
        <item x="22"/>
        <item x="23"/>
        <item x="82"/>
        <item x="24"/>
        <item x="25"/>
        <item x="26"/>
        <item x="83"/>
        <item x="27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4"/>
        <item x="41"/>
        <item x="42"/>
        <item x="43"/>
        <item x="44"/>
        <item x="45"/>
        <item x="68"/>
        <item x="85"/>
        <item x="86"/>
        <item x="46"/>
        <item x="47"/>
        <item x="87"/>
        <item x="48"/>
        <item x="49"/>
        <item x="50"/>
        <item x="51"/>
        <item x="52"/>
        <item x="69"/>
        <item x="53"/>
        <item x="93"/>
        <item x="54"/>
        <item x="55"/>
        <item x="88"/>
        <item x="89"/>
        <item x="56"/>
        <item x="57"/>
        <item x="58"/>
        <item x="90"/>
        <item x="94"/>
        <item x="59"/>
        <item x="60"/>
        <item x="61"/>
        <item x="91"/>
        <item x="62"/>
        <item x="63"/>
        <item x="64"/>
        <item x="65"/>
        <item x="98"/>
        <item x="95"/>
        <item x="96"/>
        <item x="99"/>
        <item x="100"/>
        <item x="101"/>
        <item x="102"/>
        <item x="132"/>
        <item x="131"/>
        <item x="130"/>
        <item x="129"/>
        <item x="128"/>
        <item x="127"/>
        <item x="126"/>
        <item x="125"/>
        <item x="97"/>
        <item x="124"/>
        <item x="123"/>
        <item x="122"/>
        <item x="121"/>
        <item x="120"/>
        <item x="119"/>
        <item x="116"/>
        <item x="118"/>
        <item x="117"/>
        <item x="115"/>
        <item x="113"/>
        <item x="114"/>
        <item x="111"/>
        <item x="112"/>
        <item x="110"/>
        <item x="109"/>
        <item x="108"/>
        <item x="107"/>
        <item x="106"/>
        <item x="104"/>
        <item x="105"/>
        <item x="133"/>
        <item x="10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</pivotFields>
  <rowFields count="2">
    <field x="2"/>
    <field x="0"/>
  </rowFields>
  <rowItems count="61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2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FY2013" fld="15" baseField="0" baseItem="0"/>
    <dataField name="Sum of FY2014" fld="28" baseField="0" baseItem="0"/>
  </dataFields>
  <formats count="6"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outline="0" collapsedLevelsAreSubtotals="1" fieldPosition="0">
        <references count="1">
          <reference field="0" count="0" selected="0"/>
        </references>
      </pivotArea>
    </format>
    <format dxfId="43">
      <pivotArea field="2" outline="0" collapsedLevelsAreSubtotals="1" axis="axisRow" fieldPosition="0">
        <references count="2">
          <reference field="4294967294" count="2" selected="0">
            <x v="0"/>
            <x v="1"/>
          </reference>
          <reference field="2" count="4" selected="0">
            <x v="1"/>
            <x v="7"/>
            <x v="10"/>
            <x v="12"/>
          </reference>
        </references>
      </pivotArea>
    </format>
    <format dxfId="42">
      <pivotArea field="2" outline="0" collapsedLevelsAreSubtotals="1" axis="axisRow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format>
    <format dxfId="4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D4A79-7390-4029-B9C3-5725C6577B5E}" name="PivotTable3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B46:E80" firstHeaderRow="0" firstDataRow="1" firstDataCol="2" rowPageCount="1" colPageCount="1"/>
  <pivotFields count="29">
    <pivotField axis="axisRow" outline="0" multipleItemSelectionAllowed="1" showAll="0" defaultSubtotal="0">
      <items count="11">
        <item x="0"/>
        <item x="1"/>
        <item x="3"/>
        <item x="4"/>
        <item x="5"/>
        <item x="6"/>
        <item x="7"/>
        <item x="8"/>
        <item x="9"/>
        <item x="2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>
      <items count="9">
        <item x="5"/>
        <item x="3"/>
        <item x="2"/>
        <item x="7"/>
        <item x="6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multipleItemSelectionAllowed="1" showAll="0">
      <items count="22">
        <item h="1" x="12"/>
        <item h="1" x="0"/>
        <item h="1" x="19"/>
        <item x="16"/>
        <item x="14"/>
        <item x="17"/>
        <item h="1" x="1"/>
        <item h="1" x="7"/>
        <item h="1" x="11"/>
        <item h="1" x="15"/>
        <item h="1" x="2"/>
        <item h="1" x="13"/>
        <item h="1" x="3"/>
        <item h="1" x="4"/>
        <item h="1" x="18"/>
        <item h="1" x="10"/>
        <item h="1" x="9"/>
        <item h="1" x="8"/>
        <item h="1" x="6"/>
        <item h="1" x="20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9">
        <item x="0"/>
        <item x="4"/>
        <item x="70"/>
        <item x="5"/>
        <item x="6"/>
        <item x="7"/>
        <item x="71"/>
        <item x="73"/>
        <item x="72"/>
        <item x="8"/>
        <item x="9"/>
        <item x="74"/>
        <item x="1"/>
        <item x="10"/>
        <item x="11"/>
        <item x="12"/>
        <item x="13"/>
        <item x="15"/>
        <item x="75"/>
        <item x="76"/>
        <item x="14"/>
        <item x="2"/>
        <item x="16"/>
        <item x="17"/>
        <item x="91"/>
        <item x="77"/>
        <item x="18"/>
        <item x="78"/>
        <item x="19"/>
        <item x="79"/>
        <item x="80"/>
        <item x="20"/>
        <item x="3"/>
        <item x="21"/>
        <item x="22"/>
        <item x="23"/>
        <item x="81"/>
        <item x="24"/>
        <item x="25"/>
        <item x="26"/>
        <item x="27"/>
        <item x="82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3"/>
        <item x="41"/>
        <item x="42"/>
        <item x="43"/>
        <item x="44"/>
        <item x="45"/>
        <item x="68"/>
        <item x="84"/>
        <item x="85"/>
        <item x="46"/>
        <item x="47"/>
        <item x="86"/>
        <item x="48"/>
        <item x="49"/>
        <item x="50"/>
        <item x="51"/>
        <item x="52"/>
        <item x="92"/>
        <item x="69"/>
        <item x="53"/>
        <item x="54"/>
        <item x="55"/>
        <item x="87"/>
        <item x="88"/>
        <item x="56"/>
        <item x="57"/>
        <item x="58"/>
        <item x="93"/>
        <item x="89"/>
        <item x="59"/>
        <item x="60"/>
        <item x="61"/>
        <item x="90"/>
        <item x="62"/>
        <item x="63"/>
        <item x="64"/>
        <item x="65"/>
        <item x="94"/>
        <item x="95"/>
        <item x="98"/>
        <item x="99"/>
        <item x="100"/>
        <item x="97"/>
        <item x="96"/>
        <item x="10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5"/>
        <item x="117"/>
        <item x="116"/>
        <item x="114"/>
        <item x="112"/>
        <item x="113"/>
        <item x="110"/>
        <item x="111"/>
        <item x="109"/>
        <item x="108"/>
        <item x="107"/>
        <item x="106"/>
        <item x="104"/>
        <item x="103"/>
        <item x="132"/>
        <item x="102"/>
        <item x="10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2"/>
  </rowFields>
  <rowItems count="34">
    <i>
      <x/>
      <x v="3"/>
    </i>
    <i r="1">
      <x v="4"/>
    </i>
    <i r="1">
      <x v="5"/>
    </i>
    <i>
      <x v="1"/>
      <x v="3"/>
    </i>
    <i r="1">
      <x v="4"/>
    </i>
    <i r="1">
      <x v="5"/>
    </i>
    <i>
      <x v="2"/>
      <x v="3"/>
    </i>
    <i r="1">
      <x v="4"/>
    </i>
    <i r="1">
      <x v="5"/>
    </i>
    <i>
      <x v="3"/>
      <x v="3"/>
    </i>
    <i r="1">
      <x v="4"/>
    </i>
    <i r="1">
      <x v="5"/>
    </i>
    <i>
      <x v="4"/>
      <x v="3"/>
    </i>
    <i r="1">
      <x v="4"/>
    </i>
    <i r="1">
      <x v="5"/>
    </i>
    <i>
      <x v="5"/>
      <x v="3"/>
    </i>
    <i r="1">
      <x v="4"/>
    </i>
    <i r="1">
      <x v="5"/>
    </i>
    <i>
      <x v="6"/>
      <x v="3"/>
    </i>
    <i r="1">
      <x v="4"/>
    </i>
    <i r="1">
      <x v="5"/>
    </i>
    <i>
      <x v="7"/>
      <x v="3"/>
    </i>
    <i r="1">
      <x v="4"/>
    </i>
    <i r="1">
      <x v="5"/>
    </i>
    <i>
      <x v="8"/>
      <x v="3"/>
    </i>
    <i r="1">
      <x v="4"/>
    </i>
    <i r="1">
      <x v="5"/>
    </i>
    <i>
      <x v="9"/>
      <x v="3"/>
    </i>
    <i r="1">
      <x v="4"/>
    </i>
    <i r="1">
      <x v="5"/>
    </i>
    <i>
      <x v="10"/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FY2012" fld="15" baseField="0" baseItem="0"/>
    <dataField name="Sum of FY2013" fld="28" baseField="0" baseItem="0"/>
  </dataFields>
  <formats count="5">
    <format dxfId="51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50">
      <pivotArea collapsedLevelsAreSubtotals="1" fieldPosition="0">
        <references count="2">
          <reference field="0" count="0"/>
          <reference field="2" count="1" selected="0">
            <x v="14"/>
          </reference>
        </references>
      </pivotArea>
    </format>
    <format dxfId="49">
      <pivotArea outline="0" collapsedLevelsAreSubtotals="1" fieldPosition="0"/>
    </format>
    <format dxfId="48">
      <pivotArea dataOnly="0" labelOnly="1" outline="0" axis="axisValues" fieldPosition="0"/>
    </format>
    <format dxfId="47">
      <pivotArea outline="0" collapsedLevelsAreSubtotals="1" fieldPosition="0">
        <references count="2">
          <reference field="0" count="1" selected="0">
            <x v="0"/>
          </reference>
          <reference field="2" count="1" selected="0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0FF62-817D-413E-BFF7-E91DC7C272F2}" name="PivotTable5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K65:M73" firstHeaderRow="0" firstDataRow="1" firstDataCol="1" rowPageCount="2" colPageCount="1"/>
  <pivotFields count="29">
    <pivotField axis="axisPage" outline="0" multipleItemSelectionAllowed="1" showAll="0" defaultSubtotal="0">
      <items count="11">
        <item x="0"/>
        <item x="1"/>
        <item x="3"/>
        <item x="4"/>
        <item x="5"/>
        <item x="6"/>
        <item x="7"/>
        <item x="8"/>
        <item x="9"/>
        <item x="2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multipleItemSelectionAllowed="1" showAll="0">
      <items count="9">
        <item x="5"/>
        <item x="3"/>
        <item x="2"/>
        <item x="7"/>
        <item x="6"/>
        <item x="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>
      <items count="22">
        <item h="1" x="12"/>
        <item h="1" x="0"/>
        <item h="1" x="19"/>
        <item h="1" x="16"/>
        <item h="1" x="14"/>
        <item h="1" x="17"/>
        <item h="1" x="1"/>
        <item h="1" x="7"/>
        <item h="1" x="11"/>
        <item h="1" x="15"/>
        <item h="1" x="2"/>
        <item h="1" x="13"/>
        <item h="1" x="3"/>
        <item h="1" x="4"/>
        <item h="1" x="18"/>
        <item x="10"/>
        <item h="1" x="9"/>
        <item h="1" x="8"/>
        <item h="1" x="6"/>
        <item h="1" x="20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9">
        <item x="0"/>
        <item x="4"/>
        <item x="70"/>
        <item x="5"/>
        <item x="6"/>
        <item x="7"/>
        <item x="71"/>
        <item x="73"/>
        <item x="72"/>
        <item x="8"/>
        <item x="9"/>
        <item x="74"/>
        <item x="1"/>
        <item x="10"/>
        <item x="11"/>
        <item x="12"/>
        <item x="13"/>
        <item x="15"/>
        <item x="75"/>
        <item x="76"/>
        <item x="14"/>
        <item x="2"/>
        <item x="16"/>
        <item x="17"/>
        <item x="91"/>
        <item x="77"/>
        <item x="18"/>
        <item x="78"/>
        <item x="19"/>
        <item x="79"/>
        <item x="80"/>
        <item x="20"/>
        <item x="3"/>
        <item x="21"/>
        <item x="22"/>
        <item x="23"/>
        <item x="81"/>
        <item x="24"/>
        <item x="25"/>
        <item x="26"/>
        <item x="27"/>
        <item x="82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3"/>
        <item x="41"/>
        <item x="42"/>
        <item x="43"/>
        <item x="44"/>
        <item x="45"/>
        <item x="68"/>
        <item x="84"/>
        <item x="85"/>
        <item x="46"/>
        <item x="47"/>
        <item x="86"/>
        <item x="48"/>
        <item x="49"/>
        <item x="50"/>
        <item x="51"/>
        <item x="52"/>
        <item x="92"/>
        <item x="69"/>
        <item x="53"/>
        <item x="54"/>
        <item x="55"/>
        <item x="87"/>
        <item x="88"/>
        <item x="56"/>
        <item x="57"/>
        <item x="58"/>
        <item x="93"/>
        <item x="89"/>
        <item x="59"/>
        <item x="60"/>
        <item x="61"/>
        <item x="90"/>
        <item x="62"/>
        <item x="63"/>
        <item x="64"/>
        <item x="65"/>
        <item x="94"/>
        <item x="95"/>
        <item x="98"/>
        <item x="99"/>
        <item x="100"/>
        <item x="97"/>
        <item x="96"/>
        <item x="10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5"/>
        <item x="117"/>
        <item x="116"/>
        <item x="114"/>
        <item x="112"/>
        <item x="113"/>
        <item x="110"/>
        <item x="111"/>
        <item x="109"/>
        <item x="108"/>
        <item x="107"/>
        <item x="106"/>
        <item x="104"/>
        <item x="103"/>
        <item x="132"/>
        <item x="102"/>
        <item x="10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0" hier="-1"/>
  </pageFields>
  <dataFields count="2">
    <dataField name="Sum of FY2012" fld="15" baseField="0" baseItem="0"/>
    <dataField name="Sum of FY2013" fld="28" baseField="0" baseItem="0"/>
  </dataFields>
  <formats count="5">
    <format dxfId="56">
      <pivotArea collapsedLevelsAreSubtotals="1" fieldPosition="0">
        <references count="2">
          <reference field="1" count="0" selected="0"/>
          <reference field="2" count="1">
            <x v="14"/>
          </reference>
        </references>
      </pivotArea>
    </format>
    <format dxfId="55">
      <pivotArea collapsedLevelsAreSubtotals="1" fieldPosition="0">
        <references count="2">
          <reference field="0" count="0"/>
          <reference field="2" count="1" selected="0">
            <x v="14"/>
          </reference>
        </references>
      </pivotArea>
    </format>
    <format dxfId="54">
      <pivotArea outline="0" collapsedLevelsAreSubtotals="1" fieldPosition="0"/>
    </format>
    <format dxfId="53">
      <pivotArea dataOnly="0" labelOnly="1" outline="0" axis="axisValues" fieldPosition="0"/>
    </format>
    <format dxfId="52">
      <pivotArea outline="0" collapsedLevelsAreSubtotals="1" fieldPosition="0">
        <references count="2">
          <reference field="0" count="0" selected="0"/>
          <reference field="2" count="0" selected="0"/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31771-F2AD-4B5C-A57E-29BD7E8FF763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0:D31" firstHeaderRow="1" firstDataRow="2" firstDataCol="2" rowPageCount="1" colPageCount="1"/>
  <pivotFields count="28">
    <pivotField axis="axisRow" outline="0" multipleItemSelectionAllowed="1" showAll="0" defaultSubtotal="0">
      <items count="11">
        <item x="0"/>
        <item x="1"/>
        <item x="3"/>
        <item x="4"/>
        <item x="5"/>
        <item x="6"/>
        <item x="7"/>
        <item x="8"/>
        <item x="9"/>
        <item x="1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multipleItemSelectionAllowed="1" showAll="0" defaultSubtotal="0">
      <items count="8">
        <item x="5"/>
        <item x="3"/>
        <item x="2"/>
        <item x="7"/>
        <item x="6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>
      <items count="22">
        <item h="1" x="12"/>
        <item h="1" x="0"/>
        <item h="1" x="1"/>
        <item h="1" x="7"/>
        <item h="1" x="11"/>
        <item h="1" x="15"/>
        <item h="1" x="16"/>
        <item h="1" x="2"/>
        <item h="1" x="13"/>
        <item h="1" x="17"/>
        <item h="1" x="3"/>
        <item h="1" x="4"/>
        <item h="1" x="10"/>
        <item h="1" x="14"/>
        <item h="1" x="9"/>
        <item x="19"/>
        <item x="8"/>
        <item h="1" x="6"/>
        <item h="1" x="20"/>
        <item h="1" x="5"/>
        <item h="1"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49">
        <item h="1" x="0"/>
        <item x="4"/>
        <item x="70"/>
        <item x="5"/>
        <item x="6"/>
        <item x="7"/>
        <item x="71"/>
        <item x="73"/>
        <item x="72"/>
        <item x="8"/>
        <item x="9"/>
        <item x="74"/>
        <item x="1"/>
        <item x="10"/>
        <item x="11"/>
        <item x="12"/>
        <item x="13"/>
        <item x="15"/>
        <item x="75"/>
        <item x="76"/>
        <item x="14"/>
        <item x="2"/>
        <item x="16"/>
        <item x="17"/>
        <item x="91"/>
        <item x="77"/>
        <item x="18"/>
        <item x="78"/>
        <item x="19"/>
        <item x="79"/>
        <item x="80"/>
        <item x="20"/>
        <item x="3"/>
        <item x="21"/>
        <item x="22"/>
        <item x="23"/>
        <item x="81"/>
        <item x="24"/>
        <item x="25"/>
        <item x="26"/>
        <item x="27"/>
        <item x="82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3"/>
        <item x="41"/>
        <item x="42"/>
        <item x="43"/>
        <item x="44"/>
        <item x="45"/>
        <item x="68"/>
        <item x="84"/>
        <item x="85"/>
        <item x="46"/>
        <item x="47"/>
        <item x="86"/>
        <item x="48"/>
        <item x="49"/>
        <item x="50"/>
        <item x="51"/>
        <item x="52"/>
        <item x="92"/>
        <item x="69"/>
        <item x="53"/>
        <item x="54"/>
        <item x="55"/>
        <item x="87"/>
        <item x="88"/>
        <item x="56"/>
        <item x="57"/>
        <item x="58"/>
        <item x="93"/>
        <item x="89"/>
        <item x="59"/>
        <item x="60"/>
        <item x="61"/>
        <item x="90"/>
        <item x="62"/>
        <item x="63"/>
        <item x="64"/>
        <item x="65"/>
        <item x="94"/>
        <item x="95"/>
        <item x="98"/>
        <item x="99"/>
        <item x="100"/>
        <item x="97"/>
        <item x="96"/>
        <item x="10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5"/>
        <item x="117"/>
        <item x="116"/>
        <item x="114"/>
        <item x="112"/>
        <item x="113"/>
        <item x="110"/>
        <item x="111"/>
        <item x="109"/>
        <item x="108"/>
        <item x="107"/>
        <item x="106"/>
        <item x="104"/>
        <item x="103"/>
        <item x="132"/>
        <item x="102"/>
        <item x="10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0">
    <i>
      <x/>
      <x v="7"/>
    </i>
    <i>
      <x v="1"/>
      <x v="7"/>
    </i>
    <i>
      <x v="2"/>
      <x v="2"/>
    </i>
    <i>
      <x v="3"/>
      <x v="1"/>
    </i>
    <i>
      <x v="4"/>
      <x v="6"/>
    </i>
    <i>
      <x v="5"/>
      <x/>
    </i>
    <i>
      <x v="6"/>
      <x/>
    </i>
    <i>
      <x v="7"/>
      <x v="4"/>
    </i>
    <i>
      <x v="8"/>
      <x v="4"/>
    </i>
    <i>
      <x v="10"/>
      <x v="5"/>
    </i>
  </rowItems>
  <colFields count="1">
    <field x="2"/>
  </colFields>
  <colItems count="2">
    <i>
      <x v="15"/>
    </i>
    <i>
      <x v="16"/>
    </i>
  </colItems>
  <pageFields count="1">
    <pageField fld="15" hier="-1"/>
  </pageFields>
  <dataFields count="1">
    <dataField name="Sum of FY2013" fld="15" baseField="0" baseItem="0"/>
  </dataFields>
  <formats count="5">
    <format dxfId="4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0"/>
          </reference>
        </references>
      </pivotArea>
    </format>
    <format dxfId="2">
      <pivotArea collapsedLevelsAreSubtotals="1" fieldPosition="0">
        <references count="1">
          <reference field="2" count="1" defaultSubtotal="1">
            <x v="20"/>
          </reference>
        </references>
      </pivotArea>
    </format>
    <format dxfId="1">
      <pivotArea outline="0" collapsedLevelsAreSubtotals="1" fieldPosition="0">
        <references count="1">
          <reference field="2" count="1" selected="0">
            <x v="15"/>
          </reference>
        </references>
      </pivotArea>
    </format>
    <format dxfId="0">
      <pivotArea outline="0" collapsedLevelsAreSubtotals="1" fieldPosition="0">
        <references count="1">
          <reference field="2" count="1" selected="0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06C4F-27ED-482E-B833-99F82FB3FBD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D15" firstHeaderRow="1" firstDataRow="2" firstDataCol="2" rowPageCount="1" colPageCount="1"/>
  <pivotFields count="28">
    <pivotField axis="axisRow" outline="0" multipleItemSelectionAllowed="1" showAll="0" defaultSubtotal="0">
      <items count="11">
        <item x="0"/>
        <item x="1"/>
        <item x="3"/>
        <item x="4"/>
        <item x="5"/>
        <item x="6"/>
        <item x="7"/>
        <item x="8"/>
        <item x="9"/>
        <item x="1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multipleItemSelectionAllowed="1" showAll="0" sortType="ascending" defaultSubtotal="0">
      <items count="8">
        <item x="5"/>
        <item x="3"/>
        <item x="2"/>
        <item x="7"/>
        <item x="6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>
      <items count="22">
        <item h="1" x="12"/>
        <item h="1" x="0"/>
        <item h="1" x="1"/>
        <item h="1" x="7"/>
        <item h="1" x="11"/>
        <item h="1" x="15"/>
        <item h="1" x="16"/>
        <item h="1" x="2"/>
        <item h="1" x="13"/>
        <item h="1" x="17"/>
        <item h="1" x="3"/>
        <item h="1" x="4"/>
        <item x="18"/>
        <item x="10"/>
        <item h="1" x="14"/>
        <item h="1" x="9"/>
        <item h="1" x="19"/>
        <item h="1" x="8"/>
        <item h="1" x="6"/>
        <item h="1" x="20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49">
        <item h="1" x="0"/>
        <item x="4"/>
        <item x="70"/>
        <item x="5"/>
        <item x="6"/>
        <item x="7"/>
        <item x="71"/>
        <item x="73"/>
        <item x="72"/>
        <item x="8"/>
        <item x="9"/>
        <item x="74"/>
        <item x="1"/>
        <item x="10"/>
        <item x="11"/>
        <item x="12"/>
        <item x="13"/>
        <item x="15"/>
        <item x="75"/>
        <item x="76"/>
        <item x="14"/>
        <item x="2"/>
        <item x="16"/>
        <item x="17"/>
        <item x="91"/>
        <item x="77"/>
        <item x="18"/>
        <item x="78"/>
        <item x="19"/>
        <item x="79"/>
        <item x="80"/>
        <item x="20"/>
        <item x="3"/>
        <item x="21"/>
        <item x="22"/>
        <item x="23"/>
        <item x="81"/>
        <item x="24"/>
        <item x="25"/>
        <item x="26"/>
        <item x="27"/>
        <item x="82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3"/>
        <item x="41"/>
        <item x="42"/>
        <item x="43"/>
        <item x="44"/>
        <item x="45"/>
        <item x="68"/>
        <item x="84"/>
        <item x="85"/>
        <item x="46"/>
        <item x="47"/>
        <item x="86"/>
        <item x="48"/>
        <item x="49"/>
        <item x="50"/>
        <item x="51"/>
        <item x="52"/>
        <item x="92"/>
        <item x="69"/>
        <item x="53"/>
        <item x="54"/>
        <item x="55"/>
        <item x="87"/>
        <item x="88"/>
        <item x="56"/>
        <item x="57"/>
        <item x="58"/>
        <item x="93"/>
        <item x="89"/>
        <item x="59"/>
        <item x="60"/>
        <item x="61"/>
        <item x="90"/>
        <item x="62"/>
        <item x="63"/>
        <item x="64"/>
        <item x="65"/>
        <item x="94"/>
        <item x="95"/>
        <item x="98"/>
        <item x="99"/>
        <item x="100"/>
        <item x="97"/>
        <item x="96"/>
        <item x="10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5"/>
        <item x="117"/>
        <item x="116"/>
        <item x="114"/>
        <item x="112"/>
        <item x="113"/>
        <item x="110"/>
        <item x="111"/>
        <item x="109"/>
        <item x="108"/>
        <item x="107"/>
        <item x="106"/>
        <item x="104"/>
        <item x="103"/>
        <item x="132"/>
        <item x="102"/>
        <item x="10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0">
    <i>
      <x/>
      <x v="7"/>
    </i>
    <i>
      <x v="1"/>
      <x v="7"/>
    </i>
    <i>
      <x v="2"/>
      <x v="2"/>
    </i>
    <i>
      <x v="3"/>
      <x v="1"/>
    </i>
    <i>
      <x v="4"/>
      <x v="6"/>
    </i>
    <i>
      <x v="5"/>
      <x/>
    </i>
    <i>
      <x v="6"/>
      <x/>
    </i>
    <i>
      <x v="7"/>
      <x v="4"/>
    </i>
    <i>
      <x v="8"/>
      <x v="4"/>
    </i>
    <i>
      <x v="10"/>
      <x v="5"/>
    </i>
  </rowItems>
  <colFields count="1">
    <field x="2"/>
  </colFields>
  <colItems count="2">
    <i>
      <x v="12"/>
    </i>
    <i>
      <x v="13"/>
    </i>
  </colItems>
  <pageFields count="1">
    <pageField fld="15" hier="-1"/>
  </pageFields>
  <dataFields count="1">
    <dataField name="Sum of FY2013" fld="15" baseField="0" baseItem="0"/>
  </dataFields>
  <formats count="4">
    <format dxfId="8">
      <pivotArea collapsedLevelsAreSubtotals="1" fieldPosition="0">
        <references count="2">
          <reference field="1" count="0" selected="0"/>
          <reference field="2" count="1">
            <x v="12"/>
          </reference>
        </references>
      </pivotArea>
    </format>
    <format dxfId="7">
      <pivotArea collapsedLevelsAreSubtotals="1" fieldPosition="0">
        <references count="2">
          <reference field="0" count="0"/>
          <reference field="2" count="1" selected="0">
            <x v="12"/>
          </reference>
        </references>
      </pivotArea>
    </format>
    <format dxfId="6">
      <pivotArea collapsedLevelsAreSubtotals="1" fieldPosition="0">
        <references count="1">
          <reference field="2" count="1" defaultSubtotal="1">
            <x v="12"/>
          </reference>
        </references>
      </pivotArea>
    </format>
    <format dxfId="5">
      <pivotArea outline="0" collapsedLevelsAreSubtotals="1" fieldPosition="0">
        <references count="1">
          <reference field="2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584A8-FFFA-4787-A2A5-A6F5D54DB86B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3:J65" firstHeaderRow="1" firstDataRow="2" firstDataCol="2" rowPageCount="1" colPageCount="1"/>
  <pivotFields count="28">
    <pivotField axis="axisRow" outline="0" multipleItemSelectionAllowed="1" showAll="0" defaultSubtotal="0">
      <items count="11">
        <item x="0"/>
        <item x="1"/>
        <item x="3"/>
        <item x="4"/>
        <item x="5"/>
        <item x="6"/>
        <item x="7"/>
        <item x="8"/>
        <item x="9"/>
        <item x="1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multipleItemSelectionAllowed="1" showAll="0" defaultSubtotal="0">
      <items count="8">
        <item x="5"/>
        <item x="3"/>
        <item x="2"/>
        <item x="7"/>
        <item x="6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>
      <items count="22">
        <item x="12"/>
        <item h="1" x="0"/>
        <item x="1"/>
        <item h="1" x="7"/>
        <item x="11"/>
        <item x="15"/>
        <item h="1" x="16"/>
        <item h="1" x="2"/>
        <item x="13"/>
        <item h="1" x="17"/>
        <item h="1" x="3"/>
        <item x="4"/>
        <item h="1" x="10"/>
        <item h="1" x="14"/>
        <item h="1" x="9"/>
        <item h="1" x="19"/>
        <item h="1" x="8"/>
        <item h="1" x="6"/>
        <item x="20"/>
        <item x="5"/>
        <item h="1"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49">
        <item h="1" x="0"/>
        <item x="4"/>
        <item x="70"/>
        <item x="5"/>
        <item x="6"/>
        <item x="7"/>
        <item x="71"/>
        <item x="73"/>
        <item x="72"/>
        <item x="8"/>
        <item x="9"/>
        <item x="74"/>
        <item x="1"/>
        <item x="10"/>
        <item x="11"/>
        <item x="12"/>
        <item x="13"/>
        <item x="15"/>
        <item x="75"/>
        <item x="76"/>
        <item x="14"/>
        <item x="2"/>
        <item x="16"/>
        <item x="17"/>
        <item x="91"/>
        <item x="77"/>
        <item x="18"/>
        <item x="78"/>
        <item x="19"/>
        <item x="79"/>
        <item x="80"/>
        <item x="20"/>
        <item x="3"/>
        <item x="21"/>
        <item x="22"/>
        <item x="23"/>
        <item x="81"/>
        <item x="24"/>
        <item x="25"/>
        <item x="26"/>
        <item x="27"/>
        <item x="82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3"/>
        <item x="41"/>
        <item x="42"/>
        <item x="43"/>
        <item x="44"/>
        <item x="45"/>
        <item x="68"/>
        <item x="84"/>
        <item x="85"/>
        <item x="46"/>
        <item x="47"/>
        <item x="86"/>
        <item x="48"/>
        <item x="49"/>
        <item x="50"/>
        <item x="51"/>
        <item x="52"/>
        <item x="92"/>
        <item x="69"/>
        <item x="53"/>
        <item x="54"/>
        <item x="55"/>
        <item x="87"/>
        <item x="88"/>
        <item x="56"/>
        <item x="57"/>
        <item x="58"/>
        <item x="93"/>
        <item x="89"/>
        <item x="59"/>
        <item x="60"/>
        <item x="61"/>
        <item x="90"/>
        <item x="62"/>
        <item x="63"/>
        <item x="64"/>
        <item x="65"/>
        <item x="94"/>
        <item x="95"/>
        <item x="98"/>
        <item x="99"/>
        <item x="100"/>
        <item x="97"/>
        <item x="96"/>
        <item x="10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5"/>
        <item x="117"/>
        <item x="116"/>
        <item x="114"/>
        <item x="112"/>
        <item x="113"/>
        <item x="110"/>
        <item x="111"/>
        <item x="109"/>
        <item x="108"/>
        <item x="107"/>
        <item x="106"/>
        <item x="104"/>
        <item x="103"/>
        <item x="132"/>
        <item x="102"/>
        <item x="10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1">
    <i>
      <x/>
      <x v="7"/>
    </i>
    <i>
      <x v="1"/>
      <x v="7"/>
    </i>
    <i>
      <x v="2"/>
      <x v="2"/>
    </i>
    <i>
      <x v="3"/>
      <x v="1"/>
    </i>
    <i>
      <x v="4"/>
      <x v="6"/>
    </i>
    <i>
      <x v="5"/>
      <x/>
    </i>
    <i>
      <x v="6"/>
      <x/>
    </i>
    <i>
      <x v="7"/>
      <x v="4"/>
    </i>
    <i>
      <x v="8"/>
      <x v="4"/>
    </i>
    <i>
      <x v="9"/>
      <x v="3"/>
    </i>
    <i>
      <x v="10"/>
      <x v="5"/>
    </i>
  </rowItems>
  <colFields count="1">
    <field x="2"/>
  </colFields>
  <colItems count="8">
    <i>
      <x/>
    </i>
    <i>
      <x v="2"/>
    </i>
    <i>
      <x v="4"/>
    </i>
    <i>
      <x v="5"/>
    </i>
    <i>
      <x v="8"/>
    </i>
    <i>
      <x v="11"/>
    </i>
    <i>
      <x v="18"/>
    </i>
    <i>
      <x v="19"/>
    </i>
  </colItems>
  <pageFields count="1">
    <pageField fld="15" hier="-1"/>
  </pageFields>
  <dataFields count="1">
    <dataField name="Sum of FY2013" fld="15" baseField="0" baseItem="0" numFmtId="8"/>
  </dataFields>
  <formats count="6">
    <format dxfId="14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13">
      <pivotArea collapsedLevelsAreSubtotals="1" fieldPosition="0">
        <references count="2">
          <reference field="0" count="0"/>
          <reference field="2" count="1" selected="0">
            <x v="20"/>
          </reference>
        </references>
      </pivotArea>
    </format>
    <format dxfId="12">
      <pivotArea collapsedLevelsAreSubtotals="1" fieldPosition="0">
        <references count="1">
          <reference field="2" count="1" defaultSubtotal="1">
            <x v="20"/>
          </reference>
        </references>
      </pivotArea>
    </format>
    <format dxfId="11">
      <pivotArea outline="0" collapsedLevelsAreSubtotals="1" fieldPosition="0">
        <references count="1">
          <reference field="2" count="1" selected="0">
            <x v="15"/>
          </reference>
        </references>
      </pivotArea>
    </format>
    <format dxfId="10">
      <pivotArea outline="0" collapsedLevelsAreSubtotals="1" fieldPosition="0">
        <references count="1">
          <reference field="2" count="1" selected="0">
            <x v="16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8476F-542E-485E-9F94-A2C8143E04AA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6:E47" firstHeaderRow="1" firstDataRow="2" firstDataCol="2" rowPageCount="1" colPageCount="1"/>
  <pivotFields count="28">
    <pivotField axis="axisRow" outline="0" multipleItemSelectionAllowed="1" showAll="0" defaultSubtotal="0">
      <items count="11">
        <item x="0"/>
        <item x="1"/>
        <item x="3"/>
        <item x="4"/>
        <item x="5"/>
        <item x="6"/>
        <item x="7"/>
        <item x="8"/>
        <item x="9"/>
        <item x="1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multipleItemSelectionAllowed="1" showAll="0" defaultSubtotal="0">
      <items count="8">
        <item x="5"/>
        <item x="3"/>
        <item x="2"/>
        <item x="7"/>
        <item x="6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outline="0" showAll="0">
      <items count="22">
        <item h="1" x="12"/>
        <item h="1" x="0"/>
        <item h="1" x="1"/>
        <item h="1" x="7"/>
        <item h="1" x="11"/>
        <item h="1" x="15"/>
        <item x="16"/>
        <item h="1" x="2"/>
        <item h="1" x="13"/>
        <item x="17"/>
        <item h="1" x="3"/>
        <item h="1" x="4"/>
        <item h="1" x="10"/>
        <item x="14"/>
        <item h="1" x="9"/>
        <item h="1" x="19"/>
        <item h="1" x="8"/>
        <item h="1" x="6"/>
        <item h="1" x="20"/>
        <item h="1" x="5"/>
        <item h="1"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49">
        <item h="1" x="0"/>
        <item x="4"/>
        <item x="70"/>
        <item x="5"/>
        <item x="6"/>
        <item x="7"/>
        <item x="71"/>
        <item x="73"/>
        <item x="72"/>
        <item x="8"/>
        <item x="9"/>
        <item x="74"/>
        <item x="1"/>
        <item x="10"/>
        <item x="11"/>
        <item x="12"/>
        <item x="13"/>
        <item x="15"/>
        <item x="75"/>
        <item x="76"/>
        <item x="14"/>
        <item x="2"/>
        <item x="16"/>
        <item x="17"/>
        <item x="91"/>
        <item x="77"/>
        <item x="18"/>
        <item x="78"/>
        <item x="19"/>
        <item x="79"/>
        <item x="80"/>
        <item x="20"/>
        <item x="3"/>
        <item x="21"/>
        <item x="22"/>
        <item x="23"/>
        <item x="81"/>
        <item x="24"/>
        <item x="25"/>
        <item x="26"/>
        <item x="27"/>
        <item x="82"/>
        <item x="28"/>
        <item x="30"/>
        <item x="31"/>
        <item x="29"/>
        <item x="32"/>
        <item x="33"/>
        <item x="35"/>
        <item x="34"/>
        <item x="36"/>
        <item x="37"/>
        <item x="38"/>
        <item x="66"/>
        <item x="67"/>
        <item x="39"/>
        <item x="40"/>
        <item x="83"/>
        <item x="41"/>
        <item x="42"/>
        <item x="43"/>
        <item x="44"/>
        <item x="45"/>
        <item x="68"/>
        <item x="84"/>
        <item x="85"/>
        <item x="46"/>
        <item x="47"/>
        <item x="86"/>
        <item x="48"/>
        <item x="49"/>
        <item x="50"/>
        <item x="51"/>
        <item x="52"/>
        <item x="92"/>
        <item x="69"/>
        <item x="53"/>
        <item x="54"/>
        <item x="55"/>
        <item x="87"/>
        <item x="88"/>
        <item x="56"/>
        <item x="57"/>
        <item x="58"/>
        <item x="93"/>
        <item x="89"/>
        <item x="59"/>
        <item x="60"/>
        <item x="61"/>
        <item x="90"/>
        <item x="62"/>
        <item x="63"/>
        <item x="64"/>
        <item x="65"/>
        <item x="94"/>
        <item x="95"/>
        <item x="98"/>
        <item x="99"/>
        <item x="100"/>
        <item x="97"/>
        <item x="96"/>
        <item x="10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5"/>
        <item x="117"/>
        <item x="116"/>
        <item x="114"/>
        <item x="112"/>
        <item x="113"/>
        <item x="110"/>
        <item x="111"/>
        <item x="109"/>
        <item x="108"/>
        <item x="107"/>
        <item x="106"/>
        <item x="104"/>
        <item x="103"/>
        <item x="132"/>
        <item x="102"/>
        <item x="10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0">
    <i>
      <x/>
      <x v="7"/>
    </i>
    <i>
      <x v="1"/>
      <x v="7"/>
    </i>
    <i>
      <x v="2"/>
      <x v="2"/>
    </i>
    <i>
      <x v="3"/>
      <x v="1"/>
    </i>
    <i>
      <x v="4"/>
      <x v="6"/>
    </i>
    <i>
      <x v="5"/>
      <x/>
    </i>
    <i>
      <x v="6"/>
      <x/>
    </i>
    <i>
      <x v="7"/>
      <x v="4"/>
    </i>
    <i>
      <x v="8"/>
      <x v="4"/>
    </i>
    <i>
      <x v="10"/>
      <x v="5"/>
    </i>
  </rowItems>
  <colFields count="1">
    <field x="2"/>
  </colFields>
  <colItems count="3">
    <i>
      <x v="6"/>
    </i>
    <i>
      <x v="9"/>
    </i>
    <i>
      <x v="13"/>
    </i>
  </colItems>
  <pageFields count="1">
    <pageField fld="15" hier="-1"/>
  </pageFields>
  <dataFields count="1">
    <dataField name="Sum of FY2013" fld="15" baseField="0" baseItem="0" numFmtId="8"/>
  </dataFields>
  <formats count="6">
    <format dxfId="20">
      <pivotArea collapsedLevelsAreSubtotals="1" fieldPosition="0">
        <references count="2">
          <reference field="1" count="0" selected="0"/>
          <reference field="2" count="1">
            <x v="20"/>
          </reference>
        </references>
      </pivotArea>
    </format>
    <format dxfId="19">
      <pivotArea collapsedLevelsAreSubtotals="1" fieldPosition="0">
        <references count="2">
          <reference field="0" count="0"/>
          <reference field="2" count="1" selected="0">
            <x v="20"/>
          </reference>
        </references>
      </pivotArea>
    </format>
    <format dxfId="18">
      <pivotArea collapsedLevelsAreSubtotals="1" fieldPosition="0">
        <references count="1">
          <reference field="2" count="1" defaultSubtotal="1">
            <x v="20"/>
          </reference>
        </references>
      </pivotArea>
    </format>
    <format dxfId="17">
      <pivotArea outline="0" collapsedLevelsAreSubtotals="1" fieldPosition="0">
        <references count="1">
          <reference field="2" count="1" selected="0">
            <x v="15"/>
          </reference>
        </references>
      </pivotArea>
    </format>
    <format dxfId="16">
      <pivotArea outline="0" collapsedLevelsAreSubtotals="1" fieldPosition="0">
        <references count="1">
          <reference field="2" count="1" selected="0">
            <x v="16"/>
          </reference>
        </references>
      </pivotArea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0" dT="2024-03-02T14:47:36.89" personId="{3F09C251-A570-484B-BC11-4E5888CF7FB0}" id="{C08E4D93-62B1-420F-B3E8-8B3304531CCE}">
    <text xml:space="preserve">Gross and Rev is increasing, however, per unit amount is decreasing YoY, why?
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5A0F-9CED-4C21-A05E-2F1C20B79FEB}">
  <dimension ref="A1:AR57"/>
  <sheetViews>
    <sheetView showGridLines="0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27" sqref="G27"/>
    </sheetView>
  </sheetViews>
  <sheetFormatPr defaultColWidth="8.85546875" defaultRowHeight="15" outlineLevelCol="1" x14ac:dyDescent="0.25"/>
  <cols>
    <col min="3" max="3" width="40.7109375" customWidth="1"/>
    <col min="4" max="6" width="15.5703125" hidden="1" customWidth="1" outlineLevel="1"/>
    <col min="7" max="7" width="15.85546875" bestFit="1" customWidth="1" collapsed="1"/>
    <col min="8" max="10" width="15.5703125" hidden="1" customWidth="1" outlineLevel="1"/>
    <col min="11" max="11" width="15.85546875" bestFit="1" customWidth="1" collapsed="1"/>
    <col min="12" max="14" width="15.5703125" hidden="1" customWidth="1" outlineLevel="1"/>
    <col min="15" max="15" width="15.85546875" bestFit="1" customWidth="1" collapsed="1"/>
    <col min="16" max="17" width="15.5703125" hidden="1" customWidth="1" outlineLevel="1"/>
    <col min="18" max="18" width="15.7109375" hidden="1" customWidth="1" outlineLevel="1"/>
    <col min="19" max="19" width="15.85546875" bestFit="1" customWidth="1" collapsed="1"/>
    <col min="20" max="20" width="16.85546875" bestFit="1" customWidth="1"/>
    <col min="21" max="23" width="15.7109375" hidden="1" customWidth="1" outlineLevel="1"/>
    <col min="24" max="24" width="2" hidden="1" customWidth="1" outlineLevel="1"/>
    <col min="25" max="25" width="16" bestFit="1" customWidth="1" collapsed="1"/>
    <col min="26" max="28" width="15.7109375" hidden="1" customWidth="1" outlineLevel="1"/>
    <col min="29" max="29" width="15.85546875" bestFit="1" customWidth="1" collapsed="1"/>
    <col min="30" max="32" width="15.7109375" hidden="1" customWidth="1" outlineLevel="1"/>
    <col min="33" max="33" width="15.85546875" bestFit="1" customWidth="1" collapsed="1"/>
    <col min="34" max="36" width="15.7109375" hidden="1" customWidth="1" outlineLevel="1"/>
    <col min="37" max="37" width="16.85546875" bestFit="1" customWidth="1" collapsed="1"/>
    <col min="38" max="38" width="16.85546875" bestFit="1" customWidth="1"/>
    <col min="39" max="39" width="15.140625" bestFit="1" customWidth="1"/>
    <col min="40" max="40" width="28.5703125" bestFit="1" customWidth="1"/>
    <col min="41" max="41" width="11.5703125" bestFit="1" customWidth="1"/>
    <col min="42" max="42" width="12.7109375" bestFit="1" customWidth="1"/>
    <col min="43" max="43" width="11.42578125" bestFit="1" customWidth="1"/>
    <col min="44" max="44" width="11" bestFit="1" customWidth="1"/>
  </cols>
  <sheetData>
    <row r="1" spans="1:40" ht="15.75" thickBot="1" x14ac:dyDescent="0.3">
      <c r="C1" s="23" t="s">
        <v>153</v>
      </c>
      <c r="D1" s="25">
        <f>SUM(D4:D5)</f>
        <v>5060.72</v>
      </c>
      <c r="E1" s="25">
        <f>SUM(E4:E5)</f>
        <v>4443.5</v>
      </c>
      <c r="F1" s="25">
        <f>SUM(F4:F5)</f>
        <v>4644.84</v>
      </c>
      <c r="T1" s="31"/>
      <c r="AL1" s="31"/>
    </row>
    <row r="2" spans="1:40" ht="15.75" thickBot="1" x14ac:dyDescent="0.3">
      <c r="A2" s="22"/>
      <c r="B2" s="36"/>
      <c r="D2" t="s">
        <v>101</v>
      </c>
      <c r="T2" s="31"/>
      <c r="AL2" s="31"/>
    </row>
    <row r="3" spans="1:40" ht="15.75" thickBot="1" x14ac:dyDescent="0.3">
      <c r="A3" s="22"/>
      <c r="B3" s="37"/>
      <c r="D3" s="30">
        <v>40909</v>
      </c>
      <c r="E3" s="30">
        <f>EDATE(D3,1)</f>
        <v>40940</v>
      </c>
      <c r="F3" s="30">
        <f t="shared" ref="F3:AJ3" si="0">EDATE(E3,1)</f>
        <v>40969</v>
      </c>
      <c r="G3" s="134" t="s">
        <v>117</v>
      </c>
      <c r="H3" s="55">
        <f>EDATE(F3,1)</f>
        <v>41000</v>
      </c>
      <c r="I3" s="55">
        <f t="shared" si="0"/>
        <v>41030</v>
      </c>
      <c r="J3" s="55">
        <f t="shared" si="0"/>
        <v>41061</v>
      </c>
      <c r="K3" s="55" t="s">
        <v>118</v>
      </c>
      <c r="L3" s="55">
        <f>EDATE(J3,1)</f>
        <v>41091</v>
      </c>
      <c r="M3" s="55">
        <f t="shared" si="0"/>
        <v>41122</v>
      </c>
      <c r="N3" s="55">
        <f t="shared" si="0"/>
        <v>41153</v>
      </c>
      <c r="O3" s="55" t="s">
        <v>119</v>
      </c>
      <c r="P3" s="55">
        <f>EDATE(N3,1)</f>
        <v>41183</v>
      </c>
      <c r="Q3" s="55">
        <f t="shared" si="0"/>
        <v>41214</v>
      </c>
      <c r="R3" s="55">
        <f t="shared" si="0"/>
        <v>41244</v>
      </c>
      <c r="S3" s="55" t="s">
        <v>120</v>
      </c>
      <c r="T3" s="56" t="s">
        <v>116</v>
      </c>
      <c r="U3" s="55">
        <f>EDATE(R3,1)</f>
        <v>41275</v>
      </c>
      <c r="V3" s="55">
        <f t="shared" si="0"/>
        <v>41306</v>
      </c>
      <c r="W3" s="55">
        <f t="shared" si="0"/>
        <v>41334</v>
      </c>
      <c r="X3" s="55"/>
      <c r="Y3" s="55" t="s">
        <v>121</v>
      </c>
      <c r="Z3" s="55">
        <f>EDATE(W3,1)</f>
        <v>41365</v>
      </c>
      <c r="AA3" s="55">
        <f t="shared" si="0"/>
        <v>41395</v>
      </c>
      <c r="AB3" s="55">
        <f t="shared" si="0"/>
        <v>41426</v>
      </c>
      <c r="AC3" s="55" t="s">
        <v>97</v>
      </c>
      <c r="AD3" s="55">
        <f>EDATE(AB3,1)</f>
        <v>41456</v>
      </c>
      <c r="AE3" s="55">
        <f t="shared" si="0"/>
        <v>41487</v>
      </c>
      <c r="AF3" s="55">
        <f t="shared" si="0"/>
        <v>41518</v>
      </c>
      <c r="AG3" s="55" t="s">
        <v>98</v>
      </c>
      <c r="AH3" s="55">
        <f>EDATE(AF3,1)</f>
        <v>41548</v>
      </c>
      <c r="AI3" s="55">
        <f t="shared" si="0"/>
        <v>41579</v>
      </c>
      <c r="AJ3" s="55">
        <f t="shared" si="0"/>
        <v>41609</v>
      </c>
      <c r="AK3" s="55" t="s">
        <v>99</v>
      </c>
      <c r="AL3" s="57" t="s">
        <v>100</v>
      </c>
    </row>
    <row r="4" spans="1:40" x14ac:dyDescent="0.25">
      <c r="B4">
        <f>MAX(A$1:B3)+1</f>
        <v>1</v>
      </c>
      <c r="C4" t="s">
        <v>57</v>
      </c>
      <c r="D4" s="25">
        <f>SUMIFS(INDEX('Raw Data'!$1:$1048576,0,MATCH(PnL_Full!D$3,'Raw Data'!$5:$5,0)),'Raw Data'!$D:$D,PnL_Full!$C4)</f>
        <v>2876.8</v>
      </c>
      <c r="E4" s="25">
        <f>SUMIFS(INDEX('Raw Data'!$1:$1048576,0,MATCH(PnL_Full!E$3,'Raw Data'!$5:$5,0)),'Raw Data'!$D:$D,PnL_Full!$C4)</f>
        <v>2790</v>
      </c>
      <c r="F4" s="25">
        <f>SUMIFS(INDEX('Raw Data'!$1:$1048576,0,MATCH(PnL_Full!F$3,'Raw Data'!$5:$5,0)),'Raw Data'!$D:$D,PnL_Full!$C4)</f>
        <v>2951.2</v>
      </c>
      <c r="G4" s="78">
        <f>SUM(D4:F4)</f>
        <v>8618</v>
      </c>
      <c r="H4" s="78">
        <f>SUMIFS(INDEX('Raw Data'!$1:$1048576,0,MATCH(PnL_Full!H$3,'Raw Data'!$5:$5,0)),'Raw Data'!$D:$D,PnL_Full!$C4)</f>
        <v>4826.7</v>
      </c>
      <c r="I4" s="78">
        <f>SUMIFS(INDEX('Raw Data'!$1:$1048576,0,MATCH(PnL_Full!I$3,'Raw Data'!$5:$5,0)),'Raw Data'!$D:$D,PnL_Full!$C4)</f>
        <v>3800.6</v>
      </c>
      <c r="J4" s="78">
        <f>SUMIFS(INDEX('Raw Data'!$1:$1048576,0,MATCH(PnL_Full!J$3,'Raw Data'!$5:$5,0)),'Raw Data'!$D:$D,PnL_Full!$C4)</f>
        <v>6097.7000000000007</v>
      </c>
      <c r="K4" s="78">
        <f>SUM(H4:J4)</f>
        <v>14725</v>
      </c>
      <c r="L4" s="78">
        <f>SUMIFS(INDEX('Raw Data'!$1:$1048576,0,MATCH(PnL_Full!L$3,'Raw Data'!$5:$5,0)),'Raw Data'!$D:$D,PnL_Full!$C4)</f>
        <v>5921</v>
      </c>
      <c r="M4" s="78">
        <f>SUMIFS(INDEX('Raw Data'!$1:$1048576,0,MATCH(PnL_Full!M$3,'Raw Data'!$5:$5,0)),'Raw Data'!$D:$D,PnL_Full!$C4)</f>
        <v>6212.4000000000005</v>
      </c>
      <c r="N4" s="78">
        <f>SUMIFS(INDEX('Raw Data'!$1:$1048576,0,MATCH(PnL_Full!N$3,'Raw Data'!$5:$5,0)),'Raw Data'!$D:$D,PnL_Full!$C4)</f>
        <v>5952</v>
      </c>
      <c r="O4" s="78">
        <f>SUM(L4:N4)</f>
        <v>18085.400000000001</v>
      </c>
      <c r="P4" s="78">
        <f>SUMIFS(INDEX('Raw Data'!$1:$1048576,0,MATCH(PnL_Full!P$3,'Raw Data'!$5:$5,0)),'Raw Data'!$D:$D,PnL_Full!$C4)</f>
        <v>6888.2000000000007</v>
      </c>
      <c r="Q4" s="78">
        <f>SUMIFS(INDEX('Raw Data'!$1:$1048576,0,MATCH(PnL_Full!Q$3,'Raw Data'!$5:$5,0)),'Raw Data'!$D:$D,PnL_Full!$C4)</f>
        <v>7157.9000000000005</v>
      </c>
      <c r="R4" s="78">
        <f>SUMIFS(INDEX('Raw Data'!$1:$1048576,0,MATCH(PnL_Full!R$3,'Raw Data'!$5:$5,0)),'Raw Data'!$D:$D,PnL_Full!$C4)</f>
        <v>7619.8</v>
      </c>
      <c r="S4" s="78">
        <f>SUM(P4:R4)</f>
        <v>21665.9</v>
      </c>
      <c r="T4" s="138">
        <f>SUM(S4,O4,K4,G4)</f>
        <v>63094.3</v>
      </c>
      <c r="U4" s="78">
        <f>SUMIFS(INDEX('Raw Data'!$1:$1048576,0,MATCH(PnL_Full!U$3,'Raw Data'!$5:$5,0)),'Raw Data'!$D:$D,PnL_Full!$C4)</f>
        <v>7709.7000000000016</v>
      </c>
      <c r="V4" s="78">
        <f>SUMIFS(INDEX('Raw Data'!$1:$1048576,0,MATCH(PnL_Full!V$3,'Raw Data'!$5:$5,0)),'Raw Data'!$D:$D,PnL_Full!$C4)</f>
        <v>7815.1000000000013</v>
      </c>
      <c r="W4" s="78">
        <f>SUMIFS(INDEX('Raw Data'!$1:$1048576,0,MATCH(PnL_Full!W$3,'Raw Data'!$5:$5,0)),'Raw Data'!$D:$D,PnL_Full!$C4)</f>
        <v>8025.9000000000005</v>
      </c>
      <c r="X4" s="78"/>
      <c r="Y4" s="78">
        <f>SUM(U4:W4)</f>
        <v>23550.700000000004</v>
      </c>
      <c r="Z4" s="78">
        <f>SUMIFS(INDEX('Raw Data'!$1:$1048576,0,MATCH(PnL_Full!Z$3,'Raw Data'!$5:$5,0)),'Raw Data'!$D:$D,PnL_Full!$C4)</f>
        <v>8025.9000000000005</v>
      </c>
      <c r="AA4" s="78">
        <f>SUMIFS(INDEX('Raw Data'!$1:$1048576,0,MATCH(PnL_Full!AA$3,'Raw Data'!$5:$5,0)),'Raw Data'!$D:$D,PnL_Full!$C4)</f>
        <v>8199.5</v>
      </c>
      <c r="AB4" s="78">
        <f>SUMIFS(INDEX('Raw Data'!$1:$1048576,0,MATCH(PnL_Full!AB$3,'Raw Data'!$5:$5,0)),'Raw Data'!$D:$D,PnL_Full!$C4)</f>
        <v>8339</v>
      </c>
      <c r="AC4" s="78">
        <f>SUM(Z4:AB4)</f>
        <v>24564.400000000001</v>
      </c>
      <c r="AD4" s="78">
        <f>SUMIFS(INDEX('Raw Data'!$1:$1048576,0,MATCH(PnL_Full!AD$3,'Raw Data'!$5:$5,0)),'Raw Data'!$D:$D,PnL_Full!$C4)</f>
        <v>8500.1999999999989</v>
      </c>
      <c r="AE4" s="78">
        <f>SUMIFS(INDEX('Raw Data'!$1:$1048576,0,MATCH(PnL_Full!AE$3,'Raw Data'!$5:$5,0)),'Raw Data'!$D:$D,PnL_Full!$C4)</f>
        <v>8639.7000000000007</v>
      </c>
      <c r="AF4" s="78">
        <f>SUMIFS(INDEX('Raw Data'!$1:$1048576,0,MATCH(PnL_Full!AF$3,'Raw Data'!$5:$5,0)),'Raw Data'!$D:$D,PnL_Full!$C4)</f>
        <v>8794.6999999999989</v>
      </c>
      <c r="AG4" s="78">
        <f>SUM(AD4:AF4)</f>
        <v>25934.6</v>
      </c>
      <c r="AH4" s="78">
        <f>SUMIFS(INDEX('Raw Data'!$1:$1048576,0,MATCH(PnL_Full!AH$3,'Raw Data'!$5:$5,0)),'Raw Data'!$D:$D,PnL_Full!$C4)</f>
        <v>9024.0999999999985</v>
      </c>
      <c r="AI4" s="78">
        <f>SUMIFS(INDEX('Raw Data'!$1:$1048576,0,MATCH(PnL_Full!AI$3,'Raw Data'!$5:$5,0)),'Raw Data'!$D:$D,PnL_Full!$C4)</f>
        <v>9154.3000000000011</v>
      </c>
      <c r="AJ4" s="78">
        <f>SUMIFS(INDEX('Raw Data'!$1:$1048576,0,MATCH(PnL_Full!AJ$3,'Raw Data'!$5:$5,0)),'Raw Data'!$D:$D,PnL_Full!$C4)</f>
        <v>9256.6</v>
      </c>
      <c r="AK4" s="78">
        <f>SUM(AH4:AJ4)</f>
        <v>27435</v>
      </c>
      <c r="AL4" s="138">
        <f>SUM(AK4,AG4,AC4,Y4)</f>
        <v>101484.70000000001</v>
      </c>
    </row>
    <row r="5" spans="1:40" x14ac:dyDescent="0.25">
      <c r="B5">
        <f>MAX(A$1:B4)+1</f>
        <v>2</v>
      </c>
      <c r="C5" t="s">
        <v>58</v>
      </c>
      <c r="D5" s="25">
        <f>SUMIFS(INDEX('Raw Data'!$1:$1048576,0,MATCH(PnL_Full!D$3,'Raw Data'!$5:$5,0)),'Raw Data'!$D:$D,PnL_Full!$C5)</f>
        <v>2183.92</v>
      </c>
      <c r="E5" s="25">
        <f>SUMIFS(INDEX('Raw Data'!$1:$1048576,0,MATCH(PnL_Full!E$3,'Raw Data'!$5:$5,0)),'Raw Data'!$D:$D,PnL_Full!$C5)</f>
        <v>1653.5</v>
      </c>
      <c r="F5" s="25">
        <f>SUMIFS(INDEX('Raw Data'!$1:$1048576,0,MATCH(PnL_Full!F$3,'Raw Data'!$5:$5,0)),'Raw Data'!$D:$D,PnL_Full!$C5)</f>
        <v>1693.64</v>
      </c>
      <c r="G5" s="78">
        <f>SUM(D5:F5)</f>
        <v>5531.06</v>
      </c>
      <c r="H5" s="78">
        <f>SUMIFS(INDEX('Raw Data'!$1:$1048576,0,MATCH(PnL_Full!H$3,'Raw Data'!$5:$5,0)),'Raw Data'!$D:$D,PnL_Full!$C5)</f>
        <v>2827.3649999999998</v>
      </c>
      <c r="I5" s="78">
        <f>SUMIFS(INDEX('Raw Data'!$1:$1048576,0,MATCH(PnL_Full!I$3,'Raw Data'!$5:$5,0)),'Raw Data'!$D:$D,PnL_Full!$C5)</f>
        <v>2190.5700000000002</v>
      </c>
      <c r="J5" s="78">
        <f>SUMIFS(INDEX('Raw Data'!$1:$1048576,0,MATCH(PnL_Full!J$3,'Raw Data'!$5:$5,0)),'Raw Data'!$D:$D,PnL_Full!$C5)</f>
        <v>3560.8150000000001</v>
      </c>
      <c r="K5" s="78">
        <f>SUM(H5:J5)</f>
        <v>8578.75</v>
      </c>
      <c r="L5" s="78">
        <f>SUMIFS(INDEX('Raw Data'!$1:$1048576,0,MATCH(PnL_Full!L$3,'Raw Data'!$5:$5,0)),'Raw Data'!$D:$D,PnL_Full!$C5)</f>
        <v>3458.95</v>
      </c>
      <c r="M5" s="78">
        <f>SUMIFS(INDEX('Raw Data'!$1:$1048576,0,MATCH(PnL_Full!M$3,'Raw Data'!$5:$5,0)),'Raw Data'!$D:$D,PnL_Full!$C5)</f>
        <v>3624.78</v>
      </c>
      <c r="N5" s="78">
        <f>SUMIFS(INDEX('Raw Data'!$1:$1048576,0,MATCH(PnL_Full!N$3,'Raw Data'!$5:$5,0)),'Raw Data'!$D:$D,PnL_Full!$C5)</f>
        <v>3482.3999999999996</v>
      </c>
      <c r="O5" s="78">
        <f>SUM(L5:N5)</f>
        <v>10566.13</v>
      </c>
      <c r="P5" s="78">
        <f>SUMIFS(INDEX('Raw Data'!$1:$1048576,0,MATCH(PnL_Full!P$3,'Raw Data'!$5:$5,0)),'Raw Data'!$D:$D,PnL_Full!$C5)</f>
        <v>4014.7899999999995</v>
      </c>
      <c r="Q5" s="78">
        <f>SUMIFS(INDEX('Raw Data'!$1:$1048576,0,MATCH(PnL_Full!Q$3,'Raw Data'!$5:$5,0)),'Raw Data'!$D:$D,PnL_Full!$C5)</f>
        <v>4183.0050000000001</v>
      </c>
      <c r="R5" s="78">
        <f>SUMIFS(INDEX('Raw Data'!$1:$1048576,0,MATCH(PnL_Full!R$3,'Raw Data'!$5:$5,0)),'Raw Data'!$D:$D,PnL_Full!$C5)</f>
        <v>4438.8100000000004</v>
      </c>
      <c r="S5" s="78">
        <f>SUM(P5:R5)</f>
        <v>12636.605</v>
      </c>
      <c r="T5" s="138">
        <f>SUM(S5,O5,K5,G5)</f>
        <v>37312.544999999998</v>
      </c>
      <c r="U5" s="78">
        <f>SUMIFS(INDEX('Raw Data'!$1:$1048576,0,MATCH(PnL_Full!U$3,'Raw Data'!$5:$5,0)),'Raw Data'!$D:$D,PnL_Full!$C5)</f>
        <v>4487.2150000000001</v>
      </c>
      <c r="V5" s="78">
        <f>SUMIFS(INDEX('Raw Data'!$1:$1048576,0,MATCH(PnL_Full!V$3,'Raw Data'!$5:$5,0)),'Raw Data'!$D:$D,PnL_Full!$C5)</f>
        <v>4549.3450000000003</v>
      </c>
      <c r="W5" s="78">
        <f>SUMIFS(INDEX('Raw Data'!$1:$1048576,0,MATCH(PnL_Full!W$3,'Raw Data'!$5:$5,0)),'Raw Data'!$D:$D,PnL_Full!$C5)</f>
        <v>4673.6050000000005</v>
      </c>
      <c r="X5" s="78"/>
      <c r="Y5" s="78">
        <f>SUM(U5:W5)</f>
        <v>13710.165000000001</v>
      </c>
      <c r="Z5" s="78">
        <f>SUMIFS(INDEX('Raw Data'!$1:$1048576,0,MATCH(PnL_Full!Z$3,'Raw Data'!$5:$5,0)),'Raw Data'!$D:$D,PnL_Full!$C5)</f>
        <v>4668.6050000000005</v>
      </c>
      <c r="AA5" s="78">
        <f>SUMIFS(INDEX('Raw Data'!$1:$1048576,0,MATCH(PnL_Full!AA$3,'Raw Data'!$5:$5,0)),'Raw Data'!$D:$D,PnL_Full!$C5)</f>
        <v>4769.5250000000005</v>
      </c>
      <c r="AB5" s="78">
        <f>SUMIFS(INDEX('Raw Data'!$1:$1048576,0,MATCH(PnL_Full!AB$3,'Raw Data'!$5:$5,0)),'Raw Data'!$D:$D,PnL_Full!$C5)</f>
        <v>4857.05</v>
      </c>
      <c r="AC5" s="78">
        <f>SUM(Z5:AB5)</f>
        <v>14295.18</v>
      </c>
      <c r="AD5" s="78">
        <f>SUMIFS(INDEX('Raw Data'!$1:$1048576,0,MATCH(PnL_Full!AD$3,'Raw Data'!$5:$5,0)),'Raw Data'!$D:$D,PnL_Full!$C5)</f>
        <v>4955.1900000000005</v>
      </c>
      <c r="AE5" s="78">
        <f>SUMIFS(INDEX('Raw Data'!$1:$1048576,0,MATCH(PnL_Full!AE$3,'Raw Data'!$5:$5,0)),'Raw Data'!$D:$D,PnL_Full!$C5)</f>
        <v>5038.7150000000001</v>
      </c>
      <c r="AF5" s="78">
        <f>SUMIFS(INDEX('Raw Data'!$1:$1048576,0,MATCH(PnL_Full!AF$3,'Raw Data'!$5:$5,0)),'Raw Data'!$D:$D,PnL_Full!$C5)</f>
        <v>5121.9650000000001</v>
      </c>
      <c r="AG5" s="78">
        <f>SUM(AD5:AF5)</f>
        <v>15115.87</v>
      </c>
      <c r="AH5" s="78">
        <f>SUMIFS(INDEX('Raw Data'!$1:$1048576,0,MATCH(PnL_Full!AH$3,'Raw Data'!$5:$5,0)),'Raw Data'!$D:$D,PnL_Full!$C5)</f>
        <v>5271.8950000000004</v>
      </c>
      <c r="AI5" s="78">
        <f>SUMIFS(INDEX('Raw Data'!$1:$1048576,0,MATCH(PnL_Full!AI$3,'Raw Data'!$5:$5,0)),'Raw Data'!$D:$D,PnL_Full!$C5)</f>
        <v>5336.5850000000009</v>
      </c>
      <c r="AJ5" s="78">
        <f>SUMIFS(INDEX('Raw Data'!$1:$1048576,0,MATCH(PnL_Full!AJ$3,'Raw Data'!$5:$5,0)),'Raw Data'!$D:$D,PnL_Full!$C5)</f>
        <v>5397.77</v>
      </c>
      <c r="AK5" s="78">
        <f>SUM(AH5:AJ5)</f>
        <v>16006.250000000002</v>
      </c>
      <c r="AL5" s="138">
        <f>SUM(AK5,AG5,AC5,Y5)</f>
        <v>59127.465000000004</v>
      </c>
    </row>
    <row r="6" spans="1:40" x14ac:dyDescent="0.25">
      <c r="B6">
        <f>MAX(A$1:B5)+1</f>
        <v>3</v>
      </c>
      <c r="C6" t="s">
        <v>56</v>
      </c>
      <c r="D6" s="25">
        <f>SUMIFS(INDEX('Raw Data'!$1:$1048576,0,MATCH(PnL_Full!D$3,'Raw Data'!$5:$5,0)),'Raw Data'!$D:$D,PnL_Full!$C6)</f>
        <v>1078</v>
      </c>
      <c r="E6" s="25">
        <f>SUMIFS(INDEX('Raw Data'!$1:$1048576,0,MATCH(PnL_Full!E$3,'Raw Data'!$5:$5,0)),'Raw Data'!$D:$D,PnL_Full!$C6)</f>
        <v>997</v>
      </c>
      <c r="F6" s="25">
        <f>SUMIFS(INDEX('Raw Data'!$1:$1048576,0,MATCH(PnL_Full!F$3,'Raw Data'!$5:$5,0)),'Raw Data'!$D:$D,PnL_Full!$C6)</f>
        <v>1110</v>
      </c>
      <c r="G6" s="78">
        <f>SUM(D6:F6)</f>
        <v>3185</v>
      </c>
      <c r="H6" s="78">
        <f>SUMIFS(INDEX('Raw Data'!$1:$1048576,0,MATCH(PnL_Full!H$3,'Raw Data'!$5:$5,0)),'Raw Data'!$D:$D,PnL_Full!$C6)</f>
        <v>1758</v>
      </c>
      <c r="I6" s="78">
        <f>SUMIFS(INDEX('Raw Data'!$1:$1048576,0,MATCH(PnL_Full!I$3,'Raw Data'!$5:$5,0)),'Raw Data'!$D:$D,PnL_Full!$C6)</f>
        <v>1420</v>
      </c>
      <c r="J6" s="78">
        <f>SUMIFS(INDEX('Raw Data'!$1:$1048576,0,MATCH(PnL_Full!J$3,'Raw Data'!$5:$5,0)),'Raw Data'!$D:$D,PnL_Full!$C6)</f>
        <v>2232</v>
      </c>
      <c r="K6" s="78">
        <f>SUM(H6:J6)</f>
        <v>5410</v>
      </c>
      <c r="L6" s="78">
        <f>SUMIFS(INDEX('Raw Data'!$1:$1048576,0,MATCH(PnL_Full!L$3,'Raw Data'!$5:$5,0)),'Raw Data'!$D:$D,PnL_Full!$C6)</f>
        <v>2166</v>
      </c>
      <c r="M6" s="78">
        <f>SUMIFS(INDEX('Raw Data'!$1:$1048576,0,MATCH(PnL_Full!M$3,'Raw Data'!$5:$5,0)),'Raw Data'!$D:$D,PnL_Full!$C6)</f>
        <v>2277</v>
      </c>
      <c r="N6" s="78">
        <f>SUMIFS(INDEX('Raw Data'!$1:$1048576,0,MATCH(PnL_Full!N$3,'Raw Data'!$5:$5,0)),'Raw Data'!$D:$D,PnL_Full!$C6)</f>
        <v>2172</v>
      </c>
      <c r="O6" s="78">
        <f>SUM(L6:N6)</f>
        <v>6615</v>
      </c>
      <c r="P6" s="78">
        <f>SUMIFS(INDEX('Raw Data'!$1:$1048576,0,MATCH(PnL_Full!P$3,'Raw Data'!$5:$5,0)),'Raw Data'!$D:$D,PnL_Full!$C6)</f>
        <v>2529</v>
      </c>
      <c r="Q6" s="78">
        <f>SUMIFS(INDEX('Raw Data'!$1:$1048576,0,MATCH(PnL_Full!Q$3,'Raw Data'!$5:$5,0)),'Raw Data'!$D:$D,PnL_Full!$C6)</f>
        <v>2617</v>
      </c>
      <c r="R6" s="78">
        <f>SUMIFS(INDEX('Raw Data'!$1:$1048576,0,MATCH(PnL_Full!R$3,'Raw Data'!$5:$5,0)),'Raw Data'!$D:$D,PnL_Full!$C6)</f>
        <v>2800</v>
      </c>
      <c r="S6" s="78">
        <f>SUM(P6:R6)</f>
        <v>7946</v>
      </c>
      <c r="T6" s="138">
        <f>SUM(S6,O6,K6,G6)</f>
        <v>23156</v>
      </c>
      <c r="U6" s="78">
        <f>SUMIFS(INDEX('Raw Data'!$1:$1048576,0,MATCH(PnL_Full!U$3,'Raw Data'!$5:$5,0)),'Raw Data'!$D:$D,PnL_Full!$C6)</f>
        <v>2837</v>
      </c>
      <c r="V6" s="78">
        <f>SUMIFS(INDEX('Raw Data'!$1:$1048576,0,MATCH(PnL_Full!V$3,'Raw Data'!$5:$5,0)),'Raw Data'!$D:$D,PnL_Full!$C6)</f>
        <v>2875</v>
      </c>
      <c r="W6" s="78">
        <f>SUMIFS(INDEX('Raw Data'!$1:$1048576,0,MATCH(PnL_Full!W$3,'Raw Data'!$5:$5,0)),'Raw Data'!$D:$D,PnL_Full!$C6)</f>
        <v>2951</v>
      </c>
      <c r="X6" s="78"/>
      <c r="Y6" s="78">
        <f>SUM(U6:W6)</f>
        <v>8663</v>
      </c>
      <c r="Z6" s="78">
        <f>SUMIFS(INDEX('Raw Data'!$1:$1048576,0,MATCH(PnL_Full!Z$3,'Raw Data'!$5:$5,0)),'Raw Data'!$D:$D,PnL_Full!$C6)</f>
        <v>2956</v>
      </c>
      <c r="AA6" s="78">
        <f>SUMIFS(INDEX('Raw Data'!$1:$1048576,0,MATCH(PnL_Full!AA$3,'Raw Data'!$5:$5,0)),'Raw Data'!$D:$D,PnL_Full!$C6)</f>
        <v>3020</v>
      </c>
      <c r="AB6" s="78">
        <f>SUMIFS(INDEX('Raw Data'!$1:$1048576,0,MATCH(PnL_Full!AB$3,'Raw Data'!$5:$5,0)),'Raw Data'!$D:$D,PnL_Full!$C6)</f>
        <v>3065</v>
      </c>
      <c r="AC6" s="78">
        <f>SUM(Z6:AB6)</f>
        <v>9041</v>
      </c>
      <c r="AD6" s="78">
        <f>SUMIFS(INDEX('Raw Data'!$1:$1048576,0,MATCH(PnL_Full!AD$3,'Raw Data'!$5:$5,0)),'Raw Data'!$D:$D,PnL_Full!$C6)</f>
        <v>3120</v>
      </c>
      <c r="AE6" s="78">
        <f>SUMIFS(INDEX('Raw Data'!$1:$1048576,0,MATCH(PnL_Full!AE$3,'Raw Data'!$5:$5,0)),'Raw Data'!$D:$D,PnL_Full!$C6)</f>
        <v>3169</v>
      </c>
      <c r="AF6" s="78">
        <f>SUMIFS(INDEX('Raw Data'!$1:$1048576,0,MATCH(PnL_Full!AF$3,'Raw Data'!$5:$5,0)),'Raw Data'!$D:$D,PnL_Full!$C6)</f>
        <v>3233</v>
      </c>
      <c r="AG6" s="78">
        <f>SUM(AD6:AF6)</f>
        <v>9522</v>
      </c>
      <c r="AH6" s="78">
        <f>SUMIFS(INDEX('Raw Data'!$1:$1048576,0,MATCH(PnL_Full!AH$3,'Raw Data'!$5:$5,0)),'Raw Data'!$D:$D,PnL_Full!$C6)</f>
        <v>3301</v>
      </c>
      <c r="AI6" s="78">
        <f>SUMIFS(INDEX('Raw Data'!$1:$1048576,0,MATCH(PnL_Full!AI$3,'Raw Data'!$5:$5,0)),'Raw Data'!$D:$D,PnL_Full!$C6)</f>
        <v>3360</v>
      </c>
      <c r="AJ6" s="78">
        <f>SUMIFS(INDEX('Raw Data'!$1:$1048576,0,MATCH(PnL_Full!AJ$3,'Raw Data'!$5:$5,0)),'Raw Data'!$D:$D,PnL_Full!$C6)</f>
        <v>3396</v>
      </c>
      <c r="AK6" s="78">
        <f>SUM(AH6:AJ6)</f>
        <v>10057</v>
      </c>
      <c r="AL6" s="138">
        <f>SUM(AK6,AG6,AC6,Y6)</f>
        <v>37283</v>
      </c>
    </row>
    <row r="7" spans="1:40" ht="6.6" customHeight="1" x14ac:dyDescent="0.25">
      <c r="B7">
        <f>MAX(A$1:B6)+1</f>
        <v>4</v>
      </c>
      <c r="D7" s="25"/>
      <c r="E7" s="25"/>
      <c r="F7" s="25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13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138"/>
    </row>
    <row r="8" spans="1:40" x14ac:dyDescent="0.25">
      <c r="B8">
        <f>MAX(A$1:B7)+1</f>
        <v>5</v>
      </c>
      <c r="C8" s="51" t="s">
        <v>13</v>
      </c>
      <c r="D8" s="123">
        <f>SUMIFS(INDEX('Raw Data'!$1:$1048576,0,MATCH(PnL_Full!D$3,'Raw Data'!$5:$5,0)),'Raw Data'!$D:$D,PnL_Full!$C8)</f>
        <v>11705755</v>
      </c>
      <c r="E8" s="123">
        <f>SUMIFS(INDEX('Raw Data'!$1:$1048576,0,MATCH(PnL_Full!E$3,'Raw Data'!$5:$5,0)),'Raw Data'!$D:$D,PnL_Full!$C8)</f>
        <v>11328597.375</v>
      </c>
      <c r="F8" s="123">
        <f>SUMIFS(INDEX('Raw Data'!$1:$1048576,0,MATCH(PnL_Full!F$3,'Raw Data'!$5:$5,0)),'Raw Data'!$D:$D,PnL_Full!$C8)</f>
        <v>11894670.212875001</v>
      </c>
      <c r="G8" s="139">
        <f>SUM(D8:F8)</f>
        <v>34929022.587875001</v>
      </c>
      <c r="H8" s="139">
        <f>SUMIFS(INDEX('Raw Data'!$1:$1048576,0,MATCH(PnL_Full!H$3,'Raw Data'!$5:$5,0)),'Raw Data'!$D:$D,PnL_Full!$C8)</f>
        <v>19356539.054898128</v>
      </c>
      <c r="I8" s="139">
        <f>SUMIFS(INDEX('Raw Data'!$1:$1048576,0,MATCH(PnL_Full!I$3,'Raw Data'!$5:$5,0)),'Raw Data'!$D:$D,PnL_Full!$C8)</f>
        <v>15175453.787529249</v>
      </c>
      <c r="J8" s="139">
        <f>SUMIFS(INDEX('Raw Data'!$1:$1048576,0,MATCH(PnL_Full!J$3,'Raw Data'!$5:$5,0)),'Raw Data'!$D:$D,PnL_Full!$C8)</f>
        <v>24218820.405677021</v>
      </c>
      <c r="K8" s="139">
        <f>SUM(H8:J8)</f>
        <v>58750813.248104393</v>
      </c>
      <c r="L8" s="139">
        <f>SUMIFS(INDEX('Raw Data'!$1:$1048576,0,MATCH(PnL_Full!L$3,'Raw Data'!$5:$5,0)),'Raw Data'!$D:$D,PnL_Full!$C8)</f>
        <v>23410062.121168226</v>
      </c>
      <c r="M8" s="139">
        <f>SUMIFS(INDEX('Raw Data'!$1:$1048576,0,MATCH(PnL_Full!M$3,'Raw Data'!$5:$5,0)),'Raw Data'!$D:$D,PnL_Full!$C8)</f>
        <v>24430544.788204215</v>
      </c>
      <c r="N8" s="139">
        <f>SUMIFS(INDEX('Raw Data'!$1:$1048576,0,MATCH(PnL_Full!N$3,'Raw Data'!$5:$5,0)),'Raw Data'!$D:$D,PnL_Full!$C8)</f>
        <v>23273336.575649798</v>
      </c>
      <c r="O8" s="139">
        <f>SUM(L8:N8)</f>
        <v>71113943.485022247</v>
      </c>
      <c r="P8" s="139">
        <f>SUMIFS(INDEX('Raw Data'!$1:$1048576,0,MATCH(PnL_Full!P$3,'Raw Data'!$5:$5,0)),'Raw Data'!$D:$D,PnL_Full!$C8)</f>
        <v>26821334.35582212</v>
      </c>
      <c r="Q8" s="139">
        <f>SUMIFS(INDEX('Raw Data'!$1:$1048576,0,MATCH(PnL_Full!Q$3,'Raw Data'!$5:$5,0)),'Raw Data'!$D:$D,PnL_Full!$C8)</f>
        <v>27702965.747873932</v>
      </c>
      <c r="R8" s="139">
        <f>SUMIFS(INDEX('Raw Data'!$1:$1048576,0,MATCH(PnL_Full!R$3,'Raw Data'!$5:$5,0)),'Raw Data'!$D:$D,PnL_Full!$C8)</f>
        <v>29379530.612579353</v>
      </c>
      <c r="S8" s="139">
        <f>SUM(P8:R8)</f>
        <v>83903830.716275394</v>
      </c>
      <c r="T8" s="140">
        <f>SUM(S8,O8,K8,G8)</f>
        <v>248697610.03727704</v>
      </c>
      <c r="U8" s="139">
        <f>SUMIFS(INDEX('Raw Data'!$1:$1048576,0,MATCH(PnL_Full!U$3,'Raw Data'!$5:$5,0)),'Raw Data'!$D:$D,PnL_Full!$C8)</f>
        <v>29575619.066935018</v>
      </c>
      <c r="V8" s="139">
        <f>SUMIFS(INDEX('Raw Data'!$1:$1048576,0,MATCH(PnL_Full!V$3,'Raw Data'!$5:$5,0)),'Raw Data'!$D:$D,PnL_Full!$C8)</f>
        <v>29830005.294988282</v>
      </c>
      <c r="W8" s="139">
        <f>SUMIFS(INDEX('Raw Data'!$1:$1048576,0,MATCH(PnL_Full!W$3,'Raw Data'!$5:$5,0)),'Raw Data'!$D:$D,PnL_Full!$C8)</f>
        <v>30472113.549270749</v>
      </c>
      <c r="X8" s="139"/>
      <c r="Y8" s="139">
        <f>SUM(U8:W8)</f>
        <v>89877737.911194056</v>
      </c>
      <c r="Z8" s="139">
        <f>SUMIFS(INDEX('Raw Data'!$1:$1048576,0,MATCH(PnL_Full!Z$3,'Raw Data'!$5:$5,0)),'Raw Data'!$D:$D,PnL_Full!$C8)</f>
        <v>30319752.9815244</v>
      </c>
      <c r="AA8" s="139">
        <f>SUMIFS(INDEX('Raw Data'!$1:$1048576,0,MATCH(PnL_Full!AA$3,'Raw Data'!$5:$5,0)),'Raw Data'!$D:$D,PnL_Full!$C8)</f>
        <v>30825917.99936197</v>
      </c>
      <c r="AB8" s="139">
        <f>SUMIFS(INDEX('Raw Data'!$1:$1048576,0,MATCH(PnL_Full!AB$3,'Raw Data'!$5:$5,0)),'Raw Data'!$D:$D,PnL_Full!$C8)</f>
        <v>31200720.328807913</v>
      </c>
      <c r="AC8" s="139">
        <f>SUM(Z8:AB8)</f>
        <v>92346391.30969429</v>
      </c>
      <c r="AD8" s="139">
        <f>SUMIFS(INDEX('Raw Data'!$1:$1048576,0,MATCH(PnL_Full!AD$3,'Raw Data'!$5:$5,0)),'Raw Data'!$D:$D,PnL_Full!$C8)</f>
        <v>31654422.500477921</v>
      </c>
      <c r="AE8" s="139">
        <f>SUMIFS(INDEX('Raw Data'!$1:$1048576,0,MATCH(PnL_Full!AE$3,'Raw Data'!$5:$5,0)),'Raw Data'!$D:$D,PnL_Full!$C8)</f>
        <v>31994017.994162053</v>
      </c>
      <c r="AF8" s="139">
        <f>SUMIFS(INDEX('Raw Data'!$1:$1048576,0,MATCH(PnL_Full!AF$3,'Raw Data'!$5:$5,0)),'Raw Data'!$D:$D,PnL_Full!$C8)</f>
        <v>32408367.00590799</v>
      </c>
      <c r="AG8" s="139">
        <f>SUM(AD8:AF8)</f>
        <v>96056807.500547975</v>
      </c>
      <c r="AH8" s="139">
        <f>SUMIFS(INDEX('Raw Data'!$1:$1048576,0,MATCH(PnL_Full!AH$3,'Raw Data'!$5:$5,0)),'Raw Data'!$D:$D,PnL_Full!$C8)</f>
        <v>33096102.21197072</v>
      </c>
      <c r="AI8" s="139">
        <f>SUMIFS(INDEX('Raw Data'!$1:$1048576,0,MATCH(PnL_Full!AI$3,'Raw Data'!$5:$5,0)),'Raw Data'!$D:$D,PnL_Full!$C8)</f>
        <v>33413423.691745594</v>
      </c>
      <c r="AJ8" s="139">
        <f>SUMIFS(INDEX('Raw Data'!$1:$1048576,0,MATCH(PnL_Full!AJ$3,'Raw Data'!$5:$5,0)),'Raw Data'!$D:$D,PnL_Full!$C8)</f>
        <v>33602711.084693372</v>
      </c>
      <c r="AK8" s="139">
        <f>SUM(AH8:AJ8)</f>
        <v>100112236.98840968</v>
      </c>
      <c r="AL8" s="140">
        <f>SUM(AK8,AG8,AC8,Y8)</f>
        <v>378393173.70984602</v>
      </c>
    </row>
    <row r="9" spans="1:40" ht="11.45" customHeight="1" x14ac:dyDescent="0.25">
      <c r="B9">
        <f>MAX(A$1:B8)+1</f>
        <v>6</v>
      </c>
      <c r="C9" s="51"/>
      <c r="D9" s="52"/>
      <c r="E9" s="52"/>
      <c r="F9" s="52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2"/>
    </row>
    <row r="10" spans="1:40" x14ac:dyDescent="0.25">
      <c r="B10">
        <f>MAX(A$1:B9)+1</f>
        <v>7</v>
      </c>
      <c r="C10" s="38" t="s">
        <v>19</v>
      </c>
      <c r="D10" s="39"/>
      <c r="E10" s="39"/>
      <c r="F10" s="39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4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4"/>
    </row>
    <row r="11" spans="1:40" x14ac:dyDescent="0.25">
      <c r="B11">
        <f>MAX(A$1:B10)+1</f>
        <v>8</v>
      </c>
      <c r="C11" t="s">
        <v>19</v>
      </c>
      <c r="D11" s="125">
        <f>SUMIFS(INDEX('Raw Data'!$1:$1048576,0,MATCH(PnL_Full!D$3,'Raw Data'!$5:$5,0)),'Raw Data'!$D:$D,PnL_Full!$C11)</f>
        <v>4301747.77675125</v>
      </c>
      <c r="E11" s="125">
        <f>SUMIFS(INDEX('Raw Data'!$1:$1048576,0,MATCH(PnL_Full!E$3,'Raw Data'!$5:$5,0)),'Raw Data'!$D:$D,PnL_Full!$C11)</f>
        <v>3958679.1994058527</v>
      </c>
      <c r="F11" s="125">
        <f>SUMIFS(INDEX('Raw Data'!$1:$1048576,0,MATCH(PnL_Full!F$3,'Raw Data'!$5:$5,0)),'Raw Data'!$D:$D,PnL_Full!$C11)</f>
        <v>4384276.6406560186</v>
      </c>
      <c r="G11" s="135">
        <f t="shared" ref="G11:G34" si="1">SUM(D11:F11)</f>
        <v>12644703.616813121</v>
      </c>
      <c r="H11" s="135">
        <f>SUMIFS(INDEX('Raw Data'!$1:$1048576,0,MATCH(PnL_Full!H$3,'Raw Data'!$5:$5,0)),'Raw Data'!$D:$D,PnL_Full!$C11)</f>
        <v>6910622.9778771698</v>
      </c>
      <c r="I11" s="135">
        <f>SUMIFS(INDEX('Raw Data'!$1:$1048576,0,MATCH(PnL_Full!I$3,'Raw Data'!$5:$5,0)),'Raw Data'!$D:$D,PnL_Full!$C11)</f>
        <v>5550660.6136189047</v>
      </c>
      <c r="J11" s="135">
        <f>SUMIFS(INDEX('Raw Data'!$1:$1048576,0,MATCH(PnL_Full!J$3,'Raw Data'!$5:$5,0)),'Raw Data'!$D:$D,PnL_Full!$C11)</f>
        <v>8687570.4621002637</v>
      </c>
      <c r="K11" s="135">
        <f t="shared" ref="K11:K34" si="2">SUM(H11:J11)</f>
        <v>21148854.05359634</v>
      </c>
      <c r="L11" s="135">
        <f>SUMIFS(INDEX('Raw Data'!$1:$1048576,0,MATCH(PnL_Full!L$3,'Raw Data'!$5:$5,0)),'Raw Data'!$D:$D,PnL_Full!$C11)</f>
        <v>8387789.6841062233</v>
      </c>
      <c r="M11" s="135">
        <f>SUMIFS(INDEX('Raw Data'!$1:$1048576,0,MATCH(PnL_Full!M$3,'Raw Data'!$5:$5,0)),'Raw Data'!$D:$D,PnL_Full!$C11)</f>
        <v>8771254.6957314573</v>
      </c>
      <c r="N11" s="135">
        <f>SUMIFS(INDEX('Raw Data'!$1:$1048576,0,MATCH(PnL_Full!N$3,'Raw Data'!$5:$5,0)),'Raw Data'!$D:$D,PnL_Full!$C11)</f>
        <v>8322621.7629324868</v>
      </c>
      <c r="O11" s="135">
        <f t="shared" ref="O11:O34" si="3">SUM(L11:N11)</f>
        <v>25481666.142770167</v>
      </c>
      <c r="P11" s="135">
        <f>SUMIFS(INDEX('Raw Data'!$1:$1048576,0,MATCH(PnL_Full!P$3,'Raw Data'!$5:$5,0)),'Raw Data'!$D:$D,PnL_Full!$C11)</f>
        <v>9646101.2637044396</v>
      </c>
      <c r="Q11" s="135">
        <f>SUMIFS(INDEX('Raw Data'!$1:$1048576,0,MATCH(PnL_Full!Q$3,'Raw Data'!$5:$5,0)),'Raw Data'!$D:$D,PnL_Full!$C11)</f>
        <v>9927366.2348498162</v>
      </c>
      <c r="R11" s="135">
        <f>SUMIFS(INDEX('Raw Data'!$1:$1048576,0,MATCH(PnL_Full!R$3,'Raw Data'!$5:$5,0)),'Raw Data'!$D:$D,PnL_Full!$C11)</f>
        <v>10571742.87248078</v>
      </c>
      <c r="S11" s="135">
        <f t="shared" ref="S11:S34" si="4">SUM(P11:R11)</f>
        <v>30145210.371035036</v>
      </c>
      <c r="T11" s="136">
        <f t="shared" ref="T11:T42" si="5">SUM(S11,O11,K11,G11)</f>
        <v>89420434.184214666</v>
      </c>
      <c r="U11" s="135">
        <f>SUMIFS(INDEX('Raw Data'!$1:$1048576,0,MATCH(PnL_Full!U$3,'Raw Data'!$5:$5,0)),'Raw Data'!$D:$D,PnL_Full!$C11)</f>
        <v>10660368.373755757</v>
      </c>
      <c r="V11" s="139">
        <f>SUMIFS(INDEX('Raw Data'!$1:$1048576,0,MATCH(PnL_Full!V$3,'Raw Data'!$5:$5,0)),'Raw Data'!$D:$D,PnL_Full!$C11)</f>
        <v>10747371.448922509</v>
      </c>
      <c r="W11" s="139">
        <f>SUMIFS(INDEX('Raw Data'!$1:$1048576,0,MATCH(PnL_Full!W$3,'Raw Data'!$5:$5,0)),'Raw Data'!$D:$D,PnL_Full!$C11)</f>
        <v>10976818.471378036</v>
      </c>
      <c r="X11" s="139"/>
      <c r="Y11" s="139">
        <f t="shared" ref="Y11:Y34" si="6">SUM(U11:W11)</f>
        <v>32384558.294056304</v>
      </c>
      <c r="Z11" s="139">
        <f>SUMIFS(INDEX('Raw Data'!$1:$1048576,0,MATCH(PnL_Full!Z$3,'Raw Data'!$5:$5,0)),'Raw Data'!$D:$D,PnL_Full!$C11)</f>
        <v>10939750.981192365</v>
      </c>
      <c r="AA11" s="139">
        <f>SUMIFS(INDEX('Raw Data'!$1:$1048576,0,MATCH(PnL_Full!AA$3,'Raw Data'!$5:$5,0)),'Raw Data'!$D:$D,PnL_Full!$C11)</f>
        <v>11119292.453752376</v>
      </c>
      <c r="AB11" s="139">
        <f>SUMIFS(INDEX('Raw Data'!$1:$1048576,0,MATCH(PnL_Full!AB$3,'Raw Data'!$5:$5,0)),'Raw Data'!$D:$D,PnL_Full!$C11)</f>
        <v>11233283.181847258</v>
      </c>
      <c r="AC11" s="139">
        <f t="shared" ref="AC11:AC34" si="7">SUM(Z11:AB11)</f>
        <v>33292326.616792001</v>
      </c>
      <c r="AD11" s="139">
        <f>SUMIFS(INDEX('Raw Data'!$1:$1048576,0,MATCH(PnL_Full!AD$3,'Raw Data'!$5:$5,0)),'Raw Data'!$D:$D,PnL_Full!$C11)</f>
        <v>11374189.777507767</v>
      </c>
      <c r="AE11" s="139">
        <f>SUMIFS(INDEX('Raw Data'!$1:$1048576,0,MATCH(PnL_Full!AE$3,'Raw Data'!$5:$5,0)),'Raw Data'!$D:$D,PnL_Full!$C11)</f>
        <v>11493519.380946051</v>
      </c>
      <c r="AF11" s="139">
        <f>SUMIFS(INDEX('Raw Data'!$1:$1048576,0,MATCH(PnL_Full!AF$3,'Raw Data'!$5:$5,0)),'Raw Data'!$D:$D,PnL_Full!$C11)</f>
        <v>11668277.60268699</v>
      </c>
      <c r="AG11" s="139">
        <f t="shared" ref="AG11:AG34" si="8">SUM(AD11:AF11)</f>
        <v>34535986.761140808</v>
      </c>
      <c r="AH11" s="139">
        <f>SUMIFS(INDEX('Raw Data'!$1:$1048576,0,MATCH(PnL_Full!AH$3,'Raw Data'!$5:$5,0)),'Raw Data'!$D:$D,PnL_Full!$C11)</f>
        <v>11857667.428284883</v>
      </c>
      <c r="AI11" s="139">
        <f>SUMIFS(INDEX('Raw Data'!$1:$1048576,0,MATCH(PnL_Full!AI$3,'Raw Data'!$5:$5,0)),'Raw Data'!$D:$D,PnL_Full!$C11)</f>
        <v>12007769.521708116</v>
      </c>
      <c r="AJ11" s="139">
        <f>SUMIFS(INDEX('Raw Data'!$1:$1048576,0,MATCH(PnL_Full!AJ$3,'Raw Data'!$5:$5,0)),'Raw Data'!$D:$D,PnL_Full!$C11)</f>
        <v>12073915.980834413</v>
      </c>
      <c r="AK11" s="139">
        <f t="shared" ref="AK11:AK34" si="9">SUM(AH11:AJ11)</f>
        <v>35939352.930827409</v>
      </c>
      <c r="AL11" s="140">
        <f t="shared" ref="AL11:AL42" si="10">SUM(AK11,AG11,AC11,Y11)</f>
        <v>136152224.60281652</v>
      </c>
    </row>
    <row r="12" spans="1:40" x14ac:dyDescent="0.25">
      <c r="B12">
        <f>MAX(A$1:B11)+1</f>
        <v>9</v>
      </c>
      <c r="C12" s="38" t="s">
        <v>90</v>
      </c>
      <c r="D12" s="124">
        <f>SUM(D11)</f>
        <v>4301747.77675125</v>
      </c>
      <c r="E12" s="124">
        <f>SUM(E11)</f>
        <v>3958679.1994058527</v>
      </c>
      <c r="F12" s="124">
        <f>SUM(F11)</f>
        <v>4384276.6406560186</v>
      </c>
      <c r="G12" s="145">
        <f t="shared" si="1"/>
        <v>12644703.616813121</v>
      </c>
      <c r="H12" s="145">
        <f>SUM(H11)</f>
        <v>6910622.9778771698</v>
      </c>
      <c r="I12" s="145">
        <f>SUM(I11)</f>
        <v>5550660.6136189047</v>
      </c>
      <c r="J12" s="145">
        <f>SUM(J11)</f>
        <v>8687570.4621002637</v>
      </c>
      <c r="K12" s="145">
        <f t="shared" si="2"/>
        <v>21148854.05359634</v>
      </c>
      <c r="L12" s="145">
        <f>SUM(L11)</f>
        <v>8387789.6841062233</v>
      </c>
      <c r="M12" s="145">
        <f>SUM(M11)</f>
        <v>8771254.6957314573</v>
      </c>
      <c r="N12" s="145">
        <f>SUM(N11)</f>
        <v>8322621.7629324868</v>
      </c>
      <c r="O12" s="145">
        <f t="shared" si="3"/>
        <v>25481666.142770167</v>
      </c>
      <c r="P12" s="145">
        <f>SUM(P11)</f>
        <v>9646101.2637044396</v>
      </c>
      <c r="Q12" s="145">
        <f>SUM(Q11)</f>
        <v>9927366.2348498162</v>
      </c>
      <c r="R12" s="145">
        <f>SUM(R11)</f>
        <v>10571742.87248078</v>
      </c>
      <c r="S12" s="145">
        <f t="shared" si="4"/>
        <v>30145210.371035036</v>
      </c>
      <c r="T12" s="146">
        <f t="shared" si="5"/>
        <v>89420434.184214666</v>
      </c>
      <c r="U12" s="145">
        <f>SUM(U11)</f>
        <v>10660368.373755757</v>
      </c>
      <c r="V12" s="145">
        <f>SUM(V11)</f>
        <v>10747371.448922509</v>
      </c>
      <c r="W12" s="145">
        <f>SUM(W11)</f>
        <v>10976818.471378036</v>
      </c>
      <c r="X12" s="145"/>
      <c r="Y12" s="145">
        <f t="shared" si="6"/>
        <v>32384558.294056304</v>
      </c>
      <c r="Z12" s="145">
        <f>SUM(Z11)</f>
        <v>10939750.981192365</v>
      </c>
      <c r="AA12" s="145">
        <f>SUM(AA11)</f>
        <v>11119292.453752376</v>
      </c>
      <c r="AB12" s="145">
        <f>SUM(AB11)</f>
        <v>11233283.181847258</v>
      </c>
      <c r="AC12" s="145">
        <f t="shared" si="7"/>
        <v>33292326.616792001</v>
      </c>
      <c r="AD12" s="145">
        <f>SUM(AD11)</f>
        <v>11374189.777507767</v>
      </c>
      <c r="AE12" s="145">
        <f>SUM(AE11)</f>
        <v>11493519.380946051</v>
      </c>
      <c r="AF12" s="145">
        <f>SUM(AF11)</f>
        <v>11668277.60268699</v>
      </c>
      <c r="AG12" s="145">
        <f t="shared" si="8"/>
        <v>34535986.761140808</v>
      </c>
      <c r="AH12" s="145">
        <f>SUM(AH11)</f>
        <v>11857667.428284883</v>
      </c>
      <c r="AI12" s="145">
        <f>SUM(AI11)</f>
        <v>12007769.521708116</v>
      </c>
      <c r="AJ12" s="145">
        <f>SUM(AJ11)</f>
        <v>12073915.980834413</v>
      </c>
      <c r="AK12" s="145">
        <f t="shared" si="9"/>
        <v>35939352.930827409</v>
      </c>
      <c r="AL12" s="146">
        <f t="shared" si="10"/>
        <v>136152224.60281652</v>
      </c>
      <c r="AM12" s="23">
        <f>AL12-T12</f>
        <v>46731790.418601856</v>
      </c>
      <c r="AN12">
        <f>AM20/AM12</f>
        <v>0.25874163800895</v>
      </c>
    </row>
    <row r="13" spans="1:40" x14ac:dyDescent="0.25">
      <c r="B13">
        <f>MAX(A$1:B12)+1</f>
        <v>10</v>
      </c>
      <c r="C13" t="s">
        <v>14</v>
      </c>
      <c r="D13" s="125">
        <f>SUMIFS(INDEX('Raw Data'!$1:$1048576,0,MATCH(PnL_Full!D$3,'Raw Data'!$5:$5,0)),'Raw Data'!$D:$D,PnL_Full!$C13)</f>
        <v>1511330</v>
      </c>
      <c r="E13" s="125">
        <f>SUMIFS(INDEX('Raw Data'!$1:$1048576,0,MATCH(PnL_Full!E$3,'Raw Data'!$5:$5,0)),'Raw Data'!$D:$D,PnL_Full!$C13)</f>
        <v>1397800</v>
      </c>
      <c r="F13" s="125">
        <f>SUMIFS(INDEX('Raw Data'!$1:$1048576,0,MATCH(PnL_Full!F$3,'Raw Data'!$5:$5,0)),'Raw Data'!$D:$D,PnL_Full!$C13)</f>
        <v>1556130</v>
      </c>
      <c r="G13" s="135">
        <f t="shared" si="1"/>
        <v>4465260</v>
      </c>
      <c r="H13" s="135">
        <f>SUMIFS(INDEX('Raw Data'!$1:$1048576,0,MATCH(PnL_Full!H$3,'Raw Data'!$5:$5,0)),'Raw Data'!$D:$D,PnL_Full!$C13)</f>
        <v>2464760</v>
      </c>
      <c r="I13" s="135">
        <f>SUMIFS(INDEX('Raw Data'!$1:$1048576,0,MATCH(PnL_Full!I$3,'Raw Data'!$5:$5,0)),'Raw Data'!$D:$D,PnL_Full!$C13)</f>
        <v>1990880</v>
      </c>
      <c r="J13" s="135">
        <f>SUMIFS(INDEX('Raw Data'!$1:$1048576,0,MATCH(PnL_Full!J$3,'Raw Data'!$5:$5,0)),'Raw Data'!$D:$D,PnL_Full!$C13)</f>
        <v>3129100</v>
      </c>
      <c r="K13" s="135">
        <f t="shared" si="2"/>
        <v>7584740</v>
      </c>
      <c r="L13" s="135">
        <f>SUMIFS(INDEX('Raw Data'!$1:$1048576,0,MATCH(PnL_Full!L$3,'Raw Data'!$5:$5,0)),'Raw Data'!$D:$D,PnL_Full!$C13)</f>
        <v>3036870</v>
      </c>
      <c r="M13" s="135">
        <f>SUMIFS(INDEX('Raw Data'!$1:$1048576,0,MATCH(PnL_Full!M$3,'Raw Data'!$5:$5,0)),'Raw Data'!$D:$D,PnL_Full!$C13)</f>
        <v>3192250</v>
      </c>
      <c r="N13" s="135">
        <f>SUMIFS(INDEX('Raw Data'!$1:$1048576,0,MATCH(PnL_Full!N$3,'Raw Data'!$5:$5,0)),'Raw Data'!$D:$D,PnL_Full!$C13)</f>
        <v>3045270</v>
      </c>
      <c r="O13" s="135">
        <f t="shared" si="3"/>
        <v>9274390</v>
      </c>
      <c r="P13" s="135">
        <f>SUMIFS(INDEX('Raw Data'!$1:$1048576,0,MATCH(PnL_Full!P$3,'Raw Data'!$5:$5,0)),'Raw Data'!$D:$D,PnL_Full!$C13)</f>
        <v>3545680</v>
      </c>
      <c r="Q13" s="135">
        <f>SUMIFS(INDEX('Raw Data'!$1:$1048576,0,MATCH(PnL_Full!Q$3,'Raw Data'!$5:$5,0)),'Raw Data'!$D:$D,PnL_Full!$C13)</f>
        <v>3669010</v>
      </c>
      <c r="R13" s="135">
        <f>SUMIFS(INDEX('Raw Data'!$1:$1048576,0,MATCH(PnL_Full!R$3,'Raw Data'!$5:$5,0)),'Raw Data'!$D:$D,PnL_Full!$C13)</f>
        <v>3925490</v>
      </c>
      <c r="S13" s="135">
        <f t="shared" si="4"/>
        <v>11140180</v>
      </c>
      <c r="T13" s="136">
        <f t="shared" si="5"/>
        <v>32464570</v>
      </c>
      <c r="U13" s="135">
        <f>SUMIFS(INDEX('Raw Data'!$1:$1048576,0,MATCH(PnL_Full!U$3,'Raw Data'!$5:$5,0)),'Raw Data'!$D:$D,PnL_Full!$C13)</f>
        <v>3977540</v>
      </c>
      <c r="V13" s="135">
        <f>SUMIFS(INDEX('Raw Data'!$1:$1048576,0,MATCH(PnL_Full!V$3,'Raw Data'!$5:$5,0)),'Raw Data'!$D:$D,PnL_Full!$C13)</f>
        <v>4030740</v>
      </c>
      <c r="W13" s="135">
        <f>SUMIFS(INDEX('Raw Data'!$1:$1048576,0,MATCH(PnL_Full!W$3,'Raw Data'!$5:$5,0)),'Raw Data'!$D:$D,PnL_Full!$C13)</f>
        <v>4137290</v>
      </c>
      <c r="X13" s="135"/>
      <c r="Y13" s="135">
        <f t="shared" si="6"/>
        <v>12145570</v>
      </c>
      <c r="Z13" s="135">
        <f>SUMIFS(INDEX('Raw Data'!$1:$1048576,0,MATCH(PnL_Full!Z$3,'Raw Data'!$5:$5,0)),'Raw Data'!$D:$D,PnL_Full!$C13)</f>
        <v>4144290</v>
      </c>
      <c r="AA13" s="135">
        <f>SUMIFS(INDEX('Raw Data'!$1:$1048576,0,MATCH(PnL_Full!AA$3,'Raw Data'!$5:$5,0)),'Raw Data'!$D:$D,PnL_Full!$C13)</f>
        <v>4234120</v>
      </c>
      <c r="AB13" s="135">
        <f>SUMIFS(INDEX('Raw Data'!$1:$1048576,0,MATCH(PnL_Full!AB$3,'Raw Data'!$5:$5,0)),'Raw Data'!$D:$D,PnL_Full!$C13)</f>
        <v>4297020</v>
      </c>
      <c r="AC13" s="135">
        <f t="shared" si="7"/>
        <v>12675430</v>
      </c>
      <c r="AD13" s="135">
        <f>SUMIFS(INDEX('Raw Data'!$1:$1048576,0,MATCH(PnL_Full!AD$3,'Raw Data'!$5:$5,0)),'Raw Data'!$D:$D,PnL_Full!$C13)</f>
        <v>4374170</v>
      </c>
      <c r="AE13" s="135">
        <f>SUMIFS(INDEX('Raw Data'!$1:$1048576,0,MATCH(PnL_Full!AE$3,'Raw Data'!$5:$5,0)),'Raw Data'!$D:$D,PnL_Full!$C13)</f>
        <v>4443070</v>
      </c>
      <c r="AF13" s="135">
        <f>SUMIFS(INDEX('Raw Data'!$1:$1048576,0,MATCH(PnL_Full!AF$3,'Raw Data'!$5:$5,0)),'Raw Data'!$D:$D,PnL_Full!$C13)</f>
        <v>4532500</v>
      </c>
      <c r="AG13" s="135">
        <f t="shared" si="8"/>
        <v>13349740</v>
      </c>
      <c r="AH13" s="135">
        <f>SUMIFS(INDEX('Raw Data'!$1:$1048576,0,MATCH(PnL_Full!AH$3,'Raw Data'!$5:$5,0)),'Raw Data'!$D:$D,PnL_Full!$C13)</f>
        <v>4627830</v>
      </c>
      <c r="AI13" s="135">
        <f>SUMIFS(INDEX('Raw Data'!$1:$1048576,0,MATCH(PnL_Full!AI$3,'Raw Data'!$5:$5,0)),'Raw Data'!$D:$D,PnL_Full!$C13)</f>
        <v>4710780</v>
      </c>
      <c r="AJ13" s="135">
        <f>SUMIFS(INDEX('Raw Data'!$1:$1048576,0,MATCH(PnL_Full!AJ$3,'Raw Data'!$5:$5,0)),'Raw Data'!$D:$D,PnL_Full!$C13)</f>
        <v>4761030</v>
      </c>
      <c r="AK13" s="135">
        <f t="shared" si="9"/>
        <v>14099640</v>
      </c>
      <c r="AL13" s="136">
        <f t="shared" si="10"/>
        <v>52270380</v>
      </c>
    </row>
    <row r="14" spans="1:40" x14ac:dyDescent="0.25">
      <c r="B14">
        <f>MAX(A$1:B13)+1</f>
        <v>11</v>
      </c>
      <c r="C14" t="s">
        <v>48</v>
      </c>
      <c r="D14" s="125">
        <f>SUMIFS(INDEX('Raw Data'!$1:$1048576,0,MATCH(PnL_Full!D$3,'Raw Data'!$5:$5,0)),'Raw Data'!$D:$D,PnL_Full!$C14)</f>
        <v>631840</v>
      </c>
      <c r="E14" s="125">
        <f>SUMIFS(INDEX('Raw Data'!$1:$1048576,0,MATCH(PnL_Full!E$3,'Raw Data'!$5:$5,0)),'Raw Data'!$D:$D,PnL_Full!$C14)</f>
        <v>584600</v>
      </c>
      <c r="F14" s="125">
        <f>SUMIFS(INDEX('Raw Data'!$1:$1048576,0,MATCH(PnL_Full!F$3,'Raw Data'!$5:$5,0)),'Raw Data'!$D:$D,PnL_Full!$C14)</f>
        <v>651140</v>
      </c>
      <c r="G14" s="135">
        <f t="shared" si="1"/>
        <v>1867580</v>
      </c>
      <c r="H14" s="135">
        <f>SUMIFS(INDEX('Raw Data'!$1:$1048576,0,MATCH(PnL_Full!H$3,'Raw Data'!$5:$5,0)),'Raw Data'!$D:$D,PnL_Full!$C14)</f>
        <v>1031420</v>
      </c>
      <c r="I14" s="135">
        <f>SUMIFS(INDEX('Raw Data'!$1:$1048576,0,MATCH(PnL_Full!I$3,'Raw Data'!$5:$5,0)),'Raw Data'!$D:$D,PnL_Full!$C14)</f>
        <v>831970</v>
      </c>
      <c r="J14" s="135">
        <f>SUMIFS(INDEX('Raw Data'!$1:$1048576,0,MATCH(PnL_Full!J$3,'Raw Data'!$5:$5,0)),'Raw Data'!$D:$D,PnL_Full!$C14)</f>
        <v>1309950</v>
      </c>
      <c r="K14" s="135">
        <f t="shared" si="2"/>
        <v>3173340</v>
      </c>
      <c r="L14" s="135">
        <f>SUMIFS(INDEX('Raw Data'!$1:$1048576,0,MATCH(PnL_Full!L$3,'Raw Data'!$5:$5,0)),'Raw Data'!$D:$D,PnL_Full!$C14)</f>
        <v>1271210</v>
      </c>
      <c r="M14" s="135">
        <f>SUMIFS(INDEX('Raw Data'!$1:$1048576,0,MATCH(PnL_Full!M$3,'Raw Data'!$5:$5,0)),'Raw Data'!$D:$D,PnL_Full!$C14)</f>
        <v>1334290</v>
      </c>
      <c r="N14" s="135">
        <f>SUMIFS(INDEX('Raw Data'!$1:$1048576,0,MATCH(PnL_Full!N$3,'Raw Data'!$5:$5,0)),'Raw Data'!$D:$D,PnL_Full!$C14)</f>
        <v>1273310</v>
      </c>
      <c r="O14" s="135">
        <f t="shared" si="3"/>
        <v>3878810</v>
      </c>
      <c r="P14" s="135">
        <f>SUMIFS(INDEX('Raw Data'!$1:$1048576,0,MATCH(PnL_Full!P$3,'Raw Data'!$5:$5,0)),'Raw Data'!$D:$D,PnL_Full!$C14)</f>
        <v>1483300.0000000002</v>
      </c>
      <c r="Q14" s="135">
        <f>SUMIFS(INDEX('Raw Data'!$1:$1048576,0,MATCH(PnL_Full!Q$3,'Raw Data'!$5:$5,0)),'Raw Data'!$D:$D,PnL_Full!$C14)</f>
        <v>1533240</v>
      </c>
      <c r="R14" s="135">
        <f>SUMIFS(INDEX('Raw Data'!$1:$1048576,0,MATCH(PnL_Full!R$3,'Raw Data'!$5:$5,0)),'Raw Data'!$D:$D,PnL_Full!$C14)</f>
        <v>1641870</v>
      </c>
      <c r="S14" s="135">
        <f t="shared" si="4"/>
        <v>4658410</v>
      </c>
      <c r="T14" s="136">
        <f t="shared" si="5"/>
        <v>13578140</v>
      </c>
      <c r="U14" s="135">
        <f>SUMIFS(INDEX('Raw Data'!$1:$1048576,0,MATCH(PnL_Full!U$3,'Raw Data'!$5:$5,0)),'Raw Data'!$D:$D,PnL_Full!$C14)</f>
        <v>1663910</v>
      </c>
      <c r="V14" s="135">
        <f>SUMIFS(INDEX('Raw Data'!$1:$1048576,0,MATCH(PnL_Full!V$3,'Raw Data'!$5:$5,0)),'Raw Data'!$D:$D,PnL_Full!$C14)</f>
        <v>1685910</v>
      </c>
      <c r="W14" s="135">
        <f>SUMIFS(INDEX('Raw Data'!$1:$1048576,0,MATCH(PnL_Full!W$3,'Raw Data'!$5:$5,0)),'Raw Data'!$D:$D,PnL_Full!$C14)</f>
        <v>1730940</v>
      </c>
      <c r="X14" s="135"/>
      <c r="Y14" s="135">
        <f t="shared" si="6"/>
        <v>5080760</v>
      </c>
      <c r="Z14" s="135">
        <f>SUMIFS(INDEX('Raw Data'!$1:$1048576,0,MATCH(PnL_Full!Z$3,'Raw Data'!$5:$5,0)),'Raw Data'!$D:$D,PnL_Full!$C14)</f>
        <v>1733190</v>
      </c>
      <c r="AA14" s="135">
        <f>SUMIFS(INDEX('Raw Data'!$1:$1048576,0,MATCH(PnL_Full!AA$3,'Raw Data'!$5:$5,0)),'Raw Data'!$D:$D,PnL_Full!$C14)</f>
        <v>1771030</v>
      </c>
      <c r="AB14" s="135">
        <f>SUMIFS(INDEX('Raw Data'!$1:$1048576,0,MATCH(PnL_Full!AB$3,'Raw Data'!$5:$5,0)),'Raw Data'!$D:$D,PnL_Full!$C14)</f>
        <v>1798830</v>
      </c>
      <c r="AC14" s="135">
        <f t="shared" si="7"/>
        <v>5303050</v>
      </c>
      <c r="AD14" s="135">
        <f>SUMIFS(INDEX('Raw Data'!$1:$1048576,0,MATCH(PnL_Full!AD$3,'Raw Data'!$5:$5,0)),'Raw Data'!$D:$D,PnL_Full!$C14)</f>
        <v>1828910</v>
      </c>
      <c r="AE14" s="135">
        <f>SUMIFS(INDEX('Raw Data'!$1:$1048576,0,MATCH(PnL_Full!AE$3,'Raw Data'!$5:$5,0)),'Raw Data'!$D:$D,PnL_Full!$C14)</f>
        <v>1857960</v>
      </c>
      <c r="AF14" s="135">
        <f>SUMIFS(INDEX('Raw Data'!$1:$1048576,0,MATCH(PnL_Full!AF$3,'Raw Data'!$5:$5,0)),'Raw Data'!$D:$D,PnL_Full!$C14)</f>
        <v>1895700</v>
      </c>
      <c r="AG14" s="135">
        <f t="shared" si="8"/>
        <v>5582570</v>
      </c>
      <c r="AH14" s="135">
        <f>SUMIFS(INDEX('Raw Data'!$1:$1048576,0,MATCH(PnL_Full!AH$3,'Raw Data'!$5:$5,0)),'Raw Data'!$D:$D,PnL_Full!$C14)</f>
        <v>1936400</v>
      </c>
      <c r="AI14" s="135">
        <f>SUMIFS(INDEX('Raw Data'!$1:$1048576,0,MATCH(PnL_Full!AI$3,'Raw Data'!$5:$5,0)),'Raw Data'!$D:$D,PnL_Full!$C14)</f>
        <v>1971440</v>
      </c>
      <c r="AJ14" s="135">
        <f>SUMIFS(INDEX('Raw Data'!$1:$1048576,0,MATCH(PnL_Full!AJ$3,'Raw Data'!$5:$5,0)),'Raw Data'!$D:$D,PnL_Full!$C14)</f>
        <v>1990870</v>
      </c>
      <c r="AK14" s="135">
        <f t="shared" si="9"/>
        <v>5898710</v>
      </c>
      <c r="AL14" s="136">
        <f t="shared" si="10"/>
        <v>21865090</v>
      </c>
    </row>
    <row r="15" spans="1:40" x14ac:dyDescent="0.25">
      <c r="B15">
        <f>MAX(A$1:B14)+1</f>
        <v>12</v>
      </c>
      <c r="C15" t="s">
        <v>15</v>
      </c>
      <c r="D15" s="125">
        <f>SUMIFS(INDEX('Raw Data'!$1:$1048576,0,MATCH(PnL_Full!D$3,'Raw Data'!$5:$5,0)),'Raw Data'!$D:$D,PnL_Full!$C15)</f>
        <v>255640</v>
      </c>
      <c r="E15" s="125">
        <f>SUMIFS(INDEX('Raw Data'!$1:$1048576,0,MATCH(PnL_Full!E$3,'Raw Data'!$5:$5,0)),'Raw Data'!$D:$D,PnL_Full!$C15)</f>
        <v>236480</v>
      </c>
      <c r="F15" s="125">
        <f>SUMIFS(INDEX('Raw Data'!$1:$1048576,0,MATCH(PnL_Full!F$3,'Raw Data'!$5:$5,0)),'Raw Data'!$D:$D,PnL_Full!$C15)</f>
        <v>263320</v>
      </c>
      <c r="G15" s="135">
        <f t="shared" si="1"/>
        <v>755440</v>
      </c>
      <c r="H15" s="135">
        <f>SUMIFS(INDEX('Raw Data'!$1:$1048576,0,MATCH(PnL_Full!H$3,'Raw Data'!$5:$5,0)),'Raw Data'!$D:$D,PnL_Full!$C15)</f>
        <v>417120</v>
      </c>
      <c r="I15" s="135">
        <f>SUMIFS(INDEX('Raw Data'!$1:$1048576,0,MATCH(PnL_Full!I$3,'Raw Data'!$5:$5,0)),'Raw Data'!$D:$D,PnL_Full!$C15)</f>
        <v>336840</v>
      </c>
      <c r="J15" s="135">
        <f>SUMIFS(INDEX('Raw Data'!$1:$1048576,0,MATCH(PnL_Full!J$3,'Raw Data'!$5:$5,0)),'Raw Data'!$D:$D,PnL_Full!$C15)</f>
        <v>529480</v>
      </c>
      <c r="K15" s="135">
        <f t="shared" si="2"/>
        <v>1283440</v>
      </c>
      <c r="L15" s="135">
        <f>SUMIFS(INDEX('Raw Data'!$1:$1048576,0,MATCH(PnL_Full!L$3,'Raw Data'!$5:$5,0)),'Raw Data'!$D:$D,PnL_Full!$C15)</f>
        <v>513920</v>
      </c>
      <c r="M15" s="135">
        <f>SUMIFS(INDEX('Raw Data'!$1:$1048576,0,MATCH(PnL_Full!M$3,'Raw Data'!$5:$5,0)),'Raw Data'!$D:$D,PnL_Full!$C15)</f>
        <v>540000</v>
      </c>
      <c r="N15" s="135">
        <f>SUMIFS(INDEX('Raw Data'!$1:$1048576,0,MATCH(PnL_Full!N$3,'Raw Data'!$5:$5,0)),'Raw Data'!$D:$D,PnL_Full!$C15)</f>
        <v>515360</v>
      </c>
      <c r="O15" s="135">
        <f t="shared" si="3"/>
        <v>1569280</v>
      </c>
      <c r="P15" s="135">
        <f>SUMIFS(INDEX('Raw Data'!$1:$1048576,0,MATCH(PnL_Full!P$3,'Raw Data'!$5:$5,0)),'Raw Data'!$D:$D,PnL_Full!$C15)</f>
        <v>599920</v>
      </c>
      <c r="Q15" s="135">
        <f>SUMIFS(INDEX('Raw Data'!$1:$1048576,0,MATCH(PnL_Full!Q$3,'Raw Data'!$5:$5,0)),'Raw Data'!$D:$D,PnL_Full!$C15)</f>
        <v>620760</v>
      </c>
      <c r="R15" s="135">
        <f>SUMIFS(INDEX('Raw Data'!$1:$1048576,0,MATCH(PnL_Full!R$3,'Raw Data'!$5:$5,0)),'Raw Data'!$D:$D,PnL_Full!$C15)</f>
        <v>664120</v>
      </c>
      <c r="S15" s="135">
        <f t="shared" si="4"/>
        <v>1884800</v>
      </c>
      <c r="T15" s="136">
        <f t="shared" si="5"/>
        <v>5492960</v>
      </c>
      <c r="U15" s="135">
        <f>SUMIFS(INDEX('Raw Data'!$1:$1048576,0,MATCH(PnL_Full!U$3,'Raw Data'!$5:$5,0)),'Raw Data'!$D:$D,PnL_Full!$C15)</f>
        <v>673000</v>
      </c>
      <c r="V15" s="135">
        <f>SUMIFS(INDEX('Raw Data'!$1:$1048576,0,MATCH(PnL_Full!V$3,'Raw Data'!$5:$5,0)),'Raw Data'!$D:$D,PnL_Full!$C15)</f>
        <v>682120</v>
      </c>
      <c r="W15" s="135">
        <f>SUMIFS(INDEX('Raw Data'!$1:$1048576,0,MATCH(PnL_Full!W$3,'Raw Data'!$5:$5,0)),'Raw Data'!$D:$D,PnL_Full!$C15)</f>
        <v>700080</v>
      </c>
      <c r="X15" s="135"/>
      <c r="Y15" s="135">
        <f t="shared" si="6"/>
        <v>2055200</v>
      </c>
      <c r="Z15" s="135">
        <f>SUMIFS(INDEX('Raw Data'!$1:$1048576,0,MATCH(PnL_Full!Z$3,'Raw Data'!$5:$5,0)),'Raw Data'!$D:$D,PnL_Full!$C15)</f>
        <v>701280</v>
      </c>
      <c r="AA15" s="135">
        <f>SUMIFS(INDEX('Raw Data'!$1:$1048576,0,MATCH(PnL_Full!AA$3,'Raw Data'!$5:$5,0)),'Raw Data'!$D:$D,PnL_Full!$C15)</f>
        <v>716360</v>
      </c>
      <c r="AB15" s="135">
        <f>SUMIFS(INDEX('Raw Data'!$1:$1048576,0,MATCH(PnL_Full!AB$3,'Raw Data'!$5:$5,0)),'Raw Data'!$D:$D,PnL_Full!$C15)</f>
        <v>727160</v>
      </c>
      <c r="AC15" s="135">
        <f t="shared" si="7"/>
        <v>2144800</v>
      </c>
      <c r="AD15" s="135">
        <f>SUMIFS(INDEX('Raw Data'!$1:$1048576,0,MATCH(PnL_Full!AD$3,'Raw Data'!$5:$5,0)),'Raw Data'!$D:$D,PnL_Full!$C15)</f>
        <v>740080</v>
      </c>
      <c r="AE15" s="135">
        <f>SUMIFS(INDEX('Raw Data'!$1:$1048576,0,MATCH(PnL_Full!AE$3,'Raw Data'!$5:$5,0)),'Raw Data'!$D:$D,PnL_Full!$C15)</f>
        <v>751840</v>
      </c>
      <c r="AF15" s="135">
        <f>SUMIFS(INDEX('Raw Data'!$1:$1048576,0,MATCH(PnL_Full!AF$3,'Raw Data'!$5:$5,0)),'Raw Data'!$D:$D,PnL_Full!$C15)</f>
        <v>766920</v>
      </c>
      <c r="AG15" s="135">
        <f t="shared" si="8"/>
        <v>2258840</v>
      </c>
      <c r="AH15" s="135">
        <f>SUMIFS(INDEX('Raw Data'!$1:$1048576,0,MATCH(PnL_Full!AH$3,'Raw Data'!$5:$5,0)),'Raw Data'!$D:$D,PnL_Full!$C15)</f>
        <v>782960</v>
      </c>
      <c r="AI15" s="135">
        <f>SUMIFS(INDEX('Raw Data'!$1:$1048576,0,MATCH(PnL_Full!AI$3,'Raw Data'!$5:$5,0)),'Raw Data'!$D:$D,PnL_Full!$C15)</f>
        <v>797120</v>
      </c>
      <c r="AJ15" s="135">
        <f>SUMIFS(INDEX('Raw Data'!$1:$1048576,0,MATCH(PnL_Full!AJ$3,'Raw Data'!$5:$5,0)),'Raw Data'!$D:$D,PnL_Full!$C15)</f>
        <v>805480</v>
      </c>
      <c r="AK15" s="135">
        <f t="shared" si="9"/>
        <v>2385560</v>
      </c>
      <c r="AL15" s="136">
        <f t="shared" si="10"/>
        <v>8844400</v>
      </c>
    </row>
    <row r="16" spans="1:40" x14ac:dyDescent="0.25">
      <c r="B16">
        <f>MAX(A$1:B15)+1</f>
        <v>13</v>
      </c>
      <c r="C16" s="38" t="s">
        <v>95</v>
      </c>
      <c r="D16" s="124">
        <f>SUM(D13:D15)</f>
        <v>2398810</v>
      </c>
      <c r="E16" s="124">
        <f>SUM(E13:E15)</f>
        <v>2218880</v>
      </c>
      <c r="F16" s="124">
        <f>SUM(F13:F15)</f>
        <v>2470590</v>
      </c>
      <c r="G16" s="145">
        <f t="shared" si="1"/>
        <v>7088280</v>
      </c>
      <c r="H16" s="145">
        <f>SUM(H13:H15)</f>
        <v>3913300</v>
      </c>
      <c r="I16" s="145">
        <f>SUM(I13:I15)</f>
        <v>3159690</v>
      </c>
      <c r="J16" s="145">
        <f>SUM(J13:J15)</f>
        <v>4968530</v>
      </c>
      <c r="K16" s="145">
        <f t="shared" si="2"/>
        <v>12041520</v>
      </c>
      <c r="L16" s="145">
        <f>SUM(L13:L15)</f>
        <v>4822000</v>
      </c>
      <c r="M16" s="145">
        <f>SUM(M13:M15)</f>
        <v>5066540</v>
      </c>
      <c r="N16" s="145">
        <f>SUM(N13:N15)</f>
        <v>4833940</v>
      </c>
      <c r="O16" s="145">
        <f t="shared" si="3"/>
        <v>14722480</v>
      </c>
      <c r="P16" s="145">
        <f>SUM(P13:P15)</f>
        <v>5628900</v>
      </c>
      <c r="Q16" s="145">
        <f>SUM(Q13:Q15)</f>
        <v>5823010</v>
      </c>
      <c r="R16" s="145">
        <f>SUM(R13:R15)</f>
        <v>6231480</v>
      </c>
      <c r="S16" s="145">
        <f t="shared" si="4"/>
        <v>17683390</v>
      </c>
      <c r="T16" s="146">
        <f t="shared" si="5"/>
        <v>51535670</v>
      </c>
      <c r="U16" s="145">
        <f>SUM(U13:U15)</f>
        <v>6314450</v>
      </c>
      <c r="V16" s="145">
        <f>SUM(V13:V15)</f>
        <v>6398770</v>
      </c>
      <c r="W16" s="145">
        <f>SUM(W13:W15)</f>
        <v>6568310</v>
      </c>
      <c r="X16" s="145"/>
      <c r="Y16" s="145">
        <f t="shared" si="6"/>
        <v>19281530</v>
      </c>
      <c r="Z16" s="145">
        <f>SUM(Z13:Z15)</f>
        <v>6578760</v>
      </c>
      <c r="AA16" s="145">
        <f>SUM(AA13:AA15)</f>
        <v>6721510</v>
      </c>
      <c r="AB16" s="145">
        <f>SUM(AB13:AB15)</f>
        <v>6823010</v>
      </c>
      <c r="AC16" s="145">
        <f t="shared" si="7"/>
        <v>20123280</v>
      </c>
      <c r="AD16" s="145">
        <f>SUM(AD13:AD15)</f>
        <v>6943160</v>
      </c>
      <c r="AE16" s="145">
        <f>SUM(AE13:AE15)</f>
        <v>7052870</v>
      </c>
      <c r="AF16" s="145">
        <f>SUM(AF13:AF15)</f>
        <v>7195120</v>
      </c>
      <c r="AG16" s="145">
        <f t="shared" si="8"/>
        <v>21191150</v>
      </c>
      <c r="AH16" s="145">
        <f>SUM(AH13:AH15)</f>
        <v>7347190</v>
      </c>
      <c r="AI16" s="145">
        <f>SUM(AI13:AI15)</f>
        <v>7479340</v>
      </c>
      <c r="AJ16" s="145">
        <f>SUM(AJ13:AJ15)</f>
        <v>7557380</v>
      </c>
      <c r="AK16" s="145">
        <f t="shared" si="9"/>
        <v>22383910</v>
      </c>
      <c r="AL16" s="146">
        <f t="shared" si="10"/>
        <v>82979870</v>
      </c>
    </row>
    <row r="17" spans="2:40" x14ac:dyDescent="0.25">
      <c r="B17">
        <f>MAX(A$1:B16)+1</f>
        <v>14</v>
      </c>
      <c r="C17" s="38" t="s">
        <v>91</v>
      </c>
      <c r="D17" s="124">
        <f>D12-D16</f>
        <v>1902937.77675125</v>
      </c>
      <c r="E17" s="124">
        <f>E12-E16</f>
        <v>1739799.1994058527</v>
      </c>
      <c r="F17" s="124">
        <f>F12-F16</f>
        <v>1913686.6406560186</v>
      </c>
      <c r="G17" s="145">
        <f t="shared" si="1"/>
        <v>5556423.6168131214</v>
      </c>
      <c r="H17" s="145">
        <f>H12-H16</f>
        <v>2997322.9778771698</v>
      </c>
      <c r="I17" s="145">
        <f>I12-I16</f>
        <v>2390970.6136189047</v>
      </c>
      <c r="J17" s="145">
        <f>J12-J16</f>
        <v>3719040.4621002637</v>
      </c>
      <c r="K17" s="145">
        <f t="shared" si="2"/>
        <v>9107334.0535963383</v>
      </c>
      <c r="L17" s="145">
        <f>L12-L16</f>
        <v>3565789.6841062233</v>
      </c>
      <c r="M17" s="145">
        <f>M12-M16</f>
        <v>3704714.6957314573</v>
      </c>
      <c r="N17" s="145">
        <f>N12-N16</f>
        <v>3488681.7629324868</v>
      </c>
      <c r="O17" s="145">
        <f t="shared" si="3"/>
        <v>10759186.142770167</v>
      </c>
      <c r="P17" s="145">
        <f>P12-P16</f>
        <v>4017201.2637044396</v>
      </c>
      <c r="Q17" s="145">
        <f>Q12-Q16</f>
        <v>4104356.2348498162</v>
      </c>
      <c r="R17" s="145">
        <f>R12-R16</f>
        <v>4340262.8724807799</v>
      </c>
      <c r="S17" s="145">
        <f t="shared" si="4"/>
        <v>12461820.371035036</v>
      </c>
      <c r="T17" s="146">
        <f t="shared" si="5"/>
        <v>37884764.184214666</v>
      </c>
      <c r="U17" s="145">
        <f>U12-U16</f>
        <v>4345918.3737557568</v>
      </c>
      <c r="V17" s="145">
        <f>V12-V16</f>
        <v>4348601.4489225093</v>
      </c>
      <c r="W17" s="145">
        <f>W12-W16</f>
        <v>4408508.4713780358</v>
      </c>
      <c r="X17" s="145"/>
      <c r="Y17" s="145">
        <f t="shared" si="6"/>
        <v>13103028.294056302</v>
      </c>
      <c r="Z17" s="145">
        <f>Z12-Z16</f>
        <v>4360990.9811923653</v>
      </c>
      <c r="AA17" s="145">
        <f>AA12-AA16</f>
        <v>4397782.4537523761</v>
      </c>
      <c r="AB17" s="145">
        <f>AB12-AB16</f>
        <v>4410273.1818472575</v>
      </c>
      <c r="AC17" s="145">
        <f t="shared" si="7"/>
        <v>13169046.616791999</v>
      </c>
      <c r="AD17" s="145">
        <f>AD12-AD16</f>
        <v>4431029.7775077671</v>
      </c>
      <c r="AE17" s="145">
        <f>AE12-AE16</f>
        <v>4440649.3809460513</v>
      </c>
      <c r="AF17" s="145">
        <f>AF12-AF16</f>
        <v>4473157.6026869901</v>
      </c>
      <c r="AG17" s="145">
        <f t="shared" si="8"/>
        <v>13344836.761140808</v>
      </c>
      <c r="AH17" s="145">
        <f>AH12-AH16</f>
        <v>4510477.4282848835</v>
      </c>
      <c r="AI17" s="145">
        <f>AI12-AI16</f>
        <v>4528429.5217081159</v>
      </c>
      <c r="AJ17" s="145">
        <f>AJ12-AJ16</f>
        <v>4516535.9808344133</v>
      </c>
      <c r="AK17" s="145">
        <f t="shared" si="9"/>
        <v>13555442.930827413</v>
      </c>
      <c r="AL17" s="146">
        <f t="shared" si="10"/>
        <v>53172354.602816522</v>
      </c>
    </row>
    <row r="18" spans="2:40" x14ac:dyDescent="0.25">
      <c r="B18">
        <f>MAX(A$1:B17)+1</f>
        <v>15</v>
      </c>
      <c r="C18" s="49" t="s">
        <v>122</v>
      </c>
      <c r="D18" s="133">
        <f>D17/D12</f>
        <v>0.4423638659234409</v>
      </c>
      <c r="E18" s="133">
        <f t="shared" ref="E18:W18" si="11">E17/E12</f>
        <v>0.43948981763083361</v>
      </c>
      <c r="F18" s="133">
        <f t="shared" si="11"/>
        <v>0.43648856983843837</v>
      </c>
      <c r="G18" s="160">
        <f t="shared" si="11"/>
        <v>0.43942695575916724</v>
      </c>
      <c r="H18" s="160">
        <f t="shared" si="11"/>
        <v>0.43372688503951612</v>
      </c>
      <c r="I18" s="160">
        <f t="shared" si="11"/>
        <v>0.43075424351337638</v>
      </c>
      <c r="J18" s="160">
        <f t="shared" si="11"/>
        <v>0.42808751633436154</v>
      </c>
      <c r="K18" s="160">
        <f t="shared" si="11"/>
        <v>0.43063014338820149</v>
      </c>
      <c r="L18" s="160">
        <f t="shared" si="11"/>
        <v>0.42511672543041151</v>
      </c>
      <c r="M18" s="160">
        <f t="shared" si="11"/>
        <v>0.42236998288675409</v>
      </c>
      <c r="N18" s="160">
        <f t="shared" si="11"/>
        <v>0.4191806214804174</v>
      </c>
      <c r="O18" s="160">
        <f t="shared" si="11"/>
        <v>0.4222324428272457</v>
      </c>
      <c r="P18" s="160">
        <f t="shared" si="11"/>
        <v>0.41645854152703493</v>
      </c>
      <c r="Q18" s="160">
        <f t="shared" si="11"/>
        <v>0.41343858358338365</v>
      </c>
      <c r="R18" s="160">
        <f t="shared" si="11"/>
        <v>0.41055320062493045</v>
      </c>
      <c r="S18" s="160">
        <f t="shared" si="11"/>
        <v>0.41339304710936603</v>
      </c>
      <c r="T18" s="161">
        <f t="shared" si="11"/>
        <v>0.42367009878489764</v>
      </c>
      <c r="U18" s="160">
        <f t="shared" si="11"/>
        <v>0.40767056272227536</v>
      </c>
      <c r="V18" s="160">
        <f t="shared" si="11"/>
        <v>0.40462000123374203</v>
      </c>
      <c r="W18" s="160">
        <f t="shared" si="11"/>
        <v>0.40161987582041059</v>
      </c>
      <c r="X18" s="160"/>
      <c r="Y18" s="160">
        <f t="shared" ref="Y18:AL18" si="12">Y17/Y12</f>
        <v>0.40460728767948534</v>
      </c>
      <c r="Z18" s="160">
        <f t="shared" si="12"/>
        <v>0.39863713430861331</v>
      </c>
      <c r="AA18" s="160">
        <f t="shared" si="12"/>
        <v>0.39550919917285537</v>
      </c>
      <c r="AB18" s="160">
        <f t="shared" si="12"/>
        <v>0.39260767403907021</v>
      </c>
      <c r="AC18" s="160">
        <f t="shared" si="12"/>
        <v>0.39555801456512768</v>
      </c>
      <c r="AD18" s="160">
        <f t="shared" si="12"/>
        <v>0.38956882768652584</v>
      </c>
      <c r="AE18" s="160">
        <f t="shared" si="12"/>
        <v>0.38636115133783627</v>
      </c>
      <c r="AF18" s="160">
        <f t="shared" si="12"/>
        <v>0.38336057428535159</v>
      </c>
      <c r="AG18" s="160">
        <f t="shared" si="12"/>
        <v>0.38640380694598098</v>
      </c>
      <c r="AH18" s="160">
        <f t="shared" si="12"/>
        <v>0.38038488223457351</v>
      </c>
      <c r="AI18" s="160">
        <f t="shared" si="12"/>
        <v>0.37712495343297886</v>
      </c>
      <c r="AJ18" s="160">
        <f t="shared" si="12"/>
        <v>0.37407382890553137</v>
      </c>
      <c r="AK18" s="160">
        <f t="shared" si="12"/>
        <v>0.37717548662931183</v>
      </c>
      <c r="AL18" s="161">
        <f t="shared" si="12"/>
        <v>0.39053606915297195</v>
      </c>
      <c r="AN18" s="24">
        <f>(AL18-T18)*10000</f>
        <v>-331.34029631925688</v>
      </c>
    </row>
    <row r="19" spans="2:40" x14ac:dyDescent="0.25">
      <c r="B19">
        <f>MAX(A$1:B18)+1</f>
        <v>16</v>
      </c>
      <c r="C19" s="22" t="s">
        <v>123</v>
      </c>
      <c r="D19" s="42"/>
      <c r="E19" s="42"/>
      <c r="F19" s="42"/>
      <c r="G19" s="147"/>
      <c r="H19" s="148"/>
      <c r="I19" s="148"/>
      <c r="J19" s="148"/>
      <c r="K19" s="147"/>
      <c r="L19" s="148"/>
      <c r="M19" s="148"/>
      <c r="N19" s="148"/>
      <c r="O19" s="147"/>
      <c r="P19" s="148"/>
      <c r="Q19" s="148"/>
      <c r="R19" s="148"/>
      <c r="S19" s="147"/>
      <c r="T19" s="149"/>
      <c r="U19" s="148"/>
      <c r="V19" s="148"/>
      <c r="W19" s="148"/>
      <c r="X19" s="147"/>
      <c r="Y19" s="147"/>
      <c r="Z19" s="148"/>
      <c r="AA19" s="148"/>
      <c r="AB19" s="148"/>
      <c r="AC19" s="147"/>
      <c r="AD19" s="148"/>
      <c r="AE19" s="148"/>
      <c r="AF19" s="148"/>
      <c r="AG19" s="147"/>
      <c r="AH19" s="148"/>
      <c r="AI19" s="148"/>
      <c r="AJ19" s="148"/>
      <c r="AK19" s="147"/>
      <c r="AL19" s="149"/>
    </row>
    <row r="20" spans="2:40" x14ac:dyDescent="0.25">
      <c r="B20">
        <f>MAX(A$1:B19)+1</f>
        <v>17</v>
      </c>
      <c r="C20" t="s">
        <v>22</v>
      </c>
      <c r="D20" s="125">
        <f>SUMIFS(INDEX('Raw Data'!$1:$1048576,0,MATCH(PnL_Full!D$3,'Raw Data'!$5:$5,0)),'Raw Data'!$D:$D,PnL_Full!$C20)</f>
        <v>907230</v>
      </c>
      <c r="E20" s="125">
        <f>SUMIFS(INDEX('Raw Data'!$1:$1048576,0,MATCH(PnL_Full!E$3,'Raw Data'!$5:$5,0)),'Raw Data'!$D:$D,PnL_Full!$C20)</f>
        <v>912670</v>
      </c>
      <c r="F20" s="125">
        <f>SUMIFS(INDEX('Raw Data'!$1:$1048576,0,MATCH(PnL_Full!F$3,'Raw Data'!$5:$5,0)),'Raw Data'!$D:$D,PnL_Full!$C20)</f>
        <v>1003930</v>
      </c>
      <c r="G20" s="135">
        <f>SUM(D20:F20)</f>
        <v>2823830</v>
      </c>
      <c r="H20" s="135">
        <f>SUMIFS(INDEX('Raw Data'!$1:$1048576,0,MATCH(PnL_Full!H$3,'Raw Data'!$5:$5,0)),'Raw Data'!$D:$D,PnL_Full!$C20)</f>
        <v>1415500</v>
      </c>
      <c r="I20" s="135">
        <f>SUMIFS(INDEX('Raw Data'!$1:$1048576,0,MATCH(PnL_Full!I$3,'Raw Data'!$5:$5,0)),'Raw Data'!$D:$D,PnL_Full!$C20)</f>
        <v>1180430</v>
      </c>
      <c r="J20" s="135">
        <f>SUMIFS(INDEX('Raw Data'!$1:$1048576,0,MATCH(PnL_Full!J$3,'Raw Data'!$5:$5,0)),'Raw Data'!$D:$D,PnL_Full!$C20)</f>
        <v>1791600</v>
      </c>
      <c r="K20" s="135">
        <f>SUM(H20:J20)</f>
        <v>4387530</v>
      </c>
      <c r="L20" s="135">
        <f>SUMIFS(INDEX('Raw Data'!$1:$1048576,0,MATCH(PnL_Full!L$3,'Raw Data'!$5:$5,0)),'Raw Data'!$D:$D,PnL_Full!$C20)</f>
        <v>1751590</v>
      </c>
      <c r="M20" s="135">
        <f>SUMIFS(INDEX('Raw Data'!$1:$1048576,0,MATCH(PnL_Full!M$3,'Raw Data'!$5:$5,0)),'Raw Data'!$D:$D,PnL_Full!$C20)</f>
        <v>1804630</v>
      </c>
      <c r="N20" s="135">
        <f>SUMIFS(INDEX('Raw Data'!$1:$1048576,0,MATCH(PnL_Full!N$3,'Raw Data'!$5:$5,0)),'Raw Data'!$D:$D,PnL_Full!$C20)</f>
        <v>1875690</v>
      </c>
      <c r="O20" s="135">
        <f>SUM(L20:N20)</f>
        <v>5431910</v>
      </c>
      <c r="P20" s="135">
        <f>SUMIFS(INDEX('Raw Data'!$1:$1048576,0,MATCH(PnL_Full!P$3,'Raw Data'!$5:$5,0)),'Raw Data'!$D:$D,PnL_Full!$C20)</f>
        <v>2093210</v>
      </c>
      <c r="Q20" s="135">
        <f>SUMIFS(INDEX('Raw Data'!$1:$1048576,0,MATCH(PnL_Full!Q$3,'Raw Data'!$5:$5,0)),'Raw Data'!$D:$D,PnL_Full!$C20)</f>
        <v>2136590</v>
      </c>
      <c r="R20" s="135">
        <f>SUMIFS(INDEX('Raw Data'!$1:$1048576,0,MATCH(PnL_Full!R$3,'Raw Data'!$5:$5,0)),'Raw Data'!$D:$D,PnL_Full!$C20)</f>
        <v>2350500</v>
      </c>
      <c r="S20" s="135">
        <f>SUM(P20:R20)</f>
        <v>6580300</v>
      </c>
      <c r="T20" s="136">
        <f>SUM(S20,O20,K20,G20)</f>
        <v>19223570</v>
      </c>
      <c r="U20" s="135">
        <f>SUMIFS(INDEX('Raw Data'!$1:$1048576,0,MATCH(PnL_Full!U$3,'Raw Data'!$5:$5,0)),'Raw Data'!$D:$D,PnL_Full!$C20)</f>
        <v>2382280</v>
      </c>
      <c r="V20" s="135">
        <f>SUMIFS(INDEX('Raw Data'!$1:$1048576,0,MATCH(PnL_Full!V$3,'Raw Data'!$5:$5,0)),'Raw Data'!$D:$D,PnL_Full!$C20)</f>
        <v>2416680</v>
      </c>
      <c r="W20" s="135">
        <f>SUMIFS(INDEX('Raw Data'!$1:$1048576,0,MATCH(PnL_Full!W$3,'Raw Data'!$5:$5,0)),'Raw Data'!$D:$D,PnL_Full!$C20)</f>
        <v>2476910</v>
      </c>
      <c r="X20" s="135"/>
      <c r="Y20" s="135">
        <f>SUM(U20:W20)</f>
        <v>7275870</v>
      </c>
      <c r="Z20" s="135">
        <f>SUMIFS(INDEX('Raw Data'!$1:$1048576,0,MATCH(PnL_Full!Z$3,'Raw Data'!$5:$5,0)),'Raw Data'!$D:$D,PnL_Full!$C20)</f>
        <v>2486160</v>
      </c>
      <c r="AA20" s="135">
        <f>SUMIFS(INDEX('Raw Data'!$1:$1048576,0,MATCH(PnL_Full!AA$3,'Raw Data'!$5:$5,0)),'Raw Data'!$D:$D,PnL_Full!$C20)</f>
        <v>2537750</v>
      </c>
      <c r="AB20" s="135">
        <f>SUMIFS(INDEX('Raw Data'!$1:$1048576,0,MATCH(PnL_Full!AB$3,'Raw Data'!$5:$5,0)),'Raw Data'!$D:$D,PnL_Full!$C20)</f>
        <v>2579840</v>
      </c>
      <c r="AC20" s="135">
        <f>SUM(Z20:AB20)</f>
        <v>7603750</v>
      </c>
      <c r="AD20" s="135">
        <f>SUMIFS(INDEX('Raw Data'!$1:$1048576,0,MATCH(PnL_Full!AD$3,'Raw Data'!$5:$5,0)),'Raw Data'!$D:$D,PnL_Full!$C20)</f>
        <v>2619590</v>
      </c>
      <c r="AE20" s="135">
        <f>SUMIFS(INDEX('Raw Data'!$1:$1048576,0,MATCH(PnL_Full!AE$3,'Raw Data'!$5:$5,0)),'Raw Data'!$D:$D,PnL_Full!$C20)</f>
        <v>2661360</v>
      </c>
      <c r="AF20" s="135">
        <f>SUMIFS(INDEX('Raw Data'!$1:$1048576,0,MATCH(PnL_Full!AF$3,'Raw Data'!$5:$5,0)),'Raw Data'!$D:$D,PnL_Full!$C20)</f>
        <v>2714300</v>
      </c>
      <c r="AG20" s="135">
        <f>SUM(AD20:AF20)</f>
        <v>7995250</v>
      </c>
      <c r="AH20" s="135">
        <f>SUMIFS(INDEX('Raw Data'!$1:$1048576,0,MATCH(PnL_Full!AH$3,'Raw Data'!$5:$5,0)),'Raw Data'!$D:$D,PnL_Full!$C20)</f>
        <v>2770330</v>
      </c>
      <c r="AI20" s="135">
        <f>SUMIFS(INDEX('Raw Data'!$1:$1048576,0,MATCH(PnL_Full!AI$3,'Raw Data'!$5:$5,0)),'Raw Data'!$D:$D,PnL_Full!$C20)</f>
        <v>2820020</v>
      </c>
      <c r="AJ20" s="135">
        <f>SUMIFS(INDEX('Raw Data'!$1:$1048576,0,MATCH(PnL_Full!AJ$3,'Raw Data'!$5:$5,0)),'Raw Data'!$D:$D,PnL_Full!$C20)</f>
        <v>2849810</v>
      </c>
      <c r="AK20" s="135">
        <f>SUM(AH20:AJ20)</f>
        <v>8440160</v>
      </c>
      <c r="AL20" s="136">
        <f>SUM(AK20,AG20,AC20,Y20)</f>
        <v>31315030</v>
      </c>
      <c r="AM20" s="23">
        <f>AL20-T20</f>
        <v>12091460</v>
      </c>
    </row>
    <row r="21" spans="2:40" x14ac:dyDescent="0.25">
      <c r="B21">
        <f>MAX(A$1:B20)+1</f>
        <v>18</v>
      </c>
      <c r="C21" t="s">
        <v>23</v>
      </c>
      <c r="D21" s="125">
        <f>SUMIFS(INDEX('Raw Data'!$1:$1048576,0,MATCH(PnL_Full!D$3,'Raw Data'!$5:$5,0)),'Raw Data'!$D:$D,PnL_Full!$C21)</f>
        <v>164125</v>
      </c>
      <c r="E21" s="125">
        <f>SUMIFS(INDEX('Raw Data'!$1:$1048576,0,MATCH(PnL_Full!E$3,'Raw Data'!$5:$5,0)),'Raw Data'!$D:$D,PnL_Full!$C21)</f>
        <v>228850</v>
      </c>
      <c r="F21" s="125">
        <f>SUMIFS(INDEX('Raw Data'!$1:$1048576,0,MATCH(PnL_Full!F$3,'Raw Data'!$5:$5,0)),'Raw Data'!$D:$D,PnL_Full!$C21)</f>
        <v>191025</v>
      </c>
      <c r="G21" s="135">
        <f>SUM(D21:F21)</f>
        <v>584000</v>
      </c>
      <c r="H21" s="135">
        <f>SUMIFS(INDEX('Raw Data'!$1:$1048576,0,MATCH(PnL_Full!H$3,'Raw Data'!$5:$5,0)),'Raw Data'!$D:$D,PnL_Full!$C21)</f>
        <v>283050</v>
      </c>
      <c r="I21" s="135">
        <f>SUMIFS(INDEX('Raw Data'!$1:$1048576,0,MATCH(PnL_Full!I$3,'Raw Data'!$5:$5,0)),'Raw Data'!$D:$D,PnL_Full!$C21)</f>
        <v>256250</v>
      </c>
      <c r="J21" s="135">
        <f>SUMIFS(INDEX('Raw Data'!$1:$1048576,0,MATCH(PnL_Full!J$3,'Raw Data'!$5:$5,0)),'Raw Data'!$D:$D,PnL_Full!$C21)</f>
        <v>403700</v>
      </c>
      <c r="K21" s="135">
        <f>SUM(H21:J21)</f>
        <v>943000</v>
      </c>
      <c r="L21" s="135">
        <f>SUMIFS(INDEX('Raw Data'!$1:$1048576,0,MATCH(PnL_Full!L$3,'Raw Data'!$5:$5,0)),'Raw Data'!$D:$D,PnL_Full!$C21)</f>
        <v>406425</v>
      </c>
      <c r="M21" s="135">
        <f>SUMIFS(INDEX('Raw Data'!$1:$1048576,0,MATCH(PnL_Full!M$3,'Raw Data'!$5:$5,0)),'Raw Data'!$D:$D,PnL_Full!$C21)</f>
        <v>398925</v>
      </c>
      <c r="N21" s="135">
        <f>SUMIFS(INDEX('Raw Data'!$1:$1048576,0,MATCH(PnL_Full!N$3,'Raw Data'!$5:$5,0)),'Raw Data'!$D:$D,PnL_Full!$C21)</f>
        <v>417025</v>
      </c>
      <c r="O21" s="135">
        <f>SUM(L21:N21)</f>
        <v>1222375</v>
      </c>
      <c r="P21" s="135">
        <f>SUMIFS(INDEX('Raw Data'!$1:$1048576,0,MATCH(PnL_Full!P$3,'Raw Data'!$5:$5,0)),'Raw Data'!$D:$D,PnL_Full!$C21)</f>
        <v>422950</v>
      </c>
      <c r="Q21" s="135">
        <f>SUMIFS(INDEX('Raw Data'!$1:$1048576,0,MATCH(PnL_Full!Q$3,'Raw Data'!$5:$5,0)),'Raw Data'!$D:$D,PnL_Full!$C21)</f>
        <v>445975</v>
      </c>
      <c r="R21" s="135">
        <f>SUMIFS(INDEX('Raw Data'!$1:$1048576,0,MATCH(PnL_Full!R$3,'Raw Data'!$5:$5,0)),'Raw Data'!$D:$D,PnL_Full!$C21)</f>
        <v>454725</v>
      </c>
      <c r="S21" s="135">
        <f>SUM(P21:R21)</f>
        <v>1323650</v>
      </c>
      <c r="T21" s="136">
        <f>SUM(S21,O21,K21,G21)</f>
        <v>4073025</v>
      </c>
      <c r="U21" s="135">
        <f>SUMIFS(INDEX('Raw Data'!$1:$1048576,0,MATCH(PnL_Full!U$3,'Raw Data'!$5:$5,0)),'Raw Data'!$D:$D,PnL_Full!$C21)</f>
        <v>460300</v>
      </c>
      <c r="V21" s="135">
        <f>SUMIFS(INDEX('Raw Data'!$1:$1048576,0,MATCH(PnL_Full!V$3,'Raw Data'!$5:$5,0)),'Raw Data'!$D:$D,PnL_Full!$C21)</f>
        <v>467500</v>
      </c>
      <c r="W21" s="135">
        <f>SUMIFS(INDEX('Raw Data'!$1:$1048576,0,MATCH(PnL_Full!W$3,'Raw Data'!$5:$5,0)),'Raw Data'!$D:$D,PnL_Full!$C21)</f>
        <v>479575</v>
      </c>
      <c r="X21" s="135"/>
      <c r="Y21" s="135">
        <f>SUM(U21:W21)</f>
        <v>1407375</v>
      </c>
      <c r="Z21" s="135">
        <f>SUMIFS(INDEX('Raw Data'!$1:$1048576,0,MATCH(PnL_Full!Z$3,'Raw Data'!$5:$5,0)),'Raw Data'!$D:$D,PnL_Full!$C21)</f>
        <v>480825</v>
      </c>
      <c r="AA21" s="135">
        <f>SUMIFS(INDEX('Raw Data'!$1:$1048576,0,MATCH(PnL_Full!AA$3,'Raw Data'!$5:$5,0)),'Raw Data'!$D:$D,PnL_Full!$C21)</f>
        <v>492050</v>
      </c>
      <c r="AB21" s="135">
        <f>SUMIFS(INDEX('Raw Data'!$1:$1048576,0,MATCH(PnL_Full!AB$3,'Raw Data'!$5:$5,0)),'Raw Data'!$D:$D,PnL_Full!$C21)</f>
        <v>499750</v>
      </c>
      <c r="AC21" s="135">
        <f>SUM(Z21:AB21)</f>
        <v>1472625</v>
      </c>
      <c r="AD21" s="135">
        <f>SUMIFS(INDEX('Raw Data'!$1:$1048576,0,MATCH(PnL_Full!AD$3,'Raw Data'!$5:$5,0)),'Raw Data'!$D:$D,PnL_Full!$C21)</f>
        <v>506625</v>
      </c>
      <c r="AE21" s="135">
        <f>SUMIFS(INDEX('Raw Data'!$1:$1048576,0,MATCH(PnL_Full!AE$3,'Raw Data'!$5:$5,0)),'Raw Data'!$D:$D,PnL_Full!$C21)</f>
        <v>515775</v>
      </c>
      <c r="AF21" s="135">
        <f>SUMIFS(INDEX('Raw Data'!$1:$1048576,0,MATCH(PnL_Full!AF$3,'Raw Data'!$5:$5,0)),'Raw Data'!$D:$D,PnL_Full!$C21)</f>
        <v>525900</v>
      </c>
      <c r="AG21" s="135">
        <f>SUM(AD21:AF21)</f>
        <v>1548300</v>
      </c>
      <c r="AH21" s="135">
        <f>SUMIFS(INDEX('Raw Data'!$1:$1048576,0,MATCH(PnL_Full!AH$3,'Raw Data'!$5:$5,0)),'Raw Data'!$D:$D,PnL_Full!$C21)</f>
        <v>536125</v>
      </c>
      <c r="AI21" s="135">
        <f>SUMIFS(INDEX('Raw Data'!$1:$1048576,0,MATCH(PnL_Full!AI$3,'Raw Data'!$5:$5,0)),'Raw Data'!$D:$D,PnL_Full!$C21)</f>
        <v>547050</v>
      </c>
      <c r="AJ21" s="135">
        <f>SUMIFS(INDEX('Raw Data'!$1:$1048576,0,MATCH(PnL_Full!AJ$3,'Raw Data'!$5:$5,0)),'Raw Data'!$D:$D,PnL_Full!$C21)</f>
        <v>551525</v>
      </c>
      <c r="AK21" s="135">
        <f>SUM(AH21:AJ21)</f>
        <v>1634700</v>
      </c>
      <c r="AL21" s="136">
        <f>SUM(AK21,AG21,AC21,Y21)</f>
        <v>6063000</v>
      </c>
      <c r="AM21" s="23">
        <f t="shared" ref="AM21:AM26" si="13">AL21-T21</f>
        <v>1989975</v>
      </c>
    </row>
    <row r="22" spans="2:40" x14ac:dyDescent="0.25">
      <c r="B22">
        <f>MAX(A$1:B21)+1</f>
        <v>19</v>
      </c>
      <c r="C22" t="s">
        <v>20</v>
      </c>
      <c r="D22" s="125">
        <f>SUMIFS(INDEX('Raw Data'!$1:$1048576,0,MATCH(PnL_Full!D$3,'Raw Data'!$5:$5,0)),'Raw Data'!$D:$D,PnL_Full!$C22)</f>
        <v>47000</v>
      </c>
      <c r="E22" s="125">
        <f>SUMIFS(INDEX('Raw Data'!$1:$1048576,0,MATCH(PnL_Full!E$3,'Raw Data'!$5:$5,0)),'Raw Data'!$D:$D,PnL_Full!$C22)</f>
        <v>54000</v>
      </c>
      <c r="F22" s="125">
        <f>SUMIFS(INDEX('Raw Data'!$1:$1048576,0,MATCH(PnL_Full!F$3,'Raw Data'!$5:$5,0)),'Raw Data'!$D:$D,PnL_Full!$C22)</f>
        <v>52000</v>
      </c>
      <c r="G22" s="135">
        <f t="shared" si="1"/>
        <v>153000</v>
      </c>
      <c r="H22" s="135">
        <f>SUMIFS(INDEX('Raw Data'!$1:$1048576,0,MATCH(PnL_Full!H$3,'Raw Data'!$5:$5,0)),'Raw Data'!$D:$D,PnL_Full!$C22)</f>
        <v>53000</v>
      </c>
      <c r="I22" s="135">
        <f>SUMIFS(INDEX('Raw Data'!$1:$1048576,0,MATCH(PnL_Full!I$3,'Raw Data'!$5:$5,0)),'Raw Data'!$D:$D,PnL_Full!$C22)</f>
        <v>100000</v>
      </c>
      <c r="J22" s="135">
        <f>SUMIFS(INDEX('Raw Data'!$1:$1048576,0,MATCH(PnL_Full!J$3,'Raw Data'!$5:$5,0)),'Raw Data'!$D:$D,PnL_Full!$C22)</f>
        <v>74000</v>
      </c>
      <c r="K22" s="135">
        <f t="shared" si="2"/>
        <v>227000</v>
      </c>
      <c r="L22" s="135">
        <f>SUMIFS(INDEX('Raw Data'!$1:$1048576,0,MATCH(PnL_Full!L$3,'Raw Data'!$5:$5,0)),'Raw Data'!$D:$D,PnL_Full!$C22)</f>
        <v>67000</v>
      </c>
      <c r="M22" s="135">
        <f>SUMIFS(INDEX('Raw Data'!$1:$1048576,0,MATCH(PnL_Full!M$3,'Raw Data'!$5:$5,0)),'Raw Data'!$D:$D,PnL_Full!$C22)</f>
        <v>43000</v>
      </c>
      <c r="N22" s="135">
        <f>SUMIFS(INDEX('Raw Data'!$1:$1048576,0,MATCH(PnL_Full!N$3,'Raw Data'!$5:$5,0)),'Raw Data'!$D:$D,PnL_Full!$C22)</f>
        <v>71000</v>
      </c>
      <c r="O22" s="135">
        <f t="shared" si="3"/>
        <v>181000</v>
      </c>
      <c r="P22" s="135">
        <f>SUMIFS(INDEX('Raw Data'!$1:$1048576,0,MATCH(PnL_Full!P$3,'Raw Data'!$5:$5,0)),'Raw Data'!$D:$D,PnL_Full!$C22)</f>
        <v>54000</v>
      </c>
      <c r="Q22" s="135">
        <f>SUMIFS(INDEX('Raw Data'!$1:$1048576,0,MATCH(PnL_Full!Q$3,'Raw Data'!$5:$5,0)),'Raw Data'!$D:$D,PnL_Full!$C22)</f>
        <v>66000</v>
      </c>
      <c r="R22" s="135">
        <f>SUMIFS(INDEX('Raw Data'!$1:$1048576,0,MATCH(PnL_Full!R$3,'Raw Data'!$5:$5,0)),'Raw Data'!$D:$D,PnL_Full!$C22)</f>
        <v>160000</v>
      </c>
      <c r="S22" s="135">
        <f t="shared" si="4"/>
        <v>280000</v>
      </c>
      <c r="T22" s="136">
        <f t="shared" si="5"/>
        <v>841000</v>
      </c>
      <c r="U22" s="135">
        <f>SUMIFS(INDEX('Raw Data'!$1:$1048576,0,MATCH(PnL_Full!U$3,'Raw Data'!$5:$5,0)),'Raw Data'!$D:$D,PnL_Full!$C22)</f>
        <v>163000</v>
      </c>
      <c r="V22" s="135">
        <f>SUMIFS(INDEX('Raw Data'!$1:$1048576,0,MATCH(PnL_Full!V$3,'Raw Data'!$5:$5,0)),'Raw Data'!$D:$D,PnL_Full!$C22)</f>
        <v>166000</v>
      </c>
      <c r="W22" s="135">
        <f>SUMIFS(INDEX('Raw Data'!$1:$1048576,0,MATCH(PnL_Full!W$3,'Raw Data'!$5:$5,0)),'Raw Data'!$D:$D,PnL_Full!$C22)</f>
        <v>169000</v>
      </c>
      <c r="X22" s="135"/>
      <c r="Y22" s="135">
        <f t="shared" si="6"/>
        <v>498000</v>
      </c>
      <c r="Z22" s="135">
        <f>SUMIFS(INDEX('Raw Data'!$1:$1048576,0,MATCH(PnL_Full!Z$3,'Raw Data'!$5:$5,0)),'Raw Data'!$D:$D,PnL_Full!$C22)</f>
        <v>172000</v>
      </c>
      <c r="AA22" s="135">
        <f>SUMIFS(INDEX('Raw Data'!$1:$1048576,0,MATCH(PnL_Full!AA$3,'Raw Data'!$5:$5,0)),'Raw Data'!$D:$D,PnL_Full!$C22)</f>
        <v>175000</v>
      </c>
      <c r="AB22" s="135">
        <f>SUMIFS(INDEX('Raw Data'!$1:$1048576,0,MATCH(PnL_Full!AB$3,'Raw Data'!$5:$5,0)),'Raw Data'!$D:$D,PnL_Full!$C22)</f>
        <v>178000</v>
      </c>
      <c r="AC22" s="135">
        <f t="shared" si="7"/>
        <v>525000</v>
      </c>
      <c r="AD22" s="135">
        <f>SUMIFS(INDEX('Raw Data'!$1:$1048576,0,MATCH(PnL_Full!AD$3,'Raw Data'!$5:$5,0)),'Raw Data'!$D:$D,PnL_Full!$C22)</f>
        <v>181000</v>
      </c>
      <c r="AE22" s="135">
        <f>SUMIFS(INDEX('Raw Data'!$1:$1048576,0,MATCH(PnL_Full!AE$3,'Raw Data'!$5:$5,0)),'Raw Data'!$D:$D,PnL_Full!$C22)</f>
        <v>184000</v>
      </c>
      <c r="AF22" s="135">
        <f>SUMIFS(INDEX('Raw Data'!$1:$1048576,0,MATCH(PnL_Full!AF$3,'Raw Data'!$5:$5,0)),'Raw Data'!$D:$D,PnL_Full!$C22)</f>
        <v>187000</v>
      </c>
      <c r="AG22" s="135">
        <f t="shared" si="8"/>
        <v>552000</v>
      </c>
      <c r="AH22" s="135">
        <f>SUMIFS(INDEX('Raw Data'!$1:$1048576,0,MATCH(PnL_Full!AH$3,'Raw Data'!$5:$5,0)),'Raw Data'!$D:$D,PnL_Full!$C22)</f>
        <v>190000</v>
      </c>
      <c r="AI22" s="135">
        <f>SUMIFS(INDEX('Raw Data'!$1:$1048576,0,MATCH(PnL_Full!AI$3,'Raw Data'!$5:$5,0)),'Raw Data'!$D:$D,PnL_Full!$C22)</f>
        <v>193000</v>
      </c>
      <c r="AJ22" s="135">
        <f>SUMIFS(INDEX('Raw Data'!$1:$1048576,0,MATCH(PnL_Full!AJ$3,'Raw Data'!$5:$5,0)),'Raw Data'!$D:$D,PnL_Full!$C22)</f>
        <v>196000</v>
      </c>
      <c r="AK22" s="135">
        <f t="shared" si="9"/>
        <v>579000</v>
      </c>
      <c r="AL22" s="136">
        <f t="shared" si="10"/>
        <v>2154000</v>
      </c>
      <c r="AM22" s="23">
        <f t="shared" si="13"/>
        <v>1313000</v>
      </c>
    </row>
    <row r="23" spans="2:40" x14ac:dyDescent="0.25">
      <c r="B23">
        <f>MAX(A$1:B22)+1</f>
        <v>20</v>
      </c>
      <c r="C23" t="s">
        <v>21</v>
      </c>
      <c r="D23" s="125">
        <f>SUMIFS(INDEX('Raw Data'!$1:$1048576,0,MATCH(PnL_Full!D$3,'Raw Data'!$5:$5,0)),'Raw Data'!$D:$D,PnL_Full!$C23)</f>
        <v>13000</v>
      </c>
      <c r="E23" s="125">
        <f>SUMIFS(INDEX('Raw Data'!$1:$1048576,0,MATCH(PnL_Full!E$3,'Raw Data'!$5:$5,0)),'Raw Data'!$D:$D,PnL_Full!$C23)</f>
        <v>10000</v>
      </c>
      <c r="F23" s="125">
        <f>SUMIFS(INDEX('Raw Data'!$1:$1048576,0,MATCH(PnL_Full!F$3,'Raw Data'!$5:$5,0)),'Raw Data'!$D:$D,PnL_Full!$C23)</f>
        <v>30000</v>
      </c>
      <c r="G23" s="135">
        <f t="shared" si="1"/>
        <v>53000</v>
      </c>
      <c r="H23" s="135">
        <f>SUMIFS(INDEX('Raw Data'!$1:$1048576,0,MATCH(PnL_Full!H$3,'Raw Data'!$5:$5,0)),'Raw Data'!$D:$D,PnL_Full!$C23)</f>
        <v>17000</v>
      </c>
      <c r="I23" s="135">
        <f>SUMIFS(INDEX('Raw Data'!$1:$1048576,0,MATCH(PnL_Full!I$3,'Raw Data'!$5:$5,0)),'Raw Data'!$D:$D,PnL_Full!$C23)</f>
        <v>10000</v>
      </c>
      <c r="J23" s="135">
        <f>SUMIFS(INDEX('Raw Data'!$1:$1048576,0,MATCH(PnL_Full!J$3,'Raw Data'!$5:$5,0)),'Raw Data'!$D:$D,PnL_Full!$C23)</f>
        <v>28000</v>
      </c>
      <c r="K23" s="135">
        <f t="shared" si="2"/>
        <v>55000</v>
      </c>
      <c r="L23" s="135">
        <f>SUMIFS(INDEX('Raw Data'!$1:$1048576,0,MATCH(PnL_Full!L$3,'Raw Data'!$5:$5,0)),'Raw Data'!$D:$D,PnL_Full!$C23)</f>
        <v>28000</v>
      </c>
      <c r="M23" s="135">
        <f>SUMIFS(INDEX('Raw Data'!$1:$1048576,0,MATCH(PnL_Full!M$3,'Raw Data'!$5:$5,0)),'Raw Data'!$D:$D,PnL_Full!$C23)</f>
        <v>30000</v>
      </c>
      <c r="N23" s="135">
        <f>SUMIFS(INDEX('Raw Data'!$1:$1048576,0,MATCH(PnL_Full!N$3,'Raw Data'!$5:$5,0)),'Raw Data'!$D:$D,PnL_Full!$C23)</f>
        <v>21000</v>
      </c>
      <c r="O23" s="135">
        <f t="shared" si="3"/>
        <v>79000</v>
      </c>
      <c r="P23" s="135">
        <f>SUMIFS(INDEX('Raw Data'!$1:$1048576,0,MATCH(PnL_Full!P$3,'Raw Data'!$5:$5,0)),'Raw Data'!$D:$D,PnL_Full!$C23)</f>
        <v>31000</v>
      </c>
      <c r="Q23" s="135">
        <f>SUMIFS(INDEX('Raw Data'!$1:$1048576,0,MATCH(PnL_Full!Q$3,'Raw Data'!$5:$5,0)),'Raw Data'!$D:$D,PnL_Full!$C23)</f>
        <v>31000</v>
      </c>
      <c r="R23" s="135">
        <f>SUMIFS(INDEX('Raw Data'!$1:$1048576,0,MATCH(PnL_Full!R$3,'Raw Data'!$5:$5,0)),'Raw Data'!$D:$D,PnL_Full!$C23)</f>
        <v>35000</v>
      </c>
      <c r="S23" s="135">
        <f t="shared" si="4"/>
        <v>97000</v>
      </c>
      <c r="T23" s="136">
        <f t="shared" si="5"/>
        <v>284000</v>
      </c>
      <c r="U23" s="135">
        <f>SUMIFS(INDEX('Raw Data'!$1:$1048576,0,MATCH(PnL_Full!U$3,'Raw Data'!$5:$5,0)),'Raw Data'!$D:$D,PnL_Full!$C23)</f>
        <v>36000</v>
      </c>
      <c r="V23" s="135">
        <f>SUMIFS(INDEX('Raw Data'!$1:$1048576,0,MATCH(PnL_Full!V$3,'Raw Data'!$5:$5,0)),'Raw Data'!$D:$D,PnL_Full!$C23)</f>
        <v>37000</v>
      </c>
      <c r="W23" s="135">
        <f>SUMIFS(INDEX('Raw Data'!$1:$1048576,0,MATCH(PnL_Full!W$3,'Raw Data'!$5:$5,0)),'Raw Data'!$D:$D,PnL_Full!$C23)</f>
        <v>38000</v>
      </c>
      <c r="X23" s="135"/>
      <c r="Y23" s="135">
        <f t="shared" si="6"/>
        <v>111000</v>
      </c>
      <c r="Z23" s="135">
        <f>SUMIFS(INDEX('Raw Data'!$1:$1048576,0,MATCH(PnL_Full!Z$3,'Raw Data'!$5:$5,0)),'Raw Data'!$D:$D,PnL_Full!$C23)</f>
        <v>39000</v>
      </c>
      <c r="AA23" s="135">
        <f>SUMIFS(INDEX('Raw Data'!$1:$1048576,0,MATCH(PnL_Full!AA$3,'Raw Data'!$5:$5,0)),'Raw Data'!$D:$D,PnL_Full!$C23)</f>
        <v>40000</v>
      </c>
      <c r="AB23" s="135">
        <f>SUMIFS(INDEX('Raw Data'!$1:$1048576,0,MATCH(PnL_Full!AB$3,'Raw Data'!$5:$5,0)),'Raw Data'!$D:$D,PnL_Full!$C23)</f>
        <v>41000</v>
      </c>
      <c r="AC23" s="135">
        <f t="shared" si="7"/>
        <v>120000</v>
      </c>
      <c r="AD23" s="135">
        <f>SUMIFS(INDEX('Raw Data'!$1:$1048576,0,MATCH(PnL_Full!AD$3,'Raw Data'!$5:$5,0)),'Raw Data'!$D:$D,PnL_Full!$C23)</f>
        <v>42000</v>
      </c>
      <c r="AE23" s="135">
        <f>SUMIFS(INDEX('Raw Data'!$1:$1048576,0,MATCH(PnL_Full!AE$3,'Raw Data'!$5:$5,0)),'Raw Data'!$D:$D,PnL_Full!$C23)</f>
        <v>43000</v>
      </c>
      <c r="AF23" s="135">
        <f>SUMIFS(INDEX('Raw Data'!$1:$1048576,0,MATCH(PnL_Full!AF$3,'Raw Data'!$5:$5,0)),'Raw Data'!$D:$D,PnL_Full!$C23)</f>
        <v>44000</v>
      </c>
      <c r="AG23" s="135">
        <f t="shared" si="8"/>
        <v>129000</v>
      </c>
      <c r="AH23" s="135">
        <f>SUMIFS(INDEX('Raw Data'!$1:$1048576,0,MATCH(PnL_Full!AH$3,'Raw Data'!$5:$5,0)),'Raw Data'!$D:$D,PnL_Full!$C23)</f>
        <v>45000</v>
      </c>
      <c r="AI23" s="135">
        <f>SUMIFS(INDEX('Raw Data'!$1:$1048576,0,MATCH(PnL_Full!AI$3,'Raw Data'!$5:$5,0)),'Raw Data'!$D:$D,PnL_Full!$C23)</f>
        <v>46000</v>
      </c>
      <c r="AJ23" s="135">
        <f>SUMIFS(INDEX('Raw Data'!$1:$1048576,0,MATCH(PnL_Full!AJ$3,'Raw Data'!$5:$5,0)),'Raw Data'!$D:$D,PnL_Full!$C23)</f>
        <v>47000</v>
      </c>
      <c r="AK23" s="135">
        <f t="shared" si="9"/>
        <v>138000</v>
      </c>
      <c r="AL23" s="136">
        <f t="shared" si="10"/>
        <v>498000</v>
      </c>
      <c r="AM23" s="23">
        <f t="shared" si="13"/>
        <v>214000</v>
      </c>
    </row>
    <row r="24" spans="2:40" x14ac:dyDescent="0.25">
      <c r="B24">
        <f>MAX(A$1:B23)+1</f>
        <v>21</v>
      </c>
      <c r="C24" t="s">
        <v>16</v>
      </c>
      <c r="D24" s="125">
        <f>SUMIFS(INDEX('Raw Data'!$1:$1048576,0,MATCH(PnL_Full!D$3,'Raw Data'!$5:$5,0)),'Raw Data'!$D:$D,PnL_Full!$C24)</f>
        <v>285000</v>
      </c>
      <c r="E24" s="125">
        <f>SUMIFS(INDEX('Raw Data'!$1:$1048576,0,MATCH(PnL_Full!E$3,'Raw Data'!$5:$5,0)),'Raw Data'!$D:$D,PnL_Full!$C24)</f>
        <v>261000</v>
      </c>
      <c r="F24" s="125">
        <f>SUMIFS(INDEX('Raw Data'!$1:$1048576,0,MATCH(PnL_Full!F$3,'Raw Data'!$5:$5,0)),'Raw Data'!$D:$D,PnL_Full!$C24)</f>
        <v>294000</v>
      </c>
      <c r="G24" s="135">
        <f t="shared" si="1"/>
        <v>840000</v>
      </c>
      <c r="H24" s="135">
        <f>SUMIFS(INDEX('Raw Data'!$1:$1048576,0,MATCH(PnL_Full!H$3,'Raw Data'!$5:$5,0)),'Raw Data'!$D:$D,PnL_Full!$C24)</f>
        <v>465000</v>
      </c>
      <c r="I24" s="135">
        <f>SUMIFS(INDEX('Raw Data'!$1:$1048576,0,MATCH(PnL_Full!I$3,'Raw Data'!$5:$5,0)),'Raw Data'!$D:$D,PnL_Full!$C24)</f>
        <v>381000</v>
      </c>
      <c r="J24" s="135">
        <f>SUMIFS(INDEX('Raw Data'!$1:$1048576,0,MATCH(PnL_Full!J$3,'Raw Data'!$5:$5,0)),'Raw Data'!$D:$D,PnL_Full!$C24)</f>
        <v>591000</v>
      </c>
      <c r="K24" s="135">
        <f t="shared" si="2"/>
        <v>1437000</v>
      </c>
      <c r="L24" s="135">
        <f>SUMIFS(INDEX('Raw Data'!$1:$1048576,0,MATCH(PnL_Full!L$3,'Raw Data'!$5:$5,0)),'Raw Data'!$D:$D,PnL_Full!$C24)</f>
        <v>576000</v>
      </c>
      <c r="M24" s="135">
        <f>SUMIFS(INDEX('Raw Data'!$1:$1048576,0,MATCH(PnL_Full!M$3,'Raw Data'!$5:$5,0)),'Raw Data'!$D:$D,PnL_Full!$C24)</f>
        <v>609000</v>
      </c>
      <c r="N24" s="135">
        <f>SUMIFS(INDEX('Raw Data'!$1:$1048576,0,MATCH(PnL_Full!N$3,'Raw Data'!$5:$5,0)),'Raw Data'!$D:$D,PnL_Full!$C24)</f>
        <v>579000</v>
      </c>
      <c r="O24" s="135">
        <f t="shared" si="3"/>
        <v>1764000</v>
      </c>
      <c r="P24" s="135">
        <f>SUMIFS(INDEX('Raw Data'!$1:$1048576,0,MATCH(PnL_Full!P$3,'Raw Data'!$5:$5,0)),'Raw Data'!$D:$D,PnL_Full!$C24)</f>
        <v>675000</v>
      </c>
      <c r="Q24" s="135">
        <f>SUMIFS(INDEX('Raw Data'!$1:$1048576,0,MATCH(PnL_Full!Q$3,'Raw Data'!$5:$5,0)),'Raw Data'!$D:$D,PnL_Full!$C24)</f>
        <v>699000</v>
      </c>
      <c r="R24" s="135">
        <f>SUMIFS(INDEX('Raw Data'!$1:$1048576,0,MATCH(PnL_Full!R$3,'Raw Data'!$5:$5,0)),'Raw Data'!$D:$D,PnL_Full!$C24)</f>
        <v>744000</v>
      </c>
      <c r="S24" s="135">
        <f t="shared" si="4"/>
        <v>2118000</v>
      </c>
      <c r="T24" s="136">
        <f t="shared" si="5"/>
        <v>6159000</v>
      </c>
      <c r="U24" s="135">
        <f>SUMIFS(INDEX('Raw Data'!$1:$1048576,0,MATCH(PnL_Full!U$3,'Raw Data'!$5:$5,0)),'Raw Data'!$D:$D,PnL_Full!$C24)</f>
        <v>756000</v>
      </c>
      <c r="V24" s="135">
        <f>SUMIFS(INDEX('Raw Data'!$1:$1048576,0,MATCH(PnL_Full!V$3,'Raw Data'!$5:$5,0)),'Raw Data'!$D:$D,PnL_Full!$C24)</f>
        <v>768000</v>
      </c>
      <c r="W24" s="135">
        <f>SUMIFS(INDEX('Raw Data'!$1:$1048576,0,MATCH(PnL_Full!W$3,'Raw Data'!$5:$5,0)),'Raw Data'!$D:$D,PnL_Full!$C24)</f>
        <v>780000</v>
      </c>
      <c r="X24" s="135"/>
      <c r="Y24" s="135">
        <f t="shared" si="6"/>
        <v>2304000</v>
      </c>
      <c r="Z24" s="135">
        <f>SUMIFS(INDEX('Raw Data'!$1:$1048576,0,MATCH(PnL_Full!Z$3,'Raw Data'!$5:$5,0)),'Raw Data'!$D:$D,PnL_Full!$C24)</f>
        <v>792000</v>
      </c>
      <c r="AA24" s="135">
        <f>SUMIFS(INDEX('Raw Data'!$1:$1048576,0,MATCH(PnL_Full!AA$3,'Raw Data'!$5:$5,0)),'Raw Data'!$D:$D,PnL_Full!$C24)</f>
        <v>804000</v>
      </c>
      <c r="AB24" s="135">
        <f>SUMIFS(INDEX('Raw Data'!$1:$1048576,0,MATCH(PnL_Full!AB$3,'Raw Data'!$5:$5,0)),'Raw Data'!$D:$D,PnL_Full!$C24)</f>
        <v>819000</v>
      </c>
      <c r="AC24" s="135">
        <f t="shared" si="7"/>
        <v>2415000</v>
      </c>
      <c r="AD24" s="135">
        <f>SUMIFS(INDEX('Raw Data'!$1:$1048576,0,MATCH(PnL_Full!AD$3,'Raw Data'!$5:$5,0)),'Raw Data'!$D:$D,PnL_Full!$C24)</f>
        <v>834000</v>
      </c>
      <c r="AE24" s="135">
        <f>SUMIFS(INDEX('Raw Data'!$1:$1048576,0,MATCH(PnL_Full!AE$3,'Raw Data'!$5:$5,0)),'Raw Data'!$D:$D,PnL_Full!$C24)</f>
        <v>849000</v>
      </c>
      <c r="AF24" s="135">
        <f>SUMIFS(INDEX('Raw Data'!$1:$1048576,0,MATCH(PnL_Full!AF$3,'Raw Data'!$5:$5,0)),'Raw Data'!$D:$D,PnL_Full!$C24)</f>
        <v>864000</v>
      </c>
      <c r="AG24" s="135">
        <f t="shared" si="8"/>
        <v>2547000</v>
      </c>
      <c r="AH24" s="135">
        <f>SUMIFS(INDEX('Raw Data'!$1:$1048576,0,MATCH(PnL_Full!AH$3,'Raw Data'!$5:$5,0)),'Raw Data'!$D:$D,PnL_Full!$C24)</f>
        <v>879000</v>
      </c>
      <c r="AI24" s="135">
        <f>SUMIFS(INDEX('Raw Data'!$1:$1048576,0,MATCH(PnL_Full!AI$3,'Raw Data'!$5:$5,0)),'Raw Data'!$D:$D,PnL_Full!$C24)</f>
        <v>894000</v>
      </c>
      <c r="AJ24" s="135">
        <f>SUMIFS(INDEX('Raw Data'!$1:$1048576,0,MATCH(PnL_Full!AJ$3,'Raw Data'!$5:$5,0)),'Raw Data'!$D:$D,PnL_Full!$C24)</f>
        <v>909000</v>
      </c>
      <c r="AK24" s="135">
        <f t="shared" si="9"/>
        <v>2682000</v>
      </c>
      <c r="AL24" s="136">
        <f t="shared" si="10"/>
        <v>9948000</v>
      </c>
      <c r="AM24" s="23">
        <f t="shared" si="13"/>
        <v>3789000</v>
      </c>
    </row>
    <row r="25" spans="2:40" x14ac:dyDescent="0.25">
      <c r="B25">
        <f>MAX(A$1:B24)+1</f>
        <v>22</v>
      </c>
      <c r="C25" s="22" t="s">
        <v>124</v>
      </c>
      <c r="D25" s="126">
        <f>SUM(D20:D24)</f>
        <v>1416355</v>
      </c>
      <c r="E25" s="126">
        <f>SUM(E20:E24)</f>
        <v>1466520</v>
      </c>
      <c r="F25" s="126">
        <f>SUM(F20:F24)</f>
        <v>1570955</v>
      </c>
      <c r="G25" s="135">
        <f>SUM(D25:F25)</f>
        <v>4453830</v>
      </c>
      <c r="H25" s="137">
        <f>SUM(H20:H24)</f>
        <v>2233550</v>
      </c>
      <c r="I25" s="137">
        <f>SUM(I20:I24)</f>
        <v>1927680</v>
      </c>
      <c r="J25" s="137">
        <f>SUM(J20:J24)</f>
        <v>2888300</v>
      </c>
      <c r="K25" s="135">
        <f>SUM(H25:J25)</f>
        <v>7049530</v>
      </c>
      <c r="L25" s="137">
        <f>SUM(L20:L24)</f>
        <v>2829015</v>
      </c>
      <c r="M25" s="137">
        <f>SUM(M20:M24)</f>
        <v>2885555</v>
      </c>
      <c r="N25" s="137">
        <f>SUM(N20:N24)</f>
        <v>2963715</v>
      </c>
      <c r="O25" s="135">
        <f>SUM(L25:N25)</f>
        <v>8678285</v>
      </c>
      <c r="P25" s="137">
        <f>SUM(P20:P24)</f>
        <v>3276160</v>
      </c>
      <c r="Q25" s="137">
        <f>SUM(Q20:Q24)</f>
        <v>3378565</v>
      </c>
      <c r="R25" s="137">
        <f>SUM(R20:R24)</f>
        <v>3744225</v>
      </c>
      <c r="S25" s="135">
        <f>SUM(P25:R25)</f>
        <v>10398950</v>
      </c>
      <c r="T25" s="136">
        <f>SUM(S25,O25,K25,G25)</f>
        <v>30580595</v>
      </c>
      <c r="U25" s="137">
        <f>SUM(U20:U24)</f>
        <v>3797580</v>
      </c>
      <c r="V25" s="137">
        <f>SUM(V20:V24)</f>
        <v>3855180</v>
      </c>
      <c r="W25" s="137">
        <f>SUM(W20:W24)</f>
        <v>3943485</v>
      </c>
      <c r="X25" s="135"/>
      <c r="Y25" s="135">
        <f>SUM(U25:W25)</f>
        <v>11596245</v>
      </c>
      <c r="Z25" s="137">
        <f>SUM(Z20:Z24)</f>
        <v>3969985</v>
      </c>
      <c r="AA25" s="137">
        <f>SUM(AA20:AA24)</f>
        <v>4048800</v>
      </c>
      <c r="AB25" s="137">
        <f>SUM(AB20:AB24)</f>
        <v>4117590</v>
      </c>
      <c r="AC25" s="135">
        <f>SUM(Z25:AB25)</f>
        <v>12136375</v>
      </c>
      <c r="AD25" s="137">
        <f>SUM(AD20:AD24)</f>
        <v>4183215</v>
      </c>
      <c r="AE25" s="137">
        <f>SUM(AE20:AE24)</f>
        <v>4253135</v>
      </c>
      <c r="AF25" s="137">
        <f>SUM(AF20:AF24)</f>
        <v>4335200</v>
      </c>
      <c r="AG25" s="135">
        <f>SUM(AD25:AF25)</f>
        <v>12771550</v>
      </c>
      <c r="AH25" s="137">
        <f>SUM(AH20:AH24)</f>
        <v>4420455</v>
      </c>
      <c r="AI25" s="137">
        <f>SUM(AI20:AI24)</f>
        <v>4500070</v>
      </c>
      <c r="AJ25" s="137">
        <f>SUM(AJ20:AJ24)</f>
        <v>4553335</v>
      </c>
      <c r="AK25" s="135">
        <f>SUM(AH25:AJ25)</f>
        <v>13473860</v>
      </c>
      <c r="AL25" s="136">
        <f>SUM(AK25,AG25,AC25,Y25)</f>
        <v>49978030</v>
      </c>
      <c r="AM25" s="23">
        <f t="shared" si="13"/>
        <v>19397435</v>
      </c>
    </row>
    <row r="26" spans="2:40" x14ac:dyDescent="0.25">
      <c r="B26">
        <f>MAX(A$1:B25)+1</f>
        <v>23</v>
      </c>
      <c r="C26" s="22" t="s">
        <v>126</v>
      </c>
      <c r="D26" s="126">
        <f>D17-D25</f>
        <v>486582.77675125003</v>
      </c>
      <c r="E26" s="126">
        <f>E17-E25</f>
        <v>273279.19940585271</v>
      </c>
      <c r="F26" s="126">
        <f>F17-F25</f>
        <v>342731.64065601863</v>
      </c>
      <c r="G26" s="135">
        <f>SUM(D26:F26)</f>
        <v>1102593.6168131214</v>
      </c>
      <c r="H26" s="137">
        <f>H17-H25</f>
        <v>763772.97787716985</v>
      </c>
      <c r="I26" s="137">
        <f>I17-I25</f>
        <v>463290.61361890472</v>
      </c>
      <c r="J26" s="137">
        <f>J17-J25</f>
        <v>830740.46210026368</v>
      </c>
      <c r="K26" s="135">
        <f>SUM(H26:J26)</f>
        <v>2057804.0535963383</v>
      </c>
      <c r="L26" s="137">
        <f>L17-L25</f>
        <v>736774.68410622329</v>
      </c>
      <c r="M26" s="137">
        <f>M17-M25</f>
        <v>819159.69573145732</v>
      </c>
      <c r="N26" s="137">
        <f>N17-N25</f>
        <v>524966.76293248683</v>
      </c>
      <c r="O26" s="135">
        <f>SUM(L26:N26)</f>
        <v>2080901.1427701674</v>
      </c>
      <c r="P26" s="137">
        <f>P17-P25</f>
        <v>741041.26370443963</v>
      </c>
      <c r="Q26" s="137">
        <f>Q17-Q25</f>
        <v>725791.23484981619</v>
      </c>
      <c r="R26" s="137">
        <f>R17-R25</f>
        <v>596037.87248077989</v>
      </c>
      <c r="S26" s="135">
        <f>SUM(P26:R26)</f>
        <v>2062870.3710350357</v>
      </c>
      <c r="T26" s="136">
        <f>SUM(S26,O26,K26,G26)</f>
        <v>7304169.1842146628</v>
      </c>
      <c r="U26" s="137">
        <f>U17-U25</f>
        <v>548338.37375575677</v>
      </c>
      <c r="V26" s="137">
        <f>V17-V25</f>
        <v>493421.44892250933</v>
      </c>
      <c r="W26" s="137">
        <f>W17-W25</f>
        <v>465023.47137803584</v>
      </c>
      <c r="X26" s="135"/>
      <c r="Y26" s="135">
        <f>SUM(U26:W26)</f>
        <v>1506783.2940563019</v>
      </c>
      <c r="Z26" s="137">
        <f>Z17-Z25</f>
        <v>391005.98119236529</v>
      </c>
      <c r="AA26" s="137">
        <f>AA17-AA25</f>
        <v>348982.45375237614</v>
      </c>
      <c r="AB26" s="137">
        <f>AB17-AB25</f>
        <v>292683.18184725754</v>
      </c>
      <c r="AC26" s="135">
        <f>SUM(Z26:AB26)</f>
        <v>1032671.616791999</v>
      </c>
      <c r="AD26" s="137">
        <f>AD17-AD25</f>
        <v>247814.77750776708</v>
      </c>
      <c r="AE26" s="137">
        <f>AE17-AE25</f>
        <v>187514.38094605133</v>
      </c>
      <c r="AF26" s="137">
        <f>AF17-AF25</f>
        <v>137957.60268699005</v>
      </c>
      <c r="AG26" s="135">
        <f>SUM(AD26:AF26)</f>
        <v>573286.76114080846</v>
      </c>
      <c r="AH26" s="137">
        <f>AH17-AH25</f>
        <v>90022.428284883499</v>
      </c>
      <c r="AI26" s="137">
        <f>AI17-AI25</f>
        <v>28359.521708115935</v>
      </c>
      <c r="AJ26" s="137">
        <f>AJ17-AJ25</f>
        <v>-36799.01916558668</v>
      </c>
      <c r="AK26" s="135">
        <f>SUM(AH26:AJ26)</f>
        <v>81582.930827412754</v>
      </c>
      <c r="AL26" s="136">
        <f>SUM(AK26,AG26,AC26,Y26)</f>
        <v>3194324.6028165221</v>
      </c>
      <c r="AM26" s="23">
        <f t="shared" si="13"/>
        <v>-4109844.5813981406</v>
      </c>
    </row>
    <row r="27" spans="2:40" s="131" customFormat="1" x14ac:dyDescent="0.25">
      <c r="B27">
        <f>MAX(A$1:B26)+1</f>
        <v>24</v>
      </c>
      <c r="C27" s="129"/>
      <c r="D27" s="130">
        <f t="shared" ref="D27:AL27" si="14">D26/D12</f>
        <v>0.11311280949129129</v>
      </c>
      <c r="E27" s="130">
        <f t="shared" si="14"/>
        <v>6.9032923770854793E-2</v>
      </c>
      <c r="F27" s="130">
        <f t="shared" si="14"/>
        <v>7.8172904847704991E-2</v>
      </c>
      <c r="G27" s="158">
        <f t="shared" si="14"/>
        <v>8.7198059379347562E-2</v>
      </c>
      <c r="H27" s="158">
        <f t="shared" si="14"/>
        <v>0.11052158109655526</v>
      </c>
      <c r="I27" s="158">
        <f t="shared" si="14"/>
        <v>8.3465851340683891E-2</v>
      </c>
      <c r="J27" s="158">
        <f t="shared" si="14"/>
        <v>9.5624025810713026E-2</v>
      </c>
      <c r="K27" s="158">
        <f t="shared" si="14"/>
        <v>9.7300971881566833E-2</v>
      </c>
      <c r="L27" s="158">
        <f t="shared" si="14"/>
        <v>8.783895541662376E-2</v>
      </c>
      <c r="M27" s="158">
        <f t="shared" si="14"/>
        <v>9.339139315269257E-2</v>
      </c>
      <c r="N27" s="158">
        <f t="shared" si="14"/>
        <v>6.3077090114871934E-2</v>
      </c>
      <c r="O27" s="158">
        <f t="shared" si="14"/>
        <v>8.1662679791469406E-2</v>
      </c>
      <c r="P27" s="158">
        <f t="shared" si="14"/>
        <v>7.6822878326269398E-2</v>
      </c>
      <c r="Q27" s="158">
        <f t="shared" si="14"/>
        <v>7.3110150031731574E-2</v>
      </c>
      <c r="R27" s="158">
        <f t="shared" si="14"/>
        <v>5.6380284657917792E-2</v>
      </c>
      <c r="S27" s="158">
        <f t="shared" si="14"/>
        <v>6.8431115445694163E-2</v>
      </c>
      <c r="T27" s="159">
        <f t="shared" si="14"/>
        <v>8.1683445745380459E-2</v>
      </c>
      <c r="U27" s="158">
        <f t="shared" si="14"/>
        <v>5.1437094341475517E-2</v>
      </c>
      <c r="V27" s="158">
        <f t="shared" si="14"/>
        <v>4.5910895633180883E-2</v>
      </c>
      <c r="W27" s="158">
        <f t="shared" si="14"/>
        <v>4.2364139717768014E-2</v>
      </c>
      <c r="X27" s="158"/>
      <c r="Y27" s="158">
        <f t="shared" si="14"/>
        <v>4.6527832196273905E-2</v>
      </c>
      <c r="Z27" s="158">
        <f t="shared" si="14"/>
        <v>3.5741762482947123E-2</v>
      </c>
      <c r="AA27" s="158">
        <f t="shared" si="14"/>
        <v>3.1385311179094551E-2</v>
      </c>
      <c r="AB27" s="158">
        <f t="shared" si="14"/>
        <v>2.6054998980193717E-2</v>
      </c>
      <c r="AC27" s="158">
        <f t="shared" si="14"/>
        <v>3.1018307271776541E-2</v>
      </c>
      <c r="AD27" s="158">
        <f t="shared" si="14"/>
        <v>2.1787466391480107E-2</v>
      </c>
      <c r="AE27" s="158">
        <f t="shared" si="14"/>
        <v>1.6314792252137542E-2</v>
      </c>
      <c r="AF27" s="158">
        <f t="shared" si="14"/>
        <v>1.182330480851955E-2</v>
      </c>
      <c r="AG27" s="158">
        <f t="shared" si="14"/>
        <v>1.659969252089994E-2</v>
      </c>
      <c r="AH27" s="158">
        <f t="shared" si="14"/>
        <v>7.5919171143345619E-3</v>
      </c>
      <c r="AI27" s="158">
        <f t="shared" si="14"/>
        <v>2.3617643274087231E-3</v>
      </c>
      <c r="AJ27" s="158">
        <f t="shared" si="14"/>
        <v>-3.0478114328441391E-3</v>
      </c>
      <c r="AK27" s="158">
        <f t="shared" si="14"/>
        <v>2.2700166857326479E-3</v>
      </c>
      <c r="AL27" s="159">
        <f t="shared" si="14"/>
        <v>2.346142056903595E-2</v>
      </c>
      <c r="AN27" s="132">
        <f>(AL27-T27)*10000</f>
        <v>-582.22025176344505</v>
      </c>
    </row>
    <row r="28" spans="2:40" x14ac:dyDescent="0.25">
      <c r="B28">
        <f>MAX(A$1:B27)+1</f>
        <v>25</v>
      </c>
      <c r="C28" s="22" t="s">
        <v>125</v>
      </c>
      <c r="D28" s="26"/>
      <c r="E28" s="26"/>
      <c r="F28" s="26"/>
      <c r="G28" s="76"/>
      <c r="H28" s="150"/>
      <c r="I28" s="150"/>
      <c r="J28" s="150"/>
      <c r="K28" s="76"/>
      <c r="L28" s="150"/>
      <c r="M28" s="150"/>
      <c r="N28" s="150"/>
      <c r="O28" s="76"/>
      <c r="P28" s="150"/>
      <c r="Q28" s="150"/>
      <c r="R28" s="150"/>
      <c r="S28" s="76"/>
      <c r="T28" s="151"/>
      <c r="U28" s="150"/>
      <c r="V28" s="150"/>
      <c r="W28" s="150"/>
      <c r="X28" s="150"/>
      <c r="Y28" s="76"/>
      <c r="Z28" s="150"/>
      <c r="AA28" s="150"/>
      <c r="AB28" s="150"/>
      <c r="AC28" s="76"/>
      <c r="AD28" s="150"/>
      <c r="AE28" s="150"/>
      <c r="AF28" s="150"/>
      <c r="AG28" s="76"/>
      <c r="AH28" s="150"/>
      <c r="AI28" s="150"/>
      <c r="AJ28" s="150"/>
      <c r="AK28" s="76"/>
      <c r="AL28" s="151"/>
      <c r="AN28" s="24">
        <f>AN18-AN27</f>
        <v>250.87995544418817</v>
      </c>
    </row>
    <row r="29" spans="2:40" ht="5.25" customHeight="1" x14ac:dyDescent="0.25">
      <c r="B29">
        <f>MAX(A$1:B28)+1</f>
        <v>26</v>
      </c>
      <c r="C29" s="22"/>
      <c r="D29" s="26"/>
      <c r="E29" s="26"/>
      <c r="F29" s="26"/>
      <c r="G29" s="76"/>
      <c r="H29" s="150"/>
      <c r="I29" s="150"/>
      <c r="J29" s="150"/>
      <c r="K29" s="76"/>
      <c r="L29" s="150"/>
      <c r="M29" s="150"/>
      <c r="N29" s="150"/>
      <c r="O29" s="76"/>
      <c r="P29" s="150"/>
      <c r="Q29" s="150"/>
      <c r="R29" s="150"/>
      <c r="S29" s="76"/>
      <c r="T29" s="151"/>
      <c r="U29" s="150"/>
      <c r="V29" s="150"/>
      <c r="W29" s="150"/>
      <c r="X29" s="150"/>
      <c r="Y29" s="76"/>
      <c r="Z29" s="150"/>
      <c r="AA29" s="150"/>
      <c r="AB29" s="150"/>
      <c r="AC29" s="76"/>
      <c r="AD29" s="150"/>
      <c r="AE29" s="150"/>
      <c r="AF29" s="150"/>
      <c r="AG29" s="76"/>
      <c r="AH29" s="150"/>
      <c r="AI29" s="150"/>
      <c r="AJ29" s="150"/>
      <c r="AK29" s="76"/>
      <c r="AL29" s="151"/>
      <c r="AN29" s="24"/>
    </row>
    <row r="30" spans="2:40" x14ac:dyDescent="0.25">
      <c r="B30">
        <f>MAX(A$1:B29)+1</f>
        <v>27</v>
      </c>
      <c r="C30" t="s">
        <v>17</v>
      </c>
      <c r="D30" s="125">
        <f>SUMIFS(INDEX('Raw Data'!$1:$1048576,0,MATCH(PnL_Full!D$3,'Raw Data'!$5:$5,0)),'Raw Data'!$D:$D,PnL_Full!$C30)</f>
        <v>44440</v>
      </c>
      <c r="E30" s="125">
        <f>SUMIFS(INDEX('Raw Data'!$1:$1048576,0,MATCH(PnL_Full!E$3,'Raw Data'!$5:$5,0)),'Raw Data'!$D:$D,PnL_Full!$C30)</f>
        <v>39730</v>
      </c>
      <c r="F30" s="125">
        <f>SUMIFS(INDEX('Raw Data'!$1:$1048576,0,MATCH(PnL_Full!F$3,'Raw Data'!$5:$5,0)),'Raw Data'!$D:$D,PnL_Full!$C30)</f>
        <v>42910</v>
      </c>
      <c r="G30" s="135">
        <f t="shared" si="1"/>
        <v>127080</v>
      </c>
      <c r="H30" s="135">
        <f>SUMIFS(INDEX('Raw Data'!$1:$1048576,0,MATCH(PnL_Full!H$3,'Raw Data'!$5:$5,0)),'Raw Data'!$D:$D,PnL_Full!$C30)</f>
        <v>63660</v>
      </c>
      <c r="I30" s="135">
        <f>SUMIFS(INDEX('Raw Data'!$1:$1048576,0,MATCH(PnL_Full!I$3,'Raw Data'!$5:$5,0)),'Raw Data'!$D:$D,PnL_Full!$C30)</f>
        <v>52110</v>
      </c>
      <c r="J30" s="135">
        <f>SUMIFS(INDEX('Raw Data'!$1:$1048576,0,MATCH(PnL_Full!J$3,'Raw Data'!$5:$5,0)),'Raw Data'!$D:$D,PnL_Full!$C30)</f>
        <v>78360</v>
      </c>
      <c r="K30" s="135">
        <f t="shared" si="2"/>
        <v>194130</v>
      </c>
      <c r="L30" s="135">
        <f>SUMIFS(INDEX('Raw Data'!$1:$1048576,0,MATCH(PnL_Full!L$3,'Raw Data'!$5:$5,0)),'Raw Data'!$D:$D,PnL_Full!$C30)</f>
        <v>76360</v>
      </c>
      <c r="M30" s="135">
        <f>SUMIFS(INDEX('Raw Data'!$1:$1048576,0,MATCH(PnL_Full!M$3,'Raw Data'!$5:$5,0)),'Raw Data'!$D:$D,PnL_Full!$C30)</f>
        <v>80400</v>
      </c>
      <c r="N30" s="135">
        <f>SUMIFS(INDEX('Raw Data'!$1:$1048576,0,MATCH(PnL_Full!N$3,'Raw Data'!$5:$5,0)),'Raw Data'!$D:$D,PnL_Full!$C30)</f>
        <v>76600</v>
      </c>
      <c r="O30" s="135">
        <f t="shared" si="3"/>
        <v>233360</v>
      </c>
      <c r="P30" s="135">
        <f>SUMIFS(INDEX('Raw Data'!$1:$1048576,0,MATCH(PnL_Full!P$3,'Raw Data'!$5:$5,0)),'Raw Data'!$D:$D,PnL_Full!$C30)</f>
        <v>84980</v>
      </c>
      <c r="Q30" s="135">
        <f>SUMIFS(INDEX('Raw Data'!$1:$1048576,0,MATCH(PnL_Full!Q$3,'Raw Data'!$5:$5,0)),'Raw Data'!$D:$D,PnL_Full!$C30)</f>
        <v>87980</v>
      </c>
      <c r="R30" s="135">
        <f>SUMIFS(INDEX('Raw Data'!$1:$1048576,0,MATCH(PnL_Full!R$3,'Raw Data'!$5:$5,0)),'Raw Data'!$D:$D,PnL_Full!$C30)</f>
        <v>95340</v>
      </c>
      <c r="S30" s="135">
        <f t="shared" si="4"/>
        <v>268300</v>
      </c>
      <c r="T30" s="136">
        <f t="shared" si="5"/>
        <v>822870</v>
      </c>
      <c r="U30" s="135">
        <f>SUMIFS(INDEX('Raw Data'!$1:$1048576,0,MATCH(PnL_Full!U$3,'Raw Data'!$5:$5,0)),'Raw Data'!$D:$D,PnL_Full!$C30)</f>
        <v>98150</v>
      </c>
      <c r="V30" s="135">
        <f>SUMIFS(INDEX('Raw Data'!$1:$1048576,0,MATCH(PnL_Full!V$3,'Raw Data'!$5:$5,0)),'Raw Data'!$D:$D,PnL_Full!$C30)</f>
        <v>99860</v>
      </c>
      <c r="W30" s="135">
        <f>SUMIFS(INDEX('Raw Data'!$1:$1048576,0,MATCH(PnL_Full!W$3,'Raw Data'!$5:$5,0)),'Raw Data'!$D:$D,PnL_Full!$C30)</f>
        <v>103370</v>
      </c>
      <c r="X30" s="135"/>
      <c r="Y30" s="135">
        <f t="shared" si="6"/>
        <v>301380</v>
      </c>
      <c r="Z30" s="135">
        <f>SUMIFS(INDEX('Raw Data'!$1:$1048576,0,MATCH(PnL_Full!Z$3,'Raw Data'!$5:$5,0)),'Raw Data'!$D:$D,PnL_Full!$C30)</f>
        <v>104570</v>
      </c>
      <c r="AA30" s="135">
        <f>SUMIFS(INDEX('Raw Data'!$1:$1048576,0,MATCH(PnL_Full!AA$3,'Raw Data'!$5:$5,0)),'Raw Data'!$D:$D,PnL_Full!$C30)</f>
        <v>107490</v>
      </c>
      <c r="AB30" s="135">
        <f>SUMIFS(INDEX('Raw Data'!$1:$1048576,0,MATCH(PnL_Full!AB$3,'Raw Data'!$5:$5,0)),'Raw Data'!$D:$D,PnL_Full!$C30)</f>
        <v>109570</v>
      </c>
      <c r="AC30" s="135">
        <f t="shared" si="7"/>
        <v>321630</v>
      </c>
      <c r="AD30" s="135">
        <f>SUMIFS(INDEX('Raw Data'!$1:$1048576,0,MATCH(PnL_Full!AD$3,'Raw Data'!$5:$5,0)),'Raw Data'!$D:$D,PnL_Full!$C30)</f>
        <v>113090</v>
      </c>
      <c r="AE30" s="135">
        <f>SUMIFS(INDEX('Raw Data'!$1:$1048576,0,MATCH(PnL_Full!AE$3,'Raw Data'!$5:$5,0)),'Raw Data'!$D:$D,PnL_Full!$C30)</f>
        <v>115330</v>
      </c>
      <c r="AF30" s="135">
        <f>SUMIFS(INDEX('Raw Data'!$1:$1048576,0,MATCH(PnL_Full!AF$3,'Raw Data'!$5:$5,0)),'Raw Data'!$D:$D,PnL_Full!$C30)</f>
        <v>118240</v>
      </c>
      <c r="AG30" s="135">
        <f t="shared" si="8"/>
        <v>346660</v>
      </c>
      <c r="AH30" s="135">
        <f>SUMIFS(INDEX('Raw Data'!$1:$1048576,0,MATCH(PnL_Full!AH$3,'Raw Data'!$5:$5,0)),'Raw Data'!$D:$D,PnL_Full!$C30)</f>
        <v>121400</v>
      </c>
      <c r="AI30" s="135">
        <f>SUMIFS(INDEX('Raw Data'!$1:$1048576,0,MATCH(PnL_Full!AI$3,'Raw Data'!$5:$5,0)),'Raw Data'!$D:$D,PnL_Full!$C30)</f>
        <v>124130</v>
      </c>
      <c r="AJ30" s="135">
        <f>SUMIFS(INDEX('Raw Data'!$1:$1048576,0,MATCH(PnL_Full!AJ$3,'Raw Data'!$5:$5,0)),'Raw Data'!$D:$D,PnL_Full!$C30)</f>
        <v>126750</v>
      </c>
      <c r="AK30" s="135">
        <f t="shared" si="9"/>
        <v>372280</v>
      </c>
      <c r="AL30" s="136">
        <f t="shared" si="10"/>
        <v>1341950</v>
      </c>
    </row>
    <row r="31" spans="2:40" x14ac:dyDescent="0.25">
      <c r="B31">
        <f>MAX(A$1:B30)+1</f>
        <v>28</v>
      </c>
      <c r="C31" t="s">
        <v>49</v>
      </c>
      <c r="D31" s="125">
        <f>SUMIFS(INDEX('Raw Data'!$1:$1048576,0,MATCH(PnL_Full!D$3,'Raw Data'!$5:$5,0)),'Raw Data'!$D:$D,PnL_Full!$C31)</f>
        <v>510000</v>
      </c>
      <c r="E31" s="125">
        <f>SUMIFS(INDEX('Raw Data'!$1:$1048576,0,MATCH(PnL_Full!E$3,'Raw Data'!$5:$5,0)),'Raw Data'!$D:$D,PnL_Full!$C31)</f>
        <v>523000</v>
      </c>
      <c r="F31" s="125">
        <f>SUMIFS(INDEX('Raw Data'!$1:$1048576,0,MATCH(PnL_Full!F$3,'Raw Data'!$5:$5,0)),'Raw Data'!$D:$D,PnL_Full!$C31)</f>
        <v>478000</v>
      </c>
      <c r="G31" s="135">
        <f t="shared" si="1"/>
        <v>1511000</v>
      </c>
      <c r="H31" s="135">
        <f>SUMIFS(INDEX('Raw Data'!$1:$1048576,0,MATCH(PnL_Full!H$3,'Raw Data'!$5:$5,0)),'Raw Data'!$D:$D,PnL_Full!$C31)</f>
        <v>588000</v>
      </c>
      <c r="I31" s="135">
        <f>SUMIFS(INDEX('Raw Data'!$1:$1048576,0,MATCH(PnL_Full!I$3,'Raw Data'!$5:$5,0)),'Raw Data'!$D:$D,PnL_Full!$C31)</f>
        <v>495000</v>
      </c>
      <c r="J31" s="135">
        <f>SUMIFS(INDEX('Raw Data'!$1:$1048576,0,MATCH(PnL_Full!J$3,'Raw Data'!$5:$5,0)),'Raw Data'!$D:$D,PnL_Full!$C31)</f>
        <v>564000</v>
      </c>
      <c r="K31" s="135">
        <f t="shared" si="2"/>
        <v>1647000</v>
      </c>
      <c r="L31" s="135">
        <f>SUMIFS(INDEX('Raw Data'!$1:$1048576,0,MATCH(PnL_Full!L$3,'Raw Data'!$5:$5,0)),'Raw Data'!$D:$D,PnL_Full!$C31)</f>
        <v>555000</v>
      </c>
      <c r="M31" s="135">
        <f>SUMIFS(INDEX('Raw Data'!$1:$1048576,0,MATCH(PnL_Full!M$3,'Raw Data'!$5:$5,0)),'Raw Data'!$D:$D,PnL_Full!$C31)</f>
        <v>518000</v>
      </c>
      <c r="N31" s="135">
        <f>SUMIFS(INDEX('Raw Data'!$1:$1048576,0,MATCH(PnL_Full!N$3,'Raw Data'!$5:$5,0)),'Raw Data'!$D:$D,PnL_Full!$C31)</f>
        <v>553000</v>
      </c>
      <c r="O31" s="135">
        <f t="shared" si="3"/>
        <v>1626000</v>
      </c>
      <c r="P31" s="135">
        <f>SUMIFS(INDEX('Raw Data'!$1:$1048576,0,MATCH(PnL_Full!P$3,'Raw Data'!$5:$5,0)),'Raw Data'!$D:$D,PnL_Full!$C31)</f>
        <v>599000</v>
      </c>
      <c r="Q31" s="135">
        <f>SUMIFS(INDEX('Raw Data'!$1:$1048576,0,MATCH(PnL_Full!Q$3,'Raw Data'!$5:$5,0)),'Raw Data'!$D:$D,PnL_Full!$C31)</f>
        <v>591000</v>
      </c>
      <c r="R31" s="135">
        <f>SUMIFS(INDEX('Raw Data'!$1:$1048576,0,MATCH(PnL_Full!R$3,'Raw Data'!$5:$5,0)),'Raw Data'!$D:$D,PnL_Full!$C31)</f>
        <v>658000</v>
      </c>
      <c r="S31" s="135">
        <f t="shared" si="4"/>
        <v>1848000</v>
      </c>
      <c r="T31" s="136">
        <f t="shared" si="5"/>
        <v>6632000</v>
      </c>
      <c r="U31" s="135">
        <f>SUMIFS(INDEX('Raw Data'!$1:$1048576,0,MATCH(PnL_Full!U$3,'Raw Data'!$5:$5,0)),'Raw Data'!$D:$D,PnL_Full!$C31)</f>
        <v>668000</v>
      </c>
      <c r="V31" s="135">
        <f>SUMIFS(INDEX('Raw Data'!$1:$1048576,0,MATCH(PnL_Full!V$3,'Raw Data'!$5:$5,0)),'Raw Data'!$D:$D,PnL_Full!$C31)</f>
        <v>679000</v>
      </c>
      <c r="W31" s="135">
        <f>SUMIFS(INDEX('Raw Data'!$1:$1048576,0,MATCH(PnL_Full!W$3,'Raw Data'!$5:$5,0)),'Raw Data'!$D:$D,PnL_Full!$C31)</f>
        <v>690000</v>
      </c>
      <c r="X31" s="135"/>
      <c r="Y31" s="135">
        <f t="shared" si="6"/>
        <v>2037000</v>
      </c>
      <c r="Z31" s="135">
        <f>SUMIFS(INDEX('Raw Data'!$1:$1048576,0,MATCH(PnL_Full!Z$3,'Raw Data'!$5:$5,0)),'Raw Data'!$D:$D,PnL_Full!$C31)</f>
        <v>701000</v>
      </c>
      <c r="AA31" s="135">
        <f>SUMIFS(INDEX('Raw Data'!$1:$1048576,0,MATCH(PnL_Full!AA$3,'Raw Data'!$5:$5,0)),'Raw Data'!$D:$D,PnL_Full!$C31)</f>
        <v>712000</v>
      </c>
      <c r="AB31" s="135">
        <f>SUMIFS(INDEX('Raw Data'!$1:$1048576,0,MATCH(PnL_Full!AB$3,'Raw Data'!$5:$5,0)),'Raw Data'!$D:$D,PnL_Full!$C31)</f>
        <v>723000</v>
      </c>
      <c r="AC31" s="135">
        <f t="shared" si="7"/>
        <v>2136000</v>
      </c>
      <c r="AD31" s="135">
        <f>SUMIFS(INDEX('Raw Data'!$1:$1048576,0,MATCH(PnL_Full!AD$3,'Raw Data'!$5:$5,0)),'Raw Data'!$D:$D,PnL_Full!$C31)</f>
        <v>734000</v>
      </c>
      <c r="AE31" s="135">
        <f>SUMIFS(INDEX('Raw Data'!$1:$1048576,0,MATCH(PnL_Full!AE$3,'Raw Data'!$5:$5,0)),'Raw Data'!$D:$D,PnL_Full!$C31)</f>
        <v>746000</v>
      </c>
      <c r="AF31" s="135">
        <f>SUMIFS(INDEX('Raw Data'!$1:$1048576,0,MATCH(PnL_Full!AF$3,'Raw Data'!$5:$5,0)),'Raw Data'!$D:$D,PnL_Full!$C31)</f>
        <v>758000</v>
      </c>
      <c r="AG31" s="135">
        <f t="shared" si="8"/>
        <v>2238000</v>
      </c>
      <c r="AH31" s="135">
        <f>SUMIFS(INDEX('Raw Data'!$1:$1048576,0,MATCH(PnL_Full!AH$3,'Raw Data'!$5:$5,0)),'Raw Data'!$D:$D,PnL_Full!$C31)</f>
        <v>770000</v>
      </c>
      <c r="AI31" s="135">
        <f>SUMIFS(INDEX('Raw Data'!$1:$1048576,0,MATCH(PnL_Full!AI$3,'Raw Data'!$5:$5,0)),'Raw Data'!$D:$D,PnL_Full!$C31)</f>
        <v>782000</v>
      </c>
      <c r="AJ31" s="135">
        <f>SUMIFS(INDEX('Raw Data'!$1:$1048576,0,MATCH(PnL_Full!AJ$3,'Raw Data'!$5:$5,0)),'Raw Data'!$D:$D,PnL_Full!$C31)</f>
        <v>794000</v>
      </c>
      <c r="AK31" s="135">
        <f t="shared" si="9"/>
        <v>2346000</v>
      </c>
      <c r="AL31" s="136">
        <f t="shared" si="10"/>
        <v>8757000</v>
      </c>
    </row>
    <row r="32" spans="2:40" x14ac:dyDescent="0.25">
      <c r="B32">
        <f>MAX(A$1:B31)+1</f>
        <v>29</v>
      </c>
      <c r="C32" s="38" t="s">
        <v>127</v>
      </c>
      <c r="D32" s="124">
        <f>SUM(D30:D31)</f>
        <v>554440</v>
      </c>
      <c r="E32" s="124">
        <f>SUM(E30:E31)</f>
        <v>562730</v>
      </c>
      <c r="F32" s="124">
        <f>SUM(F30:F31)</f>
        <v>520910</v>
      </c>
      <c r="G32" s="145">
        <f>SUM(D32:F32)</f>
        <v>1638080</v>
      </c>
      <c r="H32" s="145">
        <f>SUM(H30:H31)</f>
        <v>651660</v>
      </c>
      <c r="I32" s="145">
        <f>SUM(I30:I31)</f>
        <v>547110</v>
      </c>
      <c r="J32" s="145">
        <f>SUM(J30:J31)</f>
        <v>642360</v>
      </c>
      <c r="K32" s="145">
        <f>SUM(H32:J32)</f>
        <v>1841130</v>
      </c>
      <c r="L32" s="145">
        <f>SUM(L30:L31)</f>
        <v>631360</v>
      </c>
      <c r="M32" s="145">
        <f>SUM(M30:M31)</f>
        <v>598400</v>
      </c>
      <c r="N32" s="145">
        <f>SUM(N30:N31)</f>
        <v>629600</v>
      </c>
      <c r="O32" s="145">
        <f>SUM(L32:N32)</f>
        <v>1859360</v>
      </c>
      <c r="P32" s="145">
        <f>SUM(P30:P31)</f>
        <v>683980</v>
      </c>
      <c r="Q32" s="145">
        <f>SUM(Q30:Q31)</f>
        <v>678980</v>
      </c>
      <c r="R32" s="145">
        <f>SUM(R30:R31)</f>
        <v>753340</v>
      </c>
      <c r="S32" s="145">
        <f>SUM(P32:R32)</f>
        <v>2116300</v>
      </c>
      <c r="T32" s="146">
        <f>SUM(S32,O32,K32,G32)</f>
        <v>7454870</v>
      </c>
      <c r="U32" s="145">
        <f>SUM(U30:U31)</f>
        <v>766150</v>
      </c>
      <c r="V32" s="145">
        <f>SUM(V30:V31)</f>
        <v>778860</v>
      </c>
      <c r="W32" s="145">
        <f>SUM(W30:W31)</f>
        <v>793370</v>
      </c>
      <c r="X32" s="145"/>
      <c r="Y32" s="145">
        <f>SUM(U32:W32)</f>
        <v>2338380</v>
      </c>
      <c r="Z32" s="145">
        <f>SUM(Z30:Z31)</f>
        <v>805570</v>
      </c>
      <c r="AA32" s="145">
        <f>SUM(AA30:AA31)</f>
        <v>819490</v>
      </c>
      <c r="AB32" s="145">
        <f>SUM(AB30:AB31)</f>
        <v>832570</v>
      </c>
      <c r="AC32" s="145">
        <f>SUM(Z32:AB32)</f>
        <v>2457630</v>
      </c>
      <c r="AD32" s="145">
        <f>SUM(AD30:AD31)</f>
        <v>847090</v>
      </c>
      <c r="AE32" s="145">
        <f>SUM(AE30:AE31)</f>
        <v>861330</v>
      </c>
      <c r="AF32" s="145">
        <f>SUM(AF30:AF31)</f>
        <v>876240</v>
      </c>
      <c r="AG32" s="145">
        <f>SUM(AD32:AF32)</f>
        <v>2584660</v>
      </c>
      <c r="AH32" s="145">
        <f>SUM(AH30:AH31)</f>
        <v>891400</v>
      </c>
      <c r="AI32" s="145">
        <f>SUM(AI30:AI31)</f>
        <v>906130</v>
      </c>
      <c r="AJ32" s="145">
        <f>SUM(AJ30:AJ31)</f>
        <v>920750</v>
      </c>
      <c r="AK32" s="145">
        <f>SUM(AH32:AJ32)</f>
        <v>2718280</v>
      </c>
      <c r="AL32" s="146">
        <f>SUM(AK32,AG32,AC32,Y32)</f>
        <v>10098950</v>
      </c>
    </row>
    <row r="33" spans="2:44" x14ac:dyDescent="0.25">
      <c r="B33">
        <f>MAX(A$1:B32)+1</f>
        <v>30</v>
      </c>
      <c r="C33" s="54"/>
      <c r="D33" s="128"/>
      <c r="E33" s="128"/>
      <c r="F33" s="128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3"/>
    </row>
    <row r="34" spans="2:44" ht="15.75" thickBot="1" x14ac:dyDescent="0.3">
      <c r="B34">
        <f>MAX(A$1:B33)+1</f>
        <v>31</v>
      </c>
      <c r="C34" s="53" t="s">
        <v>93</v>
      </c>
      <c r="D34" s="127">
        <f>D26-D32</f>
        <v>-67857.223248749971</v>
      </c>
      <c r="E34" s="127">
        <f>E26-E32</f>
        <v>-289450.80059414729</v>
      </c>
      <c r="F34" s="127">
        <f>F26-F32</f>
        <v>-178178.35934398137</v>
      </c>
      <c r="G34" s="154">
        <f t="shared" si="1"/>
        <v>-535486.38318687864</v>
      </c>
      <c r="H34" s="154">
        <f>H26-H32</f>
        <v>112112.97787716985</v>
      </c>
      <c r="I34" s="154">
        <f>I26-I32</f>
        <v>-83819.386381095275</v>
      </c>
      <c r="J34" s="154">
        <f>J26-J32</f>
        <v>188380.46210026368</v>
      </c>
      <c r="K34" s="154">
        <f t="shared" si="2"/>
        <v>216674.05359633826</v>
      </c>
      <c r="L34" s="154">
        <f>L26-L32</f>
        <v>105414.68410622329</v>
      </c>
      <c r="M34" s="154">
        <f>M26-M32</f>
        <v>220759.69573145732</v>
      </c>
      <c r="N34" s="154">
        <f>N26-N32</f>
        <v>-104633.23706751317</v>
      </c>
      <c r="O34" s="154">
        <f t="shared" si="3"/>
        <v>221541.14277016744</v>
      </c>
      <c r="P34" s="154">
        <f>P26-P32</f>
        <v>57061.263704439625</v>
      </c>
      <c r="Q34" s="154">
        <f>Q26-Q32</f>
        <v>46811.234849816188</v>
      </c>
      <c r="R34" s="154">
        <f>R26-R32</f>
        <v>-157302.12751922011</v>
      </c>
      <c r="S34" s="154">
        <f t="shared" si="4"/>
        <v>-53429.6289649643</v>
      </c>
      <c r="T34" s="155">
        <f>SUM(S34,O34,K34,G34)</f>
        <v>-150700.81578533724</v>
      </c>
      <c r="U34" s="154">
        <f>U26-U32</f>
        <v>-217811.62624424323</v>
      </c>
      <c r="V34" s="154">
        <f>V26-V32</f>
        <v>-285438.55107749067</v>
      </c>
      <c r="W34" s="154">
        <f>W26-W32</f>
        <v>-328346.52862196416</v>
      </c>
      <c r="X34" s="154"/>
      <c r="Y34" s="154">
        <f t="shared" si="6"/>
        <v>-831596.70594369806</v>
      </c>
      <c r="Z34" s="154">
        <f>Z26-Z32</f>
        <v>-414564.01880763471</v>
      </c>
      <c r="AA34" s="154">
        <f>AA26-AA32</f>
        <v>-470507.54624762386</v>
      </c>
      <c r="AB34" s="154">
        <f>AB26-AB32</f>
        <v>-539886.81815274246</v>
      </c>
      <c r="AC34" s="154">
        <f t="shared" si="7"/>
        <v>-1424958.383208001</v>
      </c>
      <c r="AD34" s="154">
        <f>AD26-AD32</f>
        <v>-599275.22249223292</v>
      </c>
      <c r="AE34" s="154">
        <f>AE26-AE32</f>
        <v>-673815.61905394867</v>
      </c>
      <c r="AF34" s="154">
        <f>AF26-AF32</f>
        <v>-738282.39731300995</v>
      </c>
      <c r="AG34" s="154">
        <f t="shared" si="8"/>
        <v>-2011373.2388591915</v>
      </c>
      <c r="AH34" s="154">
        <f>AH26-AH32</f>
        <v>-801377.5717151165</v>
      </c>
      <c r="AI34" s="154">
        <f>AI26-AI32</f>
        <v>-877770.47829188406</v>
      </c>
      <c r="AJ34" s="154">
        <f>AJ26-AJ32</f>
        <v>-957549.01916558668</v>
      </c>
      <c r="AK34" s="154">
        <f t="shared" si="9"/>
        <v>-2636697.0691725872</v>
      </c>
      <c r="AL34" s="155">
        <f t="shared" si="10"/>
        <v>-6904625.3971834779</v>
      </c>
      <c r="AM34" s="23">
        <f>AL34-T34</f>
        <v>-6753924.5813981406</v>
      </c>
    </row>
    <row r="35" spans="2:44" ht="4.1500000000000004" customHeight="1" x14ac:dyDescent="0.25">
      <c r="B35">
        <f>MAX(A$1:B34)+1</f>
        <v>32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156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156"/>
    </row>
    <row r="36" spans="2:44" x14ac:dyDescent="0.25">
      <c r="B36">
        <f>MAX(A$1:B35)+1</f>
        <v>33</v>
      </c>
      <c r="C36" s="22" t="s">
        <v>94</v>
      </c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156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156"/>
    </row>
    <row r="37" spans="2:44" x14ac:dyDescent="0.25">
      <c r="B37">
        <f>MAX(A$1:B36)+1</f>
        <v>34</v>
      </c>
      <c r="C37" t="s">
        <v>55</v>
      </c>
      <c r="D37" s="24">
        <f>SUMIFS(INDEX('Raw Data'!$1:$1048576,0,MATCH(PnL_Full!D$3,'Raw Data'!$5:$5,0)),'Raw Data'!$D:$D,PnL_Full!$C37)</f>
        <v>19617.060000000001</v>
      </c>
      <c r="E37" s="24">
        <f>SUMIFS(INDEX('Raw Data'!$1:$1048576,0,MATCH(PnL_Full!E$3,'Raw Data'!$5:$5,0)),'Raw Data'!$D:$D,PnL_Full!$C37)</f>
        <v>18064.64</v>
      </c>
      <c r="F37" s="24">
        <f>SUMIFS(INDEX('Raw Data'!$1:$1048576,0,MATCH(PnL_Full!F$3,'Raw Data'!$5:$5,0)),'Raw Data'!$D:$D,PnL_Full!$C37)</f>
        <v>19911.059999999998</v>
      </c>
      <c r="G37" s="75">
        <f t="shared" ref="G37:G42" si="15">SUM(D37:F37)</f>
        <v>57592.759999999995</v>
      </c>
      <c r="H37" s="75">
        <f>SUMIFS(INDEX('Raw Data'!$1:$1048576,0,MATCH(PnL_Full!H$3,'Raw Data'!$5:$5,0)),'Raw Data'!$D:$D,PnL_Full!$C37)</f>
        <v>31632.100000000002</v>
      </c>
      <c r="I37" s="75">
        <f>SUMIFS(INDEX('Raw Data'!$1:$1048576,0,MATCH(PnL_Full!I$3,'Raw Data'!$5:$5,0)),'Raw Data'!$D:$D,PnL_Full!$C37)</f>
        <v>25619.3</v>
      </c>
      <c r="J37" s="75">
        <f>SUMIFS(INDEX('Raw Data'!$1:$1048576,0,MATCH(PnL_Full!J$3,'Raw Data'!$5:$5,0)),'Raw Data'!$D:$D,PnL_Full!$C37)</f>
        <v>39982.199999999997</v>
      </c>
      <c r="K37" s="75">
        <f t="shared" ref="K37:K42" si="16">SUM(H37:J37)</f>
        <v>97233.600000000006</v>
      </c>
      <c r="L37" s="75">
        <f>SUMIFS(INDEX('Raw Data'!$1:$1048576,0,MATCH(PnL_Full!L$3,'Raw Data'!$5:$5,0)),'Raw Data'!$D:$D,PnL_Full!$C37)</f>
        <v>38871.879999999997</v>
      </c>
      <c r="M37" s="75">
        <f>SUMIFS(INDEX('Raw Data'!$1:$1048576,0,MATCH(PnL_Full!M$3,'Raw Data'!$5:$5,0)),'Raw Data'!$D:$D,PnL_Full!$C37)</f>
        <v>41235.340000000004</v>
      </c>
      <c r="N37" s="75">
        <f>SUMIFS(INDEX('Raw Data'!$1:$1048576,0,MATCH(PnL_Full!N$3,'Raw Data'!$5:$5,0)),'Raw Data'!$D:$D,PnL_Full!$C37)</f>
        <v>39026.679999999993</v>
      </c>
      <c r="O37" s="75">
        <f t="shared" ref="O37:O42" si="17">SUM(L37:N37)</f>
        <v>119133.9</v>
      </c>
      <c r="P37" s="75">
        <f>SUMIFS(INDEX('Raw Data'!$1:$1048576,0,MATCH(PnL_Full!P$3,'Raw Data'!$5:$5,0)),'Raw Data'!$D:$D,PnL_Full!$C37)</f>
        <v>45530.36</v>
      </c>
      <c r="Q37" s="75">
        <f>SUMIFS(INDEX('Raw Data'!$1:$1048576,0,MATCH(PnL_Full!Q$3,'Raw Data'!$5:$5,0)),'Raw Data'!$D:$D,PnL_Full!$C37)</f>
        <v>47237.58</v>
      </c>
      <c r="R37" s="75">
        <f>SUMIFS(INDEX('Raw Data'!$1:$1048576,0,MATCH(PnL_Full!R$3,'Raw Data'!$5:$5,0)),'Raw Data'!$D:$D,PnL_Full!$C37)</f>
        <v>50321.539999999994</v>
      </c>
      <c r="S37" s="75">
        <f t="shared" ref="S37:S42" si="18">SUM(P37:R37)</f>
        <v>143089.47999999998</v>
      </c>
      <c r="T37" s="157">
        <f t="shared" si="5"/>
        <v>417049.74</v>
      </c>
      <c r="U37" s="75">
        <f>SUMIFS(INDEX('Raw Data'!$1:$1048576,0,MATCH(PnL_Full!U$3,'Raw Data'!$5:$5,0)),'Raw Data'!$D:$D,PnL_Full!$C37)</f>
        <v>51249.159999999996</v>
      </c>
      <c r="V37" s="75">
        <f>SUMIFS(INDEX('Raw Data'!$1:$1048576,0,MATCH(PnL_Full!V$3,'Raw Data'!$5:$5,0)),'Raw Data'!$D:$D,PnL_Full!$C37)</f>
        <v>51697.96</v>
      </c>
      <c r="W37" s="75">
        <f>SUMIFS(INDEX('Raw Data'!$1:$1048576,0,MATCH(PnL_Full!W$3,'Raw Data'!$5:$5,0)),'Raw Data'!$D:$D,PnL_Full!$C37)</f>
        <v>53095.58</v>
      </c>
      <c r="X37" s="75"/>
      <c r="Y37" s="75">
        <f t="shared" ref="Y37:Y42" si="19">SUM(U37:W37)</f>
        <v>156042.70000000001</v>
      </c>
      <c r="Z37" s="75">
        <f>SUMIFS(INDEX('Raw Data'!$1:$1048576,0,MATCH(PnL_Full!Z$3,'Raw Data'!$5:$5,0)),'Raw Data'!$D:$D,PnL_Full!$C37)</f>
        <v>53250.380000000005</v>
      </c>
      <c r="AA37" s="75">
        <f>SUMIFS(INDEX('Raw Data'!$1:$1048576,0,MATCH(PnL_Full!AA$3,'Raw Data'!$5:$5,0)),'Raw Data'!$D:$D,PnL_Full!$C37)</f>
        <v>54322.559999999998</v>
      </c>
      <c r="AB37" s="75">
        <f>SUMIFS(INDEX('Raw Data'!$1:$1048576,0,MATCH(PnL_Full!AB$3,'Raw Data'!$5:$5,0)),'Raw Data'!$D:$D,PnL_Full!$C37)</f>
        <v>54942</v>
      </c>
      <c r="AC37" s="75">
        <f t="shared" ref="AC37:AC42" si="20">SUM(Z37:AB37)</f>
        <v>162514.94</v>
      </c>
      <c r="AD37" s="75">
        <f>SUMIFS(INDEX('Raw Data'!$1:$1048576,0,MATCH(PnL_Full!AD$3,'Raw Data'!$5:$5,0)),'Raw Data'!$D:$D,PnL_Full!$C37)</f>
        <v>56355.220000000008</v>
      </c>
      <c r="AE37" s="75">
        <f>SUMIFS(INDEX('Raw Data'!$1:$1048576,0,MATCH(PnL_Full!AE$3,'Raw Data'!$5:$5,0)),'Raw Data'!$D:$D,PnL_Full!$C37)</f>
        <v>57091.32</v>
      </c>
      <c r="AF37" s="75">
        <f>SUMIFS(INDEX('Raw Data'!$1:$1048576,0,MATCH(PnL_Full!AF$3,'Raw Data'!$5:$5,0)),'Raw Data'!$D:$D,PnL_Full!$C37)</f>
        <v>58201.64</v>
      </c>
      <c r="AG37" s="75">
        <f t="shared" ref="AG37:AG42" si="21">SUM(AD37:AF37)</f>
        <v>171648.18</v>
      </c>
      <c r="AH37" s="75">
        <f>SUMIFS(INDEX('Raw Data'!$1:$1048576,0,MATCH(PnL_Full!AH$3,'Raw Data'!$5:$5,0)),'Raw Data'!$D:$D,PnL_Full!$C37)</f>
        <v>59439.18</v>
      </c>
      <c r="AI37" s="75">
        <f>SUMIFS(INDEX('Raw Data'!$1:$1048576,0,MATCH(PnL_Full!AI$3,'Raw Data'!$5:$5,0)),'Raw Data'!$D:$D,PnL_Full!$C37)</f>
        <v>60335.359999999993</v>
      </c>
      <c r="AJ37" s="75">
        <f>SUMIFS(INDEX('Raw Data'!$1:$1048576,0,MATCH(PnL_Full!AJ$3,'Raw Data'!$5:$5,0)),'Raw Data'!$D:$D,PnL_Full!$C37)</f>
        <v>61306.48</v>
      </c>
      <c r="AK37" s="75">
        <f t="shared" ref="AK37:AK42" si="22">SUM(AH37:AJ37)</f>
        <v>181081.02</v>
      </c>
      <c r="AL37" s="157">
        <f t="shared" si="10"/>
        <v>671286.84</v>
      </c>
    </row>
    <row r="38" spans="2:44" x14ac:dyDescent="0.25">
      <c r="B38">
        <f>MAX(A$1:B37)+1</f>
        <v>35</v>
      </c>
      <c r="C38" t="s">
        <v>53</v>
      </c>
      <c r="D38" s="24">
        <f>SUMIFS(INDEX('Raw Data'!$1:$1048576,0,MATCH(PnL_Full!D$3,'Raw Data'!$5:$5,0)),'Raw Data'!$D:$D,PnL_Full!$C38)</f>
        <v>8</v>
      </c>
      <c r="E38" s="24">
        <f>SUMIFS(INDEX('Raw Data'!$1:$1048576,0,MATCH(PnL_Full!E$3,'Raw Data'!$5:$5,0)),'Raw Data'!$D:$D,PnL_Full!$C38)</f>
        <v>8</v>
      </c>
      <c r="F38" s="24">
        <f>SUMIFS(INDEX('Raw Data'!$1:$1048576,0,MATCH(PnL_Full!F$3,'Raw Data'!$5:$5,0)),'Raw Data'!$D:$D,PnL_Full!$C38)</f>
        <v>8</v>
      </c>
      <c r="G38" s="75">
        <f t="shared" si="15"/>
        <v>24</v>
      </c>
      <c r="H38" s="75">
        <f>SUMIFS(INDEX('Raw Data'!$1:$1048576,0,MATCH(PnL_Full!H$3,'Raw Data'!$5:$5,0)),'Raw Data'!$D:$D,PnL_Full!$C38)</f>
        <v>8</v>
      </c>
      <c r="I38" s="75">
        <f>SUMIFS(INDEX('Raw Data'!$1:$1048576,0,MATCH(PnL_Full!I$3,'Raw Data'!$5:$5,0)),'Raw Data'!$D:$D,PnL_Full!$C38)</f>
        <v>8</v>
      </c>
      <c r="J38" s="75">
        <f>SUMIFS(INDEX('Raw Data'!$1:$1048576,0,MATCH(PnL_Full!J$3,'Raw Data'!$5:$5,0)),'Raw Data'!$D:$D,PnL_Full!$C38)</f>
        <v>9</v>
      </c>
      <c r="K38" s="75">
        <f t="shared" si="16"/>
        <v>25</v>
      </c>
      <c r="L38" s="75">
        <f>SUMIFS(INDEX('Raw Data'!$1:$1048576,0,MATCH(PnL_Full!L$3,'Raw Data'!$5:$5,0)),'Raw Data'!$D:$D,PnL_Full!$C38)</f>
        <v>9</v>
      </c>
      <c r="M38" s="75">
        <f>SUMIFS(INDEX('Raw Data'!$1:$1048576,0,MATCH(PnL_Full!M$3,'Raw Data'!$5:$5,0)),'Raw Data'!$D:$D,PnL_Full!$C38)</f>
        <v>9</v>
      </c>
      <c r="N38" s="75">
        <f>SUMIFS(INDEX('Raw Data'!$1:$1048576,0,MATCH(PnL_Full!N$3,'Raw Data'!$5:$5,0)),'Raw Data'!$D:$D,PnL_Full!$C38)</f>
        <v>9</v>
      </c>
      <c r="O38" s="75">
        <f t="shared" si="17"/>
        <v>27</v>
      </c>
      <c r="P38" s="75">
        <f>SUMIFS(INDEX('Raw Data'!$1:$1048576,0,MATCH(PnL_Full!P$3,'Raw Data'!$5:$5,0)),'Raw Data'!$D:$D,PnL_Full!$C38)</f>
        <v>10</v>
      </c>
      <c r="Q38" s="75">
        <f>SUMIFS(INDEX('Raw Data'!$1:$1048576,0,MATCH(PnL_Full!Q$3,'Raw Data'!$5:$5,0)),'Raw Data'!$D:$D,PnL_Full!$C38)</f>
        <v>10</v>
      </c>
      <c r="R38" s="75">
        <f>SUMIFS(INDEX('Raw Data'!$1:$1048576,0,MATCH(PnL_Full!R$3,'Raw Data'!$5:$5,0)),'Raw Data'!$D:$D,PnL_Full!$C38)</f>
        <v>10</v>
      </c>
      <c r="S38" s="75">
        <f t="shared" si="18"/>
        <v>30</v>
      </c>
      <c r="T38" s="157">
        <f t="shared" si="5"/>
        <v>106</v>
      </c>
      <c r="U38" s="75">
        <f>SUMIFS(INDEX('Raw Data'!$1:$1048576,0,MATCH(PnL_Full!U$3,'Raw Data'!$5:$5,0)),'Raw Data'!$D:$D,PnL_Full!$C38)</f>
        <v>10</v>
      </c>
      <c r="V38" s="75">
        <f>SUMIFS(INDEX('Raw Data'!$1:$1048576,0,MATCH(PnL_Full!V$3,'Raw Data'!$5:$5,0)),'Raw Data'!$D:$D,PnL_Full!$C38)</f>
        <v>10</v>
      </c>
      <c r="W38" s="75">
        <f>SUMIFS(INDEX('Raw Data'!$1:$1048576,0,MATCH(PnL_Full!W$3,'Raw Data'!$5:$5,0)),'Raw Data'!$D:$D,PnL_Full!$C38)</f>
        <v>10</v>
      </c>
      <c r="X38" s="75"/>
      <c r="Y38" s="75">
        <f t="shared" si="19"/>
        <v>30</v>
      </c>
      <c r="Z38" s="75">
        <f>SUMIFS(INDEX('Raw Data'!$1:$1048576,0,MATCH(PnL_Full!Z$3,'Raw Data'!$5:$5,0)),'Raw Data'!$D:$D,PnL_Full!$C38)</f>
        <v>10</v>
      </c>
      <c r="AA38" s="75">
        <f>SUMIFS(INDEX('Raw Data'!$1:$1048576,0,MATCH(PnL_Full!AA$3,'Raw Data'!$5:$5,0)),'Raw Data'!$D:$D,PnL_Full!$C38)</f>
        <v>10</v>
      </c>
      <c r="AB38" s="75">
        <f>SUMIFS(INDEX('Raw Data'!$1:$1048576,0,MATCH(PnL_Full!AB$3,'Raw Data'!$5:$5,0)),'Raw Data'!$D:$D,PnL_Full!$C38)</f>
        <v>10</v>
      </c>
      <c r="AC38" s="75">
        <f t="shared" si="20"/>
        <v>30</v>
      </c>
      <c r="AD38" s="75">
        <f>SUMIFS(INDEX('Raw Data'!$1:$1048576,0,MATCH(PnL_Full!AD$3,'Raw Data'!$5:$5,0)),'Raw Data'!$D:$D,PnL_Full!$C38)</f>
        <v>10</v>
      </c>
      <c r="AE38" s="75">
        <f>SUMIFS(INDEX('Raw Data'!$1:$1048576,0,MATCH(PnL_Full!AE$3,'Raw Data'!$5:$5,0)),'Raw Data'!$D:$D,PnL_Full!$C38)</f>
        <v>10</v>
      </c>
      <c r="AF38" s="75">
        <f>SUMIFS(INDEX('Raw Data'!$1:$1048576,0,MATCH(PnL_Full!AF$3,'Raw Data'!$5:$5,0)),'Raw Data'!$D:$D,PnL_Full!$C38)</f>
        <v>10</v>
      </c>
      <c r="AG38" s="75">
        <f t="shared" si="21"/>
        <v>30</v>
      </c>
      <c r="AH38" s="75">
        <f>SUMIFS(INDEX('Raw Data'!$1:$1048576,0,MATCH(PnL_Full!AH$3,'Raw Data'!$5:$5,0)),'Raw Data'!$D:$D,PnL_Full!$C38)</f>
        <v>10</v>
      </c>
      <c r="AI38" s="75">
        <f>SUMIFS(INDEX('Raw Data'!$1:$1048576,0,MATCH(PnL_Full!AI$3,'Raw Data'!$5:$5,0)),'Raw Data'!$D:$D,PnL_Full!$C38)</f>
        <v>10</v>
      </c>
      <c r="AJ38" s="75">
        <f>SUMIFS(INDEX('Raw Data'!$1:$1048576,0,MATCH(PnL_Full!AJ$3,'Raw Data'!$5:$5,0)),'Raw Data'!$D:$D,PnL_Full!$C38)</f>
        <v>10</v>
      </c>
      <c r="AK38" s="75">
        <f t="shared" si="22"/>
        <v>30</v>
      </c>
      <c r="AL38" s="157">
        <f t="shared" si="10"/>
        <v>120</v>
      </c>
    </row>
    <row r="39" spans="2:44" x14ac:dyDescent="0.25">
      <c r="B39">
        <f>MAX(A$1:B38)+1</f>
        <v>36</v>
      </c>
      <c r="C39" t="s">
        <v>51</v>
      </c>
      <c r="D39" s="24">
        <f>SUMIFS(INDEX('Raw Data'!$1:$1048576,0,MATCH(PnL_Full!D$3,'Raw Data'!$5:$5,0)),'Raw Data'!$D:$D,PnL_Full!$C39)</f>
        <v>143</v>
      </c>
      <c r="E39" s="24">
        <f>SUMIFS(INDEX('Raw Data'!$1:$1048576,0,MATCH(PnL_Full!E$3,'Raw Data'!$5:$5,0)),'Raw Data'!$D:$D,PnL_Full!$C39)</f>
        <v>138</v>
      </c>
      <c r="F39" s="24">
        <f>SUMIFS(INDEX('Raw Data'!$1:$1048576,0,MATCH(PnL_Full!F$3,'Raw Data'!$5:$5,0)),'Raw Data'!$D:$D,PnL_Full!$C39)</f>
        <v>144</v>
      </c>
      <c r="G39" s="75">
        <f t="shared" si="15"/>
        <v>425</v>
      </c>
      <c r="H39" s="75">
        <f>SUMIFS(INDEX('Raw Data'!$1:$1048576,0,MATCH(PnL_Full!H$3,'Raw Data'!$5:$5,0)),'Raw Data'!$D:$D,PnL_Full!$C39)</f>
        <v>168</v>
      </c>
      <c r="I39" s="75">
        <f>SUMIFS(INDEX('Raw Data'!$1:$1048576,0,MATCH(PnL_Full!I$3,'Raw Data'!$5:$5,0)),'Raw Data'!$D:$D,PnL_Full!$C39)</f>
        <v>172</v>
      </c>
      <c r="J39" s="75">
        <f>SUMIFS(INDEX('Raw Data'!$1:$1048576,0,MATCH(PnL_Full!J$3,'Raw Data'!$5:$5,0)),'Raw Data'!$D:$D,PnL_Full!$C39)</f>
        <v>182</v>
      </c>
      <c r="K39" s="75">
        <f t="shared" si="16"/>
        <v>522</v>
      </c>
      <c r="L39" s="75">
        <f>SUMIFS(INDEX('Raw Data'!$1:$1048576,0,MATCH(PnL_Full!L$3,'Raw Data'!$5:$5,0)),'Raw Data'!$D:$D,PnL_Full!$C39)</f>
        <v>182</v>
      </c>
      <c r="M39" s="75">
        <f>SUMIFS(INDEX('Raw Data'!$1:$1048576,0,MATCH(PnL_Full!M$3,'Raw Data'!$5:$5,0)),'Raw Data'!$D:$D,PnL_Full!$C39)</f>
        <v>194</v>
      </c>
      <c r="N39" s="75">
        <f>SUMIFS(INDEX('Raw Data'!$1:$1048576,0,MATCH(PnL_Full!N$3,'Raw Data'!$5:$5,0)),'Raw Data'!$D:$D,PnL_Full!$C39)</f>
        <v>208</v>
      </c>
      <c r="O39" s="75">
        <f t="shared" si="17"/>
        <v>584</v>
      </c>
      <c r="P39" s="75">
        <f>SUMIFS(INDEX('Raw Data'!$1:$1048576,0,MATCH(PnL_Full!P$3,'Raw Data'!$5:$5,0)),'Raw Data'!$D:$D,PnL_Full!$C39)</f>
        <v>243</v>
      </c>
      <c r="Q39" s="75">
        <f>SUMIFS(INDEX('Raw Data'!$1:$1048576,0,MATCH(PnL_Full!Q$3,'Raw Data'!$5:$5,0)),'Raw Data'!$D:$D,PnL_Full!$C39)</f>
        <v>258</v>
      </c>
      <c r="R39" s="75">
        <f>SUMIFS(INDEX('Raw Data'!$1:$1048576,0,MATCH(PnL_Full!R$3,'Raw Data'!$5:$5,0)),'Raw Data'!$D:$D,PnL_Full!$C39)</f>
        <v>266</v>
      </c>
      <c r="S39" s="75">
        <f t="shared" si="18"/>
        <v>767</v>
      </c>
      <c r="T39" s="157">
        <f t="shared" si="5"/>
        <v>2298</v>
      </c>
      <c r="U39" s="75">
        <f>SUMIFS(INDEX('Raw Data'!$1:$1048576,0,MATCH(PnL_Full!U$3,'Raw Data'!$5:$5,0)),'Raw Data'!$D:$D,PnL_Full!$C39)</f>
        <v>272</v>
      </c>
      <c r="V39" s="75">
        <f>SUMIFS(INDEX('Raw Data'!$1:$1048576,0,MATCH(PnL_Full!V$3,'Raw Data'!$5:$5,0)),'Raw Data'!$D:$D,PnL_Full!$C39)</f>
        <v>273</v>
      </c>
      <c r="W39" s="75">
        <f>SUMIFS(INDEX('Raw Data'!$1:$1048576,0,MATCH(PnL_Full!W$3,'Raw Data'!$5:$5,0)),'Raw Data'!$D:$D,PnL_Full!$C39)</f>
        <v>291</v>
      </c>
      <c r="X39" s="75"/>
      <c r="Y39" s="75">
        <f t="shared" si="19"/>
        <v>836</v>
      </c>
      <c r="Z39" s="75">
        <f>SUMIFS(INDEX('Raw Data'!$1:$1048576,0,MATCH(PnL_Full!Z$3,'Raw Data'!$5:$5,0)),'Raw Data'!$D:$D,PnL_Full!$C39)</f>
        <v>298</v>
      </c>
      <c r="AA39" s="75">
        <f>SUMIFS(INDEX('Raw Data'!$1:$1048576,0,MATCH(PnL_Full!AA$3,'Raw Data'!$5:$5,0)),'Raw Data'!$D:$D,PnL_Full!$C39)</f>
        <v>301</v>
      </c>
      <c r="AB39" s="75">
        <f>SUMIFS(INDEX('Raw Data'!$1:$1048576,0,MATCH(PnL_Full!AB$3,'Raw Data'!$5:$5,0)),'Raw Data'!$D:$D,PnL_Full!$C39)</f>
        <v>310</v>
      </c>
      <c r="AC39" s="75">
        <f t="shared" si="20"/>
        <v>909</v>
      </c>
      <c r="AD39" s="75">
        <f>SUMIFS(INDEX('Raw Data'!$1:$1048576,0,MATCH(PnL_Full!AD$3,'Raw Data'!$5:$5,0)),'Raw Data'!$D:$D,PnL_Full!$C39)</f>
        <v>308</v>
      </c>
      <c r="AE39" s="75">
        <f>SUMIFS(INDEX('Raw Data'!$1:$1048576,0,MATCH(PnL_Full!AE$3,'Raw Data'!$5:$5,0)),'Raw Data'!$D:$D,PnL_Full!$C39)</f>
        <v>318</v>
      </c>
      <c r="AF39" s="75">
        <f>SUMIFS(INDEX('Raw Data'!$1:$1048576,0,MATCH(PnL_Full!AF$3,'Raw Data'!$5:$5,0)),'Raw Data'!$D:$D,PnL_Full!$C39)</f>
        <v>317</v>
      </c>
      <c r="AG39" s="75">
        <f t="shared" si="21"/>
        <v>943</v>
      </c>
      <c r="AH39" s="75">
        <f>SUMIFS(INDEX('Raw Data'!$1:$1048576,0,MATCH(PnL_Full!AH$3,'Raw Data'!$5:$5,0)),'Raw Data'!$D:$D,PnL_Full!$C39)</f>
        <v>318</v>
      </c>
      <c r="AI39" s="75">
        <f>SUMIFS(INDEX('Raw Data'!$1:$1048576,0,MATCH(PnL_Full!AI$3,'Raw Data'!$5:$5,0)),'Raw Data'!$D:$D,PnL_Full!$C39)</f>
        <v>314</v>
      </c>
      <c r="AJ39" s="75">
        <f>SUMIFS(INDEX('Raw Data'!$1:$1048576,0,MATCH(PnL_Full!AJ$3,'Raw Data'!$5:$5,0)),'Raw Data'!$D:$D,PnL_Full!$C39)</f>
        <v>313</v>
      </c>
      <c r="AK39" s="75">
        <f t="shared" si="22"/>
        <v>945</v>
      </c>
      <c r="AL39" s="157">
        <f t="shared" si="10"/>
        <v>3633</v>
      </c>
    </row>
    <row r="40" spans="2:44" x14ac:dyDescent="0.25">
      <c r="B40">
        <f>MAX(A$1:B39)+1</f>
        <v>37</v>
      </c>
      <c r="C40" t="s">
        <v>50</v>
      </c>
      <c r="D40" s="24">
        <f>SUMIFS(INDEX('Raw Data'!$1:$1048576,0,MATCH(PnL_Full!D$3,'Raw Data'!$5:$5,0)),'Raw Data'!$D:$D,PnL_Full!$C40)</f>
        <v>73</v>
      </c>
      <c r="E40" s="24">
        <f>SUMIFS(INDEX('Raw Data'!$1:$1048576,0,MATCH(PnL_Full!E$3,'Raw Data'!$5:$5,0)),'Raw Data'!$D:$D,PnL_Full!$C40)</f>
        <v>71</v>
      </c>
      <c r="F40" s="24">
        <f>SUMIFS(INDEX('Raw Data'!$1:$1048576,0,MATCH(PnL_Full!F$3,'Raw Data'!$5:$5,0)),'Raw Data'!$D:$D,PnL_Full!$C40)</f>
        <v>73</v>
      </c>
      <c r="G40" s="75">
        <f t="shared" si="15"/>
        <v>217</v>
      </c>
      <c r="H40" s="75">
        <f>SUMIFS(INDEX('Raw Data'!$1:$1048576,0,MATCH(PnL_Full!H$3,'Raw Data'!$5:$5,0)),'Raw Data'!$D:$D,PnL_Full!$C40)</f>
        <v>91</v>
      </c>
      <c r="I40" s="75">
        <f>SUMIFS(INDEX('Raw Data'!$1:$1048576,0,MATCH(PnL_Full!I$3,'Raw Data'!$5:$5,0)),'Raw Data'!$D:$D,PnL_Full!$C40)</f>
        <v>91</v>
      </c>
      <c r="J40" s="75">
        <f>SUMIFS(INDEX('Raw Data'!$1:$1048576,0,MATCH(PnL_Full!J$3,'Raw Data'!$5:$5,0)),'Raw Data'!$D:$D,PnL_Full!$C40)</f>
        <v>99</v>
      </c>
      <c r="K40" s="75">
        <f t="shared" si="16"/>
        <v>281</v>
      </c>
      <c r="L40" s="75">
        <f>SUMIFS(INDEX('Raw Data'!$1:$1048576,0,MATCH(PnL_Full!L$3,'Raw Data'!$5:$5,0)),'Raw Data'!$D:$D,PnL_Full!$C40)</f>
        <v>99</v>
      </c>
      <c r="M40" s="75">
        <f>SUMIFS(INDEX('Raw Data'!$1:$1048576,0,MATCH(PnL_Full!M$3,'Raw Data'!$5:$5,0)),'Raw Data'!$D:$D,PnL_Full!$C40)</f>
        <v>108</v>
      </c>
      <c r="N40" s="75">
        <f>SUMIFS(INDEX('Raw Data'!$1:$1048576,0,MATCH(PnL_Full!N$3,'Raw Data'!$5:$5,0)),'Raw Data'!$D:$D,PnL_Full!$C40)</f>
        <v>116</v>
      </c>
      <c r="O40" s="75">
        <f t="shared" si="17"/>
        <v>323</v>
      </c>
      <c r="P40" s="75">
        <f>SUMIFS(INDEX('Raw Data'!$1:$1048576,0,MATCH(PnL_Full!P$3,'Raw Data'!$5:$5,0)),'Raw Data'!$D:$D,PnL_Full!$C40)</f>
        <v>138</v>
      </c>
      <c r="Q40" s="75">
        <f>SUMIFS(INDEX('Raw Data'!$1:$1048576,0,MATCH(PnL_Full!Q$3,'Raw Data'!$5:$5,0)),'Raw Data'!$D:$D,PnL_Full!$C40)</f>
        <v>146</v>
      </c>
      <c r="R40" s="75">
        <f>SUMIFS(INDEX('Raw Data'!$1:$1048576,0,MATCH(PnL_Full!R$3,'Raw Data'!$5:$5,0)),'Raw Data'!$D:$D,PnL_Full!$C40)</f>
        <v>148</v>
      </c>
      <c r="S40" s="75">
        <f t="shared" si="18"/>
        <v>432</v>
      </c>
      <c r="T40" s="157">
        <f t="shared" si="5"/>
        <v>1253</v>
      </c>
      <c r="U40" s="75">
        <f>SUMIFS(INDEX('Raw Data'!$1:$1048576,0,MATCH(PnL_Full!U$3,'Raw Data'!$5:$5,0)),'Raw Data'!$D:$D,PnL_Full!$C40)</f>
        <v>154</v>
      </c>
      <c r="V40" s="75">
        <f>SUMIFS(INDEX('Raw Data'!$1:$1048576,0,MATCH(PnL_Full!V$3,'Raw Data'!$5:$5,0)),'Raw Data'!$D:$D,PnL_Full!$C40)</f>
        <v>157</v>
      </c>
      <c r="W40" s="75">
        <f>SUMIFS(INDEX('Raw Data'!$1:$1048576,0,MATCH(PnL_Full!W$3,'Raw Data'!$5:$5,0)),'Raw Data'!$D:$D,PnL_Full!$C40)</f>
        <v>168</v>
      </c>
      <c r="X40" s="75"/>
      <c r="Y40" s="75">
        <f t="shared" si="19"/>
        <v>479</v>
      </c>
      <c r="Z40" s="75">
        <f>SUMIFS(INDEX('Raw Data'!$1:$1048576,0,MATCH(PnL_Full!Z$3,'Raw Data'!$5:$5,0)),'Raw Data'!$D:$D,PnL_Full!$C40)</f>
        <v>169</v>
      </c>
      <c r="AA40" s="75">
        <f>SUMIFS(INDEX('Raw Data'!$1:$1048576,0,MATCH(PnL_Full!AA$3,'Raw Data'!$5:$5,0)),'Raw Data'!$D:$D,PnL_Full!$C40)</f>
        <v>171</v>
      </c>
      <c r="AB40" s="75">
        <f>SUMIFS(INDEX('Raw Data'!$1:$1048576,0,MATCH(PnL_Full!AB$3,'Raw Data'!$5:$5,0)),'Raw Data'!$D:$D,PnL_Full!$C40)</f>
        <v>173</v>
      </c>
      <c r="AC40" s="75">
        <f t="shared" si="20"/>
        <v>513</v>
      </c>
      <c r="AD40" s="75">
        <f>SUMIFS(INDEX('Raw Data'!$1:$1048576,0,MATCH(PnL_Full!AD$3,'Raw Data'!$5:$5,0)),'Raw Data'!$D:$D,PnL_Full!$C40)</f>
        <v>177</v>
      </c>
      <c r="AE40" s="75">
        <f>SUMIFS(INDEX('Raw Data'!$1:$1048576,0,MATCH(PnL_Full!AE$3,'Raw Data'!$5:$5,0)),'Raw Data'!$D:$D,PnL_Full!$C40)</f>
        <v>183</v>
      </c>
      <c r="AF40" s="75">
        <f>SUMIFS(INDEX('Raw Data'!$1:$1048576,0,MATCH(PnL_Full!AF$3,'Raw Data'!$5:$5,0)),'Raw Data'!$D:$D,PnL_Full!$C40)</f>
        <v>182</v>
      </c>
      <c r="AG40" s="75">
        <f t="shared" si="21"/>
        <v>542</v>
      </c>
      <c r="AH40" s="75">
        <f>SUMIFS(INDEX('Raw Data'!$1:$1048576,0,MATCH(PnL_Full!AH$3,'Raw Data'!$5:$5,0)),'Raw Data'!$D:$D,PnL_Full!$C40)</f>
        <v>186</v>
      </c>
      <c r="AI40" s="75">
        <f>SUMIFS(INDEX('Raw Data'!$1:$1048576,0,MATCH(PnL_Full!AI$3,'Raw Data'!$5:$5,0)),'Raw Data'!$D:$D,PnL_Full!$C40)</f>
        <v>188</v>
      </c>
      <c r="AJ40" s="75">
        <f>SUMIFS(INDEX('Raw Data'!$1:$1048576,0,MATCH(PnL_Full!AJ$3,'Raw Data'!$5:$5,0)),'Raw Data'!$D:$D,PnL_Full!$C40)</f>
        <v>186</v>
      </c>
      <c r="AK40" s="75">
        <f t="shared" si="22"/>
        <v>560</v>
      </c>
      <c r="AL40" s="157">
        <f t="shared" si="10"/>
        <v>2094</v>
      </c>
    </row>
    <row r="41" spans="2:44" x14ac:dyDescent="0.25">
      <c r="B41">
        <f>MAX(A$1:B40)+1</f>
        <v>38</v>
      </c>
      <c r="C41" t="s">
        <v>52</v>
      </c>
      <c r="D41" s="24">
        <f>SUMIFS(INDEX('Raw Data'!$1:$1048576,0,MATCH(PnL_Full!D$3,'Raw Data'!$5:$5,0)),'Raw Data'!$D:$D,PnL_Full!$C41)</f>
        <v>5</v>
      </c>
      <c r="E41" s="24">
        <f>SUMIFS(INDEX('Raw Data'!$1:$1048576,0,MATCH(PnL_Full!E$3,'Raw Data'!$5:$5,0)),'Raw Data'!$D:$D,PnL_Full!$C41)</f>
        <v>5</v>
      </c>
      <c r="F41" s="24">
        <f>SUMIFS(INDEX('Raw Data'!$1:$1048576,0,MATCH(PnL_Full!F$3,'Raw Data'!$5:$5,0)),'Raw Data'!$D:$D,PnL_Full!$C41)</f>
        <v>5</v>
      </c>
      <c r="G41" s="75">
        <f t="shared" si="15"/>
        <v>15</v>
      </c>
      <c r="H41" s="75">
        <f>SUMIFS(INDEX('Raw Data'!$1:$1048576,0,MATCH(PnL_Full!H$3,'Raw Data'!$5:$5,0)),'Raw Data'!$D:$D,PnL_Full!$C41)</f>
        <v>5</v>
      </c>
      <c r="I41" s="75">
        <f>SUMIFS(INDEX('Raw Data'!$1:$1048576,0,MATCH(PnL_Full!I$3,'Raw Data'!$5:$5,0)),'Raw Data'!$D:$D,PnL_Full!$C41)</f>
        <v>5</v>
      </c>
      <c r="J41" s="75">
        <f>SUMIFS(INDEX('Raw Data'!$1:$1048576,0,MATCH(PnL_Full!J$3,'Raw Data'!$5:$5,0)),'Raw Data'!$D:$D,PnL_Full!$C41)</f>
        <v>5</v>
      </c>
      <c r="K41" s="75">
        <f t="shared" si="16"/>
        <v>15</v>
      </c>
      <c r="L41" s="75">
        <f>SUMIFS(INDEX('Raw Data'!$1:$1048576,0,MATCH(PnL_Full!L$3,'Raw Data'!$5:$5,0)),'Raw Data'!$D:$D,PnL_Full!$C41)</f>
        <v>5</v>
      </c>
      <c r="M41" s="75">
        <f>SUMIFS(INDEX('Raw Data'!$1:$1048576,0,MATCH(PnL_Full!M$3,'Raw Data'!$5:$5,0)),'Raw Data'!$D:$D,PnL_Full!$C41)</f>
        <v>4</v>
      </c>
      <c r="N41" s="75">
        <f>SUMIFS(INDEX('Raw Data'!$1:$1048576,0,MATCH(PnL_Full!N$3,'Raw Data'!$5:$5,0)),'Raw Data'!$D:$D,PnL_Full!$C41)</f>
        <v>4</v>
      </c>
      <c r="O41" s="75">
        <f t="shared" si="17"/>
        <v>13</v>
      </c>
      <c r="P41" s="75">
        <f>SUMIFS(INDEX('Raw Data'!$1:$1048576,0,MATCH(PnL_Full!P$3,'Raw Data'!$5:$5,0)),'Raw Data'!$D:$D,PnL_Full!$C41)</f>
        <v>4</v>
      </c>
      <c r="Q41" s="75">
        <f>SUMIFS(INDEX('Raw Data'!$1:$1048576,0,MATCH(PnL_Full!Q$3,'Raw Data'!$5:$5,0)),'Raw Data'!$D:$D,PnL_Full!$C41)</f>
        <v>4</v>
      </c>
      <c r="R41" s="75">
        <f>SUMIFS(INDEX('Raw Data'!$1:$1048576,0,MATCH(PnL_Full!R$3,'Raw Data'!$5:$5,0)),'Raw Data'!$D:$D,PnL_Full!$C41)</f>
        <v>4</v>
      </c>
      <c r="S41" s="75">
        <f t="shared" si="18"/>
        <v>12</v>
      </c>
      <c r="T41" s="157">
        <f t="shared" si="5"/>
        <v>55</v>
      </c>
      <c r="U41" s="75">
        <f>SUMIFS(INDEX('Raw Data'!$1:$1048576,0,MATCH(PnL_Full!U$3,'Raw Data'!$5:$5,0)),'Raw Data'!$D:$D,PnL_Full!$C41)</f>
        <v>4</v>
      </c>
      <c r="V41" s="75">
        <f>SUMIFS(INDEX('Raw Data'!$1:$1048576,0,MATCH(PnL_Full!V$3,'Raw Data'!$5:$5,0)),'Raw Data'!$D:$D,PnL_Full!$C41)</f>
        <v>4</v>
      </c>
      <c r="W41" s="75">
        <f>SUMIFS(INDEX('Raw Data'!$1:$1048576,0,MATCH(PnL_Full!W$3,'Raw Data'!$5:$5,0)),'Raw Data'!$D:$D,PnL_Full!$C41)</f>
        <v>4</v>
      </c>
      <c r="X41" s="75"/>
      <c r="Y41" s="75">
        <f t="shared" si="19"/>
        <v>12</v>
      </c>
      <c r="Z41" s="75">
        <f>SUMIFS(INDEX('Raw Data'!$1:$1048576,0,MATCH(PnL_Full!Z$3,'Raw Data'!$5:$5,0)),'Raw Data'!$D:$D,PnL_Full!$C41)</f>
        <v>4</v>
      </c>
      <c r="AA41" s="75">
        <f>SUMIFS(INDEX('Raw Data'!$1:$1048576,0,MATCH(PnL_Full!AA$3,'Raw Data'!$5:$5,0)),'Raw Data'!$D:$D,PnL_Full!$C41)</f>
        <v>4</v>
      </c>
      <c r="AB41" s="75">
        <f>SUMIFS(INDEX('Raw Data'!$1:$1048576,0,MATCH(PnL_Full!AB$3,'Raw Data'!$5:$5,0)),'Raw Data'!$D:$D,PnL_Full!$C41)</f>
        <v>4</v>
      </c>
      <c r="AC41" s="75">
        <f t="shared" si="20"/>
        <v>12</v>
      </c>
      <c r="AD41" s="75">
        <f>SUMIFS(INDEX('Raw Data'!$1:$1048576,0,MATCH(PnL_Full!AD$3,'Raw Data'!$5:$5,0)),'Raw Data'!$D:$D,PnL_Full!$C41)</f>
        <v>4</v>
      </c>
      <c r="AE41" s="75">
        <f>SUMIFS(INDEX('Raw Data'!$1:$1048576,0,MATCH(PnL_Full!AE$3,'Raw Data'!$5:$5,0)),'Raw Data'!$D:$D,PnL_Full!$C41)</f>
        <v>5</v>
      </c>
      <c r="AF41" s="75">
        <f>SUMIFS(INDEX('Raw Data'!$1:$1048576,0,MATCH(PnL_Full!AF$3,'Raw Data'!$5:$5,0)),'Raw Data'!$D:$D,PnL_Full!$C41)</f>
        <v>5</v>
      </c>
      <c r="AG41" s="75">
        <f t="shared" si="21"/>
        <v>14</v>
      </c>
      <c r="AH41" s="75">
        <f>SUMIFS(INDEX('Raw Data'!$1:$1048576,0,MATCH(PnL_Full!AH$3,'Raw Data'!$5:$5,0)),'Raw Data'!$D:$D,PnL_Full!$C41)</f>
        <v>5</v>
      </c>
      <c r="AI41" s="75">
        <f>SUMIFS(INDEX('Raw Data'!$1:$1048576,0,MATCH(PnL_Full!AI$3,'Raw Data'!$5:$5,0)),'Raw Data'!$D:$D,PnL_Full!$C41)</f>
        <v>5</v>
      </c>
      <c r="AJ41" s="75">
        <f>SUMIFS(INDEX('Raw Data'!$1:$1048576,0,MATCH(PnL_Full!AJ$3,'Raw Data'!$5:$5,0)),'Raw Data'!$D:$D,PnL_Full!$C41)</f>
        <v>5</v>
      </c>
      <c r="AK41" s="75">
        <f t="shared" si="22"/>
        <v>15</v>
      </c>
      <c r="AL41" s="157">
        <f t="shared" si="10"/>
        <v>53</v>
      </c>
    </row>
    <row r="42" spans="2:44" x14ac:dyDescent="0.25">
      <c r="B42">
        <f>MAX(A$1:B41)+1</f>
        <v>39</v>
      </c>
      <c r="C42" t="s">
        <v>54</v>
      </c>
      <c r="D42" s="24">
        <f>SUMIFS(INDEX('Raw Data'!$1:$1048576,0,MATCH(PnL_Full!D$3,'Raw Data'!$5:$5,0)),'Raw Data'!$D:$D,PnL_Full!$C42)</f>
        <v>10</v>
      </c>
      <c r="E42" s="24">
        <f>SUMIFS(INDEX('Raw Data'!$1:$1048576,0,MATCH(PnL_Full!E$3,'Raw Data'!$5:$5,0)),'Raw Data'!$D:$D,PnL_Full!$C42)</f>
        <v>10</v>
      </c>
      <c r="F42" s="24">
        <f>SUMIFS(INDEX('Raw Data'!$1:$1048576,0,MATCH(PnL_Full!F$3,'Raw Data'!$5:$5,0)),'Raw Data'!$D:$D,PnL_Full!$C42)</f>
        <v>10</v>
      </c>
      <c r="G42" s="75">
        <f t="shared" si="15"/>
        <v>30</v>
      </c>
      <c r="H42" s="75">
        <f>SUMIFS(INDEX('Raw Data'!$1:$1048576,0,MATCH(PnL_Full!H$3,'Raw Data'!$5:$5,0)),'Raw Data'!$D:$D,PnL_Full!$C42)</f>
        <v>12</v>
      </c>
      <c r="I42" s="75">
        <f>SUMIFS(INDEX('Raw Data'!$1:$1048576,0,MATCH(PnL_Full!I$3,'Raw Data'!$5:$5,0)),'Raw Data'!$D:$D,PnL_Full!$C42)</f>
        <v>12</v>
      </c>
      <c r="J42" s="75">
        <f>SUMIFS(INDEX('Raw Data'!$1:$1048576,0,MATCH(PnL_Full!J$3,'Raw Data'!$5:$5,0)),'Raw Data'!$D:$D,PnL_Full!$C42)</f>
        <v>12</v>
      </c>
      <c r="K42" s="75">
        <f t="shared" si="16"/>
        <v>36</v>
      </c>
      <c r="L42" s="75">
        <f>SUMIFS(INDEX('Raw Data'!$1:$1048576,0,MATCH(PnL_Full!L$3,'Raw Data'!$5:$5,0)),'Raw Data'!$D:$D,PnL_Full!$C42)</f>
        <v>12</v>
      </c>
      <c r="M42" s="75">
        <f>SUMIFS(INDEX('Raw Data'!$1:$1048576,0,MATCH(PnL_Full!M$3,'Raw Data'!$5:$5,0)),'Raw Data'!$D:$D,PnL_Full!$C42)</f>
        <v>12</v>
      </c>
      <c r="N42" s="75">
        <f>SUMIFS(INDEX('Raw Data'!$1:$1048576,0,MATCH(PnL_Full!N$3,'Raw Data'!$5:$5,0)),'Raw Data'!$D:$D,PnL_Full!$C42)</f>
        <v>12</v>
      </c>
      <c r="O42" s="75">
        <f t="shared" si="17"/>
        <v>36</v>
      </c>
      <c r="P42" s="75">
        <f>SUMIFS(INDEX('Raw Data'!$1:$1048576,0,MATCH(PnL_Full!P$3,'Raw Data'!$5:$5,0)),'Raw Data'!$D:$D,PnL_Full!$C42)</f>
        <v>14</v>
      </c>
      <c r="Q42" s="75">
        <f>SUMIFS(INDEX('Raw Data'!$1:$1048576,0,MATCH(PnL_Full!Q$3,'Raw Data'!$5:$5,0)),'Raw Data'!$D:$D,PnL_Full!$C42)</f>
        <v>14</v>
      </c>
      <c r="R42" s="75">
        <f>SUMIFS(INDEX('Raw Data'!$1:$1048576,0,MATCH(PnL_Full!R$3,'Raw Data'!$5:$5,0)),'Raw Data'!$D:$D,PnL_Full!$C42)</f>
        <v>14</v>
      </c>
      <c r="S42" s="75">
        <f t="shared" si="18"/>
        <v>42</v>
      </c>
      <c r="T42" s="157">
        <f t="shared" si="5"/>
        <v>144</v>
      </c>
      <c r="U42" s="75">
        <f>SUMIFS(INDEX('Raw Data'!$1:$1048576,0,MATCH(PnL_Full!U$3,'Raw Data'!$5:$5,0)),'Raw Data'!$D:$D,PnL_Full!$C42)</f>
        <v>14</v>
      </c>
      <c r="V42" s="75">
        <f>SUMIFS(INDEX('Raw Data'!$1:$1048576,0,MATCH(PnL_Full!V$3,'Raw Data'!$5:$5,0)),'Raw Data'!$D:$D,PnL_Full!$C42)</f>
        <v>14</v>
      </c>
      <c r="W42" s="75">
        <f>SUMIFS(INDEX('Raw Data'!$1:$1048576,0,MATCH(PnL_Full!W$3,'Raw Data'!$5:$5,0)),'Raw Data'!$D:$D,PnL_Full!$C42)</f>
        <v>14</v>
      </c>
      <c r="X42" s="75"/>
      <c r="Y42" s="75">
        <f t="shared" si="19"/>
        <v>42</v>
      </c>
      <c r="Z42" s="75">
        <f>SUMIFS(INDEX('Raw Data'!$1:$1048576,0,MATCH(PnL_Full!Z$3,'Raw Data'!$5:$5,0)),'Raw Data'!$D:$D,PnL_Full!$C42)</f>
        <v>16</v>
      </c>
      <c r="AA42" s="75">
        <f>SUMIFS(INDEX('Raw Data'!$1:$1048576,0,MATCH(PnL_Full!AA$3,'Raw Data'!$5:$5,0)),'Raw Data'!$D:$D,PnL_Full!$C42)</f>
        <v>16</v>
      </c>
      <c r="AB42" s="75">
        <f>SUMIFS(INDEX('Raw Data'!$1:$1048576,0,MATCH(PnL_Full!AB$3,'Raw Data'!$5:$5,0)),'Raw Data'!$D:$D,PnL_Full!$C42)</f>
        <v>16</v>
      </c>
      <c r="AC42" s="75">
        <f t="shared" si="20"/>
        <v>48</v>
      </c>
      <c r="AD42" s="75">
        <f>SUMIFS(INDEX('Raw Data'!$1:$1048576,0,MATCH(PnL_Full!AD$3,'Raw Data'!$5:$5,0)),'Raw Data'!$D:$D,PnL_Full!$C42)</f>
        <v>16</v>
      </c>
      <c r="AE42" s="75">
        <f>SUMIFS(INDEX('Raw Data'!$1:$1048576,0,MATCH(PnL_Full!AE$3,'Raw Data'!$5:$5,0)),'Raw Data'!$D:$D,PnL_Full!$C42)</f>
        <v>16</v>
      </c>
      <c r="AF42" s="75">
        <f>SUMIFS(INDEX('Raw Data'!$1:$1048576,0,MATCH(PnL_Full!AF$3,'Raw Data'!$5:$5,0)),'Raw Data'!$D:$D,PnL_Full!$C42)</f>
        <v>17</v>
      </c>
      <c r="AG42" s="75">
        <f t="shared" si="21"/>
        <v>49</v>
      </c>
      <c r="AH42" s="75">
        <f>SUMIFS(INDEX('Raw Data'!$1:$1048576,0,MATCH(PnL_Full!AH$3,'Raw Data'!$5:$5,0)),'Raw Data'!$D:$D,PnL_Full!$C42)</f>
        <v>17</v>
      </c>
      <c r="AI42" s="75">
        <f>SUMIFS(INDEX('Raw Data'!$1:$1048576,0,MATCH(PnL_Full!AI$3,'Raw Data'!$5:$5,0)),'Raw Data'!$D:$D,PnL_Full!$C42)</f>
        <v>17</v>
      </c>
      <c r="AJ42" s="75">
        <f>SUMIFS(INDEX('Raw Data'!$1:$1048576,0,MATCH(PnL_Full!AJ$3,'Raw Data'!$5:$5,0)),'Raw Data'!$D:$D,PnL_Full!$C42)</f>
        <v>17</v>
      </c>
      <c r="AK42" s="75">
        <f t="shared" si="22"/>
        <v>51</v>
      </c>
      <c r="AL42" s="157">
        <f t="shared" si="10"/>
        <v>190</v>
      </c>
    </row>
    <row r="43" spans="2:44" x14ac:dyDescent="0.25">
      <c r="B43">
        <f>MAX(A$1:B42)+1</f>
        <v>40</v>
      </c>
    </row>
    <row r="44" spans="2:44" hidden="1" x14ac:dyDescent="0.25">
      <c r="B44">
        <f>MAX(A$1:B43)+1</f>
        <v>41</v>
      </c>
      <c r="D44" s="75">
        <f>SUM('Raw Data'!E7:E237)</f>
        <v>20403102.556751251</v>
      </c>
      <c r="E44" s="75">
        <f>SUM('Raw Data'!F7:F237)</f>
        <v>19559143.714405857</v>
      </c>
      <c r="F44" s="75">
        <f>SUM('Raw Data'!G7:G237)</f>
        <v>20867307.753531016</v>
      </c>
      <c r="H44" s="75">
        <f>SUM('Raw Data'!H7:H237)</f>
        <v>33107000.197775301</v>
      </c>
      <c r="I44" s="75">
        <f>SUM('Raw Data'!I7:I237)</f>
        <v>26393912.871148154</v>
      </c>
      <c r="J44" s="75">
        <f>SUM('Raw Data'!J7:J237)</f>
        <v>41457760.582777284</v>
      </c>
      <c r="L44" s="75">
        <f>SUM('Raw Data'!K7:K237)</f>
        <v>40130951.635274448</v>
      </c>
      <c r="M44" s="75">
        <f>SUM('Raw Data'!L7:L237)</f>
        <v>41805971.003935672</v>
      </c>
      <c r="N44" s="75">
        <f>SUM('Raw Data'!M7:M237)</f>
        <v>40074195.41858229</v>
      </c>
      <c r="P44" s="75">
        <f>SUM('Raw Data'!N7:N237)</f>
        <v>46115846.969526552</v>
      </c>
      <c r="Q44" s="75">
        <f>SUM('Raw Data'!O7:O237)</f>
        <v>47572514.467723742</v>
      </c>
      <c r="R44" s="75">
        <f>SUM('Raw Data'!P7:P237)</f>
        <v>50745940.635060124</v>
      </c>
      <c r="T44" s="75">
        <f>SUM('Raw Data'!Q7:Q237)</f>
        <v>428233647.80649173</v>
      </c>
      <c r="U44" s="75">
        <f>SUM('Raw Data'!R7:R237)</f>
        <v>51180904.515690781</v>
      </c>
      <c r="V44" s="75">
        <f>SUM('Raw Data'!S7:S237)</f>
        <v>51677582.148910798</v>
      </c>
      <c r="W44" s="75">
        <f>SUM('Raw Data'!T7:T237)</f>
        <v>52823330.105648793</v>
      </c>
      <c r="Z44" s="75">
        <f>SUM('Raw Data'!U7:U237)</f>
        <v>52683216.847716756</v>
      </c>
      <c r="AA44" s="75">
        <f>SUM('Raw Data'!V7:V237)</f>
        <v>53605824.038114347</v>
      </c>
      <c r="AB44" s="75">
        <f>SUM('Raw Data'!W7:W237)</f>
        <v>54278889.560655177</v>
      </c>
      <c r="AD44" s="75">
        <f>SUM('Raw Data'!X7:X237)</f>
        <v>55075522.887985691</v>
      </c>
      <c r="AE44" s="75">
        <f>SUM('Raw Data'!Y7:Y237)</f>
        <v>55729343.110108107</v>
      </c>
      <c r="AF44" s="75">
        <f>SUM('Raw Data'!Z7:Z237)</f>
        <v>56559086.913594984</v>
      </c>
      <c r="AH44" s="75">
        <f>SUM('Raw Data'!AA7:AA237)</f>
        <v>57690386.815255612</v>
      </c>
      <c r="AI44" s="75">
        <f>SUM('Raw Data'!AB7:AB237)</f>
        <v>58385453.458453715</v>
      </c>
      <c r="AJ44" s="75">
        <f>SUM('Raw Data'!AC7:AC237)</f>
        <v>58787979.915527783</v>
      </c>
      <c r="AL44" s="75">
        <f>SUM('Raw Data'!AD7:AD237)</f>
        <v>658477520.3176626</v>
      </c>
    </row>
    <row r="45" spans="2:44" hidden="1" x14ac:dyDescent="0.25">
      <c r="B45">
        <f>MAX(A$1:B44)+1</f>
        <v>42</v>
      </c>
      <c r="D45" s="24">
        <f>SUM(D4:D6,D8,D11,D13:D15,D20:D24,D30:D31,D37:D42)</f>
        <v>20403102.556751247</v>
      </c>
      <c r="E45" s="24">
        <f>SUM(E4:E6,E8,E11,E13:E15,E20:E24,E30:E31,E37:E42)</f>
        <v>19559143.714405853</v>
      </c>
      <c r="F45" s="24">
        <f t="shared" ref="F45:AL45" si="23">SUM(F4:F6,F8,F11,F13:F15,F20:F24,F30:F31,F37:F42)</f>
        <v>20867307.75353102</v>
      </c>
      <c r="G45" s="24"/>
      <c r="H45" s="24">
        <f t="shared" si="23"/>
        <v>33107000.197775301</v>
      </c>
      <c r="I45" s="24">
        <f t="shared" si="23"/>
        <v>26393912.871148154</v>
      </c>
      <c r="J45" s="24">
        <f t="shared" si="23"/>
        <v>41457760.582777292</v>
      </c>
      <c r="K45" s="24"/>
      <c r="L45" s="24">
        <f t="shared" si="23"/>
        <v>40130951.635274448</v>
      </c>
      <c r="M45" s="24">
        <f t="shared" si="23"/>
        <v>41805971.00393568</v>
      </c>
      <c r="N45" s="24">
        <f t="shared" si="23"/>
        <v>40074195.418582283</v>
      </c>
      <c r="O45" s="24"/>
      <c r="P45" s="24">
        <f t="shared" si="23"/>
        <v>46115846.969526559</v>
      </c>
      <c r="Q45" s="24">
        <f t="shared" si="23"/>
        <v>47572514.46772375</v>
      </c>
      <c r="R45" s="24">
        <f t="shared" si="23"/>
        <v>50745940.635060132</v>
      </c>
      <c r="S45" s="24"/>
      <c r="T45" s="24">
        <f t="shared" si="23"/>
        <v>428233647.80649173</v>
      </c>
      <c r="U45" s="24">
        <f t="shared" si="23"/>
        <v>51180904.515690774</v>
      </c>
      <c r="V45" s="24">
        <f t="shared" si="23"/>
        <v>51677582.148910791</v>
      </c>
      <c r="W45" s="24">
        <f t="shared" si="23"/>
        <v>52823330.105648786</v>
      </c>
      <c r="X45" s="24"/>
      <c r="Y45" s="24">
        <f t="shared" si="23"/>
        <v>155681816.77025035</v>
      </c>
      <c r="Z45" s="24">
        <f t="shared" si="23"/>
        <v>52683216.847716771</v>
      </c>
      <c r="AA45" s="24">
        <f t="shared" si="23"/>
        <v>53605824.038114347</v>
      </c>
      <c r="AB45" s="24">
        <f t="shared" si="23"/>
        <v>54278889.560655169</v>
      </c>
      <c r="AC45" s="24"/>
      <c r="AD45" s="24">
        <f t="shared" si="23"/>
        <v>55075522.887985691</v>
      </c>
      <c r="AE45" s="24">
        <f t="shared" si="23"/>
        <v>55729343.1101081</v>
      </c>
      <c r="AF45" s="24">
        <f t="shared" si="23"/>
        <v>56559086.913594976</v>
      </c>
      <c r="AG45" s="24"/>
      <c r="AH45" s="24">
        <f t="shared" si="23"/>
        <v>57690386.815255605</v>
      </c>
      <c r="AI45" s="24">
        <f t="shared" si="23"/>
        <v>58385453.458453715</v>
      </c>
      <c r="AJ45" s="24">
        <f t="shared" si="23"/>
        <v>58787979.915527783</v>
      </c>
      <c r="AK45" s="24"/>
      <c r="AL45" s="24">
        <f t="shared" si="23"/>
        <v>658477520.3176626</v>
      </c>
    </row>
    <row r="46" spans="2:44" x14ac:dyDescent="0.25">
      <c r="B46">
        <f>MAX(A$1:B45)+1</f>
        <v>43</v>
      </c>
      <c r="C46" t="s">
        <v>128</v>
      </c>
      <c r="D46" s="174">
        <f>D44-D45</f>
        <v>0</v>
      </c>
      <c r="E46" s="174">
        <f t="shared" ref="E46:AL46" si="24">E44-E45</f>
        <v>0</v>
      </c>
      <c r="F46" s="174">
        <f t="shared" si="24"/>
        <v>0</v>
      </c>
      <c r="G46" s="174">
        <f t="shared" si="24"/>
        <v>0</v>
      </c>
      <c r="H46" s="174">
        <f t="shared" si="24"/>
        <v>0</v>
      </c>
      <c r="I46" s="174">
        <f t="shared" si="24"/>
        <v>0</v>
      </c>
      <c r="J46" s="174">
        <f t="shared" si="24"/>
        <v>0</v>
      </c>
      <c r="K46" s="174">
        <f t="shared" si="24"/>
        <v>0</v>
      </c>
      <c r="L46" s="174">
        <f t="shared" si="24"/>
        <v>0</v>
      </c>
      <c r="M46" s="174">
        <f t="shared" si="24"/>
        <v>0</v>
      </c>
      <c r="N46" s="174">
        <f t="shared" si="24"/>
        <v>0</v>
      </c>
      <c r="O46" s="174">
        <f t="shared" si="24"/>
        <v>0</v>
      </c>
      <c r="P46" s="174">
        <f t="shared" si="24"/>
        <v>0</v>
      </c>
      <c r="Q46" s="174">
        <f t="shared" si="24"/>
        <v>0</v>
      </c>
      <c r="R46" s="174">
        <f t="shared" si="24"/>
        <v>0</v>
      </c>
      <c r="S46" s="174">
        <f t="shared" si="24"/>
        <v>0</v>
      </c>
      <c r="T46" s="174">
        <f t="shared" si="24"/>
        <v>0</v>
      </c>
      <c r="U46" s="174">
        <f t="shared" si="24"/>
        <v>0</v>
      </c>
      <c r="V46" s="174">
        <f t="shared" si="24"/>
        <v>0</v>
      </c>
      <c r="W46" s="174">
        <f t="shared" si="24"/>
        <v>0</v>
      </c>
      <c r="X46" s="174">
        <f t="shared" si="24"/>
        <v>0</v>
      </c>
      <c r="Y46" s="174"/>
      <c r="Z46" s="174">
        <f t="shared" si="24"/>
        <v>0</v>
      </c>
      <c r="AA46" s="174">
        <f t="shared" si="24"/>
        <v>0</v>
      </c>
      <c r="AB46" s="174">
        <f t="shared" si="24"/>
        <v>0</v>
      </c>
      <c r="AC46" s="174">
        <f t="shared" si="24"/>
        <v>0</v>
      </c>
      <c r="AD46" s="174">
        <f t="shared" si="24"/>
        <v>0</v>
      </c>
      <c r="AE46" s="174">
        <f t="shared" si="24"/>
        <v>0</v>
      </c>
      <c r="AF46" s="174">
        <f t="shared" si="24"/>
        <v>0</v>
      </c>
      <c r="AG46" s="174">
        <f t="shared" si="24"/>
        <v>0</v>
      </c>
      <c r="AH46" s="174">
        <f t="shared" si="24"/>
        <v>0</v>
      </c>
      <c r="AI46" s="174">
        <f t="shared" si="24"/>
        <v>0</v>
      </c>
      <c r="AJ46" s="174">
        <f t="shared" si="24"/>
        <v>0</v>
      </c>
      <c r="AK46" s="174">
        <f t="shared" si="24"/>
        <v>0</v>
      </c>
      <c r="AL46" s="174">
        <f t="shared" si="24"/>
        <v>0</v>
      </c>
    </row>
    <row r="47" spans="2:44" x14ac:dyDescent="0.25">
      <c r="AN47" s="163" t="s">
        <v>175</v>
      </c>
      <c r="AO47" s="167"/>
      <c r="AP47" s="167"/>
      <c r="AQ47" s="185" t="s">
        <v>157</v>
      </c>
      <c r="AR47" s="167"/>
    </row>
    <row r="48" spans="2:44" x14ac:dyDescent="0.25">
      <c r="AN48" s="164" t="s">
        <v>158</v>
      </c>
      <c r="AO48" s="179" t="str">
        <f>T3</f>
        <v>FY2012</v>
      </c>
      <c r="AP48" s="179" t="str">
        <f>AL3</f>
        <v>FY2013</v>
      </c>
      <c r="AQ48" s="180" t="s">
        <v>155</v>
      </c>
      <c r="AR48" s="168" t="s">
        <v>156</v>
      </c>
    </row>
    <row r="49" spans="40:44" x14ac:dyDescent="0.25">
      <c r="AN49" s="170" t="str">
        <f>C12</f>
        <v>Total Revenue</v>
      </c>
      <c r="AO49" s="210">
        <f>SUMIFS($T:$T,$C:$C,AN49)</f>
        <v>89420434.184214666</v>
      </c>
      <c r="AP49" s="208">
        <f>SUMIFS($AL:$AL,$C:$C,AN49)</f>
        <v>136152224.60281652</v>
      </c>
      <c r="AQ49" s="208">
        <f>AP49-AO49</f>
        <v>46731790.418601856</v>
      </c>
      <c r="AR49" s="171">
        <f>AQ49/AP49</f>
        <v>0.34323192702086142</v>
      </c>
    </row>
    <row r="50" spans="40:44" x14ac:dyDescent="0.25">
      <c r="AN50" s="165" t="s">
        <v>154</v>
      </c>
      <c r="AO50" s="211">
        <f>SUMIFS($T:$T,$C:$C,AN50)</f>
        <v>51535670</v>
      </c>
      <c r="AP50" s="135">
        <f>SUMIFS($AL:$AL,$C:$C,AN50)</f>
        <v>82979870</v>
      </c>
      <c r="AQ50" s="135">
        <f>AP50-AO50</f>
        <v>31444200</v>
      </c>
      <c r="AR50" s="114">
        <f>AQ50/AP50</f>
        <v>0.3789376869353977</v>
      </c>
    </row>
    <row r="51" spans="40:44" ht="14.25" customHeight="1" x14ac:dyDescent="0.25">
      <c r="AN51" s="165" t="s">
        <v>122</v>
      </c>
      <c r="AO51" s="213">
        <f>SUMIFS($T:$T,$C:$C,AN51)</f>
        <v>0.42367009878489764</v>
      </c>
      <c r="AP51" s="176">
        <f>SUMIFS($AL:$AL,$C:$C,AN51)</f>
        <v>0.39053606915297195</v>
      </c>
      <c r="AQ51" s="77">
        <f>(AP51-AO51)*10000</f>
        <v>-331.34029631925688</v>
      </c>
      <c r="AR51" s="173"/>
    </row>
    <row r="52" spans="40:44" x14ac:dyDescent="0.25">
      <c r="AN52" s="165" t="s">
        <v>126</v>
      </c>
      <c r="AO52" s="211">
        <f>SUMIFS($T:$T,$C:$C,AN52)</f>
        <v>7304169.1842146628</v>
      </c>
      <c r="AP52" s="135">
        <f>SUMIFS($AL:$AL,$C:$C,AN52)</f>
        <v>3194324.6028165221</v>
      </c>
      <c r="AQ52" s="135">
        <f>AP52-AO52</f>
        <v>-4109844.5813981406</v>
      </c>
      <c r="AR52" s="114">
        <f>AQ52/AP52</f>
        <v>-1.2866083108067288</v>
      </c>
    </row>
    <row r="53" spans="40:44" x14ac:dyDescent="0.25">
      <c r="AN53" s="166" t="str">
        <f>C34</f>
        <v>Total Op Income</v>
      </c>
      <c r="AO53" s="212">
        <f>SUMIFS($T:$T,$C:$C,AN53)</f>
        <v>-150700.81578533724</v>
      </c>
      <c r="AP53" s="209">
        <f>SUMIFS($AL:$AL,$C:$C,AN53)</f>
        <v>-6904625.3971834779</v>
      </c>
      <c r="AQ53" s="209">
        <f>AP53-AO53</f>
        <v>-6753924.5813981406</v>
      </c>
      <c r="AR53" s="172">
        <f>AQ53/AP53</f>
        <v>0.97817393310768008</v>
      </c>
    </row>
    <row r="54" spans="40:44" x14ac:dyDescent="0.25">
      <c r="AN54" s="38"/>
      <c r="AO54" s="175"/>
      <c r="AP54" s="175"/>
      <c r="AQ54" s="181"/>
      <c r="AR54" s="114"/>
    </row>
    <row r="55" spans="40:44" x14ac:dyDescent="0.25">
      <c r="AN55" s="170" t="str">
        <f>C4</f>
        <v>Orders (Units)</v>
      </c>
      <c r="AO55" s="177">
        <f>SUMIFS($T:$T,$C:$C,AN55)</f>
        <v>63094.3</v>
      </c>
      <c r="AP55" s="177">
        <f>SUMIFS($AL:$AL,$C:$C,AN55)</f>
        <v>101484.70000000001</v>
      </c>
      <c r="AQ55" s="182">
        <f>AP55-AO55</f>
        <v>38390.400000000009</v>
      </c>
      <c r="AR55" s="171">
        <f>AQ55/AP55</f>
        <v>0.37828756452943157</v>
      </c>
    </row>
    <row r="56" spans="40:44" x14ac:dyDescent="0.25">
      <c r="AN56" s="165" t="str">
        <f>C5</f>
        <v>Project Backlog (Units)</v>
      </c>
      <c r="AO56" s="78">
        <f>SUMIFS($T:$T,$C:$C,AN56)</f>
        <v>37312.544999999998</v>
      </c>
      <c r="AP56" s="78">
        <f>SUMIFS($AL:$AL,$C:$C,AN56)</f>
        <v>59127.465000000004</v>
      </c>
      <c r="AQ56" s="183">
        <f>AP56-AO56</f>
        <v>21814.920000000006</v>
      </c>
      <c r="AR56" s="114">
        <f>AQ56/AP56</f>
        <v>0.36894732422572157</v>
      </c>
    </row>
    <row r="57" spans="40:44" x14ac:dyDescent="0.25">
      <c r="AN57" s="166" t="str">
        <f>C6</f>
        <v>Revenue (Units)</v>
      </c>
      <c r="AO57" s="178">
        <f>SUMIFS($T:$T,$C:$C,AN57)</f>
        <v>23156</v>
      </c>
      <c r="AP57" s="178">
        <f>SUMIFS($AL:$AL,$C:$C,AN57)</f>
        <v>37283</v>
      </c>
      <c r="AQ57" s="184">
        <f>AP57-AO57</f>
        <v>14127</v>
      </c>
      <c r="AR57" s="172">
        <f>AQ57/AP57</f>
        <v>0.37891264115012202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1FCF5CDD-9471-4147-B1F5-73B28CEC10E2}">
          <x14:formula1>
            <xm:f>Lookup!$CH$15:$CH$22</xm:f>
          </x14:formula1>
          <xm:sqref>B3</xm:sqref>
        </x14:dataValidation>
        <x14:dataValidation type="list" allowBlank="1" showInputMessage="1" showErrorMessage="1" xr:uid="{AA5361EA-F3AA-4680-B297-64752B979D5B}">
          <x14:formula1>
            <xm:f>Lookup!$CI$15:$CI$25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1F88-BBBF-43EF-A3A7-474C9F4C28C9}">
  <dimension ref="A7:AD211"/>
  <sheetViews>
    <sheetView topLeftCell="F1" zoomScale="70" zoomScaleNormal="70" workbookViewId="0">
      <selection activeCell="N39" sqref="N39"/>
    </sheetView>
  </sheetViews>
  <sheetFormatPr defaultRowHeight="15" x14ac:dyDescent="0.25"/>
  <cols>
    <col min="2" max="2" width="14.28515625" bestFit="1" customWidth="1"/>
    <col min="3" max="3" width="13.85546875" bestFit="1" customWidth="1"/>
    <col min="4" max="4" width="17.140625" style="23" bestFit="1" customWidth="1"/>
    <col min="5" max="5" width="17.140625" bestFit="1" customWidth="1"/>
    <col min="6" max="9" width="18.7109375" bestFit="1" customWidth="1"/>
    <col min="10" max="10" width="14.28515625" bestFit="1" customWidth="1"/>
    <col min="11" max="11" width="17.85546875" bestFit="1" customWidth="1"/>
    <col min="12" max="12" width="20.5703125" bestFit="1" customWidth="1"/>
    <col min="13" max="13" width="21.7109375" bestFit="1" customWidth="1"/>
    <col min="14" max="15" width="17.42578125" bestFit="1" customWidth="1"/>
    <col min="16" max="18" width="16.7109375" bestFit="1" customWidth="1"/>
    <col min="19" max="19" width="15.7109375" bestFit="1" customWidth="1"/>
    <col min="20" max="25" width="14.5703125" bestFit="1" customWidth="1"/>
    <col min="26" max="26" width="14.5703125" customWidth="1"/>
    <col min="27" max="28" width="14.5703125" bestFit="1" customWidth="1"/>
    <col min="29" max="29" width="10.7109375" bestFit="1" customWidth="1"/>
    <col min="30" max="30" width="9.7109375" bestFit="1" customWidth="1"/>
    <col min="31" max="32" width="21.5703125" bestFit="1" customWidth="1"/>
    <col min="33" max="34" width="28.140625" bestFit="1" customWidth="1"/>
    <col min="35" max="36" width="32.85546875" bestFit="1" customWidth="1"/>
    <col min="37" max="38" width="26.28515625" bestFit="1" customWidth="1"/>
    <col min="39" max="40" width="27.85546875" bestFit="1" customWidth="1"/>
    <col min="41" max="42" width="21.5703125" bestFit="1" customWidth="1"/>
    <col min="43" max="44" width="28.140625" bestFit="1" customWidth="1"/>
    <col min="45" max="46" width="32.85546875" bestFit="1" customWidth="1"/>
    <col min="47" max="48" width="26.28515625" bestFit="1" customWidth="1"/>
    <col min="49" max="50" width="27.85546875" bestFit="1" customWidth="1"/>
    <col min="51" max="52" width="21.5703125" bestFit="1" customWidth="1"/>
    <col min="53" max="54" width="28.140625" bestFit="1" customWidth="1"/>
    <col min="55" max="56" width="32.85546875" bestFit="1" customWidth="1"/>
    <col min="57" max="58" width="26.28515625" bestFit="1" customWidth="1"/>
    <col min="59" max="60" width="27.85546875" bestFit="1" customWidth="1"/>
    <col min="61" max="62" width="21.5703125" bestFit="1" customWidth="1"/>
    <col min="63" max="64" width="28.140625" bestFit="1" customWidth="1"/>
    <col min="65" max="66" width="32.85546875" bestFit="1" customWidth="1"/>
    <col min="67" max="68" width="26.28515625" bestFit="1" customWidth="1"/>
    <col min="69" max="70" width="27.85546875" bestFit="1" customWidth="1"/>
    <col min="71" max="72" width="21.5703125" bestFit="1" customWidth="1"/>
    <col min="73" max="74" width="28.140625" bestFit="1" customWidth="1"/>
    <col min="75" max="76" width="32.85546875" bestFit="1" customWidth="1"/>
    <col min="77" max="78" width="26.28515625" bestFit="1" customWidth="1"/>
    <col min="79" max="80" width="27.85546875" bestFit="1" customWidth="1"/>
    <col min="81" max="82" width="21.5703125" bestFit="1" customWidth="1"/>
    <col min="83" max="84" width="28.140625" bestFit="1" customWidth="1"/>
    <col min="85" max="86" width="32.85546875" bestFit="1" customWidth="1"/>
    <col min="87" max="88" width="26.28515625" bestFit="1" customWidth="1"/>
    <col min="89" max="90" width="27.85546875" bestFit="1" customWidth="1"/>
    <col min="91" max="92" width="21.5703125" bestFit="1" customWidth="1"/>
    <col min="93" max="94" width="28.140625" bestFit="1" customWidth="1"/>
    <col min="95" max="96" width="32.85546875" bestFit="1" customWidth="1"/>
    <col min="97" max="98" width="26.28515625" bestFit="1" customWidth="1"/>
    <col min="99" max="100" width="27.85546875" bestFit="1" customWidth="1"/>
    <col min="101" max="102" width="21.5703125" bestFit="1" customWidth="1"/>
    <col min="103" max="104" width="28.140625" bestFit="1" customWidth="1"/>
    <col min="105" max="106" width="32.85546875" bestFit="1" customWidth="1"/>
    <col min="107" max="108" width="26.28515625" bestFit="1" customWidth="1"/>
    <col min="109" max="110" width="27.85546875" bestFit="1" customWidth="1"/>
    <col min="111" max="112" width="21.5703125" bestFit="1" customWidth="1"/>
    <col min="113" max="121" width="23" bestFit="1" customWidth="1"/>
    <col min="122" max="122" width="28.140625" bestFit="1" customWidth="1"/>
    <col min="123" max="123" width="21.5703125" bestFit="1" customWidth="1"/>
    <col min="124" max="124" width="20.7109375" bestFit="1" customWidth="1"/>
    <col min="125" max="125" width="16" bestFit="1" customWidth="1"/>
    <col min="126" max="126" width="21.5703125" bestFit="1" customWidth="1"/>
    <col min="127" max="127" width="16.85546875" bestFit="1" customWidth="1"/>
    <col min="128" max="128" width="16" bestFit="1" customWidth="1"/>
    <col min="129" max="129" width="13.7109375" bestFit="1" customWidth="1"/>
    <col min="130" max="130" width="21.42578125" bestFit="1" customWidth="1"/>
    <col min="131" max="131" width="15.5703125" bestFit="1" customWidth="1"/>
    <col min="132" max="132" width="15.85546875" bestFit="1" customWidth="1"/>
    <col min="133" max="133" width="13" bestFit="1" customWidth="1"/>
    <col min="134" max="134" width="24.85546875" bestFit="1" customWidth="1"/>
    <col min="135" max="135" width="12.5703125" bestFit="1" customWidth="1"/>
    <col min="136" max="136" width="22" bestFit="1" customWidth="1"/>
    <col min="137" max="137" width="16" bestFit="1" customWidth="1"/>
    <col min="138" max="139" width="14.7109375" bestFit="1" customWidth="1"/>
    <col min="140" max="140" width="16" bestFit="1" customWidth="1"/>
    <col min="141" max="141" width="17.5703125" bestFit="1" customWidth="1"/>
    <col min="142" max="142" width="26.28515625" bestFit="1" customWidth="1"/>
    <col min="143" max="143" width="21.7109375" bestFit="1" customWidth="1"/>
    <col min="144" max="144" width="21.5703125" bestFit="1" customWidth="1"/>
    <col min="145" max="145" width="20.7109375" bestFit="1" customWidth="1"/>
    <col min="146" max="146" width="16" bestFit="1" customWidth="1"/>
    <col min="147" max="147" width="21.5703125" bestFit="1" customWidth="1"/>
    <col min="148" max="148" width="16.85546875" bestFit="1" customWidth="1"/>
    <col min="149" max="149" width="16" bestFit="1" customWidth="1"/>
    <col min="150" max="150" width="13.7109375" bestFit="1" customWidth="1"/>
    <col min="151" max="151" width="21.42578125" bestFit="1" customWidth="1"/>
    <col min="152" max="152" width="15.5703125" bestFit="1" customWidth="1"/>
    <col min="153" max="153" width="15.85546875" bestFit="1" customWidth="1"/>
    <col min="154" max="154" width="14.7109375" bestFit="1" customWidth="1"/>
    <col min="155" max="155" width="24.85546875" bestFit="1" customWidth="1"/>
    <col min="156" max="156" width="12.5703125" bestFit="1" customWidth="1"/>
    <col min="157" max="157" width="22" bestFit="1" customWidth="1"/>
    <col min="158" max="158" width="14.7109375" bestFit="1" customWidth="1"/>
    <col min="159" max="160" width="13" bestFit="1" customWidth="1"/>
    <col min="161" max="161" width="14.7109375" bestFit="1" customWidth="1"/>
    <col min="162" max="162" width="17.5703125" bestFit="1" customWidth="1"/>
    <col min="163" max="163" width="26.28515625" bestFit="1" customWidth="1"/>
    <col min="164" max="164" width="21.7109375" bestFit="1" customWidth="1"/>
    <col min="165" max="165" width="21.5703125" bestFit="1" customWidth="1"/>
    <col min="166" max="166" width="20.7109375" bestFit="1" customWidth="1"/>
    <col min="167" max="167" width="16" bestFit="1" customWidth="1"/>
    <col min="168" max="168" width="21.5703125" bestFit="1" customWidth="1"/>
    <col min="169" max="169" width="16.85546875" bestFit="1" customWidth="1"/>
    <col min="170" max="170" width="14.7109375" bestFit="1" customWidth="1"/>
    <col min="171" max="171" width="13.7109375" bestFit="1" customWidth="1"/>
    <col min="172" max="172" width="21.42578125" bestFit="1" customWidth="1"/>
    <col min="173" max="173" width="15.5703125" bestFit="1" customWidth="1"/>
    <col min="174" max="174" width="15.85546875" bestFit="1" customWidth="1"/>
    <col min="175" max="175" width="13" bestFit="1" customWidth="1"/>
    <col min="176" max="176" width="24.85546875" bestFit="1" customWidth="1"/>
    <col min="177" max="177" width="12.5703125" bestFit="1" customWidth="1"/>
    <col min="178" max="178" width="22" bestFit="1" customWidth="1"/>
    <col min="179" max="179" width="14.7109375" bestFit="1" customWidth="1"/>
    <col min="180" max="181" width="13" bestFit="1" customWidth="1"/>
    <col min="182" max="182" width="14.7109375" bestFit="1" customWidth="1"/>
    <col min="183" max="183" width="17.5703125" bestFit="1" customWidth="1"/>
    <col min="184" max="184" width="26.28515625" bestFit="1" customWidth="1"/>
    <col min="185" max="185" width="21.7109375" bestFit="1" customWidth="1"/>
    <col min="186" max="186" width="21.5703125" bestFit="1" customWidth="1"/>
    <col min="187" max="187" width="20.7109375" bestFit="1" customWidth="1"/>
    <col min="188" max="188" width="16" bestFit="1" customWidth="1"/>
    <col min="189" max="189" width="21.5703125" bestFit="1" customWidth="1"/>
    <col min="190" max="190" width="16.85546875" bestFit="1" customWidth="1"/>
    <col min="191" max="191" width="14.7109375" bestFit="1" customWidth="1"/>
    <col min="192" max="192" width="13.7109375" bestFit="1" customWidth="1"/>
    <col min="193" max="193" width="21.42578125" bestFit="1" customWidth="1"/>
    <col min="194" max="194" width="15.5703125" bestFit="1" customWidth="1"/>
    <col min="195" max="195" width="15.85546875" bestFit="1" customWidth="1"/>
    <col min="196" max="196" width="13" bestFit="1" customWidth="1"/>
    <col min="197" max="197" width="24.85546875" bestFit="1" customWidth="1"/>
    <col min="198" max="198" width="12.5703125" bestFit="1" customWidth="1"/>
    <col min="199" max="199" width="22" bestFit="1" customWidth="1"/>
    <col min="200" max="201" width="14.7109375" bestFit="1" customWidth="1"/>
    <col min="202" max="202" width="13" bestFit="1" customWidth="1"/>
    <col min="203" max="203" width="14.7109375" bestFit="1" customWidth="1"/>
    <col min="204" max="204" width="17.5703125" bestFit="1" customWidth="1"/>
    <col min="205" max="205" width="26.28515625" bestFit="1" customWidth="1"/>
    <col min="206" max="206" width="21.7109375" bestFit="1" customWidth="1"/>
    <col min="207" max="207" width="21.5703125" bestFit="1" customWidth="1"/>
    <col min="208" max="208" width="20.7109375" bestFit="1" customWidth="1"/>
    <col min="209" max="209" width="16" bestFit="1" customWidth="1"/>
    <col min="210" max="210" width="21.5703125" bestFit="1" customWidth="1"/>
    <col min="211" max="211" width="16.85546875" bestFit="1" customWidth="1"/>
    <col min="212" max="212" width="16" bestFit="1" customWidth="1"/>
    <col min="213" max="213" width="13.7109375" bestFit="1" customWidth="1"/>
    <col min="214" max="214" width="21.42578125" bestFit="1" customWidth="1"/>
    <col min="215" max="215" width="15.5703125" bestFit="1" customWidth="1"/>
    <col min="216" max="216" width="15.85546875" bestFit="1" customWidth="1"/>
    <col min="217" max="217" width="13" bestFit="1" customWidth="1"/>
    <col min="218" max="218" width="24.85546875" bestFit="1" customWidth="1"/>
    <col min="219" max="219" width="12.5703125" bestFit="1" customWidth="1"/>
    <col min="220" max="220" width="22" bestFit="1" customWidth="1"/>
    <col min="221" max="221" width="10.28515625" bestFit="1" customWidth="1"/>
    <col min="222" max="222" width="11.42578125" bestFit="1" customWidth="1"/>
    <col min="223" max="223" width="11.7109375" bestFit="1" customWidth="1"/>
    <col min="224" max="224" width="14" bestFit="1" customWidth="1"/>
    <col min="225" max="225" width="17.5703125" bestFit="1" customWidth="1"/>
    <col min="226" max="226" width="26.28515625" bestFit="1" customWidth="1"/>
    <col min="227" max="227" width="21.7109375" bestFit="1" customWidth="1"/>
    <col min="228" max="228" width="21.5703125" bestFit="1" customWidth="1"/>
    <col min="229" max="229" width="20.7109375" bestFit="1" customWidth="1"/>
    <col min="230" max="230" width="16" bestFit="1" customWidth="1"/>
    <col min="231" max="231" width="21.5703125" bestFit="1" customWidth="1"/>
    <col min="232" max="232" width="16.85546875" bestFit="1" customWidth="1"/>
    <col min="233" max="233" width="10.28515625" bestFit="1" customWidth="1"/>
    <col min="234" max="234" width="13.7109375" bestFit="1" customWidth="1"/>
    <col min="235" max="235" width="21.42578125" bestFit="1" customWidth="1"/>
    <col min="236" max="236" width="15.5703125" bestFit="1" customWidth="1"/>
    <col min="237" max="237" width="15.85546875" bestFit="1" customWidth="1"/>
    <col min="238" max="238" width="14.7109375" bestFit="1" customWidth="1"/>
    <col min="239" max="239" width="24.85546875" bestFit="1" customWidth="1"/>
  </cols>
  <sheetData>
    <row r="7" spans="2:30" x14ac:dyDescent="0.25">
      <c r="K7" t="s">
        <v>25</v>
      </c>
    </row>
    <row r="9" spans="2:30" x14ac:dyDescent="0.25">
      <c r="C9" s="22" t="s">
        <v>81</v>
      </c>
    </row>
    <row r="11" spans="2:30" x14ac:dyDescent="0.25">
      <c r="R11" t="s">
        <v>56</v>
      </c>
    </row>
    <row r="12" spans="2:30" x14ac:dyDescent="0.25">
      <c r="B12" s="22" t="s">
        <v>167</v>
      </c>
      <c r="J12" s="22" t="s">
        <v>168</v>
      </c>
      <c r="L12" s="23"/>
    </row>
    <row r="13" spans="2:30" x14ac:dyDescent="0.25">
      <c r="B13" s="19" t="s">
        <v>12</v>
      </c>
      <c r="C13" t="s">
        <v>86</v>
      </c>
      <c r="G13" s="23"/>
      <c r="J13" s="19" t="s">
        <v>12</v>
      </c>
      <c r="K13" t="s">
        <v>86</v>
      </c>
      <c r="L13" s="23"/>
      <c r="V13" s="195" t="s">
        <v>162</v>
      </c>
      <c r="W13" s="196"/>
      <c r="X13" s="196"/>
      <c r="Y13" s="196"/>
      <c r="Z13" s="194"/>
      <c r="AA13" s="195" t="s">
        <v>163</v>
      </c>
      <c r="AB13" s="196"/>
      <c r="AC13" s="196"/>
      <c r="AD13" s="196"/>
    </row>
    <row r="14" spans="2:30" x14ac:dyDescent="0.25">
      <c r="G14">
        <v>2012</v>
      </c>
      <c r="H14">
        <v>2013</v>
      </c>
      <c r="L14" s="23"/>
      <c r="O14">
        <v>2012</v>
      </c>
      <c r="P14">
        <v>2013</v>
      </c>
      <c r="R14">
        <v>2012</v>
      </c>
      <c r="S14">
        <v>2013</v>
      </c>
      <c r="V14" s="189" t="s">
        <v>161</v>
      </c>
      <c r="W14" s="186">
        <v>2012</v>
      </c>
      <c r="X14" s="187">
        <v>2013</v>
      </c>
      <c r="Y14" s="188" t="s">
        <v>132</v>
      </c>
      <c r="Z14" s="193"/>
      <c r="AA14" s="189" t="s">
        <v>161</v>
      </c>
      <c r="AB14" s="186">
        <v>2012</v>
      </c>
      <c r="AC14" s="187">
        <v>2013</v>
      </c>
      <c r="AD14" s="188" t="s">
        <v>132</v>
      </c>
    </row>
    <row r="15" spans="2:30" x14ac:dyDescent="0.25">
      <c r="B15" s="19" t="s">
        <v>87</v>
      </c>
      <c r="C15" s="19" t="s">
        <v>18</v>
      </c>
      <c r="D15" t="s">
        <v>159</v>
      </c>
      <c r="E15" t="s">
        <v>112</v>
      </c>
      <c r="F15" t="s">
        <v>134</v>
      </c>
      <c r="G15" t="s">
        <v>131</v>
      </c>
      <c r="H15" t="s">
        <v>131</v>
      </c>
      <c r="I15" t="s">
        <v>132</v>
      </c>
      <c r="J15" s="19" t="s">
        <v>87</v>
      </c>
      <c r="K15" s="19" t="s">
        <v>18</v>
      </c>
      <c r="L15" t="s">
        <v>159</v>
      </c>
      <c r="M15" t="s">
        <v>112</v>
      </c>
      <c r="N15" t="s">
        <v>134</v>
      </c>
      <c r="O15" t="s">
        <v>133</v>
      </c>
      <c r="P15" t="s">
        <v>133</v>
      </c>
      <c r="Q15" t="s">
        <v>132</v>
      </c>
      <c r="R15" t="s">
        <v>138</v>
      </c>
      <c r="V15" s="190" t="s">
        <v>34</v>
      </c>
      <c r="W15" s="23">
        <f>SUMIFS(G$14:G$38,$B$14:$B$38,V15)</f>
        <v>3968.7072138948779</v>
      </c>
      <c r="X15" s="23">
        <f>SUMIFS(H$14:H$38,$B$14:$B$38,$V15)</f>
        <v>3752.4949706314251</v>
      </c>
      <c r="Y15" s="23">
        <f>X15-W15</f>
        <v>-216.21224326345282</v>
      </c>
      <c r="Z15" s="23"/>
      <c r="AA15" s="190" t="s">
        <v>34</v>
      </c>
      <c r="AB15" s="23">
        <f t="shared" ref="AB15:AB25" si="0">SUMIFS(O$14:O$38,$J$14:$J$38,AA15)</f>
        <v>3919.0624699325335</v>
      </c>
      <c r="AC15" s="23">
        <f t="shared" ref="AC15:AC25" si="1">SUMIFS(P$14:P$38,$J$14:$J$38,AA15)</f>
        <v>3705.7514888169007</v>
      </c>
      <c r="AD15" s="23">
        <f>AC15-AB15</f>
        <v>-213.31098111563279</v>
      </c>
    </row>
    <row r="16" spans="2:30" x14ac:dyDescent="0.25">
      <c r="B16" t="s">
        <v>34</v>
      </c>
      <c r="C16" t="s">
        <v>13</v>
      </c>
      <c r="D16" s="23">
        <v>22735929.88696098</v>
      </c>
      <c r="E16" s="23">
        <v>34758610.413964763</v>
      </c>
      <c r="F16" s="23">
        <f>E16-D16</f>
        <v>12022680.527003784</v>
      </c>
      <c r="G16" s="23">
        <f>D16/D17</f>
        <v>3968.7072138948779</v>
      </c>
      <c r="H16" s="23">
        <f>E16/E17</f>
        <v>3752.4949706314251</v>
      </c>
      <c r="I16" s="23">
        <f>H16-G16</f>
        <v>-216.21224326345282</v>
      </c>
      <c r="J16" t="s">
        <v>34</v>
      </c>
      <c r="K16" t="s">
        <v>19</v>
      </c>
      <c r="L16" s="23">
        <v>6439019.6380991526</v>
      </c>
      <c r="M16" s="23">
        <v>9786889.6819654349</v>
      </c>
      <c r="N16" s="23">
        <f>M16-L16</f>
        <v>3347870.0438662823</v>
      </c>
      <c r="O16" s="23">
        <f>L16/L17</f>
        <v>3919.0624699325335</v>
      </c>
      <c r="P16" s="23">
        <f>M16/M17</f>
        <v>3705.7514888169007</v>
      </c>
      <c r="Q16" s="23">
        <f>P16-O16</f>
        <v>-213.31098111563279</v>
      </c>
      <c r="R16" s="23">
        <f>SUMIFS($D$46:$D$80,$B$46:$B$80,$J16,$A$46:$A$80,$N$46)/SUMIFS(L$15:L$38,$J$15:$J$38,$J16,$K$15:$K$38,$R$11)</f>
        <v>2260</v>
      </c>
      <c r="S16" s="23">
        <f>SUMIFS($E$46:$E$80,$B$46:$B$80,$J16,$A$46:$A$80,$N$46)/SUMIFS(M$15:M$38,$J$15:$J$38,$J16,$K$15:$K$38,$R$11)</f>
        <v>2260</v>
      </c>
      <c r="T16" s="23">
        <f>S16-R16</f>
        <v>0</v>
      </c>
      <c r="U16" s="23"/>
      <c r="V16" s="190" t="s">
        <v>35</v>
      </c>
      <c r="W16" s="23">
        <f t="shared" ref="W16:W25" si="2">SUMIFS(G$14:G$38,$B$14:$B$38,V16)</f>
        <v>3919.4865570311758</v>
      </c>
      <c r="X16" s="23">
        <f t="shared" ref="X16:X25" si="3">SUMIFS(H$14:H$38,$B$14:$B$38,$V16)</f>
        <v>3706.9831473305658</v>
      </c>
      <c r="Y16" s="23">
        <f t="shared" ref="Y16:Y25" si="4">X16-W16</f>
        <v>-212.50340970061006</v>
      </c>
      <c r="Z16" s="23"/>
      <c r="AA16" s="190" t="s">
        <v>35</v>
      </c>
      <c r="AB16" s="23">
        <f t="shared" si="0"/>
        <v>3871.3552419302746</v>
      </c>
      <c r="AC16" s="23">
        <f t="shared" si="1"/>
        <v>3660.7045654122785</v>
      </c>
      <c r="AD16" s="23">
        <f t="shared" ref="AD16:AD25" si="5">AC16-AB16</f>
        <v>-210.65067651799609</v>
      </c>
    </row>
    <row r="17" spans="2:30" x14ac:dyDescent="0.25">
      <c r="B17" t="s">
        <v>34</v>
      </c>
      <c r="C17" t="s">
        <v>57</v>
      </c>
      <c r="D17" s="24">
        <v>5728.8000000000011</v>
      </c>
      <c r="E17" s="24">
        <v>9262.7999999999993</v>
      </c>
      <c r="F17" s="58">
        <f>E17-D17</f>
        <v>3533.9999999999982</v>
      </c>
      <c r="G17" s="24"/>
      <c r="H17" s="23"/>
      <c r="I17" s="23"/>
      <c r="J17" t="s">
        <v>34</v>
      </c>
      <c r="K17" t="s">
        <v>56</v>
      </c>
      <c r="L17" s="24">
        <v>1643</v>
      </c>
      <c r="M17" s="24">
        <v>2641</v>
      </c>
      <c r="N17" s="24">
        <f>M17-L17</f>
        <v>998</v>
      </c>
      <c r="O17" s="24"/>
      <c r="P17" s="23"/>
      <c r="Q17" s="23"/>
      <c r="R17" s="23"/>
      <c r="S17" s="23"/>
      <c r="T17" s="23"/>
      <c r="U17" s="23"/>
      <c r="V17" s="190" t="s">
        <v>59</v>
      </c>
      <c r="W17" s="23">
        <f t="shared" si="2"/>
        <v>4162.7806113368024</v>
      </c>
      <c r="X17" s="23">
        <f t="shared" si="3"/>
        <v>3935.080685561571</v>
      </c>
      <c r="Y17" s="23">
        <f t="shared" si="4"/>
        <v>-227.69992577523135</v>
      </c>
      <c r="Z17" s="23"/>
      <c r="AA17" s="190" t="s">
        <v>59</v>
      </c>
      <c r="AB17" s="23">
        <f t="shared" si="0"/>
        <v>4110.5883563438738</v>
      </c>
      <c r="AC17" s="23">
        <f t="shared" si="1"/>
        <v>3886.5116171594755</v>
      </c>
      <c r="AD17" s="23">
        <f t="shared" si="5"/>
        <v>-224.07673918439832</v>
      </c>
    </row>
    <row r="18" spans="2:30" x14ac:dyDescent="0.25">
      <c r="B18" t="s">
        <v>35</v>
      </c>
      <c r="C18" t="s">
        <v>13</v>
      </c>
      <c r="D18" s="23">
        <v>24057808.487057358</v>
      </c>
      <c r="E18" s="23">
        <v>36531948.218627989</v>
      </c>
      <c r="F18" s="23">
        <f t="shared" ref="F18:F37" si="6">E18-D18</f>
        <v>12474139.731570631</v>
      </c>
      <c r="G18" s="23">
        <f>D18/D19</f>
        <v>3919.4865570311758</v>
      </c>
      <c r="H18" s="23">
        <f>E18/E19</f>
        <v>3706.9831473305658</v>
      </c>
      <c r="I18" s="23">
        <f t="shared" ref="I18" si="7">H18-G18</f>
        <v>-212.50340970061006</v>
      </c>
      <c r="J18" t="s">
        <v>35</v>
      </c>
      <c r="K18" t="s">
        <v>19</v>
      </c>
      <c r="L18" s="23">
        <v>7243305.6576515436</v>
      </c>
      <c r="M18" s="23">
        <v>11000417.219063897</v>
      </c>
      <c r="N18" s="23">
        <f t="shared" ref="N18:N37" si="8">M18-L18</f>
        <v>3757111.5614123531</v>
      </c>
      <c r="O18" s="23">
        <f>L18/L19</f>
        <v>3871.3552419302746</v>
      </c>
      <c r="P18" s="23">
        <f>M18/M19</f>
        <v>3660.7045654122785</v>
      </c>
      <c r="Q18" s="23">
        <f t="shared" ref="Q18" si="9">P18-O18</f>
        <v>-210.65067651799609</v>
      </c>
      <c r="R18" s="23">
        <f>SUMIFS($D$46:$D$80,$B$46:$B$80,$J18,$A$46:$A$80,$N$46)/SUMIFS(L$15:L$38,$J$15:$J$38,$J18,$K$15:$K$38,$R$11)</f>
        <v>2240</v>
      </c>
      <c r="S18" s="23">
        <f>SUMIFS($E$46:$E$80,$B$46:$B$80,$J18,$A$46:$A$80,$N$46)/SUMIFS(M$15:M$38,$J$15:$J$38,$J18,$K$15:$K$38,$R$11)</f>
        <v>2240</v>
      </c>
      <c r="T18" s="23">
        <f t="shared" ref="T18:T36" si="10">S18-R18</f>
        <v>0</v>
      </c>
      <c r="U18" s="23"/>
      <c r="V18" s="190" t="s">
        <v>60</v>
      </c>
      <c r="W18" s="23">
        <f t="shared" si="2"/>
        <v>3763.6122698650938</v>
      </c>
      <c r="X18" s="23">
        <f t="shared" si="3"/>
        <v>3560.3923034214345</v>
      </c>
      <c r="Y18" s="23">
        <f t="shared" si="4"/>
        <v>-203.21996644365936</v>
      </c>
      <c r="Z18" s="23"/>
      <c r="AA18" s="190" t="s">
        <v>60</v>
      </c>
      <c r="AB18" s="23">
        <f t="shared" si="0"/>
        <v>3717.7972684487904</v>
      </c>
      <c r="AC18" s="23">
        <f t="shared" si="1"/>
        <v>3515.9827936055526</v>
      </c>
      <c r="AD18" s="23">
        <f t="shared" si="5"/>
        <v>-201.8144748432378</v>
      </c>
    </row>
    <row r="19" spans="2:30" x14ac:dyDescent="0.25">
      <c r="B19" t="s">
        <v>35</v>
      </c>
      <c r="C19" t="s">
        <v>57</v>
      </c>
      <c r="D19" s="23">
        <v>6138</v>
      </c>
      <c r="E19" s="23">
        <v>9854.9</v>
      </c>
      <c r="F19" s="24">
        <f t="shared" si="6"/>
        <v>3716.8999999999996</v>
      </c>
      <c r="G19" s="23"/>
      <c r="H19" s="23"/>
      <c r="I19" s="23"/>
      <c r="J19" t="s">
        <v>35</v>
      </c>
      <c r="K19" t="s">
        <v>56</v>
      </c>
      <c r="L19" s="24">
        <v>1871</v>
      </c>
      <c r="M19" s="23">
        <v>3005</v>
      </c>
      <c r="N19" s="24">
        <f t="shared" si="8"/>
        <v>1134</v>
      </c>
      <c r="O19" s="23"/>
      <c r="P19" s="23"/>
      <c r="Q19" s="23"/>
      <c r="R19" s="23"/>
      <c r="S19" s="23"/>
      <c r="T19" s="23"/>
      <c r="U19" s="23"/>
      <c r="V19" s="190" t="s">
        <v>61</v>
      </c>
      <c r="W19" s="23">
        <f t="shared" si="2"/>
        <v>3871.835695142011</v>
      </c>
      <c r="X19" s="23">
        <f t="shared" si="3"/>
        <v>3661.1211267434346</v>
      </c>
      <c r="Y19" s="23">
        <f t="shared" si="4"/>
        <v>-210.71456839857638</v>
      </c>
      <c r="Z19" s="23"/>
      <c r="AA19" s="190" t="s">
        <v>61</v>
      </c>
      <c r="AB19" s="23">
        <f t="shared" si="0"/>
        <v>3823.3201324070501</v>
      </c>
      <c r="AC19" s="23">
        <f t="shared" si="1"/>
        <v>3615.1213410183159</v>
      </c>
      <c r="AD19" s="23">
        <f t="shared" si="5"/>
        <v>-208.19879138873421</v>
      </c>
    </row>
    <row r="20" spans="2:30" x14ac:dyDescent="0.25">
      <c r="B20" t="s">
        <v>59</v>
      </c>
      <c r="C20" t="s">
        <v>13</v>
      </c>
      <c r="D20" s="23">
        <v>21434573.64583433</v>
      </c>
      <c r="E20" s="23">
        <v>32875631.587524146</v>
      </c>
      <c r="F20" s="23">
        <f t="shared" si="6"/>
        <v>11441057.941689815</v>
      </c>
      <c r="G20" s="23">
        <f>D20/D21</f>
        <v>4162.7806113368024</v>
      </c>
      <c r="H20" s="23">
        <f>E20/E21</f>
        <v>3935.080685561571</v>
      </c>
      <c r="I20" s="23">
        <f t="shared" ref="I20" si="11">H20-G20</f>
        <v>-227.69992577523135</v>
      </c>
      <c r="J20" t="s">
        <v>59</v>
      </c>
      <c r="K20" t="s">
        <v>19</v>
      </c>
      <c r="L20" s="23">
        <v>7357953.157855534</v>
      </c>
      <c r="M20" s="23">
        <v>11266997.178145319</v>
      </c>
      <c r="N20" s="23">
        <f t="shared" si="8"/>
        <v>3909044.0202897852</v>
      </c>
      <c r="O20" s="23">
        <f>L20/L21</f>
        <v>4110.5883563438738</v>
      </c>
      <c r="P20" s="23">
        <f>M20/M21</f>
        <v>3886.5116171594755</v>
      </c>
      <c r="Q20" s="23">
        <f t="shared" ref="Q20" si="12">P20-O20</f>
        <v>-224.07673918439832</v>
      </c>
      <c r="R20" s="23">
        <f>SUMIFS($D$46:$D$80,$B$46:$B$80,$J20,$A$46:$A$80,$N$46)/SUMIFS(L$15:L$38,$J$15:$J$38,$J20,$K$15:$K$38,$R$11)</f>
        <v>2290</v>
      </c>
      <c r="S20" s="23">
        <f>SUMIFS($E$46:$E$80,$B$46:$B$80,$J20,$A$46:$A$80,$N$46)/SUMIFS(M$15:M$38,$J$15:$J$38,$J20,$K$15:$K$38,$R$11)</f>
        <v>2290</v>
      </c>
      <c r="T20" s="23">
        <f t="shared" si="10"/>
        <v>0</v>
      </c>
      <c r="U20" s="23"/>
      <c r="V20" s="190" t="s">
        <v>62</v>
      </c>
      <c r="W20" s="23">
        <f t="shared" si="2"/>
        <v>4113.2491887499118</v>
      </c>
      <c r="X20" s="23">
        <f t="shared" si="3"/>
        <v>3889.030525097839</v>
      </c>
      <c r="Y20" s="23">
        <f t="shared" si="4"/>
        <v>-224.21866365207279</v>
      </c>
      <c r="Z20" s="23"/>
      <c r="AA20" s="190" t="s">
        <v>62</v>
      </c>
      <c r="AB20" s="23">
        <f t="shared" si="0"/>
        <v>4062.8722645870971</v>
      </c>
      <c r="AC20" s="23">
        <f t="shared" si="1"/>
        <v>3841.3252748325872</v>
      </c>
      <c r="AD20" s="23">
        <f t="shared" si="5"/>
        <v>-221.54698975450992</v>
      </c>
    </row>
    <row r="21" spans="2:30" x14ac:dyDescent="0.25">
      <c r="B21" t="s">
        <v>59</v>
      </c>
      <c r="C21" t="s">
        <v>57</v>
      </c>
      <c r="D21" s="23">
        <v>5149.1000000000004</v>
      </c>
      <c r="E21" s="23">
        <v>8354.5</v>
      </c>
      <c r="F21" s="24">
        <f t="shared" si="6"/>
        <v>3205.3999999999996</v>
      </c>
      <c r="G21" s="23"/>
      <c r="H21" s="23"/>
      <c r="I21" s="23"/>
      <c r="J21" t="s">
        <v>59</v>
      </c>
      <c r="K21" t="s">
        <v>56</v>
      </c>
      <c r="L21" s="24">
        <v>1790</v>
      </c>
      <c r="M21" s="23">
        <v>2899</v>
      </c>
      <c r="N21" s="24">
        <f t="shared" si="8"/>
        <v>1109</v>
      </c>
      <c r="O21" s="23"/>
      <c r="P21" s="23"/>
      <c r="Q21" s="23"/>
      <c r="R21" s="23"/>
      <c r="S21" s="23"/>
      <c r="T21" s="23"/>
      <c r="U21" s="23"/>
      <c r="V21" s="190" t="s">
        <v>63</v>
      </c>
      <c r="W21" s="23">
        <f t="shared" si="2"/>
        <v>4016.5276181590289</v>
      </c>
      <c r="X21" s="23">
        <f t="shared" si="3"/>
        <v>3798.2033242779171</v>
      </c>
      <c r="Y21" s="23">
        <f t="shared" si="4"/>
        <v>-218.32429388111177</v>
      </c>
      <c r="Z21" s="23"/>
      <c r="AA21" s="190" t="s">
        <v>63</v>
      </c>
      <c r="AB21" s="23">
        <f t="shared" si="0"/>
        <v>3966.6063889329539</v>
      </c>
      <c r="AC21" s="23">
        <f t="shared" si="1"/>
        <v>3750.9464762781759</v>
      </c>
      <c r="AD21" s="23">
        <f t="shared" si="5"/>
        <v>-215.65991265477805</v>
      </c>
    </row>
    <row r="22" spans="2:30" x14ac:dyDescent="0.25">
      <c r="B22" t="s">
        <v>60</v>
      </c>
      <c r="C22" t="s">
        <v>13</v>
      </c>
      <c r="D22" s="23">
        <v>13650621.702800695</v>
      </c>
      <c r="E22" s="23">
        <v>20860338.505746186</v>
      </c>
      <c r="F22" s="23">
        <f t="shared" si="6"/>
        <v>7209716.8029454909</v>
      </c>
      <c r="G22" s="23">
        <f>D22/D23</f>
        <v>3763.6122698650938</v>
      </c>
      <c r="H22" s="23">
        <f>E22/E23</f>
        <v>3560.3923034214345</v>
      </c>
      <c r="I22" s="23">
        <f t="shared" ref="I22" si="13">H22-G22</f>
        <v>-203.21996644365936</v>
      </c>
      <c r="J22" t="s">
        <v>60</v>
      </c>
      <c r="K22" t="s">
        <v>19</v>
      </c>
      <c r="L22" s="23">
        <v>5364781.4583716048</v>
      </c>
      <c r="M22" s="23">
        <v>8146532.1327840658</v>
      </c>
      <c r="N22" s="23">
        <f t="shared" si="8"/>
        <v>2781750.674412461</v>
      </c>
      <c r="O22" s="23">
        <f>L22/L23</f>
        <v>3717.7972684487904</v>
      </c>
      <c r="P22" s="23">
        <f>M22/M23</f>
        <v>3515.9827936055526</v>
      </c>
      <c r="Q22" s="23">
        <f t="shared" ref="Q22" si="14">P22-O22</f>
        <v>-201.8144748432378</v>
      </c>
      <c r="R22" s="23">
        <f>SUMIFS($D$46:$D$80,$B$46:$B$80,$J22,$A$46:$A$80,$N$46)/SUMIFS(L$15:L$38,$J$15:$J$38,$J22,$K$15:$K$38,$R$11)</f>
        <v>2090</v>
      </c>
      <c r="S22" s="23">
        <f>SUMIFS($E$46:$E$80,$B$46:$B$80,$J22,$A$46:$A$80,$N$46)/SUMIFS(M$15:M$38,$J$15:$J$38,$J22,$K$15:$K$38,$R$11)</f>
        <v>2090</v>
      </c>
      <c r="T22" s="23">
        <f t="shared" si="10"/>
        <v>0</v>
      </c>
      <c r="U22" s="23"/>
      <c r="V22" s="190" t="s">
        <v>64</v>
      </c>
      <c r="W22" s="23">
        <f t="shared" si="2"/>
        <v>3145.6163696274634</v>
      </c>
      <c r="X22" s="23">
        <f t="shared" si="3"/>
        <v>2974.4262528135823</v>
      </c>
      <c r="Y22" s="23">
        <f t="shared" si="4"/>
        <v>-171.1901168138811</v>
      </c>
      <c r="Z22" s="23"/>
      <c r="AA22" s="190" t="s">
        <v>64</v>
      </c>
      <c r="AB22" s="23">
        <f t="shared" si="0"/>
        <v>3106.2815147414767</v>
      </c>
      <c r="AC22" s="23">
        <f t="shared" si="1"/>
        <v>2937.4639772551109</v>
      </c>
      <c r="AD22" s="23">
        <f t="shared" si="5"/>
        <v>-168.81753748636584</v>
      </c>
    </row>
    <row r="23" spans="2:30" x14ac:dyDescent="0.25">
      <c r="B23" t="s">
        <v>60</v>
      </c>
      <c r="C23" t="s">
        <v>57</v>
      </c>
      <c r="D23" s="23">
        <v>3627</v>
      </c>
      <c r="E23" s="23">
        <v>5859</v>
      </c>
      <c r="F23" s="24">
        <f t="shared" si="6"/>
        <v>2232</v>
      </c>
      <c r="G23" s="23"/>
      <c r="H23" s="23"/>
      <c r="I23" s="23"/>
      <c r="J23" t="s">
        <v>60</v>
      </c>
      <c r="K23" t="s">
        <v>56</v>
      </c>
      <c r="L23" s="24">
        <v>1443</v>
      </c>
      <c r="M23" s="23">
        <v>2317</v>
      </c>
      <c r="N23" s="24">
        <f t="shared" si="8"/>
        <v>874</v>
      </c>
      <c r="O23" s="23"/>
      <c r="P23" s="23"/>
      <c r="Q23" s="23"/>
      <c r="R23" s="23"/>
      <c r="S23" s="23"/>
      <c r="T23" s="23"/>
      <c r="U23" s="23"/>
      <c r="V23" s="190" t="s">
        <v>65</v>
      </c>
      <c r="W23" s="23">
        <f t="shared" si="2"/>
        <v>3387.6714899206331</v>
      </c>
      <c r="X23" s="23">
        <f t="shared" si="3"/>
        <v>3203.4806204677184</v>
      </c>
      <c r="Y23" s="23">
        <f t="shared" si="4"/>
        <v>-184.19086945291474</v>
      </c>
      <c r="Z23" s="23"/>
      <c r="AA23" s="190" t="s">
        <v>65</v>
      </c>
      <c r="AB23" s="23">
        <f t="shared" si="0"/>
        <v>3345.6027316255254</v>
      </c>
      <c r="AC23" s="23">
        <f t="shared" si="1"/>
        <v>3163.5703868708883</v>
      </c>
      <c r="AD23" s="23">
        <f t="shared" si="5"/>
        <v>-182.03234475463705</v>
      </c>
    </row>
    <row r="24" spans="2:30" x14ac:dyDescent="0.25">
      <c r="B24" t="s">
        <v>61</v>
      </c>
      <c r="C24" t="s">
        <v>13</v>
      </c>
      <c r="D24" s="23">
        <v>17643955.262762148</v>
      </c>
      <c r="E24" s="23">
        <v>26693966.35931173</v>
      </c>
      <c r="F24" s="23">
        <f t="shared" si="6"/>
        <v>9050011.0965495817</v>
      </c>
      <c r="G24" s="23">
        <f>D24/D25</f>
        <v>3871.835695142011</v>
      </c>
      <c r="H24" s="23">
        <f>E24/E25</f>
        <v>3661.1211267434346</v>
      </c>
      <c r="I24" s="23">
        <f t="shared" ref="I24" si="15">H24-G24</f>
        <v>-210.71456839857638</v>
      </c>
      <c r="J24" t="s">
        <v>61</v>
      </c>
      <c r="K24" t="s">
        <v>19</v>
      </c>
      <c r="L24" s="23">
        <v>6163192.0534401648</v>
      </c>
      <c r="M24" s="23">
        <v>9355934.030555401</v>
      </c>
      <c r="N24" s="23">
        <f t="shared" si="8"/>
        <v>3192741.9771152362</v>
      </c>
      <c r="O24" s="23">
        <f>L24/L25</f>
        <v>3823.3201324070501</v>
      </c>
      <c r="P24" s="23">
        <f>M24/M25</f>
        <v>3615.1213410183159</v>
      </c>
      <c r="Q24" s="23">
        <f t="shared" ref="Q24" si="16">P24-O24</f>
        <v>-208.19879138873421</v>
      </c>
      <c r="R24" s="23">
        <f>SUMIFS($D$46:$D$80,$B$46:$B$80,$J24,$A$46:$A$80,$N$46)/SUMIFS(L$15:L$38,$J$15:$J$38,$J24,$K$15:$K$38,$R$11)</f>
        <v>2140</v>
      </c>
      <c r="S24" s="23">
        <f>SUMIFS($E$46:$E$80,$B$46:$B$80,$J24,$A$46:$A$80,$N$46)/SUMIFS(M$15:M$38,$J$15:$J$38,$J24,$K$15:$K$38,$R$11)</f>
        <v>2140</v>
      </c>
      <c r="T24" s="23">
        <f t="shared" si="10"/>
        <v>0</v>
      </c>
      <c r="U24" s="23"/>
      <c r="V24" s="190" t="s">
        <v>66</v>
      </c>
      <c r="W24" s="23">
        <f t="shared" si="2"/>
        <v>4113.3670021352</v>
      </c>
      <c r="X24" s="23">
        <f t="shared" si="3"/>
        <v>3889.5037634194987</v>
      </c>
      <c r="Y24" s="23">
        <f t="shared" si="4"/>
        <v>-223.8632387157013</v>
      </c>
      <c r="Z24" s="23"/>
      <c r="AA24" s="190" t="s">
        <v>66</v>
      </c>
      <c r="AB24" s="23">
        <f t="shared" si="0"/>
        <v>4062.4422171416581</v>
      </c>
      <c r="AC24" s="23">
        <f t="shared" si="1"/>
        <v>3841.5241994438279</v>
      </c>
      <c r="AD24" s="23">
        <f t="shared" si="5"/>
        <v>-220.91801769783024</v>
      </c>
    </row>
    <row r="25" spans="2:30" x14ac:dyDescent="0.25">
      <c r="B25" t="s">
        <v>61</v>
      </c>
      <c r="C25" t="s">
        <v>57</v>
      </c>
      <c r="D25" s="23">
        <v>4557.0000000000009</v>
      </c>
      <c r="E25" s="23">
        <v>7291.2</v>
      </c>
      <c r="F25" s="24">
        <f t="shared" si="6"/>
        <v>2734.1999999999989</v>
      </c>
      <c r="G25" s="23"/>
      <c r="H25" s="23"/>
      <c r="I25" s="23"/>
      <c r="J25" t="s">
        <v>61</v>
      </c>
      <c r="K25" t="s">
        <v>56</v>
      </c>
      <c r="L25" s="24">
        <v>1612</v>
      </c>
      <c r="M25" s="23">
        <v>2588</v>
      </c>
      <c r="N25" s="24">
        <f t="shared" si="8"/>
        <v>976</v>
      </c>
      <c r="O25" s="23"/>
      <c r="P25" s="23"/>
      <c r="Q25" s="23"/>
      <c r="R25" s="23"/>
      <c r="S25" s="23"/>
      <c r="T25" s="23"/>
      <c r="U25" s="23"/>
      <c r="V25" s="191" t="s">
        <v>24</v>
      </c>
      <c r="W25" s="23">
        <f t="shared" si="2"/>
        <v>0</v>
      </c>
      <c r="X25" s="23">
        <f t="shared" si="3"/>
        <v>0</v>
      </c>
      <c r="Y25" s="23">
        <f t="shared" si="4"/>
        <v>0</v>
      </c>
      <c r="Z25" s="23"/>
      <c r="AA25" s="191" t="s">
        <v>24</v>
      </c>
      <c r="AB25" s="23">
        <f t="shared" si="0"/>
        <v>0</v>
      </c>
      <c r="AC25" s="23">
        <f t="shared" si="1"/>
        <v>0</v>
      </c>
      <c r="AD25" s="23">
        <f t="shared" si="5"/>
        <v>0</v>
      </c>
    </row>
    <row r="26" spans="2:30" x14ac:dyDescent="0.25">
      <c r="B26" t="s">
        <v>62</v>
      </c>
      <c r="C26" t="s">
        <v>13</v>
      </c>
      <c r="D26" s="23">
        <v>21829836.094533529</v>
      </c>
      <c r="E26" s="23">
        <v>33756784.957849249</v>
      </c>
      <c r="F26" s="23">
        <f t="shared" si="6"/>
        <v>11926948.86331572</v>
      </c>
      <c r="G26" s="23">
        <f>D26/D27</f>
        <v>4113.2491887499118</v>
      </c>
      <c r="H26" s="23">
        <f>E26/E27</f>
        <v>3889.030525097839</v>
      </c>
      <c r="I26" s="23">
        <f t="shared" ref="I26" si="17">H26-G26</f>
        <v>-224.21866365207279</v>
      </c>
      <c r="J26" t="s">
        <v>62</v>
      </c>
      <c r="K26" t="s">
        <v>19</v>
      </c>
      <c r="L26" s="23">
        <v>4623548.6371001163</v>
      </c>
      <c r="M26" s="23">
        <v>7075721.1562416255</v>
      </c>
      <c r="N26" s="23">
        <f t="shared" si="8"/>
        <v>2452172.5191415092</v>
      </c>
      <c r="O26" s="23">
        <f>L26/L27</f>
        <v>4062.8722645870971</v>
      </c>
      <c r="P26" s="23">
        <f>M26/M27</f>
        <v>3841.3252748325872</v>
      </c>
      <c r="Q26" s="23">
        <f t="shared" ref="Q26" si="18">P26-O26</f>
        <v>-221.54698975450992</v>
      </c>
      <c r="R26" s="23">
        <f>SUMIFS($D$46:$D$80,$B$46:$B$80,$J26,$A$46:$A$80,$N$46)/SUMIFS(L$15:L$38,$J$15:$J$38,$J26,$K$15:$K$38,$R$11)</f>
        <v>2180</v>
      </c>
      <c r="S26" s="23">
        <f>SUMIFS($E$46:$E$80,$B$46:$B$80,$J26,$A$46:$A$80,$N$46)/SUMIFS(M$15:M$38,$J$15:$J$38,$J26,$K$15:$K$38,$R$11)</f>
        <v>2180</v>
      </c>
      <c r="T26" s="23">
        <f t="shared" si="10"/>
        <v>0</v>
      </c>
      <c r="U26" s="23"/>
      <c r="W26" s="23"/>
    </row>
    <row r="27" spans="2:30" x14ac:dyDescent="0.25">
      <c r="B27" t="s">
        <v>62</v>
      </c>
      <c r="C27" t="s">
        <v>57</v>
      </c>
      <c r="D27" s="23">
        <v>5307.2</v>
      </c>
      <c r="E27" s="23">
        <v>8680.0000000000018</v>
      </c>
      <c r="F27" s="24">
        <f t="shared" si="6"/>
        <v>3372.800000000002</v>
      </c>
      <c r="G27" s="23"/>
      <c r="H27" s="23"/>
      <c r="I27" s="23"/>
      <c r="J27" t="s">
        <v>62</v>
      </c>
      <c r="K27" t="s">
        <v>56</v>
      </c>
      <c r="L27" s="24">
        <v>1138</v>
      </c>
      <c r="M27" s="23">
        <v>1842</v>
      </c>
      <c r="N27" s="24">
        <f t="shared" si="8"/>
        <v>704</v>
      </c>
      <c r="O27" s="23"/>
      <c r="P27" s="23"/>
      <c r="Q27" s="23"/>
      <c r="R27" s="23"/>
      <c r="S27" s="23"/>
      <c r="T27" s="23"/>
      <c r="U27" s="23"/>
      <c r="V27" s="23"/>
      <c r="W27" s="23"/>
    </row>
    <row r="28" spans="2:30" x14ac:dyDescent="0.25">
      <c r="B28" t="s">
        <v>63</v>
      </c>
      <c r="C28" t="s">
        <v>13</v>
      </c>
      <c r="D28" s="23">
        <v>93234852.294801906</v>
      </c>
      <c r="E28" s="23">
        <v>141575749.99046478</v>
      </c>
      <c r="F28" s="23">
        <f t="shared" si="6"/>
        <v>48340897.695662871</v>
      </c>
      <c r="G28" s="23">
        <f>D28/D29</f>
        <v>4016.5276181590289</v>
      </c>
      <c r="H28" s="23">
        <f>E28/E29</f>
        <v>3798.2033242779171</v>
      </c>
      <c r="I28" s="23">
        <f t="shared" ref="I28" si="19">H28-G28</f>
        <v>-218.32429388111177</v>
      </c>
      <c r="J28" t="s">
        <v>63</v>
      </c>
      <c r="K28" t="s">
        <v>19</v>
      </c>
      <c r="L28" s="23">
        <v>36334114.522625856</v>
      </c>
      <c r="M28" s="23">
        <v>55341464.311008207</v>
      </c>
      <c r="N28" s="23">
        <f t="shared" si="8"/>
        <v>19007349.788382351</v>
      </c>
      <c r="O28" s="23">
        <f>L28/L29</f>
        <v>3966.6063889329539</v>
      </c>
      <c r="P28" s="23">
        <f>M28/M29</f>
        <v>3750.9464762781759</v>
      </c>
      <c r="Q28" s="23">
        <f t="shared" ref="Q28" si="20">P28-O28</f>
        <v>-215.65991265477805</v>
      </c>
      <c r="R28" s="23">
        <f>SUMIFS($D$46:$D$80,$B$46:$B$80,$J28,$A$46:$A$80,$N$46)/SUMIFS(L$15:L$38,$J$15:$J$38,$J28,$K$15:$K$38,$R$11)</f>
        <v>2290</v>
      </c>
      <c r="S28" s="23">
        <f>SUMIFS($E$46:$E$80,$B$46:$B$80,$J28,$A$46:$A$80,$N$46)/SUMIFS(M$15:M$38,$J$15:$J$38,$J28,$K$15:$K$38,$R$11)</f>
        <v>2290</v>
      </c>
      <c r="T28" s="23">
        <f t="shared" si="10"/>
        <v>0</v>
      </c>
      <c r="U28" s="23"/>
      <c r="V28" s="195" t="s">
        <v>165</v>
      </c>
      <c r="W28" s="196"/>
      <c r="X28" s="196"/>
      <c r="Y28" s="196"/>
    </row>
    <row r="29" spans="2:30" x14ac:dyDescent="0.25">
      <c r="B29" t="s">
        <v>63</v>
      </c>
      <c r="C29" t="s">
        <v>57</v>
      </c>
      <c r="D29" s="23">
        <v>23212.799999999999</v>
      </c>
      <c r="E29" s="23">
        <v>37274.399999999994</v>
      </c>
      <c r="F29" s="24">
        <f t="shared" si="6"/>
        <v>14061.599999999995</v>
      </c>
      <c r="G29" s="23"/>
      <c r="H29" s="23"/>
      <c r="I29" s="23"/>
      <c r="J29" t="s">
        <v>63</v>
      </c>
      <c r="K29" t="s">
        <v>56</v>
      </c>
      <c r="L29" s="24">
        <v>9160</v>
      </c>
      <c r="M29" s="23">
        <v>14754</v>
      </c>
      <c r="N29" s="24">
        <f t="shared" si="8"/>
        <v>5594</v>
      </c>
      <c r="O29" s="23"/>
      <c r="P29" s="23"/>
      <c r="Q29" s="23"/>
      <c r="R29" s="23"/>
      <c r="S29" s="23"/>
      <c r="T29" s="23"/>
      <c r="U29" s="23"/>
      <c r="V29" s="189" t="s">
        <v>166</v>
      </c>
      <c r="W29" s="186">
        <v>2012</v>
      </c>
      <c r="X29" s="187">
        <v>2013</v>
      </c>
      <c r="Y29" s="188" t="s">
        <v>132</v>
      </c>
    </row>
    <row r="30" spans="2:30" x14ac:dyDescent="0.25">
      <c r="B30" t="s">
        <v>64</v>
      </c>
      <c r="C30" t="s">
        <v>13</v>
      </c>
      <c r="D30" s="23">
        <v>9946438.9607620388</v>
      </c>
      <c r="E30" s="23">
        <v>14753154.213955369</v>
      </c>
      <c r="F30" s="23">
        <f t="shared" si="6"/>
        <v>4806715.25319333</v>
      </c>
      <c r="G30" s="23">
        <f>D30/D31</f>
        <v>3145.6163696274634</v>
      </c>
      <c r="H30" s="23">
        <f>E30/E31</f>
        <v>2974.4262528135823</v>
      </c>
      <c r="I30" s="23">
        <f t="shared" ref="I30" si="21">H30-G30</f>
        <v>-171.1901168138811</v>
      </c>
      <c r="J30" t="s">
        <v>64</v>
      </c>
      <c r="K30" t="s">
        <v>19</v>
      </c>
      <c r="L30" s="23">
        <v>4889287.1042030845</v>
      </c>
      <c r="M30" s="23">
        <v>7440596.2543871962</v>
      </c>
      <c r="N30" s="23">
        <f t="shared" si="8"/>
        <v>2551309.1501841117</v>
      </c>
      <c r="O30" s="23">
        <f>L30/L31</f>
        <v>3106.2815147414767</v>
      </c>
      <c r="P30" s="23">
        <f>M30/M31</f>
        <v>2937.4639772551109</v>
      </c>
      <c r="Q30" s="23">
        <f t="shared" ref="Q30" si="22">P30-O30</f>
        <v>-168.81753748636584</v>
      </c>
      <c r="R30" s="23">
        <f>SUMIFS($D$46:$D$80,$B$46:$B$80,$J30,$A$46:$A$80,$N$46)/SUMIFS(L$15:L$38,$J$15:$J$38,$J30,$K$15:$K$38,$R$11)</f>
        <v>1990</v>
      </c>
      <c r="S30" s="23">
        <f>SUMIFS($E$46:$E$80,$B$46:$B$80,$J30,$A$46:$A$80,$N$46)/SUMIFS(M$15:M$38,$J$15:$J$38,$J30,$K$15:$K$38,$R$11)</f>
        <v>1990</v>
      </c>
      <c r="T30" s="23">
        <f t="shared" si="10"/>
        <v>0</v>
      </c>
      <c r="U30" s="23"/>
      <c r="V30" s="190" t="s">
        <v>34</v>
      </c>
      <c r="W30" s="23">
        <f>SUMIFS(G$14:G$38,$B$14:$B$38,V30)</f>
        <v>3968.7072138948779</v>
      </c>
      <c r="X30" s="23">
        <f>SUMIFS(H$14:H$38,$B$14:$B$38,$V30)</f>
        <v>3752.4949706314251</v>
      </c>
      <c r="Y30" s="23">
        <f>X30-W30</f>
        <v>-216.21224326345282</v>
      </c>
    </row>
    <row r="31" spans="2:30" x14ac:dyDescent="0.25">
      <c r="B31" t="s">
        <v>64</v>
      </c>
      <c r="C31" t="s">
        <v>57</v>
      </c>
      <c r="D31" s="23">
        <v>3162</v>
      </c>
      <c r="E31" s="23">
        <v>4960</v>
      </c>
      <c r="F31" s="24">
        <f t="shared" si="6"/>
        <v>1798</v>
      </c>
      <c r="G31" s="23"/>
      <c r="H31" s="23"/>
      <c r="I31" s="23"/>
      <c r="J31" t="s">
        <v>64</v>
      </c>
      <c r="K31" t="s">
        <v>56</v>
      </c>
      <c r="L31" s="24">
        <v>1574</v>
      </c>
      <c r="M31" s="23">
        <v>2533</v>
      </c>
      <c r="N31" s="24">
        <f t="shared" si="8"/>
        <v>959</v>
      </c>
      <c r="O31" s="23"/>
      <c r="P31" s="23"/>
      <c r="Q31" s="23"/>
      <c r="R31" s="23"/>
      <c r="S31" s="23"/>
      <c r="T31" s="23"/>
      <c r="U31" s="23"/>
      <c r="V31" s="190" t="s">
        <v>35</v>
      </c>
      <c r="W31" s="23">
        <f t="shared" ref="W31:W40" si="23">SUMIFS(G$14:G$38,$B$14:$B$38,V31)</f>
        <v>3919.4865570311758</v>
      </c>
      <c r="X31" s="23">
        <f t="shared" ref="X31:X40" si="24">SUMIFS(H$14:H$38,$B$14:$B$38,$V31)</f>
        <v>3706.9831473305658</v>
      </c>
      <c r="Y31" s="23">
        <f t="shared" ref="Y31:Y40" si="25">X31-W31</f>
        <v>-212.50340970061006</v>
      </c>
    </row>
    <row r="32" spans="2:30" x14ac:dyDescent="0.25">
      <c r="B32" t="s">
        <v>65</v>
      </c>
      <c r="C32" t="s">
        <v>13</v>
      </c>
      <c r="D32" s="23">
        <v>6490101.0403899485</v>
      </c>
      <c r="E32" s="23">
        <v>9831482.0242154282</v>
      </c>
      <c r="F32" s="23">
        <f t="shared" si="6"/>
        <v>3341380.9838254796</v>
      </c>
      <c r="G32" s="23">
        <f>D32/D33</f>
        <v>3387.6714899206331</v>
      </c>
      <c r="H32" s="23">
        <f>E32/E33</f>
        <v>3203.4806204677184</v>
      </c>
      <c r="I32" s="23">
        <f t="shared" ref="I32" si="26">H32-G32</f>
        <v>-184.19086945291474</v>
      </c>
      <c r="J32" t="s">
        <v>65</v>
      </c>
      <c r="K32" t="s">
        <v>19</v>
      </c>
      <c r="L32" s="23">
        <v>4095017.7435096432</v>
      </c>
      <c r="M32" s="23">
        <v>6219579.3805881664</v>
      </c>
      <c r="N32" s="23">
        <f t="shared" si="8"/>
        <v>2124561.6370785232</v>
      </c>
      <c r="O32" s="23">
        <f>L32/L33</f>
        <v>3345.6027316255254</v>
      </c>
      <c r="P32" s="23">
        <f>M32/M33</f>
        <v>3163.5703868708883</v>
      </c>
      <c r="Q32" s="23">
        <f t="shared" ref="Q32" si="27">P32-O32</f>
        <v>-182.03234475463705</v>
      </c>
      <c r="R32" s="23">
        <f>SUMIFS($D$46:$D$80,$B$46:$B$80,$J32,$A$46:$A$80,$N$46)/SUMIFS(L$15:L$38,$J$15:$J$38,$J32,$K$15:$K$38,$R$11)</f>
        <v>2040</v>
      </c>
      <c r="S32" s="23">
        <f>SUMIFS($E$46:$E$80,$B$46:$B$80,$J32,$A$46:$A$80,$N$46)/SUMIFS(M$15:M$38,$J$15:$J$38,$J32,$K$15:$K$38,$R$11)</f>
        <v>2040</v>
      </c>
      <c r="T32" s="23">
        <f t="shared" si="10"/>
        <v>0</v>
      </c>
      <c r="U32" s="23"/>
      <c r="V32" s="190" t="s">
        <v>59</v>
      </c>
      <c r="W32" s="23">
        <f t="shared" si="23"/>
        <v>4162.7806113368024</v>
      </c>
      <c r="X32" s="23">
        <f t="shared" si="24"/>
        <v>3935.080685561571</v>
      </c>
      <c r="Y32" s="23">
        <f t="shared" si="25"/>
        <v>-227.69992577523135</v>
      </c>
    </row>
    <row r="33" spans="1:25" x14ac:dyDescent="0.25">
      <c r="B33" t="s">
        <v>65</v>
      </c>
      <c r="C33" t="s">
        <v>57</v>
      </c>
      <c r="D33" s="23">
        <v>1915.8</v>
      </c>
      <c r="E33" s="23">
        <v>3069</v>
      </c>
      <c r="F33" s="24">
        <f t="shared" si="6"/>
        <v>1153.2</v>
      </c>
      <c r="G33" s="23"/>
      <c r="H33" s="23"/>
      <c r="I33" s="23"/>
      <c r="J33" t="s">
        <v>65</v>
      </c>
      <c r="K33" t="s">
        <v>56</v>
      </c>
      <c r="L33" s="24">
        <v>1224</v>
      </c>
      <c r="M33" s="23">
        <v>1966</v>
      </c>
      <c r="N33" s="24">
        <f t="shared" si="8"/>
        <v>742</v>
      </c>
      <c r="O33" s="23"/>
      <c r="P33" s="23"/>
      <c r="Q33" s="23"/>
      <c r="R33" s="23"/>
      <c r="S33" s="23"/>
      <c r="T33" s="23"/>
      <c r="U33" s="23"/>
      <c r="V33" s="190" t="s">
        <v>60</v>
      </c>
      <c r="W33" s="23">
        <f t="shared" si="23"/>
        <v>3763.6122698650938</v>
      </c>
      <c r="X33" s="23">
        <f t="shared" si="24"/>
        <v>3560.3923034214345</v>
      </c>
      <c r="Y33" s="23">
        <f t="shared" si="25"/>
        <v>-203.21996644365936</v>
      </c>
    </row>
    <row r="34" spans="1:25" x14ac:dyDescent="0.25">
      <c r="B34" t="s">
        <v>66</v>
      </c>
      <c r="C34" t="s">
        <v>13</v>
      </c>
      <c r="D34" s="23">
        <v>17673492.661374103</v>
      </c>
      <c r="E34" s="23">
        <v>26755507.438186392</v>
      </c>
      <c r="F34" s="23">
        <f t="shared" si="6"/>
        <v>9082014.7768122889</v>
      </c>
      <c r="G34" s="23">
        <f>D34/D35</f>
        <v>4113.3670021352</v>
      </c>
      <c r="H34" s="23">
        <f>E34/E35</f>
        <v>3889.5037634194987</v>
      </c>
      <c r="I34" s="23">
        <f t="shared" ref="I34" si="28">H34-G34</f>
        <v>-223.8632387157013</v>
      </c>
      <c r="J34" t="s">
        <v>66</v>
      </c>
      <c r="K34" t="s">
        <v>19</v>
      </c>
      <c r="L34" s="23">
        <v>6910214.2113579605</v>
      </c>
      <c r="M34" s="23">
        <v>10518093.258077201</v>
      </c>
      <c r="N34" s="23">
        <f t="shared" si="8"/>
        <v>3607879.04671924</v>
      </c>
      <c r="O34" s="23">
        <f>L34/L35</f>
        <v>4062.4422171416581</v>
      </c>
      <c r="P34" s="23">
        <f>M34/M35</f>
        <v>3841.5241994438279</v>
      </c>
      <c r="Q34" s="23">
        <f t="shared" ref="Q34" si="29">P34-O34</f>
        <v>-220.91801769783024</v>
      </c>
      <c r="R34" s="23">
        <f>SUMIFS($D$46:$D$80,$B$46:$B$80,$J34,$A$46:$A$80,$N$46)/SUMIFS(L$15:L$38,$J$15:$J$38,$J34,$K$15:$K$38,$R$11)</f>
        <v>2340</v>
      </c>
      <c r="S34" s="23">
        <f>SUMIFS($E$46:$E$80,$B$46:$B$80,$J34,$A$46:$A$80,$N$46)/SUMIFS(M$15:M$38,$J$15:$J$38,$J34,$K$15:$K$38,$R$11)</f>
        <v>2340</v>
      </c>
      <c r="T34" s="23">
        <f t="shared" si="10"/>
        <v>0</v>
      </c>
      <c r="U34" s="23"/>
      <c r="V34" s="190" t="s">
        <v>61</v>
      </c>
      <c r="W34" s="23">
        <f t="shared" si="23"/>
        <v>3871.835695142011</v>
      </c>
      <c r="X34" s="23">
        <f t="shared" si="24"/>
        <v>3661.1211267434346</v>
      </c>
      <c r="Y34" s="23">
        <f t="shared" si="25"/>
        <v>-210.71456839857638</v>
      </c>
    </row>
    <row r="35" spans="1:25" x14ac:dyDescent="0.25">
      <c r="B35" t="s">
        <v>66</v>
      </c>
      <c r="C35" t="s">
        <v>57</v>
      </c>
      <c r="D35" s="23">
        <v>4296.6000000000004</v>
      </c>
      <c r="E35" s="23">
        <v>6878.9000000000005</v>
      </c>
      <c r="F35" s="24">
        <f t="shared" si="6"/>
        <v>2582.3000000000002</v>
      </c>
      <c r="G35" s="23"/>
      <c r="H35" s="23"/>
      <c r="I35" s="23"/>
      <c r="J35" t="s">
        <v>66</v>
      </c>
      <c r="K35" t="s">
        <v>56</v>
      </c>
      <c r="L35" s="24">
        <v>1701</v>
      </c>
      <c r="M35" s="23">
        <v>2738</v>
      </c>
      <c r="N35" s="24">
        <f t="shared" si="8"/>
        <v>1037</v>
      </c>
      <c r="T35" s="23"/>
      <c r="V35" s="190" t="s">
        <v>62</v>
      </c>
      <c r="W35" s="23">
        <f t="shared" si="23"/>
        <v>4113.2491887499118</v>
      </c>
      <c r="X35" s="23">
        <f t="shared" si="24"/>
        <v>3889.030525097839</v>
      </c>
      <c r="Y35" s="23">
        <f t="shared" si="25"/>
        <v>-224.21866365207279</v>
      </c>
    </row>
    <row r="36" spans="1:25" x14ac:dyDescent="0.25">
      <c r="B36" t="s">
        <v>24</v>
      </c>
      <c r="C36" t="s">
        <v>13</v>
      </c>
      <c r="D36" s="23">
        <v>0</v>
      </c>
      <c r="E36" s="23">
        <v>0</v>
      </c>
      <c r="F36" s="23">
        <f t="shared" si="6"/>
        <v>0</v>
      </c>
      <c r="G36" s="23"/>
      <c r="H36" s="23"/>
      <c r="I36" s="23"/>
      <c r="J36" t="s">
        <v>24</v>
      </c>
      <c r="K36" t="s">
        <v>19</v>
      </c>
      <c r="L36" s="23">
        <v>0</v>
      </c>
      <c r="M36" s="23">
        <v>0</v>
      </c>
      <c r="N36" s="23">
        <f t="shared" si="8"/>
        <v>0</v>
      </c>
      <c r="R36" s="24" t="e">
        <f>SUMIFS($D$46:$D$80,$B$46:$B$80,$J36,$A$46:$A$80,$N$46)/SUMIFS(L$15:L$38,$J$15:$J$38,$J36,$K$15:$K$38,$R$11)</f>
        <v>#DIV/0!</v>
      </c>
      <c r="S36" s="24" t="e">
        <f>SUMIFS($D$46:$D$80,$B$46:$B$80,$J36,$A$46:$A$80,$N$46)/SUMIFS(M$15:M$38,$J$15:$J$38,$J36,$K$15:$K$38,$R$11)</f>
        <v>#DIV/0!</v>
      </c>
      <c r="T36" s="23" t="e">
        <f t="shared" si="10"/>
        <v>#DIV/0!</v>
      </c>
      <c r="V36" s="190" t="s">
        <v>63</v>
      </c>
      <c r="W36" s="23">
        <f t="shared" si="23"/>
        <v>4016.5276181590289</v>
      </c>
      <c r="X36" s="23">
        <f t="shared" si="24"/>
        <v>3798.2033242779171</v>
      </c>
      <c r="Y36" s="23">
        <f t="shared" si="25"/>
        <v>-218.32429388111177</v>
      </c>
    </row>
    <row r="37" spans="1:25" x14ac:dyDescent="0.25">
      <c r="B37" t="s">
        <v>24</v>
      </c>
      <c r="C37" t="s">
        <v>57</v>
      </c>
      <c r="D37" s="23">
        <v>0</v>
      </c>
      <c r="E37" s="23">
        <v>0</v>
      </c>
      <c r="F37" s="23">
        <f t="shared" si="6"/>
        <v>0</v>
      </c>
      <c r="G37" s="23"/>
      <c r="H37" s="23"/>
      <c r="I37" s="23"/>
      <c r="J37" t="s">
        <v>24</v>
      </c>
      <c r="K37" t="s">
        <v>56</v>
      </c>
      <c r="L37" s="24">
        <v>0</v>
      </c>
      <c r="M37" s="23">
        <v>0</v>
      </c>
      <c r="N37" s="23">
        <f t="shared" si="8"/>
        <v>0</v>
      </c>
      <c r="V37" s="190" t="s">
        <v>64</v>
      </c>
      <c r="W37" s="23">
        <f t="shared" si="23"/>
        <v>3145.6163696274634</v>
      </c>
      <c r="X37" s="23">
        <f t="shared" si="24"/>
        <v>2974.4262528135823</v>
      </c>
      <c r="Y37" s="23">
        <f t="shared" si="25"/>
        <v>-171.1901168138811</v>
      </c>
    </row>
    <row r="38" spans="1:25" x14ac:dyDescent="0.25">
      <c r="B38" t="s">
        <v>88</v>
      </c>
      <c r="D38" s="23">
        <v>248760704.33727702</v>
      </c>
      <c r="E38" s="23">
        <v>378494658.40984595</v>
      </c>
      <c r="F38" s="23"/>
      <c r="G38" s="23"/>
      <c r="H38" s="23"/>
      <c r="I38" s="23"/>
      <c r="J38" t="s">
        <v>88</v>
      </c>
      <c r="L38" s="23">
        <v>89443590.184214681</v>
      </c>
      <c r="M38" s="23">
        <v>136189507.60281652</v>
      </c>
      <c r="N38" s="23"/>
      <c r="V38" s="190" t="s">
        <v>65</v>
      </c>
      <c r="W38" s="23">
        <f t="shared" si="23"/>
        <v>3387.6714899206331</v>
      </c>
      <c r="X38" s="23">
        <f t="shared" si="24"/>
        <v>3203.4806204677184</v>
      </c>
      <c r="Y38" s="23">
        <f t="shared" si="25"/>
        <v>-184.19086945291474</v>
      </c>
    </row>
    <row r="39" spans="1:25" x14ac:dyDescent="0.25">
      <c r="D39"/>
      <c r="V39" s="190" t="s">
        <v>66</v>
      </c>
      <c r="W39" s="23">
        <f t="shared" si="23"/>
        <v>4113.3670021352</v>
      </c>
      <c r="X39" s="23">
        <f t="shared" si="24"/>
        <v>3889.5037634194987</v>
      </c>
      <c r="Y39" s="23">
        <f t="shared" si="25"/>
        <v>-223.8632387157013</v>
      </c>
    </row>
    <row r="40" spans="1:25" x14ac:dyDescent="0.25">
      <c r="D40"/>
      <c r="V40" s="191" t="s">
        <v>24</v>
      </c>
      <c r="W40" s="23">
        <f t="shared" si="23"/>
        <v>0</v>
      </c>
      <c r="X40" s="23">
        <f t="shared" si="24"/>
        <v>0</v>
      </c>
      <c r="Y40" s="23">
        <f t="shared" si="25"/>
        <v>0</v>
      </c>
    </row>
    <row r="41" spans="1:25" x14ac:dyDescent="0.25">
      <c r="D41"/>
    </row>
    <row r="42" spans="1:25" x14ac:dyDescent="0.25">
      <c r="D42"/>
    </row>
    <row r="43" spans="1:25" x14ac:dyDescent="0.25">
      <c r="B43" t="s">
        <v>169</v>
      </c>
    </row>
    <row r="44" spans="1:25" x14ac:dyDescent="0.25">
      <c r="B44" s="19" t="s">
        <v>12</v>
      </c>
      <c r="C44" t="s">
        <v>86</v>
      </c>
      <c r="K44" t="s">
        <v>170</v>
      </c>
      <c r="V44" t="s">
        <v>139</v>
      </c>
    </row>
    <row r="45" spans="1:25" x14ac:dyDescent="0.25">
      <c r="K45" s="71">
        <v>2012</v>
      </c>
      <c r="L45" s="72">
        <v>2013</v>
      </c>
      <c r="N45" s="71">
        <v>2012</v>
      </c>
      <c r="O45" s="72">
        <v>2013</v>
      </c>
      <c r="Q45" s="71">
        <v>2012</v>
      </c>
      <c r="R45" s="72">
        <v>2013</v>
      </c>
      <c r="T45" s="22" t="s">
        <v>164</v>
      </c>
      <c r="U45" s="197" t="s">
        <v>122</v>
      </c>
      <c r="V45" s="197" t="s">
        <v>122</v>
      </c>
      <c r="W45" s="197" t="s">
        <v>137</v>
      </c>
    </row>
    <row r="46" spans="1:25" x14ac:dyDescent="0.25">
      <c r="B46" s="19" t="s">
        <v>87</v>
      </c>
      <c r="C46" s="19" t="s">
        <v>18</v>
      </c>
      <c r="D46" t="s">
        <v>159</v>
      </c>
      <c r="E46" t="s">
        <v>112</v>
      </c>
      <c r="F46" t="s">
        <v>132</v>
      </c>
      <c r="J46" t="s">
        <v>25</v>
      </c>
      <c r="K46" s="73" t="s">
        <v>19</v>
      </c>
      <c r="L46" s="73" t="s">
        <v>19</v>
      </c>
      <c r="N46" s="73" t="s">
        <v>135</v>
      </c>
      <c r="O46" s="73" t="s">
        <v>135</v>
      </c>
      <c r="Q46" s="73" t="s">
        <v>136</v>
      </c>
      <c r="R46" s="73" t="s">
        <v>136</v>
      </c>
      <c r="T46" s="189" t="s">
        <v>161</v>
      </c>
      <c r="U46" s="186">
        <v>2012</v>
      </c>
      <c r="V46" s="187">
        <v>2013</v>
      </c>
      <c r="W46" s="188" t="s">
        <v>132</v>
      </c>
    </row>
    <row r="47" spans="1:25" x14ac:dyDescent="0.25">
      <c r="A47" t="s">
        <v>135</v>
      </c>
      <c r="B47" t="s">
        <v>34</v>
      </c>
      <c r="C47" t="s">
        <v>48</v>
      </c>
      <c r="D47" s="23">
        <v>1018660</v>
      </c>
      <c r="E47" s="23">
        <v>1637420</v>
      </c>
      <c r="F47" s="23">
        <f>E47-D47</f>
        <v>618760</v>
      </c>
      <c r="J47" t="s">
        <v>34</v>
      </c>
      <c r="K47" s="59">
        <f>SUMIFS(L$15:L$38,$J$15:$J$38,$J47,$K$15:$K$38,K$46)</f>
        <v>6439019.6380991526</v>
      </c>
      <c r="L47" s="60">
        <f>SUMIFS(M$15:M$38,$J$15:$J$38,$J47,$K$15:$K$38,L$46)</f>
        <v>9786889.6819654349</v>
      </c>
      <c r="M47" s="23">
        <f>L47-K47</f>
        <v>3347870.0438662823</v>
      </c>
      <c r="N47" s="59">
        <f t="shared" ref="N47:N57" si="30">SUMIFS(D$47:D$80,$B$47:$B$80,$J47,$A$47:$A$80,N$46)</f>
        <v>3713180</v>
      </c>
      <c r="O47" s="60">
        <f t="shared" ref="O47:O57" si="31">SUMIFS(E$47:E$80,$B$47:$B$80,$J47,$A$47:$A$80,O$46)</f>
        <v>5968660</v>
      </c>
      <c r="P47" s="23">
        <f>O47-N47</f>
        <v>2255480</v>
      </c>
      <c r="Q47" s="59">
        <f t="shared" ref="Q47:Q57" si="32">K47-N47</f>
        <v>2725839.6380991526</v>
      </c>
      <c r="R47" s="60">
        <f t="shared" ref="R47:R57" si="33">L47-O47</f>
        <v>3818229.6819654349</v>
      </c>
      <c r="S47" s="23">
        <f>R47-Q47</f>
        <v>1092390.0438662823</v>
      </c>
      <c r="T47" s="190" t="s">
        <v>34</v>
      </c>
      <c r="U47" s="65">
        <f t="shared" ref="U47:U56" si="34">Q47/K47</f>
        <v>0.42333146834505403</v>
      </c>
      <c r="V47" s="66">
        <f t="shared" ref="V47:V56" si="35">R47/L47</f>
        <v>0.390137194353114</v>
      </c>
      <c r="W47" s="96">
        <f>(V47-U47)*10000</f>
        <v>-331.94273991940025</v>
      </c>
    </row>
    <row r="48" spans="1:25" x14ac:dyDescent="0.25">
      <c r="A48" t="s">
        <v>135</v>
      </c>
      <c r="B48" t="s">
        <v>34</v>
      </c>
      <c r="C48" t="s">
        <v>15</v>
      </c>
      <c r="D48" s="23">
        <v>394320</v>
      </c>
      <c r="E48" s="23">
        <v>633840</v>
      </c>
      <c r="F48" s="23">
        <f t="shared" ref="F48:F80" si="36">E48-D48</f>
        <v>239520</v>
      </c>
      <c r="J48" t="s">
        <v>35</v>
      </c>
      <c r="K48" s="61">
        <f t="shared" ref="K48:L57" si="37">SUMIFS(L$15:L$38,$J$15:$J$38,$J48,$K$15:$K$38,K$46)</f>
        <v>7243305.6576515436</v>
      </c>
      <c r="L48" s="62">
        <f t="shared" si="37"/>
        <v>11000417.219063897</v>
      </c>
      <c r="M48" s="23">
        <f t="shared" ref="M48:M57" si="38">L48-K48</f>
        <v>3757111.5614123531</v>
      </c>
      <c r="N48" s="61">
        <f t="shared" si="30"/>
        <v>4191040</v>
      </c>
      <c r="O48" s="62">
        <f t="shared" si="31"/>
        <v>6731200</v>
      </c>
      <c r="P48" s="23">
        <f t="shared" ref="P48:P57" si="39">O48-N48</f>
        <v>2540160</v>
      </c>
      <c r="Q48" s="61">
        <f t="shared" si="32"/>
        <v>3052265.6576515436</v>
      </c>
      <c r="R48" s="62">
        <f t="shared" si="33"/>
        <v>4269217.2190638967</v>
      </c>
      <c r="S48" s="23">
        <f t="shared" ref="S48:S57" si="40">R48-Q48</f>
        <v>1216951.5614123531</v>
      </c>
      <c r="T48" s="190" t="s">
        <v>35</v>
      </c>
      <c r="U48" s="67">
        <f t="shared" si="34"/>
        <v>0.42139125447885112</v>
      </c>
      <c r="V48" s="68">
        <f t="shared" si="35"/>
        <v>0.38809593618551813</v>
      </c>
      <c r="W48" s="96">
        <f t="shared" ref="W48:W56" si="41">(V48-U48)*10000</f>
        <v>-332.95318293332986</v>
      </c>
    </row>
    <row r="49" spans="1:23" x14ac:dyDescent="0.25">
      <c r="A49" t="s">
        <v>135</v>
      </c>
      <c r="B49" t="s">
        <v>34</v>
      </c>
      <c r="C49" t="s">
        <v>14</v>
      </c>
      <c r="D49" s="23">
        <v>2300200</v>
      </c>
      <c r="E49" s="23">
        <v>3697400</v>
      </c>
      <c r="F49" s="23">
        <f t="shared" si="36"/>
        <v>1397200</v>
      </c>
      <c r="J49" t="s">
        <v>59</v>
      </c>
      <c r="K49" s="61">
        <f t="shared" si="37"/>
        <v>7357953.157855534</v>
      </c>
      <c r="L49" s="62">
        <f t="shared" si="37"/>
        <v>11266997.178145319</v>
      </c>
      <c r="M49" s="23">
        <f t="shared" si="38"/>
        <v>3909044.0202897852</v>
      </c>
      <c r="N49" s="61">
        <f t="shared" si="30"/>
        <v>4099100</v>
      </c>
      <c r="O49" s="62">
        <f t="shared" si="31"/>
        <v>6638710</v>
      </c>
      <c r="P49" s="23">
        <f t="shared" si="39"/>
        <v>2539610</v>
      </c>
      <c r="Q49" s="61">
        <f t="shared" si="32"/>
        <v>3258853.157855534</v>
      </c>
      <c r="R49" s="62">
        <f t="shared" si="33"/>
        <v>4628287.1781453192</v>
      </c>
      <c r="S49" s="23">
        <f t="shared" si="40"/>
        <v>1369434.0202897852</v>
      </c>
      <c r="T49" s="190" t="s">
        <v>59</v>
      </c>
      <c r="U49" s="67">
        <f t="shared" si="34"/>
        <v>0.44290213432200248</v>
      </c>
      <c r="V49" s="68">
        <f t="shared" si="35"/>
        <v>0.41078266950513159</v>
      </c>
      <c r="W49" s="96">
        <f t="shared" si="41"/>
        <v>-321.19464816870891</v>
      </c>
    </row>
    <row r="50" spans="1:23" x14ac:dyDescent="0.25">
      <c r="A50" t="s">
        <v>135</v>
      </c>
      <c r="B50" t="s">
        <v>35</v>
      </c>
      <c r="C50" t="s">
        <v>48</v>
      </c>
      <c r="D50" s="23">
        <v>1122600</v>
      </c>
      <c r="E50" s="23">
        <v>1803000</v>
      </c>
      <c r="F50" s="23">
        <f t="shared" si="36"/>
        <v>680400</v>
      </c>
      <c r="J50" t="s">
        <v>60</v>
      </c>
      <c r="K50" s="61">
        <f t="shared" si="37"/>
        <v>5364781.4583716048</v>
      </c>
      <c r="L50" s="62">
        <f t="shared" si="37"/>
        <v>8146532.1327840658</v>
      </c>
      <c r="M50" s="23">
        <f t="shared" si="38"/>
        <v>2781750.674412461</v>
      </c>
      <c r="N50" s="61">
        <f t="shared" si="30"/>
        <v>3015870</v>
      </c>
      <c r="O50" s="62">
        <f t="shared" si="31"/>
        <v>4842530</v>
      </c>
      <c r="P50" s="23">
        <f t="shared" si="39"/>
        <v>1826660</v>
      </c>
      <c r="Q50" s="61">
        <f t="shared" si="32"/>
        <v>2348911.4583716048</v>
      </c>
      <c r="R50" s="62">
        <f t="shared" si="33"/>
        <v>3304002.1327840658</v>
      </c>
      <c r="S50" s="23">
        <f t="shared" si="40"/>
        <v>955090.674412461</v>
      </c>
      <c r="T50" s="190" t="s">
        <v>60</v>
      </c>
      <c r="U50" s="67">
        <f t="shared" si="34"/>
        <v>0.43783916951662372</v>
      </c>
      <c r="V50" s="68">
        <f t="shared" si="35"/>
        <v>0.40557160751723786</v>
      </c>
      <c r="W50" s="96">
        <f t="shared" si="41"/>
        <v>-322.6756199938585</v>
      </c>
    </row>
    <row r="51" spans="1:23" x14ac:dyDescent="0.25">
      <c r="A51" t="s">
        <v>135</v>
      </c>
      <c r="B51" t="s">
        <v>35</v>
      </c>
      <c r="C51" t="s">
        <v>15</v>
      </c>
      <c r="D51" s="23">
        <v>449040</v>
      </c>
      <c r="E51" s="23">
        <v>721200</v>
      </c>
      <c r="F51" s="23">
        <f t="shared" si="36"/>
        <v>272160</v>
      </c>
      <c r="J51" t="s">
        <v>61</v>
      </c>
      <c r="K51" s="61">
        <f t="shared" si="37"/>
        <v>6163192.0534401648</v>
      </c>
      <c r="L51" s="62">
        <f t="shared" si="37"/>
        <v>9355934.030555401</v>
      </c>
      <c r="M51" s="23">
        <f t="shared" si="38"/>
        <v>3192741.9771152362</v>
      </c>
      <c r="N51" s="61">
        <f t="shared" si="30"/>
        <v>3449680</v>
      </c>
      <c r="O51" s="62">
        <f t="shared" si="31"/>
        <v>5538320</v>
      </c>
      <c r="P51" s="23">
        <f t="shared" si="39"/>
        <v>2088640</v>
      </c>
      <c r="Q51" s="61">
        <f t="shared" si="32"/>
        <v>2713512.0534401648</v>
      </c>
      <c r="R51" s="62">
        <f t="shared" si="33"/>
        <v>3817614.030555401</v>
      </c>
      <c r="S51" s="23">
        <f t="shared" si="40"/>
        <v>1104101.9771152362</v>
      </c>
      <c r="T51" s="190" t="s">
        <v>61</v>
      </c>
      <c r="U51" s="67">
        <f t="shared" si="34"/>
        <v>0.44027705609555673</v>
      </c>
      <c r="V51" s="68">
        <f t="shared" si="35"/>
        <v>0.40804199966433219</v>
      </c>
      <c r="W51" s="96">
        <f t="shared" si="41"/>
        <v>-322.35056431224541</v>
      </c>
    </row>
    <row r="52" spans="1:23" x14ac:dyDescent="0.25">
      <c r="A52" t="s">
        <v>135</v>
      </c>
      <c r="B52" t="s">
        <v>35</v>
      </c>
      <c r="C52" t="s">
        <v>14</v>
      </c>
      <c r="D52" s="23">
        <v>2619400</v>
      </c>
      <c r="E52" s="23">
        <v>4207000</v>
      </c>
      <c r="F52" s="23">
        <f t="shared" si="36"/>
        <v>1587600</v>
      </c>
      <c r="J52" t="s">
        <v>62</v>
      </c>
      <c r="K52" s="61">
        <f t="shared" si="37"/>
        <v>4623548.6371001163</v>
      </c>
      <c r="L52" s="62">
        <f t="shared" si="37"/>
        <v>7075721.1562416255</v>
      </c>
      <c r="M52" s="23">
        <f t="shared" si="38"/>
        <v>2452172.5191415092</v>
      </c>
      <c r="N52" s="61">
        <f t="shared" si="30"/>
        <v>2480840</v>
      </c>
      <c r="O52" s="62">
        <f t="shared" si="31"/>
        <v>4015560</v>
      </c>
      <c r="P52" s="23">
        <f t="shared" si="39"/>
        <v>1534720</v>
      </c>
      <c r="Q52" s="61">
        <f t="shared" si="32"/>
        <v>2142708.6371001163</v>
      </c>
      <c r="R52" s="62">
        <f t="shared" si="33"/>
        <v>3060161.1562416255</v>
      </c>
      <c r="S52" s="23">
        <f t="shared" si="40"/>
        <v>917452.5191415092</v>
      </c>
      <c r="T52" s="190" t="s">
        <v>62</v>
      </c>
      <c r="U52" s="67">
        <f t="shared" si="34"/>
        <v>0.46343378328642831</v>
      </c>
      <c r="V52" s="68">
        <f t="shared" si="35"/>
        <v>0.43248752864465273</v>
      </c>
      <c r="W52" s="96">
        <f t="shared" si="41"/>
        <v>-309.46254641775585</v>
      </c>
    </row>
    <row r="53" spans="1:23" x14ac:dyDescent="0.25">
      <c r="A53" t="s">
        <v>135</v>
      </c>
      <c r="B53" t="s">
        <v>59</v>
      </c>
      <c r="C53" t="s">
        <v>48</v>
      </c>
      <c r="D53" s="23">
        <v>1163500</v>
      </c>
      <c r="E53" s="23">
        <v>1884350</v>
      </c>
      <c r="F53" s="23">
        <f t="shared" si="36"/>
        <v>720850</v>
      </c>
      <c r="J53" t="s">
        <v>63</v>
      </c>
      <c r="K53" s="61">
        <f t="shared" si="37"/>
        <v>36334114.522625856</v>
      </c>
      <c r="L53" s="62">
        <f t="shared" si="37"/>
        <v>55341464.311008207</v>
      </c>
      <c r="M53" s="23">
        <f t="shared" si="38"/>
        <v>19007349.788382351</v>
      </c>
      <c r="N53" s="61">
        <f t="shared" si="30"/>
        <v>20976400</v>
      </c>
      <c r="O53" s="62">
        <f t="shared" si="31"/>
        <v>33786660</v>
      </c>
      <c r="P53" s="23">
        <f t="shared" si="39"/>
        <v>12810260</v>
      </c>
      <c r="Q53" s="61">
        <f t="shared" si="32"/>
        <v>15357714.522625856</v>
      </c>
      <c r="R53" s="62">
        <f t="shared" si="33"/>
        <v>21554804.311008207</v>
      </c>
      <c r="S53" s="23">
        <f t="shared" si="40"/>
        <v>6197089.7883823514</v>
      </c>
      <c r="T53" s="190" t="s">
        <v>63</v>
      </c>
      <c r="U53" s="67">
        <f t="shared" si="34"/>
        <v>0.42268030264126438</v>
      </c>
      <c r="V53" s="68">
        <f t="shared" si="35"/>
        <v>0.3894874228458145</v>
      </c>
      <c r="W53" s="96">
        <f t="shared" si="41"/>
        <v>-331.9287979544988</v>
      </c>
    </row>
    <row r="54" spans="1:23" x14ac:dyDescent="0.25">
      <c r="A54" t="s">
        <v>135</v>
      </c>
      <c r="B54" t="s">
        <v>59</v>
      </c>
      <c r="C54" t="s">
        <v>15</v>
      </c>
      <c r="D54" s="23">
        <v>429600</v>
      </c>
      <c r="E54" s="23">
        <v>695760</v>
      </c>
      <c r="F54" s="23">
        <f t="shared" si="36"/>
        <v>266160</v>
      </c>
      <c r="J54" t="s">
        <v>64</v>
      </c>
      <c r="K54" s="61">
        <f t="shared" si="37"/>
        <v>4889287.1042030845</v>
      </c>
      <c r="L54" s="62">
        <f t="shared" si="37"/>
        <v>7440596.2543871962</v>
      </c>
      <c r="M54" s="23">
        <f t="shared" si="38"/>
        <v>2551309.1501841117</v>
      </c>
      <c r="N54" s="61">
        <f t="shared" si="30"/>
        <v>3132260</v>
      </c>
      <c r="O54" s="62">
        <f t="shared" si="31"/>
        <v>5040670</v>
      </c>
      <c r="P54" s="23">
        <f t="shared" si="39"/>
        <v>1908410</v>
      </c>
      <c r="Q54" s="61">
        <f t="shared" si="32"/>
        <v>1757027.1042030845</v>
      </c>
      <c r="R54" s="62">
        <f t="shared" si="33"/>
        <v>2399926.2543871962</v>
      </c>
      <c r="S54" s="23">
        <f t="shared" si="40"/>
        <v>642899.15018411167</v>
      </c>
      <c r="T54" s="190" t="s">
        <v>64</v>
      </c>
      <c r="U54" s="67">
        <f t="shared" si="34"/>
        <v>0.35936263646547839</v>
      </c>
      <c r="V54" s="68">
        <f t="shared" si="35"/>
        <v>0.32254488381520885</v>
      </c>
      <c r="W54" s="96">
        <f t="shared" si="41"/>
        <v>-368.1775265026954</v>
      </c>
    </row>
    <row r="55" spans="1:23" x14ac:dyDescent="0.25">
      <c r="A55" t="s">
        <v>135</v>
      </c>
      <c r="B55" t="s">
        <v>59</v>
      </c>
      <c r="C55" t="s">
        <v>14</v>
      </c>
      <c r="D55" s="23">
        <v>2506000</v>
      </c>
      <c r="E55" s="23">
        <v>4058600</v>
      </c>
      <c r="F55" s="23">
        <f t="shared" si="36"/>
        <v>1552600</v>
      </c>
      <c r="J55" t="s">
        <v>65</v>
      </c>
      <c r="K55" s="61">
        <f t="shared" si="37"/>
        <v>4095017.7435096432</v>
      </c>
      <c r="L55" s="62">
        <f t="shared" si="37"/>
        <v>6219579.3805881664</v>
      </c>
      <c r="M55" s="23">
        <f t="shared" si="38"/>
        <v>2124561.6370785232</v>
      </c>
      <c r="N55" s="61">
        <f t="shared" si="30"/>
        <v>2496960</v>
      </c>
      <c r="O55" s="62">
        <f t="shared" si="31"/>
        <v>4010640</v>
      </c>
      <c r="P55" s="23">
        <f t="shared" si="39"/>
        <v>1513680</v>
      </c>
      <c r="Q55" s="61">
        <f t="shared" si="32"/>
        <v>1598057.7435096432</v>
      </c>
      <c r="R55" s="62">
        <f t="shared" si="33"/>
        <v>2208939.3805881664</v>
      </c>
      <c r="S55" s="23">
        <f t="shared" si="40"/>
        <v>610881.63707852317</v>
      </c>
      <c r="T55" s="190" t="s">
        <v>65</v>
      </c>
      <c r="U55" s="67">
        <f t="shared" si="34"/>
        <v>0.39024440029410584</v>
      </c>
      <c r="V55" s="68">
        <f t="shared" si="35"/>
        <v>0.35515896581084777</v>
      </c>
      <c r="W55" s="96">
        <f t="shared" si="41"/>
        <v>-350.85434483258069</v>
      </c>
    </row>
    <row r="56" spans="1:23" x14ac:dyDescent="0.25">
      <c r="A56" t="s">
        <v>135</v>
      </c>
      <c r="B56" t="s">
        <v>60</v>
      </c>
      <c r="C56" t="s">
        <v>48</v>
      </c>
      <c r="D56" s="23">
        <v>649350</v>
      </c>
      <c r="E56" s="23">
        <v>1042650</v>
      </c>
      <c r="F56" s="23">
        <f t="shared" si="36"/>
        <v>393300</v>
      </c>
      <c r="J56" t="s">
        <v>66</v>
      </c>
      <c r="K56" s="61">
        <f t="shared" si="37"/>
        <v>6910214.2113579605</v>
      </c>
      <c r="L56" s="62">
        <f t="shared" si="37"/>
        <v>10518093.258077201</v>
      </c>
      <c r="M56" s="23">
        <f t="shared" si="38"/>
        <v>3607879.04671924</v>
      </c>
      <c r="N56" s="61">
        <f t="shared" si="30"/>
        <v>3980340</v>
      </c>
      <c r="O56" s="62">
        <f t="shared" si="31"/>
        <v>6406920</v>
      </c>
      <c r="P56" s="23">
        <f t="shared" si="39"/>
        <v>2426580</v>
      </c>
      <c r="Q56" s="61">
        <f t="shared" si="32"/>
        <v>2929874.2113579605</v>
      </c>
      <c r="R56" s="62">
        <f t="shared" si="33"/>
        <v>4111173.2580772005</v>
      </c>
      <c r="S56" s="23">
        <f t="shared" si="40"/>
        <v>1181299.04671924</v>
      </c>
      <c r="T56" s="190" t="s">
        <v>66</v>
      </c>
      <c r="U56" s="67">
        <f t="shared" si="34"/>
        <v>0.42399180716312357</v>
      </c>
      <c r="V56" s="68">
        <f t="shared" si="35"/>
        <v>0.39086678138360215</v>
      </c>
      <c r="W56" s="96">
        <f t="shared" si="41"/>
        <v>-331.25025779521422</v>
      </c>
    </row>
    <row r="57" spans="1:23" x14ac:dyDescent="0.25">
      <c r="A57" t="s">
        <v>135</v>
      </c>
      <c r="B57" t="s">
        <v>60</v>
      </c>
      <c r="C57" t="s">
        <v>15</v>
      </c>
      <c r="D57" s="23">
        <v>346320</v>
      </c>
      <c r="E57" s="23">
        <v>556080</v>
      </c>
      <c r="F57" s="23">
        <f t="shared" si="36"/>
        <v>209760</v>
      </c>
      <c r="J57" t="s">
        <v>24</v>
      </c>
      <c r="K57" s="63">
        <f t="shared" si="37"/>
        <v>0</v>
      </c>
      <c r="L57" s="64">
        <f t="shared" si="37"/>
        <v>0</v>
      </c>
      <c r="M57" s="23">
        <f t="shared" si="38"/>
        <v>0</v>
      </c>
      <c r="N57" s="63">
        <f t="shared" si="30"/>
        <v>0</v>
      </c>
      <c r="O57" s="64">
        <f t="shared" si="31"/>
        <v>0</v>
      </c>
      <c r="P57" s="23">
        <f t="shared" si="39"/>
        <v>0</v>
      </c>
      <c r="Q57" s="63">
        <f t="shared" si="32"/>
        <v>0</v>
      </c>
      <c r="R57" s="64">
        <f t="shared" si="33"/>
        <v>0</v>
      </c>
      <c r="S57" s="23">
        <f t="shared" si="40"/>
        <v>0</v>
      </c>
      <c r="T57" s="191" t="s">
        <v>24</v>
      </c>
      <c r="U57" s="69">
        <f>IFERROR(Q57/K57,)</f>
        <v>0</v>
      </c>
      <c r="V57" s="70">
        <f>IFERROR(R57/L57,)</f>
        <v>0</v>
      </c>
      <c r="W57" s="192">
        <f t="shared" ref="W57" si="42">(U57-V57)*10000</f>
        <v>0</v>
      </c>
    </row>
    <row r="58" spans="1:23" x14ac:dyDescent="0.25">
      <c r="A58" t="s">
        <v>135</v>
      </c>
      <c r="B58" t="s">
        <v>60</v>
      </c>
      <c r="C58" t="s">
        <v>14</v>
      </c>
      <c r="D58" s="23">
        <v>2020200</v>
      </c>
      <c r="E58" s="23">
        <v>3243800</v>
      </c>
      <c r="F58" s="23">
        <f t="shared" si="36"/>
        <v>1223600</v>
      </c>
    </row>
    <row r="59" spans="1:23" x14ac:dyDescent="0.25">
      <c r="A59" t="s">
        <v>135</v>
      </c>
      <c r="B59" t="s">
        <v>61</v>
      </c>
      <c r="C59" t="s">
        <v>48</v>
      </c>
      <c r="D59" s="23">
        <v>886600</v>
      </c>
      <c r="E59" s="23">
        <v>1423400</v>
      </c>
      <c r="F59" s="23">
        <f t="shared" si="36"/>
        <v>536800</v>
      </c>
    </row>
    <row r="60" spans="1:23" x14ac:dyDescent="0.25">
      <c r="A60" t="s">
        <v>135</v>
      </c>
      <c r="B60" t="s">
        <v>61</v>
      </c>
      <c r="C60" t="s">
        <v>15</v>
      </c>
      <c r="D60" s="23">
        <v>322400</v>
      </c>
      <c r="E60" s="23">
        <v>517600</v>
      </c>
      <c r="F60" s="23">
        <f t="shared" si="36"/>
        <v>195200</v>
      </c>
    </row>
    <row r="61" spans="1:23" x14ac:dyDescent="0.25">
      <c r="A61" t="s">
        <v>135</v>
      </c>
      <c r="B61" t="s">
        <v>61</v>
      </c>
      <c r="C61" t="s">
        <v>14</v>
      </c>
      <c r="D61" s="23">
        <v>2240680</v>
      </c>
      <c r="E61" s="23">
        <v>3597320</v>
      </c>
      <c r="F61" s="23">
        <f t="shared" si="36"/>
        <v>1356640</v>
      </c>
      <c r="K61" t="s">
        <v>160</v>
      </c>
    </row>
    <row r="62" spans="1:23" x14ac:dyDescent="0.25">
      <c r="A62" t="s">
        <v>135</v>
      </c>
      <c r="B62" t="s">
        <v>62</v>
      </c>
      <c r="C62" t="s">
        <v>48</v>
      </c>
      <c r="D62" s="23">
        <v>637280</v>
      </c>
      <c r="E62" s="23">
        <v>1031520</v>
      </c>
      <c r="F62" s="23">
        <f t="shared" si="36"/>
        <v>394240</v>
      </c>
      <c r="K62" s="19" t="s">
        <v>18</v>
      </c>
      <c r="L62" t="s">
        <v>57</v>
      </c>
    </row>
    <row r="63" spans="1:23" x14ac:dyDescent="0.25">
      <c r="A63" t="s">
        <v>135</v>
      </c>
      <c r="B63" t="s">
        <v>62</v>
      </c>
      <c r="C63" t="s">
        <v>15</v>
      </c>
      <c r="D63" s="23">
        <v>273120</v>
      </c>
      <c r="E63" s="23">
        <v>442080</v>
      </c>
      <c r="F63" s="23">
        <f t="shared" si="36"/>
        <v>168960</v>
      </c>
      <c r="K63" s="19" t="s">
        <v>25</v>
      </c>
      <c r="L63" t="s">
        <v>111</v>
      </c>
      <c r="M63" s="23"/>
    </row>
    <row r="64" spans="1:23" x14ac:dyDescent="0.25">
      <c r="A64" t="s">
        <v>135</v>
      </c>
      <c r="B64" t="s">
        <v>62</v>
      </c>
      <c r="C64" t="s">
        <v>14</v>
      </c>
      <c r="D64" s="23">
        <v>1570440</v>
      </c>
      <c r="E64" s="23">
        <v>2541960</v>
      </c>
      <c r="F64" s="23">
        <f t="shared" si="36"/>
        <v>971520</v>
      </c>
      <c r="M64" s="23"/>
    </row>
    <row r="65" spans="1:17" x14ac:dyDescent="0.25">
      <c r="A65" t="s">
        <v>135</v>
      </c>
      <c r="B65" t="s">
        <v>63</v>
      </c>
      <c r="C65" t="s">
        <v>48</v>
      </c>
      <c r="D65" s="23">
        <v>5954000</v>
      </c>
      <c r="E65" s="23">
        <v>9590100</v>
      </c>
      <c r="F65" s="23">
        <f t="shared" si="36"/>
        <v>3636100</v>
      </c>
      <c r="K65" s="19" t="s">
        <v>87</v>
      </c>
      <c r="L65" t="s">
        <v>159</v>
      </c>
      <c r="M65" t="s">
        <v>112</v>
      </c>
    </row>
    <row r="66" spans="1:17" x14ac:dyDescent="0.25">
      <c r="A66" t="s">
        <v>135</v>
      </c>
      <c r="B66" t="s">
        <v>63</v>
      </c>
      <c r="C66" t="s">
        <v>15</v>
      </c>
      <c r="D66" s="23">
        <v>2198400</v>
      </c>
      <c r="E66" s="23">
        <v>3540960</v>
      </c>
      <c r="F66" s="23">
        <f t="shared" si="36"/>
        <v>1342560</v>
      </c>
      <c r="K66" t="s">
        <v>69</v>
      </c>
      <c r="L66" s="24">
        <v>28520</v>
      </c>
      <c r="M66" s="24">
        <v>45954.399999999994</v>
      </c>
      <c r="Q66" s="24"/>
    </row>
    <row r="67" spans="1:17" x14ac:dyDescent="0.25">
      <c r="A67" t="s">
        <v>135</v>
      </c>
      <c r="B67" t="s">
        <v>63</v>
      </c>
      <c r="C67" t="s">
        <v>14</v>
      </c>
      <c r="D67" s="23">
        <v>12824000</v>
      </c>
      <c r="E67" s="23">
        <v>20655600</v>
      </c>
      <c r="F67" s="23">
        <f t="shared" si="36"/>
        <v>7831600</v>
      </c>
      <c r="K67" t="s">
        <v>70</v>
      </c>
      <c r="L67" s="24">
        <v>3627</v>
      </c>
      <c r="M67" s="24">
        <v>5859</v>
      </c>
      <c r="Q67" s="24"/>
    </row>
    <row r="68" spans="1:17" x14ac:dyDescent="0.25">
      <c r="A68" t="s">
        <v>135</v>
      </c>
      <c r="B68" t="s">
        <v>64</v>
      </c>
      <c r="C68" t="s">
        <v>48</v>
      </c>
      <c r="D68" s="23">
        <v>550900</v>
      </c>
      <c r="E68" s="23">
        <v>886550</v>
      </c>
      <c r="F68" s="23">
        <f t="shared" si="36"/>
        <v>335650</v>
      </c>
      <c r="K68" t="s">
        <v>71</v>
      </c>
      <c r="L68" s="24">
        <v>5149.1000000000004</v>
      </c>
      <c r="M68" s="24">
        <v>8354.5</v>
      </c>
      <c r="O68" s="169"/>
      <c r="P68" s="169"/>
      <c r="Q68" s="24"/>
    </row>
    <row r="69" spans="1:17" x14ac:dyDescent="0.25">
      <c r="A69" t="s">
        <v>135</v>
      </c>
      <c r="B69" t="s">
        <v>64</v>
      </c>
      <c r="C69" t="s">
        <v>15</v>
      </c>
      <c r="D69" s="23">
        <v>377760</v>
      </c>
      <c r="E69" s="23">
        <v>607920</v>
      </c>
      <c r="F69" s="23">
        <f t="shared" si="36"/>
        <v>230160</v>
      </c>
      <c r="K69" t="s">
        <v>72</v>
      </c>
      <c r="L69" s="24">
        <v>5077.8</v>
      </c>
      <c r="M69" s="24">
        <v>8029</v>
      </c>
      <c r="Q69" s="24"/>
    </row>
    <row r="70" spans="1:17" x14ac:dyDescent="0.25">
      <c r="A70" t="s">
        <v>135</v>
      </c>
      <c r="B70" t="s">
        <v>64</v>
      </c>
      <c r="C70" t="s">
        <v>14</v>
      </c>
      <c r="D70" s="23">
        <v>2203600</v>
      </c>
      <c r="E70" s="23">
        <v>3546200</v>
      </c>
      <c r="F70" s="23">
        <f t="shared" si="36"/>
        <v>1342600</v>
      </c>
      <c r="K70" t="s">
        <v>73</v>
      </c>
      <c r="L70" s="24">
        <v>4296.6000000000004</v>
      </c>
      <c r="M70" s="24">
        <v>6878.9000000000005</v>
      </c>
      <c r="O70" s="169"/>
      <c r="P70" s="169"/>
      <c r="Q70" s="24"/>
    </row>
    <row r="71" spans="1:17" x14ac:dyDescent="0.25">
      <c r="A71" t="s">
        <v>135</v>
      </c>
      <c r="B71" t="s">
        <v>65</v>
      </c>
      <c r="C71" t="s">
        <v>48</v>
      </c>
      <c r="D71" s="23">
        <v>489600</v>
      </c>
      <c r="E71" s="23">
        <v>786400</v>
      </c>
      <c r="F71" s="23">
        <f t="shared" si="36"/>
        <v>296800</v>
      </c>
      <c r="K71" t="s">
        <v>74</v>
      </c>
      <c r="L71" s="24">
        <v>4557.0000000000009</v>
      </c>
      <c r="M71" s="24">
        <v>7291.2</v>
      </c>
      <c r="Q71" s="24"/>
    </row>
    <row r="72" spans="1:17" x14ac:dyDescent="0.25">
      <c r="A72" t="s">
        <v>135</v>
      </c>
      <c r="B72" t="s">
        <v>65</v>
      </c>
      <c r="C72" t="s">
        <v>15</v>
      </c>
      <c r="D72" s="23">
        <v>293760</v>
      </c>
      <c r="E72" s="23">
        <v>471840</v>
      </c>
      <c r="F72" s="23">
        <f t="shared" si="36"/>
        <v>178080</v>
      </c>
      <c r="K72" t="s">
        <v>75</v>
      </c>
      <c r="L72" s="24">
        <v>11866.800000000001</v>
      </c>
      <c r="M72" s="24">
        <v>19117.699999999997</v>
      </c>
      <c r="O72" s="169"/>
      <c r="P72" s="169"/>
      <c r="Q72" s="24"/>
    </row>
    <row r="73" spans="1:17" x14ac:dyDescent="0.25">
      <c r="A73" t="s">
        <v>135</v>
      </c>
      <c r="B73" t="s">
        <v>65</v>
      </c>
      <c r="C73" t="s">
        <v>14</v>
      </c>
      <c r="D73" s="23">
        <v>1713599.9999999998</v>
      </c>
      <c r="E73" s="23">
        <v>2752400</v>
      </c>
      <c r="F73" s="23">
        <f t="shared" si="36"/>
        <v>1038800.0000000002</v>
      </c>
      <c r="K73" t="s">
        <v>88</v>
      </c>
      <c r="L73" s="24">
        <v>63094.3</v>
      </c>
      <c r="M73" s="24">
        <v>101484.69999999998</v>
      </c>
      <c r="Q73" s="24"/>
    </row>
    <row r="74" spans="1:17" x14ac:dyDescent="0.25">
      <c r="A74" t="s">
        <v>135</v>
      </c>
      <c r="B74" t="s">
        <v>66</v>
      </c>
      <c r="C74" t="s">
        <v>48</v>
      </c>
      <c r="D74" s="23">
        <v>1105650</v>
      </c>
      <c r="E74" s="23">
        <v>1779700</v>
      </c>
      <c r="F74" s="23">
        <f t="shared" si="36"/>
        <v>674050</v>
      </c>
      <c r="O74" s="169"/>
      <c r="P74" s="169"/>
      <c r="Q74" s="24"/>
    </row>
    <row r="75" spans="1:17" x14ac:dyDescent="0.25">
      <c r="A75" t="s">
        <v>135</v>
      </c>
      <c r="B75" t="s">
        <v>66</v>
      </c>
      <c r="C75" t="s">
        <v>15</v>
      </c>
      <c r="D75" s="23">
        <v>408240</v>
      </c>
      <c r="E75" s="23">
        <v>657120</v>
      </c>
      <c r="F75" s="23">
        <f t="shared" si="36"/>
        <v>248880</v>
      </c>
      <c r="Q75" s="24"/>
    </row>
    <row r="76" spans="1:17" x14ac:dyDescent="0.25">
      <c r="A76" t="s">
        <v>135</v>
      </c>
      <c r="B76" t="s">
        <v>66</v>
      </c>
      <c r="C76" t="s">
        <v>14</v>
      </c>
      <c r="D76" s="23">
        <v>2466450</v>
      </c>
      <c r="E76" s="23">
        <v>3970100</v>
      </c>
      <c r="F76" s="23">
        <f t="shared" si="36"/>
        <v>1503650</v>
      </c>
      <c r="Q76" s="24"/>
    </row>
    <row r="77" spans="1:17" x14ac:dyDescent="0.25">
      <c r="A77" t="s">
        <v>135</v>
      </c>
      <c r="B77" t="s">
        <v>24</v>
      </c>
      <c r="C77" t="s">
        <v>48</v>
      </c>
      <c r="D77" s="23">
        <v>0</v>
      </c>
      <c r="E77" s="23">
        <v>0</v>
      </c>
      <c r="F77" s="23">
        <f t="shared" si="36"/>
        <v>0</v>
      </c>
      <c r="O77" s="169"/>
      <c r="P77" s="169"/>
      <c r="Q77" s="24"/>
    </row>
    <row r="78" spans="1:17" x14ac:dyDescent="0.25">
      <c r="A78" t="s">
        <v>135</v>
      </c>
      <c r="B78" t="s">
        <v>24</v>
      </c>
      <c r="C78" t="s">
        <v>15</v>
      </c>
      <c r="D78" s="23">
        <v>0</v>
      </c>
      <c r="E78" s="23">
        <v>0</v>
      </c>
      <c r="F78" s="23">
        <f t="shared" si="36"/>
        <v>0</v>
      </c>
      <c r="Q78" s="24"/>
    </row>
    <row r="79" spans="1:17" x14ac:dyDescent="0.25">
      <c r="A79" t="s">
        <v>135</v>
      </c>
      <c r="B79" t="s">
        <v>24</v>
      </c>
      <c r="C79" t="s">
        <v>14</v>
      </c>
      <c r="D79" s="23">
        <v>0</v>
      </c>
      <c r="E79" s="23">
        <v>0</v>
      </c>
      <c r="F79" s="23">
        <f t="shared" si="36"/>
        <v>0</v>
      </c>
      <c r="O79" s="169"/>
      <c r="P79" s="169"/>
      <c r="Q79" s="24"/>
    </row>
    <row r="80" spans="1:17" x14ac:dyDescent="0.25">
      <c r="A80" t="s">
        <v>135</v>
      </c>
      <c r="B80" t="s">
        <v>88</v>
      </c>
      <c r="D80" s="23">
        <v>51535670</v>
      </c>
      <c r="E80" s="23">
        <v>82979870</v>
      </c>
      <c r="F80" s="23">
        <f t="shared" si="36"/>
        <v>31444200</v>
      </c>
      <c r="G80">
        <f>F80/E80</f>
        <v>0.3789376869353977</v>
      </c>
      <c r="Q80" s="24"/>
    </row>
    <row r="81" spans="2:17" x14ac:dyDescent="0.25">
      <c r="D81"/>
      <c r="O81" s="169"/>
      <c r="P81" s="169"/>
      <c r="Q81" s="24"/>
    </row>
    <row r="82" spans="2:17" x14ac:dyDescent="0.25">
      <c r="D82"/>
      <c r="Q82" s="24"/>
    </row>
    <row r="83" spans="2:17" x14ac:dyDescent="0.25">
      <c r="D83"/>
      <c r="Q83" s="24"/>
    </row>
    <row r="84" spans="2:17" x14ac:dyDescent="0.25">
      <c r="D84"/>
      <c r="O84" s="169"/>
      <c r="P84" s="169"/>
      <c r="Q84" s="24"/>
    </row>
    <row r="85" spans="2:17" x14ac:dyDescent="0.25">
      <c r="D85"/>
      <c r="Q85" s="24"/>
    </row>
    <row r="87" spans="2:17" x14ac:dyDescent="0.25">
      <c r="B87" s="19" t="s">
        <v>12</v>
      </c>
      <c r="C87" t="s">
        <v>86</v>
      </c>
    </row>
    <row r="89" spans="2:17" x14ac:dyDescent="0.25">
      <c r="B89" s="19" t="s">
        <v>87</v>
      </c>
      <c r="C89" s="19" t="s">
        <v>25</v>
      </c>
      <c r="D89" t="s">
        <v>112</v>
      </c>
      <c r="E89" t="s">
        <v>130</v>
      </c>
    </row>
    <row r="90" spans="2:17" x14ac:dyDescent="0.25">
      <c r="B90" t="s">
        <v>53</v>
      </c>
      <c r="C90" t="s">
        <v>34</v>
      </c>
      <c r="D90" s="24">
        <v>0</v>
      </c>
      <c r="E90" s="24">
        <v>0</v>
      </c>
      <c r="F90" s="24">
        <f>E90-D90</f>
        <v>0</v>
      </c>
    </row>
    <row r="91" spans="2:17" x14ac:dyDescent="0.25">
      <c r="B91" t="s">
        <v>53</v>
      </c>
      <c r="C91" t="s">
        <v>35</v>
      </c>
      <c r="D91" s="24">
        <v>0</v>
      </c>
      <c r="E91" s="24">
        <v>0</v>
      </c>
      <c r="F91" s="24">
        <f t="shared" ref="F91:F150" si="43">E91-D91</f>
        <v>0</v>
      </c>
    </row>
    <row r="92" spans="2:17" x14ac:dyDescent="0.25">
      <c r="B92" t="s">
        <v>53</v>
      </c>
      <c r="C92" t="s">
        <v>59</v>
      </c>
      <c r="D92" s="24">
        <v>0</v>
      </c>
      <c r="E92" s="24">
        <v>0</v>
      </c>
      <c r="F92" s="24">
        <f t="shared" si="43"/>
        <v>0</v>
      </c>
    </row>
    <row r="93" spans="2:17" x14ac:dyDescent="0.25">
      <c r="B93" t="s">
        <v>53</v>
      </c>
      <c r="C93" t="s">
        <v>60</v>
      </c>
      <c r="D93" s="24">
        <v>0</v>
      </c>
      <c r="E93" s="24">
        <v>0</v>
      </c>
      <c r="F93" s="24">
        <f t="shared" si="43"/>
        <v>0</v>
      </c>
    </row>
    <row r="94" spans="2:17" x14ac:dyDescent="0.25">
      <c r="B94" t="s">
        <v>53</v>
      </c>
      <c r="C94" t="s">
        <v>61</v>
      </c>
      <c r="D94" s="24">
        <v>0</v>
      </c>
      <c r="E94" s="24">
        <v>0</v>
      </c>
      <c r="F94" s="24">
        <f t="shared" si="43"/>
        <v>0</v>
      </c>
    </row>
    <row r="95" spans="2:17" x14ac:dyDescent="0.25">
      <c r="B95" t="s">
        <v>53</v>
      </c>
      <c r="C95" t="s">
        <v>62</v>
      </c>
      <c r="D95" s="24">
        <v>0</v>
      </c>
      <c r="E95" s="24">
        <v>0</v>
      </c>
      <c r="F95" s="24">
        <f t="shared" si="43"/>
        <v>0</v>
      </c>
    </row>
    <row r="96" spans="2:17" x14ac:dyDescent="0.25">
      <c r="B96" t="s">
        <v>53</v>
      </c>
      <c r="C96" t="s">
        <v>63</v>
      </c>
      <c r="D96" s="24">
        <v>0</v>
      </c>
      <c r="E96" s="24">
        <v>0</v>
      </c>
      <c r="F96" s="24">
        <f t="shared" si="43"/>
        <v>0</v>
      </c>
    </row>
    <row r="97" spans="2:6" x14ac:dyDescent="0.25">
      <c r="B97" t="s">
        <v>53</v>
      </c>
      <c r="C97" t="s">
        <v>64</v>
      </c>
      <c r="D97" s="24">
        <v>0</v>
      </c>
      <c r="E97" s="24">
        <v>0</v>
      </c>
      <c r="F97" s="24">
        <f t="shared" si="43"/>
        <v>0</v>
      </c>
    </row>
    <row r="98" spans="2:6" x14ac:dyDescent="0.25">
      <c r="B98" t="s">
        <v>53</v>
      </c>
      <c r="C98" t="s">
        <v>65</v>
      </c>
      <c r="D98" s="24">
        <v>0</v>
      </c>
      <c r="E98" s="24">
        <v>0</v>
      </c>
      <c r="F98" s="24">
        <f t="shared" si="43"/>
        <v>0</v>
      </c>
    </row>
    <row r="99" spans="2:6" x14ac:dyDescent="0.25">
      <c r="B99" t="s">
        <v>53</v>
      </c>
      <c r="C99" t="s">
        <v>66</v>
      </c>
      <c r="D99" s="24">
        <v>0</v>
      </c>
      <c r="E99" s="24">
        <v>0</v>
      </c>
      <c r="F99" s="24">
        <f t="shared" si="43"/>
        <v>0</v>
      </c>
    </row>
    <row r="100" spans="2:6" x14ac:dyDescent="0.25">
      <c r="B100" t="s">
        <v>53</v>
      </c>
      <c r="C100" t="s">
        <v>24</v>
      </c>
      <c r="D100" s="24">
        <v>106</v>
      </c>
      <c r="E100" s="24">
        <v>120</v>
      </c>
      <c r="F100" s="24">
        <f t="shared" si="43"/>
        <v>14</v>
      </c>
    </row>
    <row r="101" spans="2:6" x14ac:dyDescent="0.25">
      <c r="B101" t="s">
        <v>140</v>
      </c>
      <c r="D101" s="24">
        <v>106</v>
      </c>
      <c r="E101" s="24">
        <v>120</v>
      </c>
      <c r="F101" s="24">
        <f t="shared" si="43"/>
        <v>14</v>
      </c>
    </row>
    <row r="102" spans="2:6" x14ac:dyDescent="0.25">
      <c r="B102" t="s">
        <v>51</v>
      </c>
      <c r="C102" t="s">
        <v>34</v>
      </c>
      <c r="D102" s="24">
        <v>222</v>
      </c>
      <c r="E102" s="24">
        <v>285</v>
      </c>
      <c r="F102" s="24">
        <f t="shared" si="43"/>
        <v>63</v>
      </c>
    </row>
    <row r="103" spans="2:6" x14ac:dyDescent="0.25">
      <c r="B103" t="s">
        <v>51</v>
      </c>
      <c r="C103" t="s">
        <v>35</v>
      </c>
      <c r="D103" s="24">
        <v>244</v>
      </c>
      <c r="E103" s="24">
        <v>442</v>
      </c>
      <c r="F103" s="24">
        <f t="shared" si="43"/>
        <v>198</v>
      </c>
    </row>
    <row r="104" spans="2:6" x14ac:dyDescent="0.25">
      <c r="B104" t="s">
        <v>51</v>
      </c>
      <c r="C104" t="s">
        <v>59</v>
      </c>
      <c r="D104" s="24">
        <v>211</v>
      </c>
      <c r="E104" s="24">
        <v>403</v>
      </c>
      <c r="F104" s="24">
        <f t="shared" si="43"/>
        <v>192</v>
      </c>
    </row>
    <row r="105" spans="2:6" x14ac:dyDescent="0.25">
      <c r="B105" t="s">
        <v>51</v>
      </c>
      <c r="C105" t="s">
        <v>60</v>
      </c>
      <c r="D105" s="24">
        <v>179</v>
      </c>
      <c r="E105" s="24">
        <v>303</v>
      </c>
      <c r="F105" s="24">
        <f t="shared" si="43"/>
        <v>124</v>
      </c>
    </row>
    <row r="106" spans="2:6" x14ac:dyDescent="0.25">
      <c r="B106" t="s">
        <v>51</v>
      </c>
      <c r="C106" t="s">
        <v>61</v>
      </c>
      <c r="D106" s="24">
        <v>182</v>
      </c>
      <c r="E106" s="24">
        <v>312</v>
      </c>
      <c r="F106" s="24">
        <f t="shared" si="43"/>
        <v>130</v>
      </c>
    </row>
    <row r="107" spans="2:6" x14ac:dyDescent="0.25">
      <c r="B107" t="s">
        <v>51</v>
      </c>
      <c r="C107" t="s">
        <v>62</v>
      </c>
      <c r="D107" s="24">
        <v>184</v>
      </c>
      <c r="E107" s="24">
        <v>267</v>
      </c>
      <c r="F107" s="24">
        <f t="shared" si="43"/>
        <v>83</v>
      </c>
    </row>
    <row r="108" spans="2:6" x14ac:dyDescent="0.25">
      <c r="B108" t="s">
        <v>51</v>
      </c>
      <c r="C108" t="s">
        <v>63</v>
      </c>
      <c r="D108" s="24">
        <v>123</v>
      </c>
      <c r="E108" s="24">
        <v>234</v>
      </c>
      <c r="F108" s="24">
        <f t="shared" si="43"/>
        <v>111</v>
      </c>
    </row>
    <row r="109" spans="2:6" x14ac:dyDescent="0.25">
      <c r="B109" t="s">
        <v>51</v>
      </c>
      <c r="C109" t="s">
        <v>64</v>
      </c>
      <c r="D109" s="24">
        <v>210</v>
      </c>
      <c r="E109" s="24">
        <v>297</v>
      </c>
      <c r="F109" s="24">
        <f t="shared" si="43"/>
        <v>87</v>
      </c>
    </row>
    <row r="110" spans="2:6" x14ac:dyDescent="0.25">
      <c r="B110" t="s">
        <v>51</v>
      </c>
      <c r="C110" t="s">
        <v>65</v>
      </c>
      <c r="D110" s="24">
        <v>231</v>
      </c>
      <c r="E110" s="24">
        <v>334</v>
      </c>
      <c r="F110" s="24">
        <f t="shared" si="43"/>
        <v>103</v>
      </c>
    </row>
    <row r="111" spans="2:6" x14ac:dyDescent="0.25">
      <c r="B111" t="s">
        <v>51</v>
      </c>
      <c r="C111" t="s">
        <v>66</v>
      </c>
      <c r="D111" s="24">
        <v>231</v>
      </c>
      <c r="E111" s="24">
        <v>425</v>
      </c>
      <c r="F111" s="24">
        <f t="shared" si="43"/>
        <v>194</v>
      </c>
    </row>
    <row r="112" spans="2:6" x14ac:dyDescent="0.25">
      <c r="B112" t="s">
        <v>51</v>
      </c>
      <c r="C112" t="s">
        <v>24</v>
      </c>
      <c r="D112" s="24">
        <v>281</v>
      </c>
      <c r="E112" s="24">
        <v>331</v>
      </c>
      <c r="F112" s="24">
        <f t="shared" si="43"/>
        <v>50</v>
      </c>
    </row>
    <row r="113" spans="2:6" x14ac:dyDescent="0.25">
      <c r="B113" t="s">
        <v>141</v>
      </c>
      <c r="D113" s="24">
        <v>2298</v>
      </c>
      <c r="E113" s="24">
        <v>3633</v>
      </c>
      <c r="F113" s="24">
        <f t="shared" si="43"/>
        <v>1335</v>
      </c>
    </row>
    <row r="114" spans="2:6" x14ac:dyDescent="0.25">
      <c r="B114" t="s">
        <v>52</v>
      </c>
      <c r="C114" t="s">
        <v>34</v>
      </c>
      <c r="D114" s="24">
        <v>0</v>
      </c>
      <c r="E114" s="24">
        <v>0</v>
      </c>
      <c r="F114" s="24">
        <f t="shared" si="43"/>
        <v>0</v>
      </c>
    </row>
    <row r="115" spans="2:6" x14ac:dyDescent="0.25">
      <c r="B115" t="s">
        <v>52</v>
      </c>
      <c r="C115" t="s">
        <v>35</v>
      </c>
      <c r="D115" s="24">
        <v>0</v>
      </c>
      <c r="E115" s="24">
        <v>0</v>
      </c>
      <c r="F115" s="24">
        <f t="shared" si="43"/>
        <v>0</v>
      </c>
    </row>
    <row r="116" spans="2:6" x14ac:dyDescent="0.25">
      <c r="B116" t="s">
        <v>52</v>
      </c>
      <c r="C116" t="s">
        <v>59</v>
      </c>
      <c r="D116" s="24">
        <v>0</v>
      </c>
      <c r="E116" s="24">
        <v>0</v>
      </c>
      <c r="F116" s="24">
        <f t="shared" si="43"/>
        <v>0</v>
      </c>
    </row>
    <row r="117" spans="2:6" x14ac:dyDescent="0.25">
      <c r="B117" t="s">
        <v>52</v>
      </c>
      <c r="C117" t="s">
        <v>60</v>
      </c>
      <c r="D117" s="24">
        <v>0</v>
      </c>
      <c r="E117" s="24">
        <v>0</v>
      </c>
      <c r="F117" s="24">
        <f t="shared" si="43"/>
        <v>0</v>
      </c>
    </row>
    <row r="118" spans="2:6" x14ac:dyDescent="0.25">
      <c r="B118" t="s">
        <v>52</v>
      </c>
      <c r="C118" t="s">
        <v>61</v>
      </c>
      <c r="D118" s="24">
        <v>0</v>
      </c>
      <c r="E118" s="24">
        <v>0</v>
      </c>
      <c r="F118" s="24">
        <f t="shared" si="43"/>
        <v>0</v>
      </c>
    </row>
    <row r="119" spans="2:6" x14ac:dyDescent="0.25">
      <c r="B119" t="s">
        <v>52</v>
      </c>
      <c r="C119" t="s">
        <v>62</v>
      </c>
      <c r="D119" s="24">
        <v>0</v>
      </c>
      <c r="E119" s="24">
        <v>0</v>
      </c>
      <c r="F119" s="24">
        <f t="shared" si="43"/>
        <v>0</v>
      </c>
    </row>
    <row r="120" spans="2:6" x14ac:dyDescent="0.25">
      <c r="B120" t="s">
        <v>52</v>
      </c>
      <c r="C120" t="s">
        <v>63</v>
      </c>
      <c r="D120" s="24">
        <v>0</v>
      </c>
      <c r="E120" s="24">
        <v>0</v>
      </c>
      <c r="F120" s="24">
        <f t="shared" si="43"/>
        <v>0</v>
      </c>
    </row>
    <row r="121" spans="2:6" x14ac:dyDescent="0.25">
      <c r="B121" t="s">
        <v>52</v>
      </c>
      <c r="C121" t="s">
        <v>64</v>
      </c>
      <c r="D121" s="24">
        <v>0</v>
      </c>
      <c r="E121" s="24">
        <v>0</v>
      </c>
      <c r="F121" s="24">
        <f t="shared" si="43"/>
        <v>0</v>
      </c>
    </row>
    <row r="122" spans="2:6" x14ac:dyDescent="0.25">
      <c r="B122" t="s">
        <v>52</v>
      </c>
      <c r="C122" t="s">
        <v>65</v>
      </c>
      <c r="D122" s="24">
        <v>0</v>
      </c>
      <c r="E122" s="24">
        <v>0</v>
      </c>
      <c r="F122" s="24">
        <f t="shared" si="43"/>
        <v>0</v>
      </c>
    </row>
    <row r="123" spans="2:6" x14ac:dyDescent="0.25">
      <c r="B123" t="s">
        <v>52</v>
      </c>
      <c r="C123" t="s">
        <v>66</v>
      </c>
      <c r="D123" s="24">
        <v>0</v>
      </c>
      <c r="E123" s="24">
        <v>0</v>
      </c>
      <c r="F123" s="24">
        <f t="shared" si="43"/>
        <v>0</v>
      </c>
    </row>
    <row r="124" spans="2:6" x14ac:dyDescent="0.25">
      <c r="B124" t="s">
        <v>52</v>
      </c>
      <c r="C124" t="s">
        <v>24</v>
      </c>
      <c r="D124" s="24">
        <v>55</v>
      </c>
      <c r="E124" s="24">
        <v>53</v>
      </c>
      <c r="F124" s="24">
        <f t="shared" si="43"/>
        <v>-2</v>
      </c>
    </row>
    <row r="125" spans="2:6" x14ac:dyDescent="0.25">
      <c r="B125" t="s">
        <v>142</v>
      </c>
      <c r="D125" s="24">
        <v>55</v>
      </c>
      <c r="E125" s="24">
        <v>53</v>
      </c>
      <c r="F125" s="24">
        <f t="shared" si="43"/>
        <v>-2</v>
      </c>
    </row>
    <row r="126" spans="2:6" x14ac:dyDescent="0.25">
      <c r="B126" t="s">
        <v>54</v>
      </c>
      <c r="C126" t="s">
        <v>34</v>
      </c>
      <c r="D126" s="24">
        <v>0</v>
      </c>
      <c r="E126" s="24">
        <v>0</v>
      </c>
      <c r="F126" s="24">
        <f t="shared" si="43"/>
        <v>0</v>
      </c>
    </row>
    <row r="127" spans="2:6" x14ac:dyDescent="0.25">
      <c r="B127" t="s">
        <v>54</v>
      </c>
      <c r="C127" t="s">
        <v>35</v>
      </c>
      <c r="D127" s="24">
        <v>0</v>
      </c>
      <c r="E127" s="24">
        <v>0</v>
      </c>
      <c r="F127" s="24">
        <f t="shared" si="43"/>
        <v>0</v>
      </c>
    </row>
    <row r="128" spans="2:6" x14ac:dyDescent="0.25">
      <c r="B128" t="s">
        <v>54</v>
      </c>
      <c r="C128" t="s">
        <v>59</v>
      </c>
      <c r="D128" s="24">
        <v>0</v>
      </c>
      <c r="E128" s="24">
        <v>0</v>
      </c>
      <c r="F128" s="24">
        <f t="shared" si="43"/>
        <v>0</v>
      </c>
    </row>
    <row r="129" spans="2:6" x14ac:dyDescent="0.25">
      <c r="B129" t="s">
        <v>54</v>
      </c>
      <c r="C129" t="s">
        <v>60</v>
      </c>
      <c r="D129" s="24">
        <v>0</v>
      </c>
      <c r="E129" s="24">
        <v>0</v>
      </c>
      <c r="F129" s="24">
        <f t="shared" si="43"/>
        <v>0</v>
      </c>
    </row>
    <row r="130" spans="2:6" x14ac:dyDescent="0.25">
      <c r="B130" t="s">
        <v>54</v>
      </c>
      <c r="C130" t="s">
        <v>61</v>
      </c>
      <c r="D130" s="24">
        <v>0</v>
      </c>
      <c r="E130" s="24">
        <v>0</v>
      </c>
      <c r="F130" s="24">
        <f t="shared" si="43"/>
        <v>0</v>
      </c>
    </row>
    <row r="131" spans="2:6" x14ac:dyDescent="0.25">
      <c r="B131" t="s">
        <v>54</v>
      </c>
      <c r="C131" t="s">
        <v>62</v>
      </c>
      <c r="D131" s="24">
        <v>0</v>
      </c>
      <c r="E131" s="24">
        <v>0</v>
      </c>
      <c r="F131" s="24">
        <f t="shared" si="43"/>
        <v>0</v>
      </c>
    </row>
    <row r="132" spans="2:6" x14ac:dyDescent="0.25">
      <c r="B132" t="s">
        <v>54</v>
      </c>
      <c r="C132" t="s">
        <v>63</v>
      </c>
      <c r="D132" s="24">
        <v>0</v>
      </c>
      <c r="E132" s="24">
        <v>0</v>
      </c>
      <c r="F132" s="24">
        <f t="shared" si="43"/>
        <v>0</v>
      </c>
    </row>
    <row r="133" spans="2:6" x14ac:dyDescent="0.25">
      <c r="B133" t="s">
        <v>54</v>
      </c>
      <c r="C133" t="s">
        <v>64</v>
      </c>
      <c r="D133" s="24">
        <v>0</v>
      </c>
      <c r="E133" s="24">
        <v>0</v>
      </c>
      <c r="F133" s="24">
        <f t="shared" si="43"/>
        <v>0</v>
      </c>
    </row>
    <row r="134" spans="2:6" x14ac:dyDescent="0.25">
      <c r="B134" t="s">
        <v>54</v>
      </c>
      <c r="C134" t="s">
        <v>65</v>
      </c>
      <c r="D134" s="24">
        <v>0</v>
      </c>
      <c r="E134" s="24">
        <v>0</v>
      </c>
      <c r="F134" s="24">
        <f t="shared" si="43"/>
        <v>0</v>
      </c>
    </row>
    <row r="135" spans="2:6" x14ac:dyDescent="0.25">
      <c r="B135" t="s">
        <v>54</v>
      </c>
      <c r="C135" t="s">
        <v>66</v>
      </c>
      <c r="D135" s="24">
        <v>0</v>
      </c>
      <c r="E135" s="24">
        <v>0</v>
      </c>
      <c r="F135" s="24">
        <f t="shared" si="43"/>
        <v>0</v>
      </c>
    </row>
    <row r="136" spans="2:6" x14ac:dyDescent="0.25">
      <c r="B136" t="s">
        <v>54</v>
      </c>
      <c r="C136" t="s">
        <v>24</v>
      </c>
      <c r="D136" s="24">
        <v>144</v>
      </c>
      <c r="E136" s="24">
        <v>190</v>
      </c>
      <c r="F136" s="24">
        <f t="shared" si="43"/>
        <v>46</v>
      </c>
    </row>
    <row r="137" spans="2:6" x14ac:dyDescent="0.25">
      <c r="B137" t="s">
        <v>143</v>
      </c>
      <c r="D137" s="24">
        <v>144</v>
      </c>
      <c r="E137" s="24">
        <v>190</v>
      </c>
      <c r="F137" s="24">
        <f t="shared" si="43"/>
        <v>46</v>
      </c>
    </row>
    <row r="138" spans="2:6" x14ac:dyDescent="0.25">
      <c r="B138" t="s">
        <v>50</v>
      </c>
      <c r="C138" t="s">
        <v>34</v>
      </c>
      <c r="D138" s="24">
        <v>152</v>
      </c>
      <c r="E138" s="24">
        <v>251</v>
      </c>
      <c r="F138" s="24">
        <f t="shared" si="43"/>
        <v>99</v>
      </c>
    </row>
    <row r="139" spans="2:6" x14ac:dyDescent="0.25">
      <c r="B139" t="s">
        <v>50</v>
      </c>
      <c r="C139" t="s">
        <v>35</v>
      </c>
      <c r="D139" s="24">
        <v>158</v>
      </c>
      <c r="E139" s="24">
        <v>289</v>
      </c>
      <c r="F139" s="24">
        <f t="shared" si="43"/>
        <v>131</v>
      </c>
    </row>
    <row r="140" spans="2:6" x14ac:dyDescent="0.25">
      <c r="B140" t="s">
        <v>50</v>
      </c>
      <c r="C140" t="s">
        <v>59</v>
      </c>
      <c r="D140" s="24">
        <v>111</v>
      </c>
      <c r="E140" s="24">
        <v>172</v>
      </c>
      <c r="F140" s="24">
        <f t="shared" si="43"/>
        <v>61</v>
      </c>
    </row>
    <row r="141" spans="2:6" x14ac:dyDescent="0.25">
      <c r="B141" t="s">
        <v>50</v>
      </c>
      <c r="C141" t="s">
        <v>60</v>
      </c>
      <c r="D141" s="24">
        <v>60</v>
      </c>
      <c r="E141" s="24">
        <v>87</v>
      </c>
      <c r="F141" s="24">
        <f t="shared" si="43"/>
        <v>27</v>
      </c>
    </row>
    <row r="142" spans="2:6" x14ac:dyDescent="0.25">
      <c r="B142" t="s">
        <v>50</v>
      </c>
      <c r="C142" t="s">
        <v>61</v>
      </c>
      <c r="D142" s="24">
        <v>81</v>
      </c>
      <c r="E142" s="24">
        <v>144</v>
      </c>
      <c r="F142" s="24">
        <f t="shared" si="43"/>
        <v>63</v>
      </c>
    </row>
    <row r="143" spans="2:6" x14ac:dyDescent="0.25">
      <c r="B143" t="s">
        <v>50</v>
      </c>
      <c r="C143" t="s">
        <v>62</v>
      </c>
      <c r="D143" s="24">
        <v>84</v>
      </c>
      <c r="E143" s="24">
        <v>161</v>
      </c>
      <c r="F143" s="24">
        <f t="shared" si="43"/>
        <v>77</v>
      </c>
    </row>
    <row r="144" spans="2:6" x14ac:dyDescent="0.25">
      <c r="B144" t="s">
        <v>50</v>
      </c>
      <c r="C144" t="s">
        <v>63</v>
      </c>
      <c r="D144" s="24">
        <v>44</v>
      </c>
      <c r="E144" s="24">
        <v>79</v>
      </c>
      <c r="F144" s="24">
        <f t="shared" si="43"/>
        <v>35</v>
      </c>
    </row>
    <row r="145" spans="2:6" x14ac:dyDescent="0.25">
      <c r="B145" t="s">
        <v>50</v>
      </c>
      <c r="C145" t="s">
        <v>64</v>
      </c>
      <c r="D145" s="24">
        <v>102</v>
      </c>
      <c r="E145" s="24">
        <v>155</v>
      </c>
      <c r="F145" s="24">
        <f t="shared" si="43"/>
        <v>53</v>
      </c>
    </row>
    <row r="146" spans="2:6" x14ac:dyDescent="0.25">
      <c r="B146" t="s">
        <v>50</v>
      </c>
      <c r="C146" t="s">
        <v>65</v>
      </c>
      <c r="D146" s="24">
        <v>95</v>
      </c>
      <c r="E146" s="24">
        <v>165</v>
      </c>
      <c r="F146" s="24">
        <f t="shared" si="43"/>
        <v>70</v>
      </c>
    </row>
    <row r="147" spans="2:6" x14ac:dyDescent="0.25">
      <c r="B147" t="s">
        <v>50</v>
      </c>
      <c r="C147" t="s">
        <v>66</v>
      </c>
      <c r="D147" s="24">
        <v>165</v>
      </c>
      <c r="E147" s="24">
        <v>304</v>
      </c>
      <c r="F147" s="24">
        <f t="shared" si="43"/>
        <v>139</v>
      </c>
    </row>
    <row r="148" spans="2:6" x14ac:dyDescent="0.25">
      <c r="B148" t="s">
        <v>50</v>
      </c>
      <c r="C148" t="s">
        <v>24</v>
      </c>
      <c r="D148" s="24">
        <v>201</v>
      </c>
      <c r="E148" s="24">
        <v>287</v>
      </c>
      <c r="F148" s="24">
        <f t="shared" si="43"/>
        <v>86</v>
      </c>
    </row>
    <row r="149" spans="2:6" x14ac:dyDescent="0.25">
      <c r="B149" t="s">
        <v>144</v>
      </c>
      <c r="D149" s="24">
        <v>1253</v>
      </c>
      <c r="E149" s="23">
        <v>2094</v>
      </c>
      <c r="F149" s="24">
        <f t="shared" si="43"/>
        <v>841</v>
      </c>
    </row>
    <row r="150" spans="2:6" x14ac:dyDescent="0.25">
      <c r="B150" t="s">
        <v>88</v>
      </c>
      <c r="D150" s="24">
        <v>3856</v>
      </c>
      <c r="E150" s="24">
        <v>6090</v>
      </c>
      <c r="F150" s="24">
        <f t="shared" si="43"/>
        <v>2234</v>
      </c>
    </row>
    <row r="151" spans="2:6" x14ac:dyDescent="0.25">
      <c r="D151"/>
    </row>
    <row r="152" spans="2:6" x14ac:dyDescent="0.25">
      <c r="D152"/>
    </row>
    <row r="153" spans="2:6" x14ac:dyDescent="0.25">
      <c r="D153"/>
    </row>
    <row r="154" spans="2:6" x14ac:dyDescent="0.25">
      <c r="D154"/>
    </row>
    <row r="155" spans="2:6" x14ac:dyDescent="0.25">
      <c r="D155"/>
    </row>
    <row r="156" spans="2:6" x14ac:dyDescent="0.25">
      <c r="D156"/>
    </row>
    <row r="157" spans="2:6" x14ac:dyDescent="0.25">
      <c r="D157"/>
    </row>
    <row r="158" spans="2:6" x14ac:dyDescent="0.25">
      <c r="D158"/>
    </row>
    <row r="159" spans="2:6" x14ac:dyDescent="0.25">
      <c r="D159"/>
    </row>
    <row r="160" spans="2:6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</sheetData>
  <phoneticPr fontId="17" type="noConversion"/>
  <pageMargins left="0.7" right="0.7" top="0.75" bottom="0.75" header="0.3" footer="0.3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0869-D920-4759-B6EC-1060B00CF47B}">
  <dimension ref="A1:AM60"/>
  <sheetViews>
    <sheetView tabSelected="1" zoomScale="80" zoomScaleNormal="8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5" x14ac:dyDescent="0.25"/>
  <cols>
    <col min="3" max="3" width="26" bestFit="1" customWidth="1"/>
    <col min="4" max="6" width="15.140625" customWidth="1"/>
    <col min="7" max="7" width="28.5703125" bestFit="1" customWidth="1"/>
    <col min="8" max="8" width="24.140625" bestFit="1" customWidth="1"/>
    <col min="9" max="9" width="25.7109375" bestFit="1" customWidth="1"/>
    <col min="10" max="22" width="15.140625" customWidth="1"/>
    <col min="23" max="23" width="17" customWidth="1"/>
    <col min="24" max="33" width="15.140625" customWidth="1"/>
    <col min="34" max="36" width="15.85546875" customWidth="1"/>
    <col min="38" max="39" width="13.5703125" bestFit="1" customWidth="1"/>
  </cols>
  <sheetData>
    <row r="1" spans="1:39" x14ac:dyDescent="0.25">
      <c r="D1" s="79" t="s">
        <v>116</v>
      </c>
      <c r="E1" s="80" t="s">
        <v>100</v>
      </c>
      <c r="F1" s="81" t="str">
        <f>E2</f>
        <v>Branch 1</v>
      </c>
      <c r="G1" s="79" t="s">
        <v>116</v>
      </c>
      <c r="H1" s="80" t="s">
        <v>100</v>
      </c>
      <c r="I1" s="81" t="str">
        <f>H2</f>
        <v>Branch 2</v>
      </c>
      <c r="J1" s="79" t="s">
        <v>116</v>
      </c>
      <c r="K1" s="80" t="s">
        <v>100</v>
      </c>
      <c r="L1" s="81" t="str">
        <f>K2</f>
        <v>Branch 3</v>
      </c>
      <c r="M1" s="79" t="s">
        <v>116</v>
      </c>
      <c r="N1" s="80" t="s">
        <v>100</v>
      </c>
      <c r="O1" s="81" t="str">
        <f>N2</f>
        <v>Branch 4</v>
      </c>
      <c r="P1" s="79" t="s">
        <v>116</v>
      </c>
      <c r="Q1" s="80" t="s">
        <v>100</v>
      </c>
      <c r="R1" s="81" t="str">
        <f>Q2</f>
        <v>Branch 5</v>
      </c>
      <c r="S1" s="79" t="s">
        <v>116</v>
      </c>
      <c r="T1" s="80" t="s">
        <v>100</v>
      </c>
      <c r="U1" s="81" t="str">
        <f>T2</f>
        <v>Branch 6</v>
      </c>
      <c r="V1" s="79" t="s">
        <v>116</v>
      </c>
      <c r="W1" s="80" t="s">
        <v>100</v>
      </c>
      <c r="X1" s="81" t="str">
        <f>W2</f>
        <v>Branch 7</v>
      </c>
      <c r="Y1" s="79" t="s">
        <v>116</v>
      </c>
      <c r="Z1" s="80" t="s">
        <v>100</v>
      </c>
      <c r="AA1" s="81" t="str">
        <f>Z2</f>
        <v>Branch 8</v>
      </c>
      <c r="AB1" s="79" t="s">
        <v>116</v>
      </c>
      <c r="AC1" s="80" t="s">
        <v>100</v>
      </c>
      <c r="AD1" s="81" t="str">
        <f>AC2</f>
        <v>Branch 9</v>
      </c>
      <c r="AE1" s="79" t="s">
        <v>116</v>
      </c>
      <c r="AF1" s="80" t="s">
        <v>100</v>
      </c>
      <c r="AG1" s="81" t="str">
        <f>AF2</f>
        <v>Branch 10</v>
      </c>
      <c r="AH1" s="79" t="s">
        <v>116</v>
      </c>
      <c r="AI1" s="80" t="s">
        <v>100</v>
      </c>
      <c r="AJ1" s="81" t="str">
        <f>AI2</f>
        <v>Corporate</v>
      </c>
    </row>
    <row r="2" spans="1:39" x14ac:dyDescent="0.25">
      <c r="D2" s="82" t="s">
        <v>34</v>
      </c>
      <c r="E2" s="73" t="s">
        <v>34</v>
      </c>
      <c r="F2" s="83" t="s">
        <v>132</v>
      </c>
      <c r="G2" s="82" t="s">
        <v>35</v>
      </c>
      <c r="H2" s="73" t="s">
        <v>35</v>
      </c>
      <c r="I2" s="83" t="s">
        <v>132</v>
      </c>
      <c r="J2" s="82" t="s">
        <v>59</v>
      </c>
      <c r="K2" s="73" t="s">
        <v>59</v>
      </c>
      <c r="L2" s="83" t="s">
        <v>132</v>
      </c>
      <c r="M2" s="82" t="s">
        <v>60</v>
      </c>
      <c r="N2" s="73" t="s">
        <v>60</v>
      </c>
      <c r="O2" s="83" t="s">
        <v>132</v>
      </c>
      <c r="P2" s="82" t="s">
        <v>61</v>
      </c>
      <c r="Q2" s="73" t="s">
        <v>61</v>
      </c>
      <c r="R2" s="83" t="s">
        <v>132</v>
      </c>
      <c r="S2" s="82" t="s">
        <v>62</v>
      </c>
      <c r="T2" s="73" t="s">
        <v>62</v>
      </c>
      <c r="U2" s="83" t="s">
        <v>132</v>
      </c>
      <c r="V2" s="82" t="s">
        <v>63</v>
      </c>
      <c r="W2" s="73" t="s">
        <v>63</v>
      </c>
      <c r="X2" s="83" t="s">
        <v>132</v>
      </c>
      <c r="Y2" s="82" t="s">
        <v>64</v>
      </c>
      <c r="Z2" s="73" t="s">
        <v>64</v>
      </c>
      <c r="AA2" s="83" t="s">
        <v>132</v>
      </c>
      <c r="AB2" s="82" t="s">
        <v>65</v>
      </c>
      <c r="AC2" s="73" t="s">
        <v>65</v>
      </c>
      <c r="AD2" s="83" t="s">
        <v>132</v>
      </c>
      <c r="AE2" s="82" t="s">
        <v>66</v>
      </c>
      <c r="AF2" s="73" t="s">
        <v>66</v>
      </c>
      <c r="AG2" s="83" t="s">
        <v>132</v>
      </c>
      <c r="AH2" s="82" t="s">
        <v>24</v>
      </c>
      <c r="AI2" s="73" t="s">
        <v>24</v>
      </c>
      <c r="AJ2" s="83" t="s">
        <v>132</v>
      </c>
    </row>
    <row r="3" spans="1:39" x14ac:dyDescent="0.25">
      <c r="A3">
        <f>MAX(A$1:A2)+1</f>
        <v>1</v>
      </c>
      <c r="C3" t="s">
        <v>57</v>
      </c>
      <c r="D3" s="84">
        <f>SUMIFS(INDEX('Raw Data'!$1:$1048576,0,MATCH(Ranking!D$1,'Raw Data'!$5:$5,0)),'Raw Data'!$B:$B,Ranking!D$2,'Raw Data'!$D:$D,Ranking!$C3)</f>
        <v>5728.8000000000011</v>
      </c>
      <c r="E3" s="78">
        <f>SUMIFS(INDEX('Raw Data'!$1:$1048576,0,MATCH(Ranking!E$1,'Raw Data'!$5:$5,0)),'Raw Data'!$B:$B,Ranking!E$2,'Raw Data'!$D:$D,Ranking!$C3)</f>
        <v>9262.7999999999993</v>
      </c>
      <c r="F3" s="85">
        <f>E3-D3</f>
        <v>3533.9999999999982</v>
      </c>
      <c r="G3" s="84">
        <f>SUMIFS(INDEX('Raw Data'!$1:$1048576,0,MATCH(Ranking!G$1,'Raw Data'!$5:$5,0)),'Raw Data'!$B:$B,Ranking!G$2,'Raw Data'!$D:$D,Ranking!$C3)</f>
        <v>6138</v>
      </c>
      <c r="H3" s="78">
        <f>SUMIFS(INDEX('Raw Data'!$1:$1048576,0,MATCH(Ranking!H$1,'Raw Data'!$5:$5,0)),'Raw Data'!$B:$B,Ranking!H$2,'Raw Data'!$D:$D,Ranking!$C3)</f>
        <v>9854.9</v>
      </c>
      <c r="I3" s="85">
        <f>H3-G3</f>
        <v>3716.8999999999996</v>
      </c>
      <c r="J3" s="84">
        <f>SUMIFS(INDEX('Raw Data'!$1:$1048576,0,MATCH(Ranking!J$1,'Raw Data'!$5:$5,0)),'Raw Data'!$B:$B,Ranking!J$2,'Raw Data'!$D:$D,Ranking!$C3)</f>
        <v>5149.1000000000004</v>
      </c>
      <c r="K3" s="78">
        <f>SUMIFS(INDEX('Raw Data'!$1:$1048576,0,MATCH(Ranking!K$1,'Raw Data'!$5:$5,0)),'Raw Data'!$B:$B,Ranking!K$2,'Raw Data'!$D:$D,Ranking!$C3)</f>
        <v>8354.5</v>
      </c>
      <c r="L3" s="85">
        <f>K3-J3</f>
        <v>3205.3999999999996</v>
      </c>
      <c r="M3" s="84">
        <f>SUMIFS(INDEX('Raw Data'!$1:$1048576,0,MATCH(Ranking!M$1,'Raw Data'!$5:$5,0)),'Raw Data'!$B:$B,Ranking!M$2,'Raw Data'!$D:$D,Ranking!$C3)</f>
        <v>3627</v>
      </c>
      <c r="N3" s="78">
        <f>SUMIFS(INDEX('Raw Data'!$1:$1048576,0,MATCH(Ranking!N$1,'Raw Data'!$5:$5,0)),'Raw Data'!$B:$B,Ranking!N$2,'Raw Data'!$D:$D,Ranking!$C3)</f>
        <v>5859</v>
      </c>
      <c r="O3" s="85">
        <f>N3-M3</f>
        <v>2232</v>
      </c>
      <c r="P3" s="84">
        <f>SUMIFS(INDEX('Raw Data'!$1:$1048576,0,MATCH(Ranking!P$1,'Raw Data'!$5:$5,0)),'Raw Data'!$B:$B,Ranking!P$2,'Raw Data'!$D:$D,Ranking!$C3)</f>
        <v>4557.0000000000009</v>
      </c>
      <c r="Q3" s="78">
        <f>SUMIFS(INDEX('Raw Data'!$1:$1048576,0,MATCH(Ranking!Q$1,'Raw Data'!$5:$5,0)),'Raw Data'!$B:$B,Ranking!Q$2,'Raw Data'!$D:$D,Ranking!$C3)</f>
        <v>7291.2</v>
      </c>
      <c r="R3" s="85">
        <f>Q3-P3</f>
        <v>2734.1999999999989</v>
      </c>
      <c r="S3" s="84">
        <f>SUMIFS(INDEX('Raw Data'!$1:$1048576,0,MATCH(Ranking!S$1,'Raw Data'!$5:$5,0)),'Raw Data'!$B:$B,Ranking!S$2,'Raw Data'!$D:$D,Ranking!$C3)</f>
        <v>5307.2</v>
      </c>
      <c r="T3" s="78">
        <f>SUMIFS(INDEX('Raw Data'!$1:$1048576,0,MATCH(Ranking!T$1,'Raw Data'!$5:$5,0)),'Raw Data'!$B:$B,Ranking!T$2,'Raw Data'!$D:$D,Ranking!$C3)</f>
        <v>8680.0000000000018</v>
      </c>
      <c r="U3" s="85">
        <f>T3-S3</f>
        <v>3372.800000000002</v>
      </c>
      <c r="V3" s="84">
        <f>SUMIFS(INDEX('Raw Data'!$1:$1048576,0,MATCH(Ranking!V$1,'Raw Data'!$5:$5,0)),'Raw Data'!$B:$B,Ranking!V$2,'Raw Data'!$D:$D,Ranking!$C3)</f>
        <v>23212.799999999999</v>
      </c>
      <c r="W3" s="78">
        <f>SUMIFS(INDEX('Raw Data'!$1:$1048576,0,MATCH(Ranking!W$1,'Raw Data'!$5:$5,0)),'Raw Data'!$B:$B,Ranking!W$2,'Raw Data'!$D:$D,Ranking!$C3)</f>
        <v>37274.399999999994</v>
      </c>
      <c r="X3" s="85">
        <f>W3-V3</f>
        <v>14061.599999999995</v>
      </c>
      <c r="Y3" s="84">
        <f>SUMIFS(INDEX('Raw Data'!$1:$1048576,0,MATCH(Ranking!Y$1,'Raw Data'!$5:$5,0)),'Raw Data'!$B:$B,Ranking!Y$2,'Raw Data'!$D:$D,Ranking!$C3)</f>
        <v>3162</v>
      </c>
      <c r="Z3" s="78">
        <f>SUMIFS(INDEX('Raw Data'!$1:$1048576,0,MATCH(Ranking!Z$1,'Raw Data'!$5:$5,0)),'Raw Data'!$B:$B,Ranking!Z$2,'Raw Data'!$D:$D,Ranking!$C3)</f>
        <v>4960</v>
      </c>
      <c r="AA3" s="85">
        <f>Z3-Y3</f>
        <v>1798</v>
      </c>
      <c r="AB3" s="84">
        <f>SUMIFS(INDEX('Raw Data'!$1:$1048576,0,MATCH(Ranking!AB$1,'Raw Data'!$5:$5,0)),'Raw Data'!$B:$B,Ranking!AB$2,'Raw Data'!$D:$D,Ranking!$C3)</f>
        <v>1915.8</v>
      </c>
      <c r="AC3" s="78">
        <f>SUMIFS(INDEX('Raw Data'!$1:$1048576,0,MATCH(Ranking!AC$1,'Raw Data'!$5:$5,0)),'Raw Data'!$B:$B,Ranking!AC$2,'Raw Data'!$D:$D,Ranking!$C3)</f>
        <v>3069</v>
      </c>
      <c r="AD3" s="85">
        <f>AC3-AB3</f>
        <v>1153.2</v>
      </c>
      <c r="AE3" s="84">
        <f>SUMIFS(INDEX('Raw Data'!$1:$1048576,0,MATCH(Ranking!AE$1,'Raw Data'!$5:$5,0)),'Raw Data'!$B:$B,Ranking!AE$2,'Raw Data'!$D:$D,Ranking!$C3)</f>
        <v>4296.6000000000004</v>
      </c>
      <c r="AF3" s="78">
        <f>SUMIFS(INDEX('Raw Data'!$1:$1048576,0,MATCH(Ranking!AF$1,'Raw Data'!$5:$5,0)),'Raw Data'!$B:$B,Ranking!AF$2,'Raw Data'!$D:$D,Ranking!$C3)</f>
        <v>6878.9000000000005</v>
      </c>
      <c r="AG3" s="85">
        <f>AF3-AE3</f>
        <v>2582.3000000000002</v>
      </c>
      <c r="AH3" s="84">
        <f>SUMIFS(INDEX('Raw Data'!$1:$1048576,0,MATCH(Ranking!AH$1,'Raw Data'!$5:$5,0)),'Raw Data'!$B:$B,Ranking!AH$2,'Raw Data'!$D:$D,Ranking!$C3)</f>
        <v>0</v>
      </c>
      <c r="AI3" s="78">
        <f>SUMIFS(INDEX('Raw Data'!$1:$1048576,0,MATCH(Ranking!AI$1,'Raw Data'!$5:$5,0)),'Raw Data'!$B:$B,Ranking!AI$2,'Raw Data'!$D:$D,Ranking!$C3)</f>
        <v>0</v>
      </c>
      <c r="AJ3" s="85">
        <f>AI3-AH3</f>
        <v>0</v>
      </c>
      <c r="AL3" s="25">
        <f>SUM(D3,G3,J3,M3,P3,S3,V3,Y3,AB3,AE3,AH3)</f>
        <v>63094.3</v>
      </c>
      <c r="AM3" s="25">
        <f>SUM(E3,H3,K3,N3,Q3,T3,W3,Z3,AC3,AF3,AI3)</f>
        <v>101484.69999999998</v>
      </c>
    </row>
    <row r="4" spans="1:39" s="49" customFormat="1" x14ac:dyDescent="0.25">
      <c r="A4">
        <f>MAX(A$1:A3)+1</f>
        <v>2</v>
      </c>
      <c r="D4" s="112"/>
      <c r="E4" s="113"/>
      <c r="F4" s="114">
        <f>F3/E3</f>
        <v>0.38152610441767054</v>
      </c>
      <c r="G4" s="112"/>
      <c r="H4" s="113"/>
      <c r="I4" s="114">
        <f>I3/H3</f>
        <v>0.37716262975778542</v>
      </c>
      <c r="J4" s="112"/>
      <c r="K4" s="113"/>
      <c r="L4" s="114">
        <f>L3/K3</f>
        <v>0.38367346938775504</v>
      </c>
      <c r="M4" s="112"/>
      <c r="N4" s="113"/>
      <c r="O4" s="114">
        <f>O3/N3</f>
        <v>0.38095238095238093</v>
      </c>
      <c r="P4" s="112"/>
      <c r="Q4" s="113"/>
      <c r="R4" s="114">
        <f>R3/Q3</f>
        <v>0.37499999999999983</v>
      </c>
      <c r="S4" s="112"/>
      <c r="T4" s="113"/>
      <c r="U4" s="114">
        <f>U3/T3</f>
        <v>0.38857142857142873</v>
      </c>
      <c r="V4" s="112"/>
      <c r="W4" s="113"/>
      <c r="X4" s="114">
        <f>X3/W3</f>
        <v>0.37724550898203585</v>
      </c>
      <c r="Y4" s="112"/>
      <c r="Z4" s="113"/>
      <c r="AA4" s="114">
        <f>AA3/Z3</f>
        <v>0.36249999999999999</v>
      </c>
      <c r="AB4" s="112"/>
      <c r="AC4" s="113"/>
      <c r="AD4" s="114">
        <f>AD3/AC3</f>
        <v>0.37575757575757579</v>
      </c>
      <c r="AE4" s="112"/>
      <c r="AF4" s="113"/>
      <c r="AG4" s="114">
        <f>AG3/AF3</f>
        <v>0.37539432176656151</v>
      </c>
      <c r="AH4" s="112"/>
      <c r="AI4" s="113"/>
      <c r="AJ4" s="115"/>
      <c r="AL4" s="25"/>
      <c r="AM4" s="25"/>
    </row>
    <row r="5" spans="1:39" x14ac:dyDescent="0.25">
      <c r="A5">
        <f>MAX(A$1:A4)+1</f>
        <v>3</v>
      </c>
      <c r="C5" t="s">
        <v>58</v>
      </c>
      <c r="D5" s="84">
        <f>SUMIFS(INDEX('Raw Data'!$1:$1048576,0,MATCH(Ranking!D$1,'Raw Data'!$5:$5,0)),'Raw Data'!$B:$B,Ranking!D$2,'Raw Data'!$D:$D,Ranking!$C5)</f>
        <v>3829.3600000000006</v>
      </c>
      <c r="E5" s="78">
        <f>SUMIFS(INDEX('Raw Data'!$1:$1048576,0,MATCH(Ranking!E$1,'Raw Data'!$5:$5,0)),'Raw Data'!$B:$B,Ranking!E$2,'Raw Data'!$D:$D,Ranking!$C5)</f>
        <v>6158.66</v>
      </c>
      <c r="F5" s="85">
        <f t="shared" ref="F5:F6" si="0">E5-D5</f>
        <v>2329.2999999999993</v>
      </c>
      <c r="G5" s="84">
        <f>SUMIFS(INDEX('Raw Data'!$1:$1048576,0,MATCH(Ranking!G$1,'Raw Data'!$5:$5,0)),'Raw Data'!$B:$B,Ranking!G$2,'Raw Data'!$D:$D,Ranking!$C5)</f>
        <v>4010.1000000000008</v>
      </c>
      <c r="H5" s="78">
        <f>SUMIFS(INDEX('Raw Data'!$1:$1048576,0,MATCH(Ranking!H$1,'Raw Data'!$5:$5,0)),'Raw Data'!$B:$B,Ranking!H$2,'Raw Data'!$D:$D,Ranking!$C5)</f>
        <v>6357.1550000000007</v>
      </c>
      <c r="I5" s="85">
        <f t="shared" ref="I5:I6" si="1">H5-G5</f>
        <v>2347.0549999999998</v>
      </c>
      <c r="J5" s="84">
        <f>SUMIFS(INDEX('Raw Data'!$1:$1048576,0,MATCH(Ranking!J$1,'Raw Data'!$5:$5,0)),'Raw Data'!$B:$B,Ranking!J$2,'Raw Data'!$D:$D,Ranking!$C5)</f>
        <v>3121.6450000000004</v>
      </c>
      <c r="K5" s="78">
        <f>SUMIFS(INDEX('Raw Data'!$1:$1048576,0,MATCH(Ranking!K$1,'Raw Data'!$5:$5,0)),'Raw Data'!$B:$B,Ranking!K$2,'Raw Data'!$D:$D,Ranking!$C5)</f>
        <v>5037.7750000000005</v>
      </c>
      <c r="L5" s="85">
        <f t="shared" ref="L5:L6" si="2">K5-J5</f>
        <v>1916.13</v>
      </c>
      <c r="M5" s="84">
        <f>SUMIFS(INDEX('Raw Data'!$1:$1048576,0,MATCH(Ranking!M$1,'Raw Data'!$5:$5,0)),'Raw Data'!$B:$B,Ranking!M$2,'Raw Data'!$D:$D,Ranking!$C5)</f>
        <v>2017.65</v>
      </c>
      <c r="N5" s="78">
        <f>SUMIFS(INDEX('Raw Data'!$1:$1048576,0,MATCH(Ranking!N$1,'Raw Data'!$5:$5,0)),'Raw Data'!$B:$B,Ranking!N$2,'Raw Data'!$D:$D,Ranking!$C5)</f>
        <v>3249.05</v>
      </c>
      <c r="O5" s="85">
        <f t="shared" ref="O5:O6" si="3">N5-M5</f>
        <v>1231.4000000000001</v>
      </c>
      <c r="P5" s="84">
        <f>SUMIFS(INDEX('Raw Data'!$1:$1048576,0,MATCH(Ranking!P$1,'Raw Data'!$5:$5,0)),'Raw Data'!$B:$B,Ranking!P$2,'Raw Data'!$D:$D,Ranking!$C5)</f>
        <v>2812.1500000000005</v>
      </c>
      <c r="Q5" s="78">
        <f>SUMIFS(INDEX('Raw Data'!$1:$1048576,0,MATCH(Ranking!Q$1,'Raw Data'!$5:$5,0)),'Raw Data'!$B:$B,Ranking!Q$2,'Raw Data'!$D:$D,Ranking!$C5)</f>
        <v>4338.6400000000003</v>
      </c>
      <c r="R5" s="85">
        <f t="shared" ref="R5:R6" si="4">Q5-P5</f>
        <v>1526.4899999999998</v>
      </c>
      <c r="S5" s="84">
        <f>SUMIFS(INDEX('Raw Data'!$1:$1048576,0,MATCH(Ranking!S$1,'Raw Data'!$5:$5,0)),'Raw Data'!$B:$B,Ranking!S$2,'Raw Data'!$D:$D,Ranking!$C5)</f>
        <v>4028.84</v>
      </c>
      <c r="T5" s="78">
        <f>SUMIFS(INDEX('Raw Data'!$1:$1048576,0,MATCH(Ranking!T$1,'Raw Data'!$5:$5,0)),'Raw Data'!$B:$B,Ranking!T$2,'Raw Data'!$D:$D,Ranking!$C5)</f>
        <v>6404</v>
      </c>
      <c r="U5" s="85">
        <f t="shared" ref="U5:U6" si="5">T5-S5</f>
        <v>2375.16</v>
      </c>
      <c r="V5" s="84">
        <f>SUMIFS(INDEX('Raw Data'!$1:$1048576,0,MATCH(Ranking!V$1,'Raw Data'!$5:$5,0)),'Raw Data'!$B:$B,Ranking!V$2,'Raw Data'!$D:$D,Ranking!$C5)</f>
        <v>12866.119999999999</v>
      </c>
      <c r="W5" s="78">
        <f>SUMIFS(INDEX('Raw Data'!$1:$1048576,0,MATCH(Ranking!W$1,'Raw Data'!$5:$5,0)),'Raw Data'!$B:$B,Ranking!W$2,'Raw Data'!$D:$D,Ranking!$C5)</f>
        <v>20656.679999999997</v>
      </c>
      <c r="X5" s="85">
        <f t="shared" ref="X5:X6" si="6">W5-V5</f>
        <v>7790.5599999999977</v>
      </c>
      <c r="Y5" s="84">
        <f>SUMIFS(INDEX('Raw Data'!$1:$1048576,0,MATCH(Ranking!Y$1,'Raw Data'!$5:$5,0)),'Raw Data'!$B:$B,Ranking!Y$2,'Raw Data'!$D:$D,Ranking!$C5)</f>
        <v>1504.9</v>
      </c>
      <c r="Z5" s="78">
        <f>SUMIFS(INDEX('Raw Data'!$1:$1048576,0,MATCH(Ranking!Z$1,'Raw Data'!$5:$5,0)),'Raw Data'!$B:$B,Ranking!Z$2,'Raw Data'!$D:$D,Ranking!$C5)</f>
        <v>2179</v>
      </c>
      <c r="AA5" s="85">
        <f t="shared" ref="AA5:AA6" si="7">Z5-Y5</f>
        <v>674.09999999999991</v>
      </c>
      <c r="AB5" s="84">
        <f>SUMIFS(INDEX('Raw Data'!$1:$1048576,0,MATCH(Ranking!AB$1,'Raw Data'!$5:$5,0)),'Raw Data'!$B:$B,Ranking!AB$2,'Raw Data'!$D:$D,Ranking!$C5)</f>
        <v>686.01</v>
      </c>
      <c r="AC5" s="78">
        <f>SUMIFS(INDEX('Raw Data'!$1:$1048576,0,MATCH(Ranking!AC$1,'Raw Data'!$5:$5,0)),'Raw Data'!$B:$B,Ranking!AC$2,'Raw Data'!$D:$D,Ranking!$C5)</f>
        <v>949.55</v>
      </c>
      <c r="AD5" s="85">
        <f t="shared" ref="AD5:AD6" si="8">AC5-AB5</f>
        <v>263.53999999999996</v>
      </c>
      <c r="AE5" s="84">
        <f>SUMIFS(INDEX('Raw Data'!$1:$1048576,0,MATCH(Ranking!AE$1,'Raw Data'!$5:$5,0)),'Raw Data'!$B:$B,Ranking!AE$2,'Raw Data'!$D:$D,Ranking!$C5)</f>
        <v>2435.77</v>
      </c>
      <c r="AF5" s="78">
        <f>SUMIFS(INDEX('Raw Data'!$1:$1048576,0,MATCH(Ranking!AF$1,'Raw Data'!$5:$5,0)),'Raw Data'!$B:$B,Ranking!AF$2,'Raw Data'!$D:$D,Ranking!$C5)</f>
        <v>3796.9549999999999</v>
      </c>
      <c r="AG5" s="85">
        <f t="shared" ref="AG5:AG6" si="9">AF5-AE5</f>
        <v>1361.1849999999999</v>
      </c>
      <c r="AH5" s="84">
        <f>SUMIFS(INDEX('Raw Data'!$1:$1048576,0,MATCH(Ranking!AH$1,'Raw Data'!$5:$5,0)),'Raw Data'!$B:$B,Ranking!AH$2,'Raw Data'!$D:$D,Ranking!$C5)</f>
        <v>0</v>
      </c>
      <c r="AI5" s="78">
        <f>SUMIFS(INDEX('Raw Data'!$1:$1048576,0,MATCH(Ranking!AI$1,'Raw Data'!$5:$5,0)),'Raw Data'!$B:$B,Ranking!AI$2,'Raw Data'!$D:$D,Ranking!$C5)</f>
        <v>0</v>
      </c>
      <c r="AJ5" s="85">
        <f t="shared" ref="AJ5:AJ6" si="10">AI5-AH5</f>
        <v>0</v>
      </c>
      <c r="AL5" s="25">
        <f t="shared" ref="AL5" si="11">SUM(D5,G5,J5,M5,P5,S5,V5,Y5,AB5,AE5,AH5)</f>
        <v>37312.544999999998</v>
      </c>
      <c r="AM5" s="25">
        <f t="shared" ref="AM5" si="12">SUM(E5,H5,K5,N5,Q5,T5,W5,Z5,AC5,AF5,AI5)</f>
        <v>59127.464999999997</v>
      </c>
    </row>
    <row r="6" spans="1:39" x14ac:dyDescent="0.25">
      <c r="A6">
        <f>MAX(A$1:A5)+1</f>
        <v>4</v>
      </c>
      <c r="C6" t="s">
        <v>56</v>
      </c>
      <c r="D6" s="84">
        <f>SUMIFS(INDEX('Raw Data'!$1:$1048576,0,MATCH(Ranking!D$1,'Raw Data'!$5:$5,0)),'Raw Data'!$B:$B,Ranking!D$2,'Raw Data'!$D:$D,Ranking!$C6)</f>
        <v>1643</v>
      </c>
      <c r="E6" s="78">
        <f>SUMIFS(INDEX('Raw Data'!$1:$1048576,0,MATCH(Ranking!E$1,'Raw Data'!$5:$5,0)),'Raw Data'!$B:$B,Ranking!E$2,'Raw Data'!$D:$D,Ranking!$C6)</f>
        <v>2641</v>
      </c>
      <c r="F6" s="85">
        <f t="shared" si="0"/>
        <v>998</v>
      </c>
      <c r="G6" s="84">
        <f>SUMIFS(INDEX('Raw Data'!$1:$1048576,0,MATCH(Ranking!G$1,'Raw Data'!$5:$5,0)),'Raw Data'!$B:$B,Ranking!G$2,'Raw Data'!$D:$D,Ranking!$C6)</f>
        <v>1871</v>
      </c>
      <c r="H6" s="78">
        <f>SUMIFS(INDEX('Raw Data'!$1:$1048576,0,MATCH(Ranking!H$1,'Raw Data'!$5:$5,0)),'Raw Data'!$B:$B,Ranking!H$2,'Raw Data'!$D:$D,Ranking!$C6)</f>
        <v>3005</v>
      </c>
      <c r="I6" s="85">
        <f t="shared" si="1"/>
        <v>1134</v>
      </c>
      <c r="J6" s="84">
        <f>SUMIFS(INDEX('Raw Data'!$1:$1048576,0,MATCH(Ranking!J$1,'Raw Data'!$5:$5,0)),'Raw Data'!$B:$B,Ranking!J$2,'Raw Data'!$D:$D,Ranking!$C6)</f>
        <v>1790</v>
      </c>
      <c r="K6" s="78">
        <f>SUMIFS(INDEX('Raw Data'!$1:$1048576,0,MATCH(Ranking!K$1,'Raw Data'!$5:$5,0)),'Raw Data'!$B:$B,Ranking!K$2,'Raw Data'!$D:$D,Ranking!$C6)</f>
        <v>2899</v>
      </c>
      <c r="L6" s="85">
        <f t="shared" si="2"/>
        <v>1109</v>
      </c>
      <c r="M6" s="84">
        <f>SUMIFS(INDEX('Raw Data'!$1:$1048576,0,MATCH(Ranking!M$1,'Raw Data'!$5:$5,0)),'Raw Data'!$B:$B,Ranking!M$2,'Raw Data'!$D:$D,Ranking!$C6)</f>
        <v>1443</v>
      </c>
      <c r="N6" s="78">
        <f>SUMIFS(INDEX('Raw Data'!$1:$1048576,0,MATCH(Ranking!N$1,'Raw Data'!$5:$5,0)),'Raw Data'!$B:$B,Ranking!N$2,'Raw Data'!$D:$D,Ranking!$C6)</f>
        <v>2317</v>
      </c>
      <c r="O6" s="85">
        <f t="shared" si="3"/>
        <v>874</v>
      </c>
      <c r="P6" s="84">
        <f>SUMIFS(INDEX('Raw Data'!$1:$1048576,0,MATCH(Ranking!P$1,'Raw Data'!$5:$5,0)),'Raw Data'!$B:$B,Ranking!P$2,'Raw Data'!$D:$D,Ranking!$C6)</f>
        <v>1612</v>
      </c>
      <c r="Q6" s="78">
        <f>SUMIFS(INDEX('Raw Data'!$1:$1048576,0,MATCH(Ranking!Q$1,'Raw Data'!$5:$5,0)),'Raw Data'!$B:$B,Ranking!Q$2,'Raw Data'!$D:$D,Ranking!$C6)</f>
        <v>2588</v>
      </c>
      <c r="R6" s="85">
        <f t="shared" si="4"/>
        <v>976</v>
      </c>
      <c r="S6" s="84">
        <f>SUMIFS(INDEX('Raw Data'!$1:$1048576,0,MATCH(Ranking!S$1,'Raw Data'!$5:$5,0)),'Raw Data'!$B:$B,Ranking!S$2,'Raw Data'!$D:$D,Ranking!$C6)</f>
        <v>1138</v>
      </c>
      <c r="T6" s="78">
        <f>SUMIFS(INDEX('Raw Data'!$1:$1048576,0,MATCH(Ranking!T$1,'Raw Data'!$5:$5,0)),'Raw Data'!$B:$B,Ranking!T$2,'Raw Data'!$D:$D,Ranking!$C6)</f>
        <v>1842</v>
      </c>
      <c r="U6" s="85">
        <f t="shared" si="5"/>
        <v>704</v>
      </c>
      <c r="V6" s="84">
        <f>SUMIFS(INDEX('Raw Data'!$1:$1048576,0,MATCH(Ranking!V$1,'Raw Data'!$5:$5,0)),'Raw Data'!$B:$B,Ranking!V$2,'Raw Data'!$D:$D,Ranking!$C6)</f>
        <v>9160</v>
      </c>
      <c r="W6" s="78">
        <f>SUMIFS(INDEX('Raw Data'!$1:$1048576,0,MATCH(Ranking!W$1,'Raw Data'!$5:$5,0)),'Raw Data'!$B:$B,Ranking!W$2,'Raw Data'!$D:$D,Ranking!$C6)</f>
        <v>14754</v>
      </c>
      <c r="X6" s="85">
        <f t="shared" si="6"/>
        <v>5594</v>
      </c>
      <c r="Y6" s="84">
        <f>SUMIFS(INDEX('Raw Data'!$1:$1048576,0,MATCH(Ranking!Y$1,'Raw Data'!$5:$5,0)),'Raw Data'!$B:$B,Ranking!Y$2,'Raw Data'!$D:$D,Ranking!$C6)</f>
        <v>1574</v>
      </c>
      <c r="Z6" s="78">
        <f>SUMIFS(INDEX('Raw Data'!$1:$1048576,0,MATCH(Ranking!Z$1,'Raw Data'!$5:$5,0)),'Raw Data'!$B:$B,Ranking!Z$2,'Raw Data'!$D:$D,Ranking!$C6)</f>
        <v>2533</v>
      </c>
      <c r="AA6" s="85">
        <f t="shared" si="7"/>
        <v>959</v>
      </c>
      <c r="AB6" s="84">
        <f>SUMIFS(INDEX('Raw Data'!$1:$1048576,0,MATCH(Ranking!AB$1,'Raw Data'!$5:$5,0)),'Raw Data'!$B:$B,Ranking!AB$2,'Raw Data'!$D:$D,Ranking!$C6)</f>
        <v>1224</v>
      </c>
      <c r="AC6" s="78">
        <f>SUMIFS(INDEX('Raw Data'!$1:$1048576,0,MATCH(Ranking!AC$1,'Raw Data'!$5:$5,0)),'Raw Data'!$B:$B,Ranking!AC$2,'Raw Data'!$D:$D,Ranking!$C6)</f>
        <v>1966</v>
      </c>
      <c r="AD6" s="85">
        <f t="shared" si="8"/>
        <v>742</v>
      </c>
      <c r="AE6" s="84">
        <f>SUMIFS(INDEX('Raw Data'!$1:$1048576,0,MATCH(Ranking!AE$1,'Raw Data'!$5:$5,0)),'Raw Data'!$B:$B,Ranking!AE$2,'Raw Data'!$D:$D,Ranking!$C6)</f>
        <v>1701</v>
      </c>
      <c r="AF6" s="78">
        <f>SUMIFS(INDEX('Raw Data'!$1:$1048576,0,MATCH(Ranking!AF$1,'Raw Data'!$5:$5,0)),'Raw Data'!$B:$B,Ranking!AF$2,'Raw Data'!$D:$D,Ranking!$C6)</f>
        <v>2738</v>
      </c>
      <c r="AG6" s="85">
        <f t="shared" si="9"/>
        <v>1037</v>
      </c>
      <c r="AH6" s="84">
        <f>SUMIFS(INDEX('Raw Data'!$1:$1048576,0,MATCH(Ranking!AH$1,'Raw Data'!$5:$5,0)),'Raw Data'!$B:$B,Ranking!AH$2,'Raw Data'!$D:$D,Ranking!$C6)</f>
        <v>0</v>
      </c>
      <c r="AI6" s="78">
        <f>SUMIFS(INDEX('Raw Data'!$1:$1048576,0,MATCH(Ranking!AI$1,'Raw Data'!$5:$5,0)),'Raw Data'!$B:$B,Ranking!AI$2,'Raw Data'!$D:$D,Ranking!$C6)</f>
        <v>0</v>
      </c>
      <c r="AJ6" s="85">
        <f t="shared" si="10"/>
        <v>0</v>
      </c>
      <c r="AL6" s="25">
        <f>SUM(D6,G6,J6,M6,P6,S6,V6,Y6,AB6,AE6,AH6)</f>
        <v>23156</v>
      </c>
      <c r="AM6" s="25">
        <f>SUM(E6,H6,K6,N6,Q6,T6,W6,Z6,AC6,AF6,AI6)</f>
        <v>37283</v>
      </c>
    </row>
    <row r="7" spans="1:39" x14ac:dyDescent="0.25">
      <c r="A7">
        <f>MAX(A$1:A6)+1</f>
        <v>5</v>
      </c>
      <c r="D7" s="86"/>
      <c r="E7" s="75"/>
      <c r="F7" s="108"/>
      <c r="G7" s="86"/>
      <c r="H7" s="75"/>
      <c r="I7" s="87"/>
      <c r="J7" s="86"/>
      <c r="K7" s="75"/>
      <c r="L7" s="87"/>
      <c r="M7" s="86"/>
      <c r="N7" s="75"/>
      <c r="O7" s="87"/>
      <c r="P7" s="86"/>
      <c r="Q7" s="75"/>
      <c r="R7" s="87"/>
      <c r="S7" s="86"/>
      <c r="T7" s="75"/>
      <c r="U7" s="87"/>
      <c r="V7" s="86"/>
      <c r="W7" s="75"/>
      <c r="X7" s="87"/>
      <c r="Y7" s="86"/>
      <c r="Z7" s="75"/>
      <c r="AA7" s="87"/>
      <c r="AB7" s="86"/>
      <c r="AC7" s="75"/>
      <c r="AD7" s="87"/>
      <c r="AE7" s="86"/>
      <c r="AF7" s="75"/>
      <c r="AG7" s="87"/>
      <c r="AH7" s="86"/>
      <c r="AI7" s="75"/>
      <c r="AJ7" s="87"/>
    </row>
    <row r="8" spans="1:39" x14ac:dyDescent="0.25">
      <c r="A8">
        <f>MAX(A$1:A7)+1</f>
        <v>6</v>
      </c>
      <c r="C8" s="51" t="s">
        <v>13</v>
      </c>
      <c r="D8" s="88">
        <f>SUMIFS(INDEX('Raw Data'!$1:$1048576,0,MATCH(Ranking!D$1,'Raw Data'!$5:$5,0)),'Raw Data'!$B:$B,Ranking!D$2,'Raw Data'!$D:$D,Ranking!$C8)</f>
        <v>22735929.88696098</v>
      </c>
      <c r="E8" s="89">
        <f>SUMIFS(INDEX('Raw Data'!$1:$1048576,0,MATCH(Ranking!E$1,'Raw Data'!$5:$5,0)),'Raw Data'!$B:$B,Ranking!E$2,'Raw Data'!$D:$D,Ranking!$C8)</f>
        <v>34758610.413964763</v>
      </c>
      <c r="F8" s="90">
        <f>E8-D8</f>
        <v>12022680.527003784</v>
      </c>
      <c r="G8" s="88">
        <f>SUMIFS(INDEX('Raw Data'!$1:$1048576,0,MATCH(Ranking!G$1,'Raw Data'!$5:$5,0)),'Raw Data'!$B:$B,Ranking!G$2,'Raw Data'!$D:$D,Ranking!$C8)</f>
        <v>24057808.487057358</v>
      </c>
      <c r="H8" s="89">
        <f>SUMIFS(INDEX('Raw Data'!$1:$1048576,0,MATCH(Ranking!H$1,'Raw Data'!$5:$5,0)),'Raw Data'!$B:$B,Ranking!H$2,'Raw Data'!$D:$D,Ranking!$C8)</f>
        <v>36531948.218627989</v>
      </c>
      <c r="I8" s="90">
        <f>H8-G8</f>
        <v>12474139.731570631</v>
      </c>
      <c r="J8" s="88">
        <f>SUMIFS(INDEX('Raw Data'!$1:$1048576,0,MATCH(Ranking!J$1,'Raw Data'!$5:$5,0)),'Raw Data'!$B:$B,Ranking!J$2,'Raw Data'!$D:$D,Ranking!$C8)</f>
        <v>21434573.64583433</v>
      </c>
      <c r="K8" s="89">
        <f>SUMIFS(INDEX('Raw Data'!$1:$1048576,0,MATCH(Ranking!K$1,'Raw Data'!$5:$5,0)),'Raw Data'!$B:$B,Ranking!K$2,'Raw Data'!$D:$D,Ranking!$C8)</f>
        <v>32875631.587524146</v>
      </c>
      <c r="L8" s="90">
        <f>K8-J8</f>
        <v>11441057.941689815</v>
      </c>
      <c r="M8" s="88">
        <f>SUMIFS(INDEX('Raw Data'!$1:$1048576,0,MATCH(Ranking!M$1,'Raw Data'!$5:$5,0)),'Raw Data'!$B:$B,Ranking!M$2,'Raw Data'!$D:$D,Ranking!$C8)</f>
        <v>13650621.702800695</v>
      </c>
      <c r="N8" s="89">
        <f>SUMIFS(INDEX('Raw Data'!$1:$1048576,0,MATCH(Ranking!N$1,'Raw Data'!$5:$5,0)),'Raw Data'!$B:$B,Ranking!N$2,'Raw Data'!$D:$D,Ranking!$C8)</f>
        <v>20860338.505746186</v>
      </c>
      <c r="O8" s="90">
        <f>N8-M8</f>
        <v>7209716.8029454909</v>
      </c>
      <c r="P8" s="88">
        <f>SUMIFS(INDEX('Raw Data'!$1:$1048576,0,MATCH(Ranking!P$1,'Raw Data'!$5:$5,0)),'Raw Data'!$B:$B,Ranking!P$2,'Raw Data'!$D:$D,Ranking!$C8)</f>
        <v>17643955.262762148</v>
      </c>
      <c r="Q8" s="89">
        <f>SUMIFS(INDEX('Raw Data'!$1:$1048576,0,MATCH(Ranking!Q$1,'Raw Data'!$5:$5,0)),'Raw Data'!$B:$B,Ranking!Q$2,'Raw Data'!$D:$D,Ranking!$C8)</f>
        <v>26693966.35931173</v>
      </c>
      <c r="R8" s="90">
        <f>Q8-P8</f>
        <v>9050011.0965495817</v>
      </c>
      <c r="S8" s="88">
        <f>SUMIFS(INDEX('Raw Data'!$1:$1048576,0,MATCH(Ranking!S$1,'Raw Data'!$5:$5,0)),'Raw Data'!$B:$B,Ranking!S$2,'Raw Data'!$D:$D,Ranking!$C8)</f>
        <v>21829836.094533529</v>
      </c>
      <c r="T8" s="89">
        <f>SUMIFS(INDEX('Raw Data'!$1:$1048576,0,MATCH(Ranking!T$1,'Raw Data'!$5:$5,0)),'Raw Data'!$B:$B,Ranking!T$2,'Raw Data'!$D:$D,Ranking!$C8)</f>
        <v>33756784.957849249</v>
      </c>
      <c r="U8" s="90">
        <f>T8-S8</f>
        <v>11926948.86331572</v>
      </c>
      <c r="V8" s="88">
        <f>SUMIFS(INDEX('Raw Data'!$1:$1048576,0,MATCH(Ranking!V$1,'Raw Data'!$5:$5,0)),'Raw Data'!$B:$B,Ranking!V$2,'Raw Data'!$D:$D,Ranking!$C8)</f>
        <v>93234852.294801906</v>
      </c>
      <c r="W8" s="89">
        <f>SUMIFS(INDEX('Raw Data'!$1:$1048576,0,MATCH(Ranking!W$1,'Raw Data'!$5:$5,0)),'Raw Data'!$B:$B,Ranking!W$2,'Raw Data'!$D:$D,Ranking!$C8)</f>
        <v>141575749.99046478</v>
      </c>
      <c r="X8" s="90">
        <f>W8-V8</f>
        <v>48340897.695662871</v>
      </c>
      <c r="Y8" s="88">
        <f>SUMIFS(INDEX('Raw Data'!$1:$1048576,0,MATCH(Ranking!Y$1,'Raw Data'!$5:$5,0)),'Raw Data'!$B:$B,Ranking!Y$2,'Raw Data'!$D:$D,Ranking!$C8)</f>
        <v>9946438.9607620388</v>
      </c>
      <c r="Z8" s="89">
        <f>SUMIFS(INDEX('Raw Data'!$1:$1048576,0,MATCH(Ranking!Z$1,'Raw Data'!$5:$5,0)),'Raw Data'!$B:$B,Ranking!Z$2,'Raw Data'!$D:$D,Ranking!$C8)</f>
        <v>14753154.213955369</v>
      </c>
      <c r="AA8" s="90">
        <f>Z8-Y8</f>
        <v>4806715.25319333</v>
      </c>
      <c r="AB8" s="88">
        <f>SUMIFS(INDEX('Raw Data'!$1:$1048576,0,MATCH(Ranking!AB$1,'Raw Data'!$5:$5,0)),'Raw Data'!$B:$B,Ranking!AB$2,'Raw Data'!$D:$D,Ranking!$C8)</f>
        <v>6490101.0403899485</v>
      </c>
      <c r="AC8" s="89">
        <f>SUMIFS(INDEX('Raw Data'!$1:$1048576,0,MATCH(Ranking!AC$1,'Raw Data'!$5:$5,0)),'Raw Data'!$B:$B,Ranking!AC$2,'Raw Data'!$D:$D,Ranking!$C8)</f>
        <v>9831482.0242154282</v>
      </c>
      <c r="AD8" s="90">
        <f>AC8-AB8</f>
        <v>3341380.9838254796</v>
      </c>
      <c r="AE8" s="88">
        <f>SUMIFS(INDEX('Raw Data'!$1:$1048576,0,MATCH(Ranking!AE$1,'Raw Data'!$5:$5,0)),'Raw Data'!$B:$B,Ranking!AE$2,'Raw Data'!$D:$D,Ranking!$C8)</f>
        <v>17673492.661374103</v>
      </c>
      <c r="AF8" s="89">
        <f>SUMIFS(INDEX('Raw Data'!$1:$1048576,0,MATCH(Ranking!AF$1,'Raw Data'!$5:$5,0)),'Raw Data'!$B:$B,Ranking!AF$2,'Raw Data'!$D:$D,Ranking!$C8)</f>
        <v>26755507.438186392</v>
      </c>
      <c r="AG8" s="90">
        <f>AF8-AE8</f>
        <v>9082014.7768122889</v>
      </c>
      <c r="AH8" s="88">
        <f>SUMIFS(INDEX('Raw Data'!$1:$1048576,0,MATCH(Ranking!AH$1,'Raw Data'!$5:$5,0)),'Raw Data'!$B:$B,Ranking!AH$2,'Raw Data'!$D:$D,Ranking!$C8)</f>
        <v>0</v>
      </c>
      <c r="AI8" s="89">
        <f>SUMIFS(INDEX('Raw Data'!$1:$1048576,0,MATCH(Ranking!AI$1,'Raw Data'!$5:$5,0)),'Raw Data'!$B:$B,Ranking!AI$2,'Raw Data'!$D:$D,Ranking!$C8)</f>
        <v>0</v>
      </c>
      <c r="AJ8" s="90">
        <f>AI8-AH8</f>
        <v>0</v>
      </c>
      <c r="AL8" s="25">
        <f>SUM(D8,G8,J8,M8,P8,S8,V8,Y8,AB8,AE8,AH8)</f>
        <v>248697610.03727704</v>
      </c>
      <c r="AM8" s="25">
        <f>SUM(E8,H8,K8,N8,Q8,T8,W8,Z8,AC8,AF8,AI8)</f>
        <v>378393173.70984602</v>
      </c>
    </row>
    <row r="9" spans="1:39" x14ac:dyDescent="0.25">
      <c r="A9">
        <f>MAX(A$1:A8)+1</f>
        <v>7</v>
      </c>
      <c r="C9" s="51" t="s">
        <v>146</v>
      </c>
      <c r="D9" s="88"/>
      <c r="E9" s="89"/>
      <c r="F9" s="107">
        <f>F8/E8</f>
        <v>0.34589071265557558</v>
      </c>
      <c r="G9" s="88"/>
      <c r="H9" s="89"/>
      <c r="I9" s="107">
        <f>I8/H8</f>
        <v>0.34145837656722472</v>
      </c>
      <c r="J9" s="88"/>
      <c r="K9" s="89"/>
      <c r="L9" s="107">
        <f>L8/K8</f>
        <v>0.34801028571057296</v>
      </c>
      <c r="M9" s="88"/>
      <c r="N9" s="89"/>
      <c r="O9" s="107">
        <f>O8/N8</f>
        <v>0.34561839928721688</v>
      </c>
      <c r="P9" s="88"/>
      <c r="Q9" s="89"/>
      <c r="R9" s="107">
        <f>R8/Q8</f>
        <v>0.33902833976535079</v>
      </c>
      <c r="S9" s="88"/>
      <c r="T9" s="89"/>
      <c r="U9" s="107">
        <f>U8/T8</f>
        <v>0.35332004745737561</v>
      </c>
      <c r="V9" s="88"/>
      <c r="W9" s="89"/>
      <c r="X9" s="107">
        <f>X8/W8</f>
        <v>0.34144899602452161</v>
      </c>
      <c r="Y9" s="88"/>
      <c r="Z9" s="89"/>
      <c r="AA9" s="107">
        <f>AA8/Z8</f>
        <v>0.32580932751631786</v>
      </c>
      <c r="AB9" s="88"/>
      <c r="AC9" s="89"/>
      <c r="AD9" s="107">
        <f>AD8/AC8</f>
        <v>0.33986544201530272</v>
      </c>
      <c r="AE9" s="88"/>
      <c r="AF9" s="89"/>
      <c r="AG9" s="107">
        <f>AG8/AF8</f>
        <v>0.33944468434375946</v>
      </c>
      <c r="AH9" s="88"/>
      <c r="AI9" s="89"/>
      <c r="AJ9" s="90"/>
    </row>
    <row r="10" spans="1:39" x14ac:dyDescent="0.25">
      <c r="A10">
        <f>MAX(A$1:A9)+1</f>
        <v>8</v>
      </c>
      <c r="C10" s="38" t="s">
        <v>19</v>
      </c>
      <c r="D10" s="88"/>
      <c r="E10" s="89"/>
      <c r="F10" s="90"/>
      <c r="G10" s="88"/>
      <c r="H10" s="89"/>
      <c r="I10" s="90"/>
      <c r="J10" s="88"/>
      <c r="K10" s="89"/>
      <c r="L10" s="90"/>
      <c r="M10" s="88"/>
      <c r="N10" s="89"/>
      <c r="O10" s="90"/>
      <c r="P10" s="88"/>
      <c r="Q10" s="89"/>
      <c r="R10" s="90"/>
      <c r="S10" s="88"/>
      <c r="T10" s="89"/>
      <c r="U10" s="90"/>
      <c r="V10" s="88"/>
      <c r="W10" s="89"/>
      <c r="X10" s="90"/>
      <c r="Y10" s="88"/>
      <c r="Z10" s="89"/>
      <c r="AA10" s="90"/>
      <c r="AB10" s="88"/>
      <c r="AC10" s="89"/>
      <c r="AD10" s="90"/>
      <c r="AE10" s="88"/>
      <c r="AF10" s="89"/>
      <c r="AG10" s="90"/>
      <c r="AH10" s="88"/>
      <c r="AI10" s="89"/>
      <c r="AJ10" s="90"/>
    </row>
    <row r="11" spans="1:39" x14ac:dyDescent="0.25">
      <c r="A11">
        <f>MAX(A$1:A10)+1</f>
        <v>9</v>
      </c>
      <c r="C11" t="s">
        <v>19</v>
      </c>
      <c r="D11" s="91">
        <f>SUMIFS(INDEX('Raw Data'!$1:$1048576,0,MATCH(Ranking!D$1,'Raw Data'!$5:$5,0)),'Raw Data'!$B:$B,Ranking!D$2,'Raw Data'!$D:$D,Ranking!$C11)</f>
        <v>6439019.6380991526</v>
      </c>
      <c r="E11" s="92">
        <f>SUMIFS(INDEX('Raw Data'!$1:$1048576,0,MATCH(Ranking!E$1,'Raw Data'!$5:$5,0)),'Raw Data'!$B:$B,Ranking!E$2,'Raw Data'!$D:$D,Ranking!$C11)</f>
        <v>9786889.6819654349</v>
      </c>
      <c r="F11" s="93">
        <f t="shared" ref="F11:F45" si="13">E11-D11</f>
        <v>3347870.0438662823</v>
      </c>
      <c r="G11" s="91">
        <f>SUMIFS(INDEX('Raw Data'!$1:$1048576,0,MATCH(Ranking!G$1,'Raw Data'!$5:$5,0)),'Raw Data'!$B:$B,Ranking!G$2,'Raw Data'!$D:$D,Ranking!$C11)</f>
        <v>7243305.6576515436</v>
      </c>
      <c r="H11" s="92">
        <f>SUMIFS(INDEX('Raw Data'!$1:$1048576,0,MATCH(Ranking!H$1,'Raw Data'!$5:$5,0)),'Raw Data'!$B:$B,Ranking!H$2,'Raw Data'!$D:$D,Ranking!$C11)</f>
        <v>11000417.219063897</v>
      </c>
      <c r="I11" s="93">
        <f t="shared" ref="I11:I18" si="14">H11-G11</f>
        <v>3757111.5614123531</v>
      </c>
      <c r="J11" s="91">
        <f>SUMIFS(INDEX('Raw Data'!$1:$1048576,0,MATCH(Ranking!J$1,'Raw Data'!$5:$5,0)),'Raw Data'!$B:$B,Ranking!J$2,'Raw Data'!$D:$D,Ranking!$C11)</f>
        <v>7357953.157855534</v>
      </c>
      <c r="K11" s="92">
        <f>SUMIFS(INDEX('Raw Data'!$1:$1048576,0,MATCH(Ranking!K$1,'Raw Data'!$5:$5,0)),'Raw Data'!$B:$B,Ranking!K$2,'Raw Data'!$D:$D,Ranking!$C11)</f>
        <v>11266997.178145319</v>
      </c>
      <c r="L11" s="93">
        <f t="shared" ref="L11:L18" si="15">K11-J11</f>
        <v>3909044.0202897852</v>
      </c>
      <c r="M11" s="91">
        <f>SUMIFS(INDEX('Raw Data'!$1:$1048576,0,MATCH(Ranking!M$1,'Raw Data'!$5:$5,0)),'Raw Data'!$B:$B,Ranking!M$2,'Raw Data'!$D:$D,Ranking!$C11)</f>
        <v>5364781.4583716048</v>
      </c>
      <c r="N11" s="92">
        <f>SUMIFS(INDEX('Raw Data'!$1:$1048576,0,MATCH(Ranking!N$1,'Raw Data'!$5:$5,0)),'Raw Data'!$B:$B,Ranking!N$2,'Raw Data'!$D:$D,Ranking!$C11)</f>
        <v>8146532.1327840658</v>
      </c>
      <c r="O11" s="93">
        <f t="shared" ref="O11:O18" si="16">N11-M11</f>
        <v>2781750.674412461</v>
      </c>
      <c r="P11" s="91">
        <f>SUMIFS(INDEX('Raw Data'!$1:$1048576,0,MATCH(Ranking!P$1,'Raw Data'!$5:$5,0)),'Raw Data'!$B:$B,Ranking!P$2,'Raw Data'!$D:$D,Ranking!$C11)</f>
        <v>6163192.0534401648</v>
      </c>
      <c r="Q11" s="92">
        <f>SUMIFS(INDEX('Raw Data'!$1:$1048576,0,MATCH(Ranking!Q$1,'Raw Data'!$5:$5,0)),'Raw Data'!$B:$B,Ranking!Q$2,'Raw Data'!$D:$D,Ranking!$C11)</f>
        <v>9355934.030555401</v>
      </c>
      <c r="R11" s="93">
        <f t="shared" ref="R11:R18" si="17">Q11-P11</f>
        <v>3192741.9771152362</v>
      </c>
      <c r="S11" s="91">
        <f>SUMIFS(INDEX('Raw Data'!$1:$1048576,0,MATCH(Ranking!S$1,'Raw Data'!$5:$5,0)),'Raw Data'!$B:$B,Ranking!S$2,'Raw Data'!$D:$D,Ranking!$C11)</f>
        <v>4623548.6371001163</v>
      </c>
      <c r="T11" s="92">
        <f>SUMIFS(INDEX('Raw Data'!$1:$1048576,0,MATCH(Ranking!T$1,'Raw Data'!$5:$5,0)),'Raw Data'!$B:$B,Ranking!T$2,'Raw Data'!$D:$D,Ranking!$C11)</f>
        <v>7075721.1562416255</v>
      </c>
      <c r="U11" s="93">
        <f t="shared" ref="U11:U18" si="18">T11-S11</f>
        <v>2452172.5191415092</v>
      </c>
      <c r="V11" s="91">
        <f>SUMIFS(INDEX('Raw Data'!$1:$1048576,0,MATCH(Ranking!V$1,'Raw Data'!$5:$5,0)),'Raw Data'!$B:$B,Ranking!V$2,'Raw Data'!$D:$D,Ranking!$C11)</f>
        <v>36334114.522625856</v>
      </c>
      <c r="W11" s="92">
        <f>SUMIFS(INDEX('Raw Data'!$1:$1048576,0,MATCH(Ranking!W$1,'Raw Data'!$5:$5,0)),'Raw Data'!$B:$B,Ranking!W$2,'Raw Data'!$D:$D,Ranking!$C11)</f>
        <v>55341464.311008207</v>
      </c>
      <c r="X11" s="93">
        <f t="shared" ref="X11:X18" si="19">W11-V11</f>
        <v>19007349.788382351</v>
      </c>
      <c r="Y11" s="91">
        <f>SUMIFS(INDEX('Raw Data'!$1:$1048576,0,MATCH(Ranking!Y$1,'Raw Data'!$5:$5,0)),'Raw Data'!$B:$B,Ranking!Y$2,'Raw Data'!$D:$D,Ranking!$C11)</f>
        <v>4889287.1042030845</v>
      </c>
      <c r="Z11" s="92">
        <f>SUMIFS(INDEX('Raw Data'!$1:$1048576,0,MATCH(Ranking!Z$1,'Raw Data'!$5:$5,0)),'Raw Data'!$B:$B,Ranking!Z$2,'Raw Data'!$D:$D,Ranking!$C11)</f>
        <v>7440596.2543871962</v>
      </c>
      <c r="AA11" s="93">
        <f t="shared" ref="AA11:AA18" si="20">Z11-Y11</f>
        <v>2551309.1501841117</v>
      </c>
      <c r="AB11" s="91">
        <f>SUMIFS(INDEX('Raw Data'!$1:$1048576,0,MATCH(Ranking!AB$1,'Raw Data'!$5:$5,0)),'Raw Data'!$B:$B,Ranking!AB$2,'Raw Data'!$D:$D,Ranking!$C11)</f>
        <v>4095017.7435096432</v>
      </c>
      <c r="AC11" s="92">
        <f>SUMIFS(INDEX('Raw Data'!$1:$1048576,0,MATCH(Ranking!AC$1,'Raw Data'!$5:$5,0)),'Raw Data'!$B:$B,Ranking!AC$2,'Raw Data'!$D:$D,Ranking!$C11)</f>
        <v>6219579.3805881664</v>
      </c>
      <c r="AD11" s="93">
        <f t="shared" ref="AD11:AD18" si="21">AC11-AB11</f>
        <v>2124561.6370785232</v>
      </c>
      <c r="AE11" s="91">
        <f>SUMIFS(INDEX('Raw Data'!$1:$1048576,0,MATCH(Ranking!AE$1,'Raw Data'!$5:$5,0)),'Raw Data'!$B:$B,Ranking!AE$2,'Raw Data'!$D:$D,Ranking!$C11)</f>
        <v>6910214.2113579605</v>
      </c>
      <c r="AF11" s="92">
        <f>SUMIFS(INDEX('Raw Data'!$1:$1048576,0,MATCH(Ranking!AF$1,'Raw Data'!$5:$5,0)),'Raw Data'!$B:$B,Ranking!AF$2,'Raw Data'!$D:$D,Ranking!$C11)</f>
        <v>10518093.258077201</v>
      </c>
      <c r="AG11" s="93">
        <f t="shared" ref="AG11:AG18" si="22">AF11-AE11</f>
        <v>3607879.04671924</v>
      </c>
      <c r="AH11" s="91">
        <f>SUMIFS(INDEX('Raw Data'!$1:$1048576,0,MATCH(Ranking!AH$1,'Raw Data'!$5:$5,0)),'Raw Data'!$B:$B,Ranking!AH$2,'Raw Data'!$D:$D,Ranking!$C11)</f>
        <v>0</v>
      </c>
      <c r="AI11" s="92">
        <f>SUMIFS(INDEX('Raw Data'!$1:$1048576,0,MATCH(Ranking!AI$1,'Raw Data'!$5:$5,0)),'Raw Data'!$B:$B,Ranking!AI$2,'Raw Data'!$D:$D,Ranking!$C11)</f>
        <v>0</v>
      </c>
      <c r="AJ11" s="93">
        <f t="shared" ref="AJ11:AJ18" si="23">AI11-AH11</f>
        <v>0</v>
      </c>
    </row>
    <row r="12" spans="1:39" x14ac:dyDescent="0.25">
      <c r="A12">
        <f>MAX(A$1:A11)+1</f>
        <v>10</v>
      </c>
      <c r="C12" s="38" t="s">
        <v>90</v>
      </c>
      <c r="D12" s="91">
        <f>SUM(D11)</f>
        <v>6439019.6380991526</v>
      </c>
      <c r="E12" s="92">
        <f>SUM(E11)</f>
        <v>9786889.6819654349</v>
      </c>
      <c r="F12" s="93">
        <f t="shared" si="13"/>
        <v>3347870.0438662823</v>
      </c>
      <c r="G12" s="91">
        <f>SUM(G11)</f>
        <v>7243305.6576515436</v>
      </c>
      <c r="H12" s="92">
        <f>SUM(H11)</f>
        <v>11000417.219063897</v>
      </c>
      <c r="I12" s="93">
        <f t="shared" si="14"/>
        <v>3757111.5614123531</v>
      </c>
      <c r="J12" s="91">
        <f>SUM(J11)</f>
        <v>7357953.157855534</v>
      </c>
      <c r="K12" s="92">
        <f>SUM(K11)</f>
        <v>11266997.178145319</v>
      </c>
      <c r="L12" s="93">
        <f t="shared" si="15"/>
        <v>3909044.0202897852</v>
      </c>
      <c r="M12" s="91">
        <f>SUM(M11)</f>
        <v>5364781.4583716048</v>
      </c>
      <c r="N12" s="92">
        <f>SUM(N11)</f>
        <v>8146532.1327840658</v>
      </c>
      <c r="O12" s="93">
        <f t="shared" si="16"/>
        <v>2781750.674412461</v>
      </c>
      <c r="P12" s="91">
        <f>SUM(P11)</f>
        <v>6163192.0534401648</v>
      </c>
      <c r="Q12" s="92">
        <f>SUM(Q11)</f>
        <v>9355934.030555401</v>
      </c>
      <c r="R12" s="93">
        <f t="shared" si="17"/>
        <v>3192741.9771152362</v>
      </c>
      <c r="S12" s="91">
        <f>SUM(S11)</f>
        <v>4623548.6371001163</v>
      </c>
      <c r="T12" s="92">
        <f>SUM(T11)</f>
        <v>7075721.1562416255</v>
      </c>
      <c r="U12" s="93">
        <f t="shared" si="18"/>
        <v>2452172.5191415092</v>
      </c>
      <c r="V12" s="91">
        <f>SUM(V11)</f>
        <v>36334114.522625856</v>
      </c>
      <c r="W12" s="92">
        <f>SUM(W11)</f>
        <v>55341464.311008207</v>
      </c>
      <c r="X12" s="93">
        <f t="shared" si="19"/>
        <v>19007349.788382351</v>
      </c>
      <c r="Y12" s="91">
        <f>SUM(Y11)</f>
        <v>4889287.1042030845</v>
      </c>
      <c r="Z12" s="92">
        <f>SUM(Z11)</f>
        <v>7440596.2543871962</v>
      </c>
      <c r="AA12" s="93">
        <f t="shared" si="20"/>
        <v>2551309.1501841117</v>
      </c>
      <c r="AB12" s="91">
        <f>SUM(AB11)</f>
        <v>4095017.7435096432</v>
      </c>
      <c r="AC12" s="92">
        <f>SUM(AC11)</f>
        <v>6219579.3805881664</v>
      </c>
      <c r="AD12" s="93">
        <f t="shared" si="21"/>
        <v>2124561.6370785232</v>
      </c>
      <c r="AE12" s="91">
        <f>SUM(AE11)</f>
        <v>6910214.2113579605</v>
      </c>
      <c r="AF12" s="92">
        <f>SUM(AF11)</f>
        <v>10518093.258077201</v>
      </c>
      <c r="AG12" s="93">
        <f t="shared" si="22"/>
        <v>3607879.04671924</v>
      </c>
      <c r="AH12" s="91">
        <f>SUM(AH11)</f>
        <v>0</v>
      </c>
      <c r="AI12" s="92">
        <f>SUM(AI11)</f>
        <v>0</v>
      </c>
      <c r="AJ12" s="93">
        <f t="shared" si="23"/>
        <v>0</v>
      </c>
      <c r="AL12" s="25">
        <f>SUM(D12,G12,J12,M12,P12,S12,V12,Y12,AB12,AE12,AH12)</f>
        <v>89420434.184214681</v>
      </c>
      <c r="AM12" s="25">
        <f>SUM(E12,H12,K12,N12,Q12,T12,W12,Z12,AC12,AF12,AI12)</f>
        <v>136152224.60281652</v>
      </c>
    </row>
    <row r="13" spans="1:39" x14ac:dyDescent="0.25">
      <c r="A13">
        <f>MAX(A$1:A12)+1</f>
        <v>11</v>
      </c>
      <c r="C13" s="22"/>
      <c r="D13" s="91"/>
      <c r="E13" s="92"/>
      <c r="F13" s="107">
        <f>F12/E12</f>
        <v>0.34207701860944573</v>
      </c>
      <c r="G13" s="109"/>
      <c r="H13" s="110"/>
      <c r="I13" s="107">
        <f>I12/H12</f>
        <v>0.34154264211917523</v>
      </c>
      <c r="J13" s="109"/>
      <c r="K13" s="110"/>
      <c r="L13" s="107">
        <f>L12/K12</f>
        <v>0.34694639205840822</v>
      </c>
      <c r="M13" s="109"/>
      <c r="N13" s="110"/>
      <c r="O13" s="107">
        <f>O12/N12</f>
        <v>0.34146439602415241</v>
      </c>
      <c r="P13" s="109"/>
      <c r="Q13" s="110"/>
      <c r="R13" s="107">
        <f>R12/Q12</f>
        <v>0.34125315192348615</v>
      </c>
      <c r="S13" s="109"/>
      <c r="T13" s="110"/>
      <c r="U13" s="107">
        <f>U12/T12</f>
        <v>0.34656149740700309</v>
      </c>
      <c r="V13" s="109"/>
      <c r="W13" s="110"/>
      <c r="X13" s="107">
        <f>X12/W12</f>
        <v>0.34345585222618547</v>
      </c>
      <c r="Y13" s="109"/>
      <c r="Z13" s="110"/>
      <c r="AA13" s="107">
        <f>AA12/Z12</f>
        <v>0.34289041670279907</v>
      </c>
      <c r="AB13" s="109"/>
      <c r="AC13" s="110"/>
      <c r="AD13" s="107">
        <f>AD12/AC12</f>
        <v>0.34159249477697157</v>
      </c>
      <c r="AE13" s="109"/>
      <c r="AF13" s="110"/>
      <c r="AG13" s="107">
        <f>AG12/AF12</f>
        <v>0.34301645347635867</v>
      </c>
      <c r="AH13" s="109"/>
      <c r="AI13" s="111"/>
      <c r="AJ13" s="106"/>
    </row>
    <row r="14" spans="1:39" x14ac:dyDescent="0.25">
      <c r="A14">
        <f>MAX(A$1:A13)+1</f>
        <v>12</v>
      </c>
      <c r="C14" t="s">
        <v>14</v>
      </c>
      <c r="D14" s="91">
        <f>SUMIFS(INDEX('Raw Data'!$1:$1048576,0,MATCH(Ranking!D$1,'Raw Data'!$5:$5,0)),'Raw Data'!$B:$B,Ranking!D$2,'Raw Data'!$D:$D,Ranking!$C14)</f>
        <v>2300200</v>
      </c>
      <c r="E14" s="92">
        <f>SUMIFS(INDEX('Raw Data'!$1:$1048576,0,MATCH(Ranking!E$1,'Raw Data'!$5:$5,0)),'Raw Data'!$B:$B,Ranking!E$2,'Raw Data'!$D:$D,Ranking!$C14)</f>
        <v>3697400</v>
      </c>
      <c r="F14" s="93">
        <f t="shared" si="13"/>
        <v>1397200</v>
      </c>
      <c r="G14" s="91">
        <f>SUMIFS(INDEX('Raw Data'!$1:$1048576,0,MATCH(Ranking!G$1,'Raw Data'!$5:$5,0)),'Raw Data'!$B:$B,Ranking!G$2,'Raw Data'!$D:$D,Ranking!$C14)</f>
        <v>2619400</v>
      </c>
      <c r="H14" s="92">
        <f>SUMIFS(INDEX('Raw Data'!$1:$1048576,0,MATCH(Ranking!H$1,'Raw Data'!$5:$5,0)),'Raw Data'!$B:$B,Ranking!H$2,'Raw Data'!$D:$D,Ranking!$C14)</f>
        <v>4207000</v>
      </c>
      <c r="I14" s="93">
        <f t="shared" si="14"/>
        <v>1587600</v>
      </c>
      <c r="J14" s="91">
        <f>SUMIFS(INDEX('Raw Data'!$1:$1048576,0,MATCH(Ranking!J$1,'Raw Data'!$5:$5,0)),'Raw Data'!$B:$B,Ranking!J$2,'Raw Data'!$D:$D,Ranking!$C14)</f>
        <v>2506000</v>
      </c>
      <c r="K14" s="92">
        <f>SUMIFS(INDEX('Raw Data'!$1:$1048576,0,MATCH(Ranking!K$1,'Raw Data'!$5:$5,0)),'Raw Data'!$B:$B,Ranking!K$2,'Raw Data'!$D:$D,Ranking!$C14)</f>
        <v>4058600</v>
      </c>
      <c r="L14" s="93">
        <f t="shared" si="15"/>
        <v>1552600</v>
      </c>
      <c r="M14" s="91">
        <f>SUMIFS(INDEX('Raw Data'!$1:$1048576,0,MATCH(Ranking!M$1,'Raw Data'!$5:$5,0)),'Raw Data'!$B:$B,Ranking!M$2,'Raw Data'!$D:$D,Ranking!$C14)</f>
        <v>2020200</v>
      </c>
      <c r="N14" s="92">
        <f>SUMIFS(INDEX('Raw Data'!$1:$1048576,0,MATCH(Ranking!N$1,'Raw Data'!$5:$5,0)),'Raw Data'!$B:$B,Ranking!N$2,'Raw Data'!$D:$D,Ranking!$C14)</f>
        <v>3243800</v>
      </c>
      <c r="O14" s="93">
        <f t="shared" si="16"/>
        <v>1223600</v>
      </c>
      <c r="P14" s="91">
        <f>SUMIFS(INDEX('Raw Data'!$1:$1048576,0,MATCH(Ranking!P$1,'Raw Data'!$5:$5,0)),'Raw Data'!$B:$B,Ranking!P$2,'Raw Data'!$D:$D,Ranking!$C14)</f>
        <v>2240680</v>
      </c>
      <c r="Q14" s="92">
        <f>SUMIFS(INDEX('Raw Data'!$1:$1048576,0,MATCH(Ranking!Q$1,'Raw Data'!$5:$5,0)),'Raw Data'!$B:$B,Ranking!Q$2,'Raw Data'!$D:$D,Ranking!$C14)</f>
        <v>3597320</v>
      </c>
      <c r="R14" s="93">
        <f t="shared" si="17"/>
        <v>1356640</v>
      </c>
      <c r="S14" s="91">
        <f>SUMIFS(INDEX('Raw Data'!$1:$1048576,0,MATCH(Ranking!S$1,'Raw Data'!$5:$5,0)),'Raw Data'!$B:$B,Ranking!S$2,'Raw Data'!$D:$D,Ranking!$C14)</f>
        <v>1570440</v>
      </c>
      <c r="T14" s="92">
        <f>SUMIFS(INDEX('Raw Data'!$1:$1048576,0,MATCH(Ranking!T$1,'Raw Data'!$5:$5,0)),'Raw Data'!$B:$B,Ranking!T$2,'Raw Data'!$D:$D,Ranking!$C14)</f>
        <v>2541960</v>
      </c>
      <c r="U14" s="93">
        <f t="shared" si="18"/>
        <v>971520</v>
      </c>
      <c r="V14" s="91">
        <f>SUMIFS(INDEX('Raw Data'!$1:$1048576,0,MATCH(Ranking!V$1,'Raw Data'!$5:$5,0)),'Raw Data'!$B:$B,Ranking!V$2,'Raw Data'!$D:$D,Ranking!$C14)</f>
        <v>12824000</v>
      </c>
      <c r="W14" s="92">
        <f>SUMIFS(INDEX('Raw Data'!$1:$1048576,0,MATCH(Ranking!W$1,'Raw Data'!$5:$5,0)),'Raw Data'!$B:$B,Ranking!W$2,'Raw Data'!$D:$D,Ranking!$C14)</f>
        <v>20655600</v>
      </c>
      <c r="X14" s="93">
        <f t="shared" si="19"/>
        <v>7831600</v>
      </c>
      <c r="Y14" s="91">
        <f>SUMIFS(INDEX('Raw Data'!$1:$1048576,0,MATCH(Ranking!Y$1,'Raw Data'!$5:$5,0)),'Raw Data'!$B:$B,Ranking!Y$2,'Raw Data'!$D:$D,Ranking!$C14)</f>
        <v>2203600</v>
      </c>
      <c r="Z14" s="92">
        <f>SUMIFS(INDEX('Raw Data'!$1:$1048576,0,MATCH(Ranking!Z$1,'Raw Data'!$5:$5,0)),'Raw Data'!$B:$B,Ranking!Z$2,'Raw Data'!$D:$D,Ranking!$C14)</f>
        <v>3546200</v>
      </c>
      <c r="AA14" s="93">
        <f t="shared" si="20"/>
        <v>1342600</v>
      </c>
      <c r="AB14" s="91">
        <f>SUMIFS(INDEX('Raw Data'!$1:$1048576,0,MATCH(Ranking!AB$1,'Raw Data'!$5:$5,0)),'Raw Data'!$B:$B,Ranking!AB$2,'Raw Data'!$D:$D,Ranking!$C14)</f>
        <v>1713599.9999999998</v>
      </c>
      <c r="AC14" s="92">
        <f>SUMIFS(INDEX('Raw Data'!$1:$1048576,0,MATCH(Ranking!AC$1,'Raw Data'!$5:$5,0)),'Raw Data'!$B:$B,Ranking!AC$2,'Raw Data'!$D:$D,Ranking!$C14)</f>
        <v>2752400</v>
      </c>
      <c r="AD14" s="93">
        <f t="shared" si="21"/>
        <v>1038800.0000000002</v>
      </c>
      <c r="AE14" s="91">
        <f>SUMIFS(INDEX('Raw Data'!$1:$1048576,0,MATCH(Ranking!AE$1,'Raw Data'!$5:$5,0)),'Raw Data'!$B:$B,Ranking!AE$2,'Raw Data'!$D:$D,Ranking!$C14)</f>
        <v>2466450</v>
      </c>
      <c r="AF14" s="92">
        <f>SUMIFS(INDEX('Raw Data'!$1:$1048576,0,MATCH(Ranking!AF$1,'Raw Data'!$5:$5,0)),'Raw Data'!$B:$B,Ranking!AF$2,'Raw Data'!$D:$D,Ranking!$C14)</f>
        <v>3970100</v>
      </c>
      <c r="AG14" s="93">
        <f t="shared" si="22"/>
        <v>1503650</v>
      </c>
      <c r="AH14" s="91">
        <f>SUMIFS(INDEX('Raw Data'!$1:$1048576,0,MATCH(Ranking!AH$1,'Raw Data'!$5:$5,0)),'Raw Data'!$B:$B,Ranking!AH$2,'Raw Data'!$D:$D,Ranking!$C14)</f>
        <v>0</v>
      </c>
      <c r="AI14" s="92">
        <f>SUMIFS(INDEX('Raw Data'!$1:$1048576,0,MATCH(Ranking!AI$1,'Raw Data'!$5:$5,0)),'Raw Data'!$B:$B,Ranking!AI$2,'Raw Data'!$D:$D,Ranking!$C14)</f>
        <v>0</v>
      </c>
      <c r="AJ14" s="93">
        <f t="shared" si="23"/>
        <v>0</v>
      </c>
    </row>
    <row r="15" spans="1:39" x14ac:dyDescent="0.25">
      <c r="A15">
        <f>MAX(A$1:A14)+1</f>
        <v>13</v>
      </c>
      <c r="C15" t="s">
        <v>48</v>
      </c>
      <c r="D15" s="91">
        <f>SUMIFS(INDEX('Raw Data'!$1:$1048576,0,MATCH(Ranking!D$1,'Raw Data'!$5:$5,0)),'Raw Data'!$B:$B,Ranking!D$2,'Raw Data'!$D:$D,Ranking!$C15)</f>
        <v>1018660</v>
      </c>
      <c r="E15" s="92">
        <f>SUMIFS(INDEX('Raw Data'!$1:$1048576,0,MATCH(Ranking!E$1,'Raw Data'!$5:$5,0)),'Raw Data'!$B:$B,Ranking!E$2,'Raw Data'!$D:$D,Ranking!$C15)</f>
        <v>1637420</v>
      </c>
      <c r="F15" s="93">
        <f t="shared" si="13"/>
        <v>618760</v>
      </c>
      <c r="G15" s="91">
        <f>SUMIFS(INDEX('Raw Data'!$1:$1048576,0,MATCH(Ranking!G$1,'Raw Data'!$5:$5,0)),'Raw Data'!$B:$B,Ranking!G$2,'Raw Data'!$D:$D,Ranking!$C15)</f>
        <v>1122600</v>
      </c>
      <c r="H15" s="92">
        <f>SUMIFS(INDEX('Raw Data'!$1:$1048576,0,MATCH(Ranking!H$1,'Raw Data'!$5:$5,0)),'Raw Data'!$B:$B,Ranking!H$2,'Raw Data'!$D:$D,Ranking!$C15)</f>
        <v>1803000</v>
      </c>
      <c r="I15" s="93">
        <f t="shared" si="14"/>
        <v>680400</v>
      </c>
      <c r="J15" s="91">
        <f>SUMIFS(INDEX('Raw Data'!$1:$1048576,0,MATCH(Ranking!J$1,'Raw Data'!$5:$5,0)),'Raw Data'!$B:$B,Ranking!J$2,'Raw Data'!$D:$D,Ranking!$C15)</f>
        <v>1163500</v>
      </c>
      <c r="K15" s="92">
        <f>SUMIFS(INDEX('Raw Data'!$1:$1048576,0,MATCH(Ranking!K$1,'Raw Data'!$5:$5,0)),'Raw Data'!$B:$B,Ranking!K$2,'Raw Data'!$D:$D,Ranking!$C15)</f>
        <v>1884350</v>
      </c>
      <c r="L15" s="93">
        <f t="shared" si="15"/>
        <v>720850</v>
      </c>
      <c r="M15" s="91">
        <f>SUMIFS(INDEX('Raw Data'!$1:$1048576,0,MATCH(Ranking!M$1,'Raw Data'!$5:$5,0)),'Raw Data'!$B:$B,Ranking!M$2,'Raw Data'!$D:$D,Ranking!$C15)</f>
        <v>649350</v>
      </c>
      <c r="N15" s="92">
        <f>SUMIFS(INDEX('Raw Data'!$1:$1048576,0,MATCH(Ranking!N$1,'Raw Data'!$5:$5,0)),'Raw Data'!$B:$B,Ranking!N$2,'Raw Data'!$D:$D,Ranking!$C15)</f>
        <v>1042650</v>
      </c>
      <c r="O15" s="93">
        <f t="shared" si="16"/>
        <v>393300</v>
      </c>
      <c r="P15" s="91">
        <f>SUMIFS(INDEX('Raw Data'!$1:$1048576,0,MATCH(Ranking!P$1,'Raw Data'!$5:$5,0)),'Raw Data'!$B:$B,Ranking!P$2,'Raw Data'!$D:$D,Ranking!$C15)</f>
        <v>886600</v>
      </c>
      <c r="Q15" s="92">
        <f>SUMIFS(INDEX('Raw Data'!$1:$1048576,0,MATCH(Ranking!Q$1,'Raw Data'!$5:$5,0)),'Raw Data'!$B:$B,Ranking!Q$2,'Raw Data'!$D:$D,Ranking!$C15)</f>
        <v>1423400</v>
      </c>
      <c r="R15" s="93">
        <f t="shared" si="17"/>
        <v>536800</v>
      </c>
      <c r="S15" s="91">
        <f>SUMIFS(INDEX('Raw Data'!$1:$1048576,0,MATCH(Ranking!S$1,'Raw Data'!$5:$5,0)),'Raw Data'!$B:$B,Ranking!S$2,'Raw Data'!$D:$D,Ranking!$C15)</f>
        <v>637280</v>
      </c>
      <c r="T15" s="92">
        <f>SUMIFS(INDEX('Raw Data'!$1:$1048576,0,MATCH(Ranking!T$1,'Raw Data'!$5:$5,0)),'Raw Data'!$B:$B,Ranking!T$2,'Raw Data'!$D:$D,Ranking!$C15)</f>
        <v>1031520</v>
      </c>
      <c r="U15" s="93">
        <f t="shared" si="18"/>
        <v>394240</v>
      </c>
      <c r="V15" s="91">
        <f>SUMIFS(INDEX('Raw Data'!$1:$1048576,0,MATCH(Ranking!V$1,'Raw Data'!$5:$5,0)),'Raw Data'!$B:$B,Ranking!V$2,'Raw Data'!$D:$D,Ranking!$C15)</f>
        <v>5954000</v>
      </c>
      <c r="W15" s="92">
        <f>SUMIFS(INDEX('Raw Data'!$1:$1048576,0,MATCH(Ranking!W$1,'Raw Data'!$5:$5,0)),'Raw Data'!$B:$B,Ranking!W$2,'Raw Data'!$D:$D,Ranking!$C15)</f>
        <v>9590100</v>
      </c>
      <c r="X15" s="93">
        <f t="shared" si="19"/>
        <v>3636100</v>
      </c>
      <c r="Y15" s="91">
        <f>SUMIFS(INDEX('Raw Data'!$1:$1048576,0,MATCH(Ranking!Y$1,'Raw Data'!$5:$5,0)),'Raw Data'!$B:$B,Ranking!Y$2,'Raw Data'!$D:$D,Ranking!$C15)</f>
        <v>550900</v>
      </c>
      <c r="Z15" s="92">
        <f>SUMIFS(INDEX('Raw Data'!$1:$1048576,0,MATCH(Ranking!Z$1,'Raw Data'!$5:$5,0)),'Raw Data'!$B:$B,Ranking!Z$2,'Raw Data'!$D:$D,Ranking!$C15)</f>
        <v>886550</v>
      </c>
      <c r="AA15" s="93">
        <f t="shared" si="20"/>
        <v>335650</v>
      </c>
      <c r="AB15" s="91">
        <f>SUMIFS(INDEX('Raw Data'!$1:$1048576,0,MATCH(Ranking!AB$1,'Raw Data'!$5:$5,0)),'Raw Data'!$B:$B,Ranking!AB$2,'Raw Data'!$D:$D,Ranking!$C15)</f>
        <v>489600</v>
      </c>
      <c r="AC15" s="92">
        <f>SUMIFS(INDEX('Raw Data'!$1:$1048576,0,MATCH(Ranking!AC$1,'Raw Data'!$5:$5,0)),'Raw Data'!$B:$B,Ranking!AC$2,'Raw Data'!$D:$D,Ranking!$C15)</f>
        <v>786400</v>
      </c>
      <c r="AD15" s="93">
        <f t="shared" si="21"/>
        <v>296800</v>
      </c>
      <c r="AE15" s="91">
        <f>SUMIFS(INDEX('Raw Data'!$1:$1048576,0,MATCH(Ranking!AE$1,'Raw Data'!$5:$5,0)),'Raw Data'!$B:$B,Ranking!AE$2,'Raw Data'!$D:$D,Ranking!$C15)</f>
        <v>1105650</v>
      </c>
      <c r="AF15" s="92">
        <f>SUMIFS(INDEX('Raw Data'!$1:$1048576,0,MATCH(Ranking!AF$1,'Raw Data'!$5:$5,0)),'Raw Data'!$B:$B,Ranking!AF$2,'Raw Data'!$D:$D,Ranking!$C15)</f>
        <v>1779700</v>
      </c>
      <c r="AG15" s="93">
        <f t="shared" si="22"/>
        <v>674050</v>
      </c>
      <c r="AH15" s="91">
        <f>SUMIFS(INDEX('Raw Data'!$1:$1048576,0,MATCH(Ranking!AH$1,'Raw Data'!$5:$5,0)),'Raw Data'!$B:$B,Ranking!AH$2,'Raw Data'!$D:$D,Ranking!$C15)</f>
        <v>0</v>
      </c>
      <c r="AI15" s="92">
        <f>SUMIFS(INDEX('Raw Data'!$1:$1048576,0,MATCH(Ranking!AI$1,'Raw Data'!$5:$5,0)),'Raw Data'!$B:$B,Ranking!AI$2,'Raw Data'!$D:$D,Ranking!$C15)</f>
        <v>0</v>
      </c>
      <c r="AJ15" s="93">
        <f t="shared" si="23"/>
        <v>0</v>
      </c>
    </row>
    <row r="16" spans="1:39" x14ac:dyDescent="0.25">
      <c r="A16">
        <f>MAX(A$1:A15)+1</f>
        <v>14</v>
      </c>
      <c r="C16" t="s">
        <v>15</v>
      </c>
      <c r="D16" s="91">
        <f>SUMIFS(INDEX('Raw Data'!$1:$1048576,0,MATCH(Ranking!D$1,'Raw Data'!$5:$5,0)),'Raw Data'!$B:$B,Ranking!D$2,'Raw Data'!$D:$D,Ranking!$C16)</f>
        <v>394320</v>
      </c>
      <c r="E16" s="92">
        <f>SUMIFS(INDEX('Raw Data'!$1:$1048576,0,MATCH(Ranking!E$1,'Raw Data'!$5:$5,0)),'Raw Data'!$B:$B,Ranking!E$2,'Raw Data'!$D:$D,Ranking!$C16)</f>
        <v>633840</v>
      </c>
      <c r="F16" s="93">
        <f t="shared" si="13"/>
        <v>239520</v>
      </c>
      <c r="G16" s="91">
        <f>SUMIFS(INDEX('Raw Data'!$1:$1048576,0,MATCH(Ranking!G$1,'Raw Data'!$5:$5,0)),'Raw Data'!$B:$B,Ranking!G$2,'Raw Data'!$D:$D,Ranking!$C16)</f>
        <v>449040</v>
      </c>
      <c r="H16" s="92">
        <f>SUMIFS(INDEX('Raw Data'!$1:$1048576,0,MATCH(Ranking!H$1,'Raw Data'!$5:$5,0)),'Raw Data'!$B:$B,Ranking!H$2,'Raw Data'!$D:$D,Ranking!$C16)</f>
        <v>721200</v>
      </c>
      <c r="I16" s="93">
        <f t="shared" si="14"/>
        <v>272160</v>
      </c>
      <c r="J16" s="91">
        <f>SUMIFS(INDEX('Raw Data'!$1:$1048576,0,MATCH(Ranking!J$1,'Raw Data'!$5:$5,0)),'Raw Data'!$B:$B,Ranking!J$2,'Raw Data'!$D:$D,Ranking!$C16)</f>
        <v>429600</v>
      </c>
      <c r="K16" s="92">
        <f>SUMIFS(INDEX('Raw Data'!$1:$1048576,0,MATCH(Ranking!K$1,'Raw Data'!$5:$5,0)),'Raw Data'!$B:$B,Ranking!K$2,'Raw Data'!$D:$D,Ranking!$C16)</f>
        <v>695760</v>
      </c>
      <c r="L16" s="93">
        <f t="shared" si="15"/>
        <v>266160</v>
      </c>
      <c r="M16" s="91">
        <f>SUMIFS(INDEX('Raw Data'!$1:$1048576,0,MATCH(Ranking!M$1,'Raw Data'!$5:$5,0)),'Raw Data'!$B:$B,Ranking!M$2,'Raw Data'!$D:$D,Ranking!$C16)</f>
        <v>346320</v>
      </c>
      <c r="N16" s="92">
        <f>SUMIFS(INDEX('Raw Data'!$1:$1048576,0,MATCH(Ranking!N$1,'Raw Data'!$5:$5,0)),'Raw Data'!$B:$B,Ranking!N$2,'Raw Data'!$D:$D,Ranking!$C16)</f>
        <v>556080</v>
      </c>
      <c r="O16" s="93">
        <f t="shared" si="16"/>
        <v>209760</v>
      </c>
      <c r="P16" s="91">
        <f>SUMIFS(INDEX('Raw Data'!$1:$1048576,0,MATCH(Ranking!P$1,'Raw Data'!$5:$5,0)),'Raw Data'!$B:$B,Ranking!P$2,'Raw Data'!$D:$D,Ranking!$C16)</f>
        <v>322400</v>
      </c>
      <c r="Q16" s="92">
        <f>SUMIFS(INDEX('Raw Data'!$1:$1048576,0,MATCH(Ranking!Q$1,'Raw Data'!$5:$5,0)),'Raw Data'!$B:$B,Ranking!Q$2,'Raw Data'!$D:$D,Ranking!$C16)</f>
        <v>517600</v>
      </c>
      <c r="R16" s="93">
        <f t="shared" si="17"/>
        <v>195200</v>
      </c>
      <c r="S16" s="91">
        <f>SUMIFS(INDEX('Raw Data'!$1:$1048576,0,MATCH(Ranking!S$1,'Raw Data'!$5:$5,0)),'Raw Data'!$B:$B,Ranking!S$2,'Raw Data'!$D:$D,Ranking!$C16)</f>
        <v>273120</v>
      </c>
      <c r="T16" s="92">
        <f>SUMIFS(INDEX('Raw Data'!$1:$1048576,0,MATCH(Ranking!T$1,'Raw Data'!$5:$5,0)),'Raw Data'!$B:$B,Ranking!T$2,'Raw Data'!$D:$D,Ranking!$C16)</f>
        <v>442080</v>
      </c>
      <c r="U16" s="93">
        <f t="shared" si="18"/>
        <v>168960</v>
      </c>
      <c r="V16" s="91">
        <f>SUMIFS(INDEX('Raw Data'!$1:$1048576,0,MATCH(Ranking!V$1,'Raw Data'!$5:$5,0)),'Raw Data'!$B:$B,Ranking!V$2,'Raw Data'!$D:$D,Ranking!$C16)</f>
        <v>2198400</v>
      </c>
      <c r="W16" s="92">
        <f>SUMIFS(INDEX('Raw Data'!$1:$1048576,0,MATCH(Ranking!W$1,'Raw Data'!$5:$5,0)),'Raw Data'!$B:$B,Ranking!W$2,'Raw Data'!$D:$D,Ranking!$C16)</f>
        <v>3540960</v>
      </c>
      <c r="X16" s="93">
        <f t="shared" si="19"/>
        <v>1342560</v>
      </c>
      <c r="Y16" s="91">
        <f>SUMIFS(INDEX('Raw Data'!$1:$1048576,0,MATCH(Ranking!Y$1,'Raw Data'!$5:$5,0)),'Raw Data'!$B:$B,Ranking!Y$2,'Raw Data'!$D:$D,Ranking!$C16)</f>
        <v>377760</v>
      </c>
      <c r="Z16" s="92">
        <f>SUMIFS(INDEX('Raw Data'!$1:$1048576,0,MATCH(Ranking!Z$1,'Raw Data'!$5:$5,0)),'Raw Data'!$B:$B,Ranking!Z$2,'Raw Data'!$D:$D,Ranking!$C16)</f>
        <v>607920</v>
      </c>
      <c r="AA16" s="93">
        <f t="shared" si="20"/>
        <v>230160</v>
      </c>
      <c r="AB16" s="91">
        <f>SUMIFS(INDEX('Raw Data'!$1:$1048576,0,MATCH(Ranking!AB$1,'Raw Data'!$5:$5,0)),'Raw Data'!$B:$B,Ranking!AB$2,'Raw Data'!$D:$D,Ranking!$C16)</f>
        <v>293760</v>
      </c>
      <c r="AC16" s="92">
        <f>SUMIFS(INDEX('Raw Data'!$1:$1048576,0,MATCH(Ranking!AC$1,'Raw Data'!$5:$5,0)),'Raw Data'!$B:$B,Ranking!AC$2,'Raw Data'!$D:$D,Ranking!$C16)</f>
        <v>471840</v>
      </c>
      <c r="AD16" s="93">
        <f t="shared" si="21"/>
        <v>178080</v>
      </c>
      <c r="AE16" s="91">
        <f>SUMIFS(INDEX('Raw Data'!$1:$1048576,0,MATCH(Ranking!AE$1,'Raw Data'!$5:$5,0)),'Raw Data'!$B:$B,Ranking!AE$2,'Raw Data'!$D:$D,Ranking!$C16)</f>
        <v>408240</v>
      </c>
      <c r="AF16" s="92">
        <f>SUMIFS(INDEX('Raw Data'!$1:$1048576,0,MATCH(Ranking!AF$1,'Raw Data'!$5:$5,0)),'Raw Data'!$B:$B,Ranking!AF$2,'Raw Data'!$D:$D,Ranking!$C16)</f>
        <v>657120</v>
      </c>
      <c r="AG16" s="93">
        <f t="shared" si="22"/>
        <v>248880</v>
      </c>
      <c r="AH16" s="91">
        <f>SUMIFS(INDEX('Raw Data'!$1:$1048576,0,MATCH(Ranking!AH$1,'Raw Data'!$5:$5,0)),'Raw Data'!$B:$B,Ranking!AH$2,'Raw Data'!$D:$D,Ranking!$C16)</f>
        <v>0</v>
      </c>
      <c r="AI16" s="92">
        <f>SUMIFS(INDEX('Raw Data'!$1:$1048576,0,MATCH(Ranking!AI$1,'Raw Data'!$5:$5,0)),'Raw Data'!$B:$B,Ranking!AI$2,'Raw Data'!$D:$D,Ranking!$C16)</f>
        <v>0</v>
      </c>
      <c r="AJ16" s="93">
        <f t="shared" si="23"/>
        <v>0</v>
      </c>
    </row>
    <row r="17" spans="1:39" x14ac:dyDescent="0.25">
      <c r="A17">
        <f>MAX(A$1:A16)+1</f>
        <v>15</v>
      </c>
      <c r="C17" s="38" t="s">
        <v>95</v>
      </c>
      <c r="D17" s="91">
        <f>SUM(D14:D16)</f>
        <v>3713180</v>
      </c>
      <c r="E17" s="92">
        <f>SUM(E14:E16)</f>
        <v>5968660</v>
      </c>
      <c r="F17" s="93">
        <f t="shared" si="13"/>
        <v>2255480</v>
      </c>
      <c r="G17" s="91">
        <f>SUM(G14:G16)</f>
        <v>4191040</v>
      </c>
      <c r="H17" s="92">
        <f>SUM(H14:H16)</f>
        <v>6731200</v>
      </c>
      <c r="I17" s="93">
        <f t="shared" si="14"/>
        <v>2540160</v>
      </c>
      <c r="J17" s="91">
        <f>SUM(J14:J16)</f>
        <v>4099100</v>
      </c>
      <c r="K17" s="92">
        <f>SUM(K14:K16)</f>
        <v>6638710</v>
      </c>
      <c r="L17" s="93">
        <f t="shared" si="15"/>
        <v>2539610</v>
      </c>
      <c r="M17" s="91">
        <f>SUM(M14:M16)</f>
        <v>3015870</v>
      </c>
      <c r="N17" s="92">
        <f>SUM(N14:N16)</f>
        <v>4842530</v>
      </c>
      <c r="O17" s="93">
        <f t="shared" si="16"/>
        <v>1826660</v>
      </c>
      <c r="P17" s="91">
        <f>SUM(P14:P16)</f>
        <v>3449680</v>
      </c>
      <c r="Q17" s="92">
        <f>SUM(Q14:Q16)</f>
        <v>5538320</v>
      </c>
      <c r="R17" s="93">
        <f t="shared" si="17"/>
        <v>2088640</v>
      </c>
      <c r="S17" s="91">
        <f>SUM(S14:S16)</f>
        <v>2480840</v>
      </c>
      <c r="T17" s="92">
        <f>SUM(T14:T16)</f>
        <v>4015560</v>
      </c>
      <c r="U17" s="93">
        <f t="shared" si="18"/>
        <v>1534720</v>
      </c>
      <c r="V17" s="91">
        <f>SUM(V14:V16)</f>
        <v>20976400</v>
      </c>
      <c r="W17" s="92">
        <f>SUM(W14:W16)</f>
        <v>33786660</v>
      </c>
      <c r="X17" s="93">
        <f t="shared" si="19"/>
        <v>12810260</v>
      </c>
      <c r="Y17" s="91">
        <f>SUM(Y14:Y16)</f>
        <v>3132260</v>
      </c>
      <c r="Z17" s="92">
        <f>SUM(Z14:Z16)</f>
        <v>5040670</v>
      </c>
      <c r="AA17" s="93">
        <f t="shared" si="20"/>
        <v>1908410</v>
      </c>
      <c r="AB17" s="91">
        <f>SUM(AB14:AB16)</f>
        <v>2496960</v>
      </c>
      <c r="AC17" s="92">
        <f>SUM(AC14:AC16)</f>
        <v>4010640</v>
      </c>
      <c r="AD17" s="93">
        <f t="shared" si="21"/>
        <v>1513680</v>
      </c>
      <c r="AE17" s="91">
        <f>SUM(AE14:AE16)</f>
        <v>3980340</v>
      </c>
      <c r="AF17" s="92">
        <f>SUM(AF14:AF16)</f>
        <v>6406920</v>
      </c>
      <c r="AG17" s="93">
        <f t="shared" si="22"/>
        <v>2426580</v>
      </c>
      <c r="AH17" s="91">
        <f>SUM(AH14:AH16)</f>
        <v>0</v>
      </c>
      <c r="AI17" s="92">
        <f>SUM(AI14:AI16)</f>
        <v>0</v>
      </c>
      <c r="AJ17" s="93">
        <f t="shared" si="23"/>
        <v>0</v>
      </c>
    </row>
    <row r="18" spans="1:39" x14ac:dyDescent="0.25">
      <c r="A18">
        <f>MAX(A$1:A17)+1</f>
        <v>16</v>
      </c>
      <c r="C18" s="38" t="s">
        <v>91</v>
      </c>
      <c r="D18" s="91">
        <f>D12-D17</f>
        <v>2725839.6380991526</v>
      </c>
      <c r="E18" s="92">
        <f>E12-E17</f>
        <v>3818229.6819654349</v>
      </c>
      <c r="F18" s="93">
        <f t="shared" si="13"/>
        <v>1092390.0438662823</v>
      </c>
      <c r="G18" s="91">
        <f>G12-G17</f>
        <v>3052265.6576515436</v>
      </c>
      <c r="H18" s="92">
        <f>H12-H17</f>
        <v>4269217.2190638967</v>
      </c>
      <c r="I18" s="93">
        <f t="shared" si="14"/>
        <v>1216951.5614123531</v>
      </c>
      <c r="J18" s="91">
        <f>J12-J17</f>
        <v>3258853.157855534</v>
      </c>
      <c r="K18" s="92">
        <f>K12-K17</f>
        <v>4628287.1781453192</v>
      </c>
      <c r="L18" s="93">
        <f t="shared" si="15"/>
        <v>1369434.0202897852</v>
      </c>
      <c r="M18" s="91">
        <f>M12-M17</f>
        <v>2348911.4583716048</v>
      </c>
      <c r="N18" s="92">
        <f>N12-N17</f>
        <v>3304002.1327840658</v>
      </c>
      <c r="O18" s="93">
        <f t="shared" si="16"/>
        <v>955090.674412461</v>
      </c>
      <c r="P18" s="91">
        <f>P12-P17</f>
        <v>2713512.0534401648</v>
      </c>
      <c r="Q18" s="92">
        <f>Q12-Q17</f>
        <v>3817614.030555401</v>
      </c>
      <c r="R18" s="93">
        <f t="shared" si="17"/>
        <v>1104101.9771152362</v>
      </c>
      <c r="S18" s="91">
        <f>S12-S17</f>
        <v>2142708.6371001163</v>
      </c>
      <c r="T18" s="92">
        <f>T12-T17</f>
        <v>3060161.1562416255</v>
      </c>
      <c r="U18" s="93">
        <f t="shared" si="18"/>
        <v>917452.5191415092</v>
      </c>
      <c r="V18" s="91">
        <f>V12-V17</f>
        <v>15357714.522625856</v>
      </c>
      <c r="W18" s="92">
        <f>W12-W17</f>
        <v>21554804.311008207</v>
      </c>
      <c r="X18" s="93">
        <f t="shared" si="19"/>
        <v>6197089.7883823514</v>
      </c>
      <c r="Y18" s="91">
        <f>Y12-Y17</f>
        <v>1757027.1042030845</v>
      </c>
      <c r="Z18" s="92">
        <f>Z12-Z17</f>
        <v>2399926.2543871962</v>
      </c>
      <c r="AA18" s="93">
        <f t="shared" si="20"/>
        <v>642899.15018411167</v>
      </c>
      <c r="AB18" s="91">
        <f>AB12-AB17</f>
        <v>1598057.7435096432</v>
      </c>
      <c r="AC18" s="92">
        <f>AC12-AC17</f>
        <v>2208939.3805881664</v>
      </c>
      <c r="AD18" s="93">
        <f t="shared" si="21"/>
        <v>610881.63707852317</v>
      </c>
      <c r="AE18" s="91">
        <f>AE12-AE17</f>
        <v>2929874.2113579605</v>
      </c>
      <c r="AF18" s="92">
        <f>AF12-AF17</f>
        <v>4111173.2580772005</v>
      </c>
      <c r="AG18" s="93">
        <f t="shared" si="22"/>
        <v>1181299.04671924</v>
      </c>
      <c r="AH18" s="91">
        <f>AH12-AH17</f>
        <v>0</v>
      </c>
      <c r="AI18" s="92">
        <f>AI12-AI17</f>
        <v>0</v>
      </c>
      <c r="AJ18" s="93">
        <f t="shared" si="23"/>
        <v>0</v>
      </c>
      <c r="AL18" s="25">
        <f>SUM(D18,G18,J18,M18,P18,S18,V18,Y18,AB18,AE18,AH18)</f>
        <v>37884764.184214659</v>
      </c>
      <c r="AM18" s="25">
        <f>SUM(E18,H18,K18,N18,Q18,T18,W18,Z18,AC18,AF18,AI18)</f>
        <v>53172354.602816507</v>
      </c>
    </row>
    <row r="19" spans="1:39" x14ac:dyDescent="0.25">
      <c r="A19">
        <f>MAX(A$1:A18)+1</f>
        <v>17</v>
      </c>
      <c r="B19" t="s">
        <v>148</v>
      </c>
      <c r="C19" s="49" t="s">
        <v>122</v>
      </c>
      <c r="D19" s="94">
        <f>D18/D12</f>
        <v>0.42333146834505403</v>
      </c>
      <c r="E19" s="95">
        <f>E18/E12</f>
        <v>0.390137194353114</v>
      </c>
      <c r="F19" s="96">
        <f>(E19-D19)*10000</f>
        <v>-331.94273991940025</v>
      </c>
      <c r="G19" s="94">
        <f>G18/G12</f>
        <v>0.42139125447885112</v>
      </c>
      <c r="H19" s="95">
        <f>H18/H12</f>
        <v>0.38809593618551813</v>
      </c>
      <c r="I19" s="96">
        <f>(H19-G19)*10000</f>
        <v>-332.95318293332986</v>
      </c>
      <c r="J19" s="94">
        <f>J18/J12</f>
        <v>0.44290213432200248</v>
      </c>
      <c r="K19" s="95">
        <f>K18/K12</f>
        <v>0.41078266950513159</v>
      </c>
      <c r="L19" s="96">
        <f>(K19-J19)*10000</f>
        <v>-321.19464816870891</v>
      </c>
      <c r="M19" s="94">
        <f>M18/M12</f>
        <v>0.43783916951662372</v>
      </c>
      <c r="N19" s="95">
        <f>N18/N12</f>
        <v>0.40557160751723786</v>
      </c>
      <c r="O19" s="96">
        <f>(N19-M19)*10000</f>
        <v>-322.6756199938585</v>
      </c>
      <c r="P19" s="94">
        <f>P18/P12</f>
        <v>0.44027705609555673</v>
      </c>
      <c r="Q19" s="95">
        <f>Q18/Q12</f>
        <v>0.40804199966433219</v>
      </c>
      <c r="R19" s="96">
        <f>(Q19-P19)*10000</f>
        <v>-322.35056431224541</v>
      </c>
      <c r="S19" s="94">
        <f>S18/S12</f>
        <v>0.46343378328642831</v>
      </c>
      <c r="T19" s="95">
        <f>T18/T12</f>
        <v>0.43248752864465273</v>
      </c>
      <c r="U19" s="96">
        <f>(T19-S19)*10000</f>
        <v>-309.46254641775585</v>
      </c>
      <c r="V19" s="94">
        <f>V18/V12</f>
        <v>0.42268030264126438</v>
      </c>
      <c r="W19" s="95">
        <f>W18/W12</f>
        <v>0.3894874228458145</v>
      </c>
      <c r="X19" s="96">
        <f>(W19-V19)*10000</f>
        <v>-331.9287979544988</v>
      </c>
      <c r="Y19" s="94">
        <f>Y18/Y12</f>
        <v>0.35936263646547839</v>
      </c>
      <c r="Z19" s="95">
        <f>Z18/Z12</f>
        <v>0.32254488381520885</v>
      </c>
      <c r="AA19" s="96">
        <f>(Z19-Y19)*10000</f>
        <v>-368.1775265026954</v>
      </c>
      <c r="AB19" s="94">
        <f>AB18/AB12</f>
        <v>0.39024440029410584</v>
      </c>
      <c r="AC19" s="95">
        <f>AC18/AC12</f>
        <v>0.35515896581084777</v>
      </c>
      <c r="AD19" s="96">
        <f>(AC19-AB19)*10000</f>
        <v>-350.85434483258069</v>
      </c>
      <c r="AE19" s="94">
        <f>AE18/AE12</f>
        <v>0.42399180716312357</v>
      </c>
      <c r="AF19" s="95">
        <f>AF18/AF12</f>
        <v>0.39086678138360215</v>
      </c>
      <c r="AG19" s="96">
        <f>(AF19-AE19)*10000</f>
        <v>-331.25025779521422</v>
      </c>
      <c r="AH19" s="94" t="e">
        <f>AH18/AH12</f>
        <v>#DIV/0!</v>
      </c>
      <c r="AI19" s="95" t="e">
        <f>AI18/AI12</f>
        <v>#DIV/0!</v>
      </c>
      <c r="AJ19" s="96" t="e">
        <f>(AI19-AH19)*10000</f>
        <v>#DIV/0!</v>
      </c>
      <c r="AL19" s="25"/>
      <c r="AM19" s="25"/>
    </row>
    <row r="20" spans="1:39" x14ac:dyDescent="0.25">
      <c r="A20">
        <f>MAX(A$1:A19)+1</f>
        <v>18</v>
      </c>
      <c r="C20" s="22" t="s">
        <v>123</v>
      </c>
      <c r="D20" s="88"/>
      <c r="E20" s="89"/>
      <c r="F20" s="105">
        <f>F21/E21</f>
        <v>0.37788716395304811</v>
      </c>
      <c r="G20" s="88"/>
      <c r="H20" s="89"/>
      <c r="I20" s="105">
        <f>I21/H21</f>
        <v>0.37737104825291179</v>
      </c>
      <c r="J20" s="88"/>
      <c r="K20" s="89"/>
      <c r="L20" s="105">
        <f>L21/K21</f>
        <v>0.38254570541566058</v>
      </c>
      <c r="M20" s="88"/>
      <c r="N20" s="89"/>
      <c r="O20" s="105">
        <f>O21/N21</f>
        <v>0.37721191195511439</v>
      </c>
      <c r="P20" s="88"/>
      <c r="Q20" s="89"/>
      <c r="R20" s="90"/>
      <c r="S20" s="88"/>
      <c r="T20" s="89"/>
      <c r="U20" s="90"/>
      <c r="V20" s="88"/>
      <c r="W20" s="89"/>
      <c r="X20" s="90"/>
      <c r="Y20" s="88"/>
      <c r="Z20" s="89"/>
      <c r="AA20" s="105">
        <f>AA21/Z21</f>
        <v>0.37860244769048557</v>
      </c>
      <c r="AB20" s="88"/>
      <c r="AC20" s="89"/>
      <c r="AD20" s="105">
        <f>AD21/AC21</f>
        <v>0.37741607324516785</v>
      </c>
      <c r="AE20" s="88"/>
      <c r="AF20" s="89"/>
      <c r="AG20" s="105">
        <f>AG21/AF21</f>
        <v>0.37874360847333821</v>
      </c>
      <c r="AH20" s="88"/>
      <c r="AI20" s="89"/>
      <c r="AJ20" s="105">
        <f>AJ21/AI21</f>
        <v>0.41980088495575218</v>
      </c>
    </row>
    <row r="21" spans="1:39" x14ac:dyDescent="0.25">
      <c r="A21">
        <f>MAX(A$1:A20)+1</f>
        <v>19</v>
      </c>
      <c r="C21" t="s">
        <v>22</v>
      </c>
      <c r="D21" s="88">
        <f>SUMIFS(INDEX('Raw Data'!$1:$1048576,0,MATCH(Ranking!D$1,'Raw Data'!$5:$5,0)),'Raw Data'!$B:$B,Ranking!D$2,'Raw Data'!$D:$D,Ranking!$C21)</f>
        <v>1232250</v>
      </c>
      <c r="E21" s="89">
        <f>SUMIFS(INDEX('Raw Data'!$1:$1048576,0,MATCH(Ranking!E$1,'Raw Data'!$5:$5,0)),'Raw Data'!$B:$B,Ranking!E$2,'Raw Data'!$D:$D,Ranking!$C21)</f>
        <v>1980750</v>
      </c>
      <c r="F21" s="90">
        <f t="shared" si="13"/>
        <v>748500</v>
      </c>
      <c r="G21" s="88">
        <f>SUMIFS(INDEX('Raw Data'!$1:$1048576,0,MATCH(Ranking!G$1,'Raw Data'!$5:$5,0)),'Raw Data'!$B:$B,Ranking!G$2,'Raw Data'!$D:$D,Ranking!$C21)</f>
        <v>1347120</v>
      </c>
      <c r="H21" s="89">
        <f>SUMIFS(INDEX('Raw Data'!$1:$1048576,0,MATCH(Ranking!H$1,'Raw Data'!$5:$5,0)),'Raw Data'!$B:$B,Ranking!H$2,'Raw Data'!$D:$D,Ranking!$C21)</f>
        <v>2163600</v>
      </c>
      <c r="I21" s="90">
        <f t="shared" ref="I21:I24" si="24">H21-G21</f>
        <v>816480</v>
      </c>
      <c r="J21" s="88">
        <f>SUMIFS(INDEX('Raw Data'!$1:$1048576,0,MATCH(Ranking!J$1,'Raw Data'!$5:$5,0)),'Raw Data'!$B:$B,Ranking!J$2,'Raw Data'!$D:$D,Ranking!$C21)</f>
        <v>1288800</v>
      </c>
      <c r="K21" s="89">
        <f>SUMIFS(INDEX('Raw Data'!$1:$1048576,0,MATCH(Ranking!K$1,'Raw Data'!$5:$5,0)),'Raw Data'!$B:$B,Ranking!K$2,'Raw Data'!$D:$D,Ranking!$C21)</f>
        <v>2087280</v>
      </c>
      <c r="L21" s="90">
        <f t="shared" ref="L21:L24" si="25">K21-J21</f>
        <v>798480</v>
      </c>
      <c r="M21" s="88">
        <f>SUMIFS(INDEX('Raw Data'!$1:$1048576,0,MATCH(Ranking!M$1,'Raw Data'!$5:$5,0)),'Raw Data'!$B:$B,Ranking!M$2,'Raw Data'!$D:$D,Ranking!$C21)</f>
        <v>649350</v>
      </c>
      <c r="N21" s="89">
        <f>SUMIFS(INDEX('Raw Data'!$1:$1048576,0,MATCH(Ranking!N$1,'Raw Data'!$5:$5,0)),'Raw Data'!$B:$B,Ranking!N$2,'Raw Data'!$D:$D,Ranking!$C21)</f>
        <v>1042650</v>
      </c>
      <c r="O21" s="90">
        <f t="shared" ref="O21:O24" si="26">N21-M21</f>
        <v>393300</v>
      </c>
      <c r="P21" s="88">
        <f>SUMIFS(INDEX('Raw Data'!$1:$1048576,0,MATCH(Ranking!P$1,'Raw Data'!$5:$5,0)),'Raw Data'!$B:$B,Ranking!P$2,'Raw Data'!$D:$D,Ranking!$C21)</f>
        <v>886600</v>
      </c>
      <c r="Q21" s="89">
        <f>SUMIFS(INDEX('Raw Data'!$1:$1048576,0,MATCH(Ranking!Q$1,'Raw Data'!$5:$5,0)),'Raw Data'!$B:$B,Ranking!Q$2,'Raw Data'!$D:$D,Ranking!$C21)</f>
        <v>1423400</v>
      </c>
      <c r="R21" s="90">
        <f t="shared" ref="R21:R24" si="27">Q21-P21</f>
        <v>536800</v>
      </c>
      <c r="S21" s="88">
        <f>SUMIFS(INDEX('Raw Data'!$1:$1048576,0,MATCH(Ranking!S$1,'Raw Data'!$5:$5,0)),'Raw Data'!$B:$B,Ranking!S$2,'Raw Data'!$D:$D,Ranking!$C21)</f>
        <v>910400</v>
      </c>
      <c r="T21" s="89">
        <f>SUMIFS(INDEX('Raw Data'!$1:$1048576,0,MATCH(Ranking!T$1,'Raw Data'!$5:$5,0)),'Raw Data'!$B:$B,Ranking!T$2,'Raw Data'!$D:$D,Ranking!$C21)</f>
        <v>1473600</v>
      </c>
      <c r="U21" s="90">
        <f t="shared" ref="U21:U24" si="28">T21-S21</f>
        <v>563200</v>
      </c>
      <c r="V21" s="88">
        <f>SUMIFS(INDEX('Raw Data'!$1:$1048576,0,MATCH(Ranking!V$1,'Raw Data'!$5:$5,0)),'Raw Data'!$B:$B,Ranking!V$2,'Raw Data'!$D:$D,Ranking!$C21)</f>
        <v>7786000</v>
      </c>
      <c r="W21" s="89">
        <f>SUMIFS(INDEX('Raw Data'!$1:$1048576,0,MATCH(Ranking!W$1,'Raw Data'!$5:$5,0)),'Raw Data'!$B:$B,Ranking!W$2,'Raw Data'!$D:$D,Ranking!$C21)</f>
        <v>12540900</v>
      </c>
      <c r="X21" s="90">
        <f t="shared" ref="X21:X24" si="29">W21-V21</f>
        <v>4754900</v>
      </c>
      <c r="Y21" s="88">
        <f>SUMIFS(INDEX('Raw Data'!$1:$1048576,0,MATCH(Ranking!Y$1,'Raw Data'!$5:$5,0)),'Raw Data'!$B:$B,Ranking!Y$2,'Raw Data'!$D:$D,Ranking!$C21)</f>
        <v>550900</v>
      </c>
      <c r="Z21" s="89">
        <f>SUMIFS(INDEX('Raw Data'!$1:$1048576,0,MATCH(Ranking!Z$1,'Raw Data'!$5:$5,0)),'Raw Data'!$B:$B,Ranking!Z$2,'Raw Data'!$D:$D,Ranking!$C21)</f>
        <v>886550</v>
      </c>
      <c r="AA21" s="90">
        <f t="shared" ref="AA21:AA24" si="30">Z21-Y21</f>
        <v>335650</v>
      </c>
      <c r="AB21" s="88">
        <f>SUMIFS(INDEX('Raw Data'!$1:$1048576,0,MATCH(Ranking!AB$1,'Raw Data'!$5:$5,0)),'Raw Data'!$B:$B,Ranking!AB$2,'Raw Data'!$D:$D,Ranking!$C21)</f>
        <v>489600</v>
      </c>
      <c r="AC21" s="89">
        <f>SUMIFS(INDEX('Raw Data'!$1:$1048576,0,MATCH(Ranking!AC$1,'Raw Data'!$5:$5,0)),'Raw Data'!$B:$B,Ranking!AC$2,'Raw Data'!$D:$D,Ranking!$C21)</f>
        <v>786400</v>
      </c>
      <c r="AD21" s="90">
        <f t="shared" ref="AD21:AD24" si="31">AC21-AB21</f>
        <v>296800</v>
      </c>
      <c r="AE21" s="88">
        <f>SUMIFS(INDEX('Raw Data'!$1:$1048576,0,MATCH(Ranking!AE$1,'Raw Data'!$5:$5,0)),'Raw Data'!$B:$B,Ranking!AE$2,'Raw Data'!$D:$D,Ranking!$C21)</f>
        <v>935550</v>
      </c>
      <c r="AF21" s="89">
        <f>SUMIFS(INDEX('Raw Data'!$1:$1048576,0,MATCH(Ranking!AF$1,'Raw Data'!$5:$5,0)),'Raw Data'!$B:$B,Ranking!AF$2,'Raw Data'!$D:$D,Ranking!$C21)</f>
        <v>1505900</v>
      </c>
      <c r="AG21" s="90">
        <f t="shared" ref="AG21:AG24" si="32">AF21-AE21</f>
        <v>570350</v>
      </c>
      <c r="AH21" s="88">
        <f>SUMIFS(INDEX('Raw Data'!$1:$1048576,0,MATCH(Ranking!AH$1,'Raw Data'!$5:$5,0)),'Raw Data'!$B:$B,Ranking!AH$2,'Raw Data'!$D:$D,Ranking!$C21)</f>
        <v>3147000</v>
      </c>
      <c r="AI21" s="89">
        <f>SUMIFS(INDEX('Raw Data'!$1:$1048576,0,MATCH(Ranking!AI$1,'Raw Data'!$5:$5,0)),'Raw Data'!$B:$B,Ranking!AI$2,'Raw Data'!$D:$D,Ranking!$C21)</f>
        <v>5424000</v>
      </c>
      <c r="AJ21" s="90">
        <f t="shared" ref="AJ21:AJ24" si="33">AI21-AH21</f>
        <v>2277000</v>
      </c>
    </row>
    <row r="22" spans="1:39" x14ac:dyDescent="0.25">
      <c r="A22">
        <f>MAX(A$1:A21)+1</f>
        <v>20</v>
      </c>
      <c r="C22" t="s">
        <v>23</v>
      </c>
      <c r="D22" s="88">
        <f>SUMIFS(INDEX('Raw Data'!$1:$1048576,0,MATCH(Ranking!D$1,'Raw Data'!$5:$5,0)),'Raw Data'!$B:$B,Ranking!D$2,'Raw Data'!$D:$D,Ranking!$C22)</f>
        <v>328600</v>
      </c>
      <c r="E22" s="89">
        <f>SUMIFS(INDEX('Raw Data'!$1:$1048576,0,MATCH(Ranking!E$1,'Raw Data'!$5:$5,0)),'Raw Data'!$B:$B,Ranking!E$2,'Raw Data'!$D:$D,Ranking!$C22)</f>
        <v>528200</v>
      </c>
      <c r="F22" s="90">
        <f t="shared" si="13"/>
        <v>199600</v>
      </c>
      <c r="G22" s="88">
        <f>SUMIFS(INDEX('Raw Data'!$1:$1048576,0,MATCH(Ranking!G$1,'Raw Data'!$5:$5,0)),'Raw Data'!$B:$B,Ranking!G$2,'Raw Data'!$D:$D,Ranking!$C22)</f>
        <v>280650</v>
      </c>
      <c r="H22" s="89">
        <f>SUMIFS(INDEX('Raw Data'!$1:$1048576,0,MATCH(Ranking!H$1,'Raw Data'!$5:$5,0)),'Raw Data'!$B:$B,Ranking!H$2,'Raw Data'!$D:$D,Ranking!$C22)</f>
        <v>450750</v>
      </c>
      <c r="I22" s="90">
        <f t="shared" si="24"/>
        <v>170100</v>
      </c>
      <c r="J22" s="88">
        <f>SUMIFS(INDEX('Raw Data'!$1:$1048576,0,MATCH(Ranking!J$1,'Raw Data'!$5:$5,0)),'Raw Data'!$B:$B,Ranking!J$2,'Raw Data'!$D:$D,Ranking!$C22)</f>
        <v>89500</v>
      </c>
      <c r="K22" s="89">
        <f>SUMIFS(INDEX('Raw Data'!$1:$1048576,0,MATCH(Ranking!K$1,'Raw Data'!$5:$5,0)),'Raw Data'!$B:$B,Ranking!K$2,'Raw Data'!$D:$D,Ranking!$C22)</f>
        <v>144950</v>
      </c>
      <c r="L22" s="90">
        <f t="shared" si="25"/>
        <v>55450</v>
      </c>
      <c r="M22" s="88">
        <f>SUMIFS(INDEX('Raw Data'!$1:$1048576,0,MATCH(Ranking!M$1,'Raw Data'!$5:$5,0)),'Raw Data'!$B:$B,Ranking!M$2,'Raw Data'!$D:$D,Ranking!$C22)</f>
        <v>72150</v>
      </c>
      <c r="N22" s="89">
        <f>SUMIFS(INDEX('Raw Data'!$1:$1048576,0,MATCH(Ranking!N$1,'Raw Data'!$5:$5,0)),'Raw Data'!$B:$B,Ranking!N$2,'Raw Data'!$D:$D,Ranking!$C22)</f>
        <v>115850</v>
      </c>
      <c r="O22" s="90">
        <f t="shared" si="26"/>
        <v>43700</v>
      </c>
      <c r="P22" s="88">
        <f>SUMIFS(INDEX('Raw Data'!$1:$1048576,0,MATCH(Ranking!P$1,'Raw Data'!$5:$5,0)),'Raw Data'!$B:$B,Ranking!P$2,'Raw Data'!$D:$D,Ranking!$C22)</f>
        <v>120900</v>
      </c>
      <c r="Q22" s="89">
        <f>SUMIFS(INDEX('Raw Data'!$1:$1048576,0,MATCH(Ranking!Q$1,'Raw Data'!$5:$5,0)),'Raw Data'!$B:$B,Ranking!Q$2,'Raw Data'!$D:$D,Ranking!$C22)</f>
        <v>194100</v>
      </c>
      <c r="R22" s="90">
        <f t="shared" si="27"/>
        <v>73200</v>
      </c>
      <c r="S22" s="88">
        <f>SUMIFS(INDEX('Raw Data'!$1:$1048576,0,MATCH(Ranking!S$1,'Raw Data'!$5:$5,0)),'Raw Data'!$B:$B,Ranking!S$2,'Raw Data'!$D:$D,Ranking!$C22)</f>
        <v>113800</v>
      </c>
      <c r="T22" s="89">
        <f>SUMIFS(INDEX('Raw Data'!$1:$1048576,0,MATCH(Ranking!T$1,'Raw Data'!$5:$5,0)),'Raw Data'!$B:$B,Ranking!T$2,'Raw Data'!$D:$D,Ranking!$C22)</f>
        <v>184200</v>
      </c>
      <c r="U22" s="90">
        <f t="shared" si="28"/>
        <v>70400</v>
      </c>
      <c r="V22" s="88">
        <f>SUMIFS(INDEX('Raw Data'!$1:$1048576,0,MATCH(Ranking!V$1,'Raw Data'!$5:$5,0)),'Raw Data'!$B:$B,Ranking!V$2,'Raw Data'!$D:$D,Ranking!$C22)</f>
        <v>1832000</v>
      </c>
      <c r="W22" s="89">
        <f>SUMIFS(INDEX('Raw Data'!$1:$1048576,0,MATCH(Ranking!W$1,'Raw Data'!$5:$5,0)),'Raw Data'!$B:$B,Ranking!W$2,'Raw Data'!$D:$D,Ranking!$C22)</f>
        <v>2950800</v>
      </c>
      <c r="X22" s="90">
        <f t="shared" si="29"/>
        <v>1118800</v>
      </c>
      <c r="Y22" s="88">
        <f>SUMIFS(INDEX('Raw Data'!$1:$1048576,0,MATCH(Ranking!Y$1,'Raw Data'!$5:$5,0)),'Raw Data'!$B:$B,Ranking!Y$2,'Raw Data'!$D:$D,Ranking!$C22)</f>
        <v>157400</v>
      </c>
      <c r="Z22" s="89">
        <f>SUMIFS(INDEX('Raw Data'!$1:$1048576,0,MATCH(Ranking!Z$1,'Raw Data'!$5:$5,0)),'Raw Data'!$B:$B,Ranking!Z$2,'Raw Data'!$D:$D,Ranking!$C22)</f>
        <v>253300</v>
      </c>
      <c r="AA22" s="90">
        <f t="shared" si="30"/>
        <v>95900</v>
      </c>
      <c r="AB22" s="88">
        <f>SUMIFS(INDEX('Raw Data'!$1:$1048576,0,MATCH(Ranking!AB$1,'Raw Data'!$5:$5,0)),'Raw Data'!$B:$B,Ranking!AB$2,'Raw Data'!$D:$D,Ranking!$C22)</f>
        <v>122400</v>
      </c>
      <c r="AC22" s="89">
        <f>SUMIFS(INDEX('Raw Data'!$1:$1048576,0,MATCH(Ranking!AC$1,'Raw Data'!$5:$5,0)),'Raw Data'!$B:$B,Ranking!AC$2,'Raw Data'!$D:$D,Ranking!$C22)</f>
        <v>196600</v>
      </c>
      <c r="AD22" s="90">
        <f t="shared" si="31"/>
        <v>74200</v>
      </c>
      <c r="AE22" s="88">
        <f>SUMIFS(INDEX('Raw Data'!$1:$1048576,0,MATCH(Ranking!AE$1,'Raw Data'!$5:$5,0)),'Raw Data'!$B:$B,Ranking!AE$2,'Raw Data'!$D:$D,Ranking!$C22)</f>
        <v>212625</v>
      </c>
      <c r="AF22" s="89">
        <f>SUMIFS(INDEX('Raw Data'!$1:$1048576,0,MATCH(Ranking!AF$1,'Raw Data'!$5:$5,0)),'Raw Data'!$B:$B,Ranking!AF$2,'Raw Data'!$D:$D,Ranking!$C22)</f>
        <v>342250</v>
      </c>
      <c r="AG22" s="90">
        <f t="shared" si="32"/>
        <v>129625</v>
      </c>
      <c r="AH22" s="88">
        <f>SUMIFS(INDEX('Raw Data'!$1:$1048576,0,MATCH(Ranking!AH$1,'Raw Data'!$5:$5,0)),'Raw Data'!$B:$B,Ranking!AH$2,'Raw Data'!$D:$D,Ranking!$C22)</f>
        <v>743000</v>
      </c>
      <c r="AI22" s="89">
        <f>SUMIFS(INDEX('Raw Data'!$1:$1048576,0,MATCH(Ranking!AI$1,'Raw Data'!$5:$5,0)),'Raw Data'!$B:$B,Ranking!AI$2,'Raw Data'!$D:$D,Ranking!$C22)</f>
        <v>702000</v>
      </c>
      <c r="AJ22" s="90">
        <f t="shared" si="33"/>
        <v>-41000</v>
      </c>
    </row>
    <row r="23" spans="1:39" x14ac:dyDescent="0.25">
      <c r="A23">
        <f>MAX(A$1:A22)+1</f>
        <v>21</v>
      </c>
      <c r="C23" t="s">
        <v>20</v>
      </c>
      <c r="D23" s="88">
        <f>SUMIFS(INDEX('Raw Data'!$1:$1048576,0,MATCH(Ranking!D$1,'Raw Data'!$5:$5,0)),'Raw Data'!$B:$B,Ranking!D$2,'Raw Data'!$D:$D,Ranking!$C23)</f>
        <v>0</v>
      </c>
      <c r="E23" s="89">
        <f>SUMIFS(INDEX('Raw Data'!$1:$1048576,0,MATCH(Ranking!E$1,'Raw Data'!$5:$5,0)),'Raw Data'!$B:$B,Ranking!E$2,'Raw Data'!$D:$D,Ranking!$C23)</f>
        <v>0</v>
      </c>
      <c r="F23" s="90">
        <f t="shared" si="13"/>
        <v>0</v>
      </c>
      <c r="G23" s="88">
        <f>SUMIFS(INDEX('Raw Data'!$1:$1048576,0,MATCH(Ranking!G$1,'Raw Data'!$5:$5,0)),'Raw Data'!$B:$B,Ranking!G$2,'Raw Data'!$D:$D,Ranking!$C23)</f>
        <v>0</v>
      </c>
      <c r="H23" s="89">
        <f>SUMIFS(INDEX('Raw Data'!$1:$1048576,0,MATCH(Ranking!H$1,'Raw Data'!$5:$5,0)),'Raw Data'!$B:$B,Ranking!H$2,'Raw Data'!$D:$D,Ranking!$C23)</f>
        <v>0</v>
      </c>
      <c r="I23" s="90">
        <f t="shared" si="24"/>
        <v>0</v>
      </c>
      <c r="J23" s="88">
        <f>SUMIFS(INDEX('Raw Data'!$1:$1048576,0,MATCH(Ranking!J$1,'Raw Data'!$5:$5,0)),'Raw Data'!$B:$B,Ranking!J$2,'Raw Data'!$D:$D,Ranking!$C23)</f>
        <v>0</v>
      </c>
      <c r="K23" s="89">
        <f>SUMIFS(INDEX('Raw Data'!$1:$1048576,0,MATCH(Ranking!K$1,'Raw Data'!$5:$5,0)),'Raw Data'!$B:$B,Ranking!K$2,'Raw Data'!$D:$D,Ranking!$C23)</f>
        <v>0</v>
      </c>
      <c r="L23" s="90">
        <f t="shared" si="25"/>
        <v>0</v>
      </c>
      <c r="M23" s="88">
        <f>SUMIFS(INDEX('Raw Data'!$1:$1048576,0,MATCH(Ranking!M$1,'Raw Data'!$5:$5,0)),'Raw Data'!$B:$B,Ranking!M$2,'Raw Data'!$D:$D,Ranking!$C23)</f>
        <v>0</v>
      </c>
      <c r="N23" s="89">
        <f>SUMIFS(INDEX('Raw Data'!$1:$1048576,0,MATCH(Ranking!N$1,'Raw Data'!$5:$5,0)),'Raw Data'!$B:$B,Ranking!N$2,'Raw Data'!$D:$D,Ranking!$C23)</f>
        <v>0</v>
      </c>
      <c r="O23" s="90">
        <f t="shared" si="26"/>
        <v>0</v>
      </c>
      <c r="P23" s="88">
        <f>SUMIFS(INDEX('Raw Data'!$1:$1048576,0,MATCH(Ranking!P$1,'Raw Data'!$5:$5,0)),'Raw Data'!$B:$B,Ranking!P$2,'Raw Data'!$D:$D,Ranking!$C23)</f>
        <v>0</v>
      </c>
      <c r="Q23" s="89">
        <f>SUMIFS(INDEX('Raw Data'!$1:$1048576,0,MATCH(Ranking!Q$1,'Raw Data'!$5:$5,0)),'Raw Data'!$B:$B,Ranking!Q$2,'Raw Data'!$D:$D,Ranking!$C23)</f>
        <v>0</v>
      </c>
      <c r="R23" s="90">
        <f t="shared" si="27"/>
        <v>0</v>
      </c>
      <c r="S23" s="88">
        <f>SUMIFS(INDEX('Raw Data'!$1:$1048576,0,MATCH(Ranking!S$1,'Raw Data'!$5:$5,0)),'Raw Data'!$B:$B,Ranking!S$2,'Raw Data'!$D:$D,Ranking!$C23)</f>
        <v>0</v>
      </c>
      <c r="T23" s="89">
        <f>SUMIFS(INDEX('Raw Data'!$1:$1048576,0,MATCH(Ranking!T$1,'Raw Data'!$5:$5,0)),'Raw Data'!$B:$B,Ranking!T$2,'Raw Data'!$D:$D,Ranking!$C23)</f>
        <v>0</v>
      </c>
      <c r="U23" s="90">
        <f t="shared" si="28"/>
        <v>0</v>
      </c>
      <c r="V23" s="88">
        <f>SUMIFS(INDEX('Raw Data'!$1:$1048576,0,MATCH(Ranking!V$1,'Raw Data'!$5:$5,0)),'Raw Data'!$B:$B,Ranking!V$2,'Raw Data'!$D:$D,Ranking!$C23)</f>
        <v>0</v>
      </c>
      <c r="W23" s="89">
        <f>SUMIFS(INDEX('Raw Data'!$1:$1048576,0,MATCH(Ranking!W$1,'Raw Data'!$5:$5,0)),'Raw Data'!$B:$B,Ranking!W$2,'Raw Data'!$D:$D,Ranking!$C23)</f>
        <v>0</v>
      </c>
      <c r="X23" s="90">
        <f t="shared" si="29"/>
        <v>0</v>
      </c>
      <c r="Y23" s="88">
        <f>SUMIFS(INDEX('Raw Data'!$1:$1048576,0,MATCH(Ranking!Y$1,'Raw Data'!$5:$5,0)),'Raw Data'!$B:$B,Ranking!Y$2,'Raw Data'!$D:$D,Ranking!$C23)</f>
        <v>0</v>
      </c>
      <c r="Z23" s="89">
        <f>SUMIFS(INDEX('Raw Data'!$1:$1048576,0,MATCH(Ranking!Z$1,'Raw Data'!$5:$5,0)),'Raw Data'!$B:$B,Ranking!Z$2,'Raw Data'!$D:$D,Ranking!$C23)</f>
        <v>0</v>
      </c>
      <c r="AA23" s="90">
        <f t="shared" si="30"/>
        <v>0</v>
      </c>
      <c r="AB23" s="88">
        <f>SUMIFS(INDEX('Raw Data'!$1:$1048576,0,MATCH(Ranking!AB$1,'Raw Data'!$5:$5,0)),'Raw Data'!$B:$B,Ranking!AB$2,'Raw Data'!$D:$D,Ranking!$C23)</f>
        <v>0</v>
      </c>
      <c r="AC23" s="89">
        <f>SUMIFS(INDEX('Raw Data'!$1:$1048576,0,MATCH(Ranking!AC$1,'Raw Data'!$5:$5,0)),'Raw Data'!$B:$B,Ranking!AC$2,'Raw Data'!$D:$D,Ranking!$C23)</f>
        <v>0</v>
      </c>
      <c r="AD23" s="90">
        <f t="shared" si="31"/>
        <v>0</v>
      </c>
      <c r="AE23" s="88">
        <f>SUMIFS(INDEX('Raw Data'!$1:$1048576,0,MATCH(Ranking!AE$1,'Raw Data'!$5:$5,0)),'Raw Data'!$B:$B,Ranking!AE$2,'Raw Data'!$D:$D,Ranking!$C23)</f>
        <v>0</v>
      </c>
      <c r="AF23" s="89">
        <f>SUMIFS(INDEX('Raw Data'!$1:$1048576,0,MATCH(Ranking!AF$1,'Raw Data'!$5:$5,0)),'Raw Data'!$B:$B,Ranking!AF$2,'Raw Data'!$D:$D,Ranking!$C23)</f>
        <v>0</v>
      </c>
      <c r="AG23" s="90">
        <f t="shared" si="32"/>
        <v>0</v>
      </c>
      <c r="AH23" s="88">
        <f>SUMIFS(INDEX('Raw Data'!$1:$1048576,0,MATCH(Ranking!AH$1,'Raw Data'!$5:$5,0)),'Raw Data'!$B:$B,Ranking!AH$2,'Raw Data'!$D:$D,Ranking!$C23)</f>
        <v>841000</v>
      </c>
      <c r="AI23" s="89">
        <f>SUMIFS(INDEX('Raw Data'!$1:$1048576,0,MATCH(Ranking!AI$1,'Raw Data'!$5:$5,0)),'Raw Data'!$B:$B,Ranking!AI$2,'Raw Data'!$D:$D,Ranking!$C23)</f>
        <v>2154000</v>
      </c>
      <c r="AJ23" s="90">
        <f t="shared" si="33"/>
        <v>1313000</v>
      </c>
    </row>
    <row r="24" spans="1:39" x14ac:dyDescent="0.25">
      <c r="A24">
        <f>MAX(A$1:A23)+1</f>
        <v>22</v>
      </c>
      <c r="C24" t="s">
        <v>21</v>
      </c>
      <c r="D24" s="88">
        <f>SUMIFS(INDEX('Raw Data'!$1:$1048576,0,MATCH(Ranking!D$1,'Raw Data'!$5:$5,0)),'Raw Data'!$B:$B,Ranking!D$2,'Raw Data'!$D:$D,Ranking!$C24)</f>
        <v>0</v>
      </c>
      <c r="E24" s="89">
        <f>SUMIFS(INDEX('Raw Data'!$1:$1048576,0,MATCH(Ranking!E$1,'Raw Data'!$5:$5,0)),'Raw Data'!$B:$B,Ranking!E$2,'Raw Data'!$D:$D,Ranking!$C24)</f>
        <v>0</v>
      </c>
      <c r="F24" s="90">
        <f t="shared" si="13"/>
        <v>0</v>
      </c>
      <c r="G24" s="88">
        <f>SUMIFS(INDEX('Raw Data'!$1:$1048576,0,MATCH(Ranking!G$1,'Raw Data'!$5:$5,0)),'Raw Data'!$B:$B,Ranking!G$2,'Raw Data'!$D:$D,Ranking!$C24)</f>
        <v>0</v>
      </c>
      <c r="H24" s="89">
        <f>SUMIFS(INDEX('Raw Data'!$1:$1048576,0,MATCH(Ranking!H$1,'Raw Data'!$5:$5,0)),'Raw Data'!$B:$B,Ranking!H$2,'Raw Data'!$D:$D,Ranking!$C24)</f>
        <v>0</v>
      </c>
      <c r="I24" s="90">
        <f t="shared" si="24"/>
        <v>0</v>
      </c>
      <c r="J24" s="88">
        <f>SUMIFS(INDEX('Raw Data'!$1:$1048576,0,MATCH(Ranking!J$1,'Raw Data'!$5:$5,0)),'Raw Data'!$B:$B,Ranking!J$2,'Raw Data'!$D:$D,Ranking!$C24)</f>
        <v>0</v>
      </c>
      <c r="K24" s="89">
        <f>SUMIFS(INDEX('Raw Data'!$1:$1048576,0,MATCH(Ranking!K$1,'Raw Data'!$5:$5,0)),'Raw Data'!$B:$B,Ranking!K$2,'Raw Data'!$D:$D,Ranking!$C24)</f>
        <v>0</v>
      </c>
      <c r="L24" s="90">
        <f t="shared" si="25"/>
        <v>0</v>
      </c>
      <c r="M24" s="88">
        <f>SUMIFS(INDEX('Raw Data'!$1:$1048576,0,MATCH(Ranking!M$1,'Raw Data'!$5:$5,0)),'Raw Data'!$B:$B,Ranking!M$2,'Raw Data'!$D:$D,Ranking!$C24)</f>
        <v>0</v>
      </c>
      <c r="N24" s="89">
        <f>SUMIFS(INDEX('Raw Data'!$1:$1048576,0,MATCH(Ranking!N$1,'Raw Data'!$5:$5,0)),'Raw Data'!$B:$B,Ranking!N$2,'Raw Data'!$D:$D,Ranking!$C24)</f>
        <v>0</v>
      </c>
      <c r="O24" s="90">
        <f t="shared" si="26"/>
        <v>0</v>
      </c>
      <c r="P24" s="88">
        <f>SUMIFS(INDEX('Raw Data'!$1:$1048576,0,MATCH(Ranking!P$1,'Raw Data'!$5:$5,0)),'Raw Data'!$B:$B,Ranking!P$2,'Raw Data'!$D:$D,Ranking!$C24)</f>
        <v>0</v>
      </c>
      <c r="Q24" s="89">
        <f>SUMIFS(INDEX('Raw Data'!$1:$1048576,0,MATCH(Ranking!Q$1,'Raw Data'!$5:$5,0)),'Raw Data'!$B:$B,Ranking!Q$2,'Raw Data'!$D:$D,Ranking!$C24)</f>
        <v>0</v>
      </c>
      <c r="R24" s="90">
        <f t="shared" si="27"/>
        <v>0</v>
      </c>
      <c r="S24" s="88">
        <f>SUMIFS(INDEX('Raw Data'!$1:$1048576,0,MATCH(Ranking!S$1,'Raw Data'!$5:$5,0)),'Raw Data'!$B:$B,Ranking!S$2,'Raw Data'!$D:$D,Ranking!$C24)</f>
        <v>0</v>
      </c>
      <c r="T24" s="89">
        <f>SUMIFS(INDEX('Raw Data'!$1:$1048576,0,MATCH(Ranking!T$1,'Raw Data'!$5:$5,0)),'Raw Data'!$B:$B,Ranking!T$2,'Raw Data'!$D:$D,Ranking!$C24)</f>
        <v>0</v>
      </c>
      <c r="U24" s="90">
        <f t="shared" si="28"/>
        <v>0</v>
      </c>
      <c r="V24" s="88">
        <f>SUMIFS(INDEX('Raw Data'!$1:$1048576,0,MATCH(Ranking!V$1,'Raw Data'!$5:$5,0)),'Raw Data'!$B:$B,Ranking!V$2,'Raw Data'!$D:$D,Ranking!$C24)</f>
        <v>0</v>
      </c>
      <c r="W24" s="89">
        <f>SUMIFS(INDEX('Raw Data'!$1:$1048576,0,MATCH(Ranking!W$1,'Raw Data'!$5:$5,0)),'Raw Data'!$B:$B,Ranking!W$2,'Raw Data'!$D:$D,Ranking!$C24)</f>
        <v>0</v>
      </c>
      <c r="X24" s="90">
        <f t="shared" si="29"/>
        <v>0</v>
      </c>
      <c r="Y24" s="88">
        <f>SUMIFS(INDEX('Raw Data'!$1:$1048576,0,MATCH(Ranking!Y$1,'Raw Data'!$5:$5,0)),'Raw Data'!$B:$B,Ranking!Y$2,'Raw Data'!$D:$D,Ranking!$C24)</f>
        <v>0</v>
      </c>
      <c r="Z24" s="89">
        <f>SUMIFS(INDEX('Raw Data'!$1:$1048576,0,MATCH(Ranking!Z$1,'Raw Data'!$5:$5,0)),'Raw Data'!$B:$B,Ranking!Z$2,'Raw Data'!$D:$D,Ranking!$C24)</f>
        <v>0</v>
      </c>
      <c r="AA24" s="90">
        <f t="shared" si="30"/>
        <v>0</v>
      </c>
      <c r="AB24" s="88">
        <f>SUMIFS(INDEX('Raw Data'!$1:$1048576,0,MATCH(Ranking!AB$1,'Raw Data'!$5:$5,0)),'Raw Data'!$B:$B,Ranking!AB$2,'Raw Data'!$D:$D,Ranking!$C24)</f>
        <v>0</v>
      </c>
      <c r="AC24" s="89">
        <f>SUMIFS(INDEX('Raw Data'!$1:$1048576,0,MATCH(Ranking!AC$1,'Raw Data'!$5:$5,0)),'Raw Data'!$B:$B,Ranking!AC$2,'Raw Data'!$D:$D,Ranking!$C24)</f>
        <v>0</v>
      </c>
      <c r="AD24" s="90">
        <f t="shared" si="31"/>
        <v>0</v>
      </c>
      <c r="AE24" s="88">
        <f>SUMIFS(INDEX('Raw Data'!$1:$1048576,0,MATCH(Ranking!AE$1,'Raw Data'!$5:$5,0)),'Raw Data'!$B:$B,Ranking!AE$2,'Raw Data'!$D:$D,Ranking!$C24)</f>
        <v>0</v>
      </c>
      <c r="AF24" s="89">
        <f>SUMIFS(INDEX('Raw Data'!$1:$1048576,0,MATCH(Ranking!AF$1,'Raw Data'!$5:$5,0)),'Raw Data'!$B:$B,Ranking!AF$2,'Raw Data'!$D:$D,Ranking!$C24)</f>
        <v>0</v>
      </c>
      <c r="AG24" s="90">
        <f t="shared" si="32"/>
        <v>0</v>
      </c>
      <c r="AH24" s="88">
        <f>SUMIFS(INDEX('Raw Data'!$1:$1048576,0,MATCH(Ranking!AH$1,'Raw Data'!$5:$5,0)),'Raw Data'!$B:$B,Ranking!AH$2,'Raw Data'!$D:$D,Ranking!$C24)</f>
        <v>284000</v>
      </c>
      <c r="AI24" s="89">
        <f>SUMIFS(INDEX('Raw Data'!$1:$1048576,0,MATCH(Ranking!AI$1,'Raw Data'!$5:$5,0)),'Raw Data'!$B:$B,Ranking!AI$2,'Raw Data'!$D:$D,Ranking!$C24)</f>
        <v>498000</v>
      </c>
      <c r="AJ24" s="90">
        <f t="shared" si="33"/>
        <v>214000</v>
      </c>
    </row>
    <row r="25" spans="1:39" x14ac:dyDescent="0.25">
      <c r="A25">
        <f>MAX(A$1:A24)+1</f>
        <v>23</v>
      </c>
      <c r="D25" s="88"/>
      <c r="E25" s="89"/>
      <c r="F25" s="90">
        <f>F31/E31</f>
        <v>0.38088057901085648</v>
      </c>
      <c r="G25" s="88"/>
      <c r="H25" s="89"/>
      <c r="I25" s="90">
        <f>I31/H31</f>
        <v>0.38088057901085648</v>
      </c>
      <c r="J25" s="88"/>
      <c r="K25" s="89"/>
      <c r="L25" s="90">
        <f>L31/K31</f>
        <v>0.38088057901085648</v>
      </c>
      <c r="M25" s="88"/>
      <c r="N25" s="89"/>
      <c r="O25" s="90">
        <f>O31/N31</f>
        <v>0.38088057901085648</v>
      </c>
      <c r="P25" s="88"/>
      <c r="Q25" s="89"/>
      <c r="R25" s="90">
        <f>R31/Q31</f>
        <v>0.38088057901085648</v>
      </c>
      <c r="S25" s="88"/>
      <c r="T25" s="89"/>
      <c r="U25" s="90">
        <f>U31/T31</f>
        <v>0.38088057901085648</v>
      </c>
      <c r="V25" s="88"/>
      <c r="W25" s="89"/>
      <c r="X25" s="90">
        <f>X31/W31</f>
        <v>0.38088057901085648</v>
      </c>
      <c r="Y25" s="88"/>
      <c r="Z25" s="89"/>
      <c r="AA25" s="90">
        <f>AA31/Z31</f>
        <v>0.38088057901085648</v>
      </c>
      <c r="AB25" s="88"/>
      <c r="AC25" s="89"/>
      <c r="AD25" s="90">
        <f>AD31/AC31</f>
        <v>0.38088057901085648</v>
      </c>
      <c r="AE25" s="88"/>
      <c r="AF25" s="89"/>
      <c r="AG25" s="90">
        <f>AG31/AF31</f>
        <v>0.38088057901085648</v>
      </c>
      <c r="AH25" s="88"/>
      <c r="AI25" s="89"/>
      <c r="AJ25" s="90">
        <f>AJ31/AI31</f>
        <v>0.38088057901085648</v>
      </c>
    </row>
    <row r="26" spans="1:39" x14ac:dyDescent="0.25">
      <c r="A26">
        <f>MAX(A$1:A25)+1</f>
        <v>24</v>
      </c>
      <c r="C26" s="22" t="s">
        <v>124</v>
      </c>
      <c r="D26" s="88">
        <f t="shared" ref="D26:AJ26" si="34">SUM(D21:D24)</f>
        <v>1560850</v>
      </c>
      <c r="E26" s="89">
        <f t="shared" si="34"/>
        <v>2508950</v>
      </c>
      <c r="F26" s="89">
        <f t="shared" si="34"/>
        <v>948100</v>
      </c>
      <c r="G26" s="88">
        <f t="shared" si="34"/>
        <v>1627770</v>
      </c>
      <c r="H26" s="89">
        <f t="shared" si="34"/>
        <v>2614350</v>
      </c>
      <c r="I26" s="89">
        <f t="shared" si="34"/>
        <v>986580</v>
      </c>
      <c r="J26" s="88">
        <f t="shared" si="34"/>
        <v>1378300</v>
      </c>
      <c r="K26" s="89">
        <f t="shared" si="34"/>
        <v>2232230</v>
      </c>
      <c r="L26" s="89">
        <f t="shared" si="34"/>
        <v>853930</v>
      </c>
      <c r="M26" s="88">
        <f t="shared" si="34"/>
        <v>721500</v>
      </c>
      <c r="N26" s="89">
        <f t="shared" si="34"/>
        <v>1158500</v>
      </c>
      <c r="O26" s="89">
        <f t="shared" si="34"/>
        <v>437000</v>
      </c>
      <c r="P26" s="88">
        <f t="shared" si="34"/>
        <v>1007500</v>
      </c>
      <c r="Q26" s="89">
        <f t="shared" si="34"/>
        <v>1617500</v>
      </c>
      <c r="R26" s="89">
        <f t="shared" si="34"/>
        <v>610000</v>
      </c>
      <c r="S26" s="88">
        <f t="shared" si="34"/>
        <v>1024200</v>
      </c>
      <c r="T26" s="89">
        <f t="shared" si="34"/>
        <v>1657800</v>
      </c>
      <c r="U26" s="89">
        <f t="shared" si="34"/>
        <v>633600</v>
      </c>
      <c r="V26" s="88">
        <f t="shared" si="34"/>
        <v>9618000</v>
      </c>
      <c r="W26" s="89">
        <f t="shared" si="34"/>
        <v>15491700</v>
      </c>
      <c r="X26" s="89">
        <f t="shared" si="34"/>
        <v>5873700</v>
      </c>
      <c r="Y26" s="88">
        <f t="shared" si="34"/>
        <v>708300</v>
      </c>
      <c r="Z26" s="89">
        <f t="shared" si="34"/>
        <v>1139850</v>
      </c>
      <c r="AA26" s="89">
        <f t="shared" si="34"/>
        <v>431550</v>
      </c>
      <c r="AB26" s="88">
        <f t="shared" si="34"/>
        <v>612000</v>
      </c>
      <c r="AC26" s="89">
        <f t="shared" si="34"/>
        <v>983000</v>
      </c>
      <c r="AD26" s="89">
        <f t="shared" si="34"/>
        <v>371000</v>
      </c>
      <c r="AE26" s="88">
        <f t="shared" si="34"/>
        <v>1148175</v>
      </c>
      <c r="AF26" s="89">
        <f t="shared" si="34"/>
        <v>1848150</v>
      </c>
      <c r="AG26" s="89">
        <f t="shared" si="34"/>
        <v>699975</v>
      </c>
      <c r="AH26" s="88">
        <f t="shared" si="34"/>
        <v>5015000</v>
      </c>
      <c r="AI26" s="89">
        <f t="shared" si="34"/>
        <v>8778000</v>
      </c>
      <c r="AJ26" s="89">
        <f t="shared" si="34"/>
        <v>3763000</v>
      </c>
    </row>
    <row r="27" spans="1:39" x14ac:dyDescent="0.25">
      <c r="A27">
        <f>MAX(A$1:A26)+1</f>
        <v>25</v>
      </c>
      <c r="C27" s="22"/>
      <c r="D27" s="88"/>
      <c r="E27" s="89"/>
      <c r="F27" s="90"/>
      <c r="G27" s="88"/>
      <c r="H27" s="89"/>
      <c r="I27" s="90"/>
      <c r="J27" s="88"/>
      <c r="K27" s="89"/>
      <c r="L27" s="90"/>
      <c r="M27" s="88"/>
      <c r="N27" s="89"/>
      <c r="O27" s="90"/>
      <c r="P27" s="88"/>
      <c r="Q27" s="89"/>
      <c r="R27" s="90"/>
      <c r="S27" s="88"/>
      <c r="T27" s="89"/>
      <c r="U27" s="90"/>
      <c r="V27" s="88"/>
      <c r="W27" s="89"/>
      <c r="X27" s="90"/>
      <c r="Y27" s="88"/>
      <c r="Z27" s="89"/>
      <c r="AA27" s="90"/>
      <c r="AB27" s="88"/>
      <c r="AC27" s="89"/>
      <c r="AD27" s="90"/>
      <c r="AE27" s="88"/>
      <c r="AF27" s="89"/>
      <c r="AG27" s="90"/>
      <c r="AH27" s="88"/>
      <c r="AI27" s="89"/>
      <c r="AJ27" s="90"/>
    </row>
    <row r="28" spans="1:39" x14ac:dyDescent="0.25">
      <c r="A28">
        <f>MAX(A$1:A27)+1</f>
        <v>26</v>
      </c>
      <c r="C28" s="22" t="s">
        <v>126</v>
      </c>
      <c r="D28" s="88">
        <f>D18-D26</f>
        <v>1164989.6380991526</v>
      </c>
      <c r="E28" s="89">
        <f>E18-E26</f>
        <v>1309279.6819654349</v>
      </c>
      <c r="F28" s="90">
        <f t="shared" si="13"/>
        <v>144290.04386628233</v>
      </c>
      <c r="G28" s="88">
        <f>G18-G26</f>
        <v>1424495.6576515436</v>
      </c>
      <c r="H28" s="89">
        <f>H18-H26</f>
        <v>1654867.2190638967</v>
      </c>
      <c r="I28" s="90">
        <f t="shared" ref="I28" si="35">H28-G28</f>
        <v>230371.56141235307</v>
      </c>
      <c r="J28" s="88">
        <f>J18-J26</f>
        <v>1880553.157855534</v>
      </c>
      <c r="K28" s="89">
        <f>K18-K26</f>
        <v>2396057.1781453192</v>
      </c>
      <c r="L28" s="90">
        <f t="shared" ref="L28" si="36">K28-J28</f>
        <v>515504.02028978523</v>
      </c>
      <c r="M28" s="88">
        <f>M18-M26</f>
        <v>1627411.4583716048</v>
      </c>
      <c r="N28" s="89">
        <f>N18-N26</f>
        <v>2145502.1327840658</v>
      </c>
      <c r="O28" s="90">
        <f t="shared" ref="O28" si="37">N28-M28</f>
        <v>518090.674412461</v>
      </c>
      <c r="P28" s="88">
        <f>P18-P26</f>
        <v>1706012.0534401648</v>
      </c>
      <c r="Q28" s="89">
        <f>Q18-Q26</f>
        <v>2200114.030555401</v>
      </c>
      <c r="R28" s="90">
        <f t="shared" ref="R28" si="38">Q28-P28</f>
        <v>494101.97711523622</v>
      </c>
      <c r="S28" s="88">
        <f>S18-S26</f>
        <v>1118508.6371001163</v>
      </c>
      <c r="T28" s="89">
        <f>T18-T26</f>
        <v>1402361.1562416255</v>
      </c>
      <c r="U28" s="90">
        <f t="shared" ref="U28" si="39">T28-S28</f>
        <v>283852.5191415092</v>
      </c>
      <c r="V28" s="88">
        <f>V18-V26</f>
        <v>5739714.5226258561</v>
      </c>
      <c r="W28" s="89">
        <f>W18-W26</f>
        <v>6063104.3110082075</v>
      </c>
      <c r="X28" s="90">
        <f t="shared" ref="X28" si="40">W28-V28</f>
        <v>323389.7883823514</v>
      </c>
      <c r="Y28" s="88">
        <f>Y18-Y26</f>
        <v>1048727.1042030845</v>
      </c>
      <c r="Z28" s="89">
        <f>Z18-Z26</f>
        <v>1260076.2543871962</v>
      </c>
      <c r="AA28" s="90">
        <f t="shared" ref="AA28" si="41">Z28-Y28</f>
        <v>211349.15018411167</v>
      </c>
      <c r="AB28" s="88">
        <f>AB18-AB26</f>
        <v>986057.74350964325</v>
      </c>
      <c r="AC28" s="89">
        <f>AC18-AC26</f>
        <v>1225939.3805881664</v>
      </c>
      <c r="AD28" s="90">
        <f t="shared" ref="AD28" si="42">AC28-AB28</f>
        <v>239881.63707852317</v>
      </c>
      <c r="AE28" s="88">
        <f>AE18-AE26</f>
        <v>1781699.2113579605</v>
      </c>
      <c r="AF28" s="89">
        <f>AF18-AF26</f>
        <v>2263023.2580772005</v>
      </c>
      <c r="AG28" s="90">
        <f t="shared" ref="AG28" si="43">AF28-AE28</f>
        <v>481324.04671924002</v>
      </c>
      <c r="AH28" s="88">
        <f>AH18-AH26</f>
        <v>-5015000</v>
      </c>
      <c r="AI28" s="89">
        <f>AI18-AI26</f>
        <v>-8778000</v>
      </c>
      <c r="AJ28" s="90">
        <f t="shared" ref="AJ28" si="44">AI28-AH28</f>
        <v>-3763000</v>
      </c>
    </row>
    <row r="29" spans="1:39" x14ac:dyDescent="0.25">
      <c r="A29">
        <f>MAX(A$1:A28)+1</f>
        <v>27</v>
      </c>
      <c r="B29" t="s">
        <v>147</v>
      </c>
      <c r="C29" s="22" t="s">
        <v>145</v>
      </c>
      <c r="D29" s="94">
        <f>D28/D18</f>
        <v>0.42738744488709207</v>
      </c>
      <c r="E29" s="95">
        <f>E28/E18</f>
        <v>0.34290228483360458</v>
      </c>
      <c r="F29" s="96">
        <f>(E29-D29)*10000</f>
        <v>-844.85160053487493</v>
      </c>
      <c r="G29" s="94">
        <f>G28/G18</f>
        <v>0.46670107304734765</v>
      </c>
      <c r="H29" s="95">
        <f>H28/H18</f>
        <v>0.38762778611362303</v>
      </c>
      <c r="I29" s="96">
        <f>(H29-G29)*10000</f>
        <v>-790.73286933724614</v>
      </c>
      <c r="J29" s="94">
        <f>J28/J18</f>
        <v>0.57705980194978135</v>
      </c>
      <c r="K29" s="95">
        <f>K28/K18</f>
        <v>0.51769846725576019</v>
      </c>
      <c r="L29" s="96">
        <f>(K29-J29)*10000</f>
        <v>-593.61334694021161</v>
      </c>
      <c r="M29" s="94">
        <f>M28/M18</f>
        <v>0.69283644241738096</v>
      </c>
      <c r="N29" s="95">
        <f>N28/N18</f>
        <v>0.64936463312031578</v>
      </c>
      <c r="O29" s="96">
        <f>(N29-M29)*10000</f>
        <v>-434.71809297065181</v>
      </c>
      <c r="P29" s="94">
        <f>P28/P18</f>
        <v>0.62870995958072085</v>
      </c>
      <c r="Q29" s="95">
        <f>Q28/Q18</f>
        <v>0.57630604166532784</v>
      </c>
      <c r="R29" s="96">
        <f>(Q29-P29)*10000</f>
        <v>-524.03917915393004</v>
      </c>
      <c r="S29" s="94">
        <f>S28/S18</f>
        <v>0.52200687379217159</v>
      </c>
      <c r="T29" s="95">
        <f>T28/T18</f>
        <v>0.45826382489082784</v>
      </c>
      <c r="U29" s="96">
        <f>(T29-S29)*10000</f>
        <v>-637.43048901343741</v>
      </c>
      <c r="V29" s="94">
        <f>V28/V18</f>
        <v>0.3737349404541791</v>
      </c>
      <c r="W29" s="95">
        <f>W28/W18</f>
        <v>0.28128783836426352</v>
      </c>
      <c r="X29" s="96">
        <f>(W29-V29)*10000</f>
        <v>-924.47102089915575</v>
      </c>
      <c r="Y29" s="97">
        <f>Y28/Y18</f>
        <v>0.59687588295841576</v>
      </c>
      <c r="Z29" s="98">
        <f>Z28/Z18</f>
        <v>0.52504790598615603</v>
      </c>
      <c r="AA29" s="96">
        <f>(Z29-Y29)*10000</f>
        <v>-718.27976972259728</v>
      </c>
      <c r="AB29" s="97">
        <f>AB28/AB18</f>
        <v>0.61703511497905583</v>
      </c>
      <c r="AC29" s="98">
        <f>AC28/AC18</f>
        <v>0.55499005149780978</v>
      </c>
      <c r="AD29" s="96">
        <f>(AC29-AB29)*10000</f>
        <v>-620.45063481246052</v>
      </c>
      <c r="AE29" s="97">
        <f>AE28/AE18</f>
        <v>0.60811457517562328</v>
      </c>
      <c r="AF29" s="98">
        <f>AF28/AF18</f>
        <v>0.55045679566801287</v>
      </c>
      <c r="AG29" s="96">
        <f>(AF29-AE29)*10000</f>
        <v>-576.57779507610417</v>
      </c>
      <c r="AH29" s="97" t="e">
        <f>AH28/AH18</f>
        <v>#DIV/0!</v>
      </c>
      <c r="AI29" s="98" t="e">
        <f>AI28/AI18</f>
        <v>#DIV/0!</v>
      </c>
      <c r="AJ29" s="96" t="e">
        <f>(AI29-AH29)*10000</f>
        <v>#DIV/0!</v>
      </c>
    </row>
    <row r="30" spans="1:39" x14ac:dyDescent="0.25">
      <c r="A30">
        <f>MAX(A$1:A29)+1</f>
        <v>28</v>
      </c>
      <c r="C30" s="22" t="s">
        <v>125</v>
      </c>
      <c r="D30" s="88"/>
      <c r="E30" s="89"/>
      <c r="F30" s="90"/>
      <c r="G30" s="88"/>
      <c r="H30" s="89"/>
      <c r="I30" s="90"/>
      <c r="J30" s="88"/>
      <c r="K30" s="89"/>
      <c r="L30" s="90"/>
      <c r="M30" s="88"/>
      <c r="N30" s="89"/>
      <c r="O30" s="90"/>
      <c r="P30" s="88"/>
      <c r="Q30" s="89"/>
      <c r="R30" s="90"/>
      <c r="S30" s="88"/>
      <c r="T30" s="89"/>
      <c r="U30" s="90"/>
      <c r="V30" s="88"/>
      <c r="W30" s="89"/>
      <c r="X30" s="90"/>
      <c r="Y30" s="88"/>
      <c r="Z30" s="89"/>
      <c r="AA30" s="90"/>
      <c r="AB30" s="88"/>
      <c r="AC30" s="89"/>
      <c r="AD30" s="90"/>
      <c r="AE30" s="88"/>
      <c r="AF30" s="89"/>
      <c r="AG30" s="90"/>
      <c r="AH30" s="88"/>
      <c r="AI30" s="89"/>
      <c r="AJ30" s="90"/>
    </row>
    <row r="31" spans="1:39" x14ac:dyDescent="0.25">
      <c r="A31" s="198">
        <f>MAX(A$1:A30)+1</f>
        <v>29</v>
      </c>
      <c r="C31" t="s">
        <v>16</v>
      </c>
      <c r="D31" s="88">
        <f>SUMIFS(INDEX('Raw Data'!$1:$1048576,0,MATCH(Ranking!D$1,'Raw Data'!$5:$5,0)),'Raw Data'!$B:$B,Ranking!D$2,'Raw Data'!$D:$D,Ranking!$C31)</f>
        <v>410600</v>
      </c>
      <c r="E31" s="89">
        <f>SUMIFS(INDEX('Raw Data'!$1:$1048576,0,MATCH(Ranking!E$1,'Raw Data'!$5:$5,0)),'Raw Data'!$B:$B,Ranking!E$2,'Raw Data'!$D:$D,Ranking!$C31)</f>
        <v>663200</v>
      </c>
      <c r="F31" s="90">
        <f>E31-D31</f>
        <v>252600</v>
      </c>
      <c r="G31" s="88">
        <f>SUMIFS(INDEX('Raw Data'!$1:$1048576,0,MATCH(Ranking!G$1,'Raw Data'!$5:$5,0)),'Raw Data'!$B:$B,Ranking!G$2,'Raw Data'!$D:$D,Ranking!$C31)</f>
        <v>410600</v>
      </c>
      <c r="H31" s="89">
        <f>SUMIFS(INDEX('Raw Data'!$1:$1048576,0,MATCH(Ranking!H$1,'Raw Data'!$5:$5,0)),'Raw Data'!$B:$B,Ranking!H$2,'Raw Data'!$D:$D,Ranking!$C31)</f>
        <v>663200</v>
      </c>
      <c r="I31" s="90">
        <f>H31-G31</f>
        <v>252600</v>
      </c>
      <c r="J31" s="88">
        <f>SUMIFS(INDEX('Raw Data'!$1:$1048576,0,MATCH(Ranking!J$1,'Raw Data'!$5:$5,0)),'Raw Data'!$B:$B,Ranking!J$2,'Raw Data'!$D:$D,Ranking!$C31)</f>
        <v>410600</v>
      </c>
      <c r="K31" s="89">
        <f>SUMIFS(INDEX('Raw Data'!$1:$1048576,0,MATCH(Ranking!K$1,'Raw Data'!$5:$5,0)),'Raw Data'!$B:$B,Ranking!K$2,'Raw Data'!$D:$D,Ranking!$C31)</f>
        <v>663200</v>
      </c>
      <c r="L31" s="90">
        <f>K31-J31</f>
        <v>252600</v>
      </c>
      <c r="M31" s="88">
        <f>SUMIFS(INDEX('Raw Data'!$1:$1048576,0,MATCH(Ranking!M$1,'Raw Data'!$5:$5,0)),'Raw Data'!$B:$B,Ranking!M$2,'Raw Data'!$D:$D,Ranking!$C31)</f>
        <v>410600</v>
      </c>
      <c r="N31" s="89">
        <f>SUMIFS(INDEX('Raw Data'!$1:$1048576,0,MATCH(Ranking!N$1,'Raw Data'!$5:$5,0)),'Raw Data'!$B:$B,Ranking!N$2,'Raw Data'!$D:$D,Ranking!$C31)</f>
        <v>663200</v>
      </c>
      <c r="O31" s="90">
        <f>N31-M31</f>
        <v>252600</v>
      </c>
      <c r="P31" s="88">
        <f>SUMIFS(INDEX('Raw Data'!$1:$1048576,0,MATCH(Ranking!P$1,'Raw Data'!$5:$5,0)),'Raw Data'!$B:$B,Ranking!P$2,'Raw Data'!$D:$D,Ranking!$C31)</f>
        <v>410600</v>
      </c>
      <c r="Q31" s="89">
        <f>SUMIFS(INDEX('Raw Data'!$1:$1048576,0,MATCH(Ranking!Q$1,'Raw Data'!$5:$5,0)),'Raw Data'!$B:$B,Ranking!Q$2,'Raw Data'!$D:$D,Ranking!$C31)</f>
        <v>663200</v>
      </c>
      <c r="R31" s="90">
        <f>Q31-P31</f>
        <v>252600</v>
      </c>
      <c r="S31" s="88">
        <f>SUMIFS(INDEX('Raw Data'!$1:$1048576,0,MATCH(Ranking!S$1,'Raw Data'!$5:$5,0)),'Raw Data'!$B:$B,Ranking!S$2,'Raw Data'!$D:$D,Ranking!$C31)</f>
        <v>410600</v>
      </c>
      <c r="T31" s="89">
        <f>SUMIFS(INDEX('Raw Data'!$1:$1048576,0,MATCH(Ranking!T$1,'Raw Data'!$5:$5,0)),'Raw Data'!$B:$B,Ranking!T$2,'Raw Data'!$D:$D,Ranking!$C31)</f>
        <v>663200</v>
      </c>
      <c r="U31" s="90">
        <f>T31-S31</f>
        <v>252600</v>
      </c>
      <c r="V31" s="88">
        <f>SUMIFS(INDEX('Raw Data'!$1:$1048576,0,MATCH(Ranking!V$1,'Raw Data'!$5:$5,0)),'Raw Data'!$B:$B,Ranking!V$2,'Raw Data'!$D:$D,Ranking!$C31)</f>
        <v>410600</v>
      </c>
      <c r="W31" s="89">
        <f>SUMIFS(INDEX('Raw Data'!$1:$1048576,0,MATCH(Ranking!W$1,'Raw Data'!$5:$5,0)),'Raw Data'!$B:$B,Ranking!W$2,'Raw Data'!$D:$D,Ranking!$C31)</f>
        <v>663200</v>
      </c>
      <c r="X31" s="90">
        <f>W31-V31</f>
        <v>252600</v>
      </c>
      <c r="Y31" s="88">
        <f>SUMIFS(INDEX('Raw Data'!$1:$1048576,0,MATCH(Ranking!Y$1,'Raw Data'!$5:$5,0)),'Raw Data'!$B:$B,Ranking!Y$2,'Raw Data'!$D:$D,Ranking!$C31)</f>
        <v>410600</v>
      </c>
      <c r="Z31" s="89">
        <f>SUMIFS(INDEX('Raw Data'!$1:$1048576,0,MATCH(Ranking!Z$1,'Raw Data'!$5:$5,0)),'Raw Data'!$B:$B,Ranking!Z$2,'Raw Data'!$D:$D,Ranking!$C31)</f>
        <v>663200</v>
      </c>
      <c r="AA31" s="90">
        <f>Z31-Y31</f>
        <v>252600</v>
      </c>
      <c r="AB31" s="88">
        <f>SUMIFS(INDEX('Raw Data'!$1:$1048576,0,MATCH(Ranking!AB$1,'Raw Data'!$5:$5,0)),'Raw Data'!$B:$B,Ranking!AB$2,'Raw Data'!$D:$D,Ranking!$C31)</f>
        <v>410600</v>
      </c>
      <c r="AC31" s="89">
        <f>SUMIFS(INDEX('Raw Data'!$1:$1048576,0,MATCH(Ranking!AC$1,'Raw Data'!$5:$5,0)),'Raw Data'!$B:$B,Ranking!AC$2,'Raw Data'!$D:$D,Ranking!$C31)</f>
        <v>663200</v>
      </c>
      <c r="AD31" s="90">
        <f>AC31-AB31</f>
        <v>252600</v>
      </c>
      <c r="AE31" s="88">
        <f>SUMIFS(INDEX('Raw Data'!$1:$1048576,0,MATCH(Ranking!AE$1,'Raw Data'!$5:$5,0)),'Raw Data'!$B:$B,Ranking!AE$2,'Raw Data'!$D:$D,Ranking!$C31)</f>
        <v>410600</v>
      </c>
      <c r="AF31" s="89">
        <f>SUMIFS(INDEX('Raw Data'!$1:$1048576,0,MATCH(Ranking!AF$1,'Raw Data'!$5:$5,0)),'Raw Data'!$B:$B,Ranking!AF$2,'Raw Data'!$D:$D,Ranking!$C31)</f>
        <v>663200</v>
      </c>
      <c r="AG31" s="90">
        <f>AF31-AE31</f>
        <v>252600</v>
      </c>
      <c r="AH31" s="88">
        <f>SUMIFS(INDEX('Raw Data'!$1:$1048576,0,MATCH(Ranking!AH$1,'Raw Data'!$5:$5,0)),'Raw Data'!$B:$B,Ranking!AH$2,'Raw Data'!$D:$D,Ranking!$C31)</f>
        <v>2053000</v>
      </c>
      <c r="AI31" s="89">
        <f>SUMIFS(INDEX('Raw Data'!$1:$1048576,0,MATCH(Ranking!AI$1,'Raw Data'!$5:$5,0)),'Raw Data'!$B:$B,Ranking!AI$2,'Raw Data'!$D:$D,Ranking!$C31)</f>
        <v>3316000</v>
      </c>
      <c r="AJ31" s="90">
        <f>AI31-AH31</f>
        <v>1263000</v>
      </c>
    </row>
    <row r="32" spans="1:39" x14ac:dyDescent="0.25">
      <c r="A32">
        <f>MAX(A$1:A31)+1</f>
        <v>30</v>
      </c>
      <c r="C32" t="s">
        <v>17</v>
      </c>
      <c r="D32" s="88">
        <f>SUMIFS(INDEX('Raw Data'!$1:$1048576,0,MATCH(Ranking!D$1,'Raw Data'!$5:$5,0)),'Raw Data'!$B:$B,Ranking!D$2,'Raw Data'!$D:$D,Ranking!$C32)</f>
        <v>82150</v>
      </c>
      <c r="E32" s="89">
        <f>SUMIFS(INDEX('Raw Data'!$1:$1048576,0,MATCH(Ranking!E$1,'Raw Data'!$5:$5,0)),'Raw Data'!$B:$B,Ranking!E$2,'Raw Data'!$D:$D,Ranking!$C32)</f>
        <v>132050</v>
      </c>
      <c r="F32" s="90">
        <f t="shared" si="13"/>
        <v>49900</v>
      </c>
      <c r="G32" s="88">
        <f>SUMIFS(INDEX('Raw Data'!$1:$1048576,0,MATCH(Ranking!G$1,'Raw Data'!$5:$5,0)),'Raw Data'!$B:$B,Ranking!G$2,'Raw Data'!$D:$D,Ranking!$C32)</f>
        <v>93550</v>
      </c>
      <c r="H32" s="89">
        <f>SUMIFS(INDEX('Raw Data'!$1:$1048576,0,MATCH(Ranking!H$1,'Raw Data'!$5:$5,0)),'Raw Data'!$B:$B,Ranking!H$2,'Raw Data'!$D:$D,Ranking!$C32)</f>
        <v>150250</v>
      </c>
      <c r="I32" s="90">
        <f t="shared" ref="I32:I34" si="45">H32-G32</f>
        <v>56700</v>
      </c>
      <c r="J32" s="88">
        <f>SUMIFS(INDEX('Raw Data'!$1:$1048576,0,MATCH(Ranking!J$1,'Raw Data'!$5:$5,0)),'Raw Data'!$B:$B,Ranking!J$2,'Raw Data'!$D:$D,Ranking!$C32)</f>
        <v>89500</v>
      </c>
      <c r="K32" s="89">
        <f>SUMIFS(INDEX('Raw Data'!$1:$1048576,0,MATCH(Ranking!K$1,'Raw Data'!$5:$5,0)),'Raw Data'!$B:$B,Ranking!K$2,'Raw Data'!$D:$D,Ranking!$C32)</f>
        <v>144950</v>
      </c>
      <c r="L32" s="90">
        <f t="shared" ref="L32:L34" si="46">K32-J32</f>
        <v>55450</v>
      </c>
      <c r="M32" s="88">
        <f>SUMIFS(INDEX('Raw Data'!$1:$1048576,0,MATCH(Ranking!M$1,'Raw Data'!$5:$5,0)),'Raw Data'!$B:$B,Ranking!M$2,'Raw Data'!$D:$D,Ranking!$C32)</f>
        <v>57720</v>
      </c>
      <c r="N32" s="89">
        <f>SUMIFS(INDEX('Raw Data'!$1:$1048576,0,MATCH(Ranking!N$1,'Raw Data'!$5:$5,0)),'Raw Data'!$B:$B,Ranking!N$2,'Raw Data'!$D:$D,Ranking!$C32)</f>
        <v>92680</v>
      </c>
      <c r="O32" s="90">
        <f t="shared" ref="O32:O34" si="47">N32-M32</f>
        <v>34960</v>
      </c>
      <c r="P32" s="88">
        <f>SUMIFS(INDEX('Raw Data'!$1:$1048576,0,MATCH(Ranking!P$1,'Raw Data'!$5:$5,0)),'Raw Data'!$B:$B,Ranking!P$2,'Raw Data'!$D:$D,Ranking!$C32)</f>
        <v>64480</v>
      </c>
      <c r="Q32" s="89">
        <f>SUMIFS(INDEX('Raw Data'!$1:$1048576,0,MATCH(Ranking!Q$1,'Raw Data'!$5:$5,0)),'Raw Data'!$B:$B,Ranking!Q$2,'Raw Data'!$D:$D,Ranking!$C32)</f>
        <v>103520</v>
      </c>
      <c r="R32" s="90">
        <f t="shared" ref="R32:R34" si="48">Q32-P32</f>
        <v>39040</v>
      </c>
      <c r="S32" s="88">
        <f>SUMIFS(INDEX('Raw Data'!$1:$1048576,0,MATCH(Ranking!S$1,'Raw Data'!$5:$5,0)),'Raw Data'!$B:$B,Ranking!S$2,'Raw Data'!$D:$D,Ranking!$C32)</f>
        <v>56900</v>
      </c>
      <c r="T32" s="89">
        <f>SUMIFS(INDEX('Raw Data'!$1:$1048576,0,MATCH(Ranking!T$1,'Raw Data'!$5:$5,0)),'Raw Data'!$B:$B,Ranking!T$2,'Raw Data'!$D:$D,Ranking!$C32)</f>
        <v>92100</v>
      </c>
      <c r="U32" s="90">
        <f t="shared" ref="U32:U34" si="49">T32-S32</f>
        <v>35200</v>
      </c>
      <c r="V32" s="88">
        <f>SUMIFS(INDEX('Raw Data'!$1:$1048576,0,MATCH(Ranking!V$1,'Raw Data'!$5:$5,0)),'Raw Data'!$B:$B,Ranking!V$2,'Raw Data'!$D:$D,Ranking!$C32)</f>
        <v>91600</v>
      </c>
      <c r="W32" s="89">
        <f>SUMIFS(INDEX('Raw Data'!$1:$1048576,0,MATCH(Ranking!W$1,'Raw Data'!$5:$5,0)),'Raw Data'!$B:$B,Ranking!W$2,'Raw Data'!$D:$D,Ranking!$C32)</f>
        <v>147540</v>
      </c>
      <c r="X32" s="90">
        <f t="shared" ref="X32:X34" si="50">W32-V32</f>
        <v>55940</v>
      </c>
      <c r="Y32" s="88">
        <f>SUMIFS(INDEX('Raw Data'!$1:$1048576,0,MATCH(Ranking!Y$1,'Raw Data'!$5:$5,0)),'Raw Data'!$B:$B,Ranking!Y$2,'Raw Data'!$D:$D,Ranking!$C32)</f>
        <v>62960</v>
      </c>
      <c r="Z32" s="89">
        <f>SUMIFS(INDEX('Raw Data'!$1:$1048576,0,MATCH(Ranking!Z$1,'Raw Data'!$5:$5,0)),'Raw Data'!$B:$B,Ranking!Z$2,'Raw Data'!$D:$D,Ranking!$C32)</f>
        <v>101320</v>
      </c>
      <c r="AA32" s="90">
        <f t="shared" ref="AA32:AA34" si="51">Z32-Y32</f>
        <v>38360</v>
      </c>
      <c r="AB32" s="88">
        <f>SUMIFS(INDEX('Raw Data'!$1:$1048576,0,MATCH(Ranking!AB$1,'Raw Data'!$5:$5,0)),'Raw Data'!$B:$B,Ranking!AB$2,'Raw Data'!$D:$D,Ranking!$C32)</f>
        <v>48960</v>
      </c>
      <c r="AC32" s="89">
        <f>SUMIFS(INDEX('Raw Data'!$1:$1048576,0,MATCH(Ranking!AC$1,'Raw Data'!$5:$5,0)),'Raw Data'!$B:$B,Ranking!AC$2,'Raw Data'!$D:$D,Ranking!$C32)</f>
        <v>78640</v>
      </c>
      <c r="AD32" s="90">
        <f t="shared" ref="AD32:AD34" si="52">AC32-AB32</f>
        <v>29680</v>
      </c>
      <c r="AE32" s="88">
        <f>SUMIFS(INDEX('Raw Data'!$1:$1048576,0,MATCH(Ranking!AE$1,'Raw Data'!$5:$5,0)),'Raw Data'!$B:$B,Ranking!AE$2,'Raw Data'!$D:$D,Ranking!$C32)</f>
        <v>85050</v>
      </c>
      <c r="AF32" s="89">
        <f>SUMIFS(INDEX('Raw Data'!$1:$1048576,0,MATCH(Ranking!AF$1,'Raw Data'!$5:$5,0)),'Raw Data'!$B:$B,Ranking!AF$2,'Raw Data'!$D:$D,Ranking!$C32)</f>
        <v>136900</v>
      </c>
      <c r="AG32" s="90">
        <f t="shared" ref="AG32:AG34" si="53">AF32-AE32</f>
        <v>51850</v>
      </c>
      <c r="AH32" s="88">
        <f>SUMIFS(INDEX('Raw Data'!$1:$1048576,0,MATCH(Ranking!AH$1,'Raw Data'!$5:$5,0)),'Raw Data'!$B:$B,Ranking!AH$2,'Raw Data'!$D:$D,Ranking!$C32)</f>
        <v>90000</v>
      </c>
      <c r="AI32" s="89">
        <f>SUMIFS(INDEX('Raw Data'!$1:$1048576,0,MATCH(Ranking!AI$1,'Raw Data'!$5:$5,0)),'Raw Data'!$B:$B,Ranking!AI$2,'Raw Data'!$D:$D,Ranking!$C32)</f>
        <v>162000</v>
      </c>
      <c r="AJ32" s="90">
        <f t="shared" ref="AJ32:AJ34" si="54">AI32-AH32</f>
        <v>72000</v>
      </c>
    </row>
    <row r="33" spans="1:39" x14ac:dyDescent="0.25">
      <c r="A33">
        <f>MAX(A$1:A32)+1</f>
        <v>31</v>
      </c>
      <c r="C33" t="s">
        <v>49</v>
      </c>
      <c r="D33" s="88">
        <f>SUMIFS(INDEX('Raw Data'!$1:$1048576,0,MATCH(Ranking!D$1,'Raw Data'!$5:$5,0)),'Raw Data'!$B:$B,Ranking!D$2,'Raw Data'!$D:$D,Ranking!$C33)</f>
        <v>0</v>
      </c>
      <c r="E33" s="89">
        <f>SUMIFS(INDEX('Raw Data'!$1:$1048576,0,MATCH(Ranking!E$1,'Raw Data'!$5:$5,0)),'Raw Data'!$B:$B,Ranking!E$2,'Raw Data'!$D:$D,Ranking!$C33)</f>
        <v>0</v>
      </c>
      <c r="F33" s="90">
        <f t="shared" si="13"/>
        <v>0</v>
      </c>
      <c r="G33" s="88">
        <f>SUMIFS(INDEX('Raw Data'!$1:$1048576,0,MATCH(Ranking!G$1,'Raw Data'!$5:$5,0)),'Raw Data'!$B:$B,Ranking!G$2,'Raw Data'!$D:$D,Ranking!$C33)</f>
        <v>0</v>
      </c>
      <c r="H33" s="89">
        <f>SUMIFS(INDEX('Raw Data'!$1:$1048576,0,MATCH(Ranking!H$1,'Raw Data'!$5:$5,0)),'Raw Data'!$B:$B,Ranking!H$2,'Raw Data'!$D:$D,Ranking!$C33)</f>
        <v>0</v>
      </c>
      <c r="I33" s="90">
        <f t="shared" si="45"/>
        <v>0</v>
      </c>
      <c r="J33" s="88">
        <f>SUMIFS(INDEX('Raw Data'!$1:$1048576,0,MATCH(Ranking!J$1,'Raw Data'!$5:$5,0)),'Raw Data'!$B:$B,Ranking!J$2,'Raw Data'!$D:$D,Ranking!$C33)</f>
        <v>0</v>
      </c>
      <c r="K33" s="89">
        <f>SUMIFS(INDEX('Raw Data'!$1:$1048576,0,MATCH(Ranking!K$1,'Raw Data'!$5:$5,0)),'Raw Data'!$B:$B,Ranking!K$2,'Raw Data'!$D:$D,Ranking!$C33)</f>
        <v>0</v>
      </c>
      <c r="L33" s="90">
        <f t="shared" si="46"/>
        <v>0</v>
      </c>
      <c r="M33" s="88">
        <f>SUMIFS(INDEX('Raw Data'!$1:$1048576,0,MATCH(Ranking!M$1,'Raw Data'!$5:$5,0)),'Raw Data'!$B:$B,Ranking!M$2,'Raw Data'!$D:$D,Ranking!$C33)</f>
        <v>0</v>
      </c>
      <c r="N33" s="89">
        <f>SUMIFS(INDEX('Raw Data'!$1:$1048576,0,MATCH(Ranking!N$1,'Raw Data'!$5:$5,0)),'Raw Data'!$B:$B,Ranking!N$2,'Raw Data'!$D:$D,Ranking!$C33)</f>
        <v>0</v>
      </c>
      <c r="O33" s="90">
        <f t="shared" si="47"/>
        <v>0</v>
      </c>
      <c r="P33" s="88">
        <f>SUMIFS(INDEX('Raw Data'!$1:$1048576,0,MATCH(Ranking!P$1,'Raw Data'!$5:$5,0)),'Raw Data'!$B:$B,Ranking!P$2,'Raw Data'!$D:$D,Ranking!$C33)</f>
        <v>0</v>
      </c>
      <c r="Q33" s="89">
        <f>SUMIFS(INDEX('Raw Data'!$1:$1048576,0,MATCH(Ranking!Q$1,'Raw Data'!$5:$5,0)),'Raw Data'!$B:$B,Ranking!Q$2,'Raw Data'!$D:$D,Ranking!$C33)</f>
        <v>0</v>
      </c>
      <c r="R33" s="90">
        <f t="shared" si="48"/>
        <v>0</v>
      </c>
      <c r="S33" s="88">
        <f>SUMIFS(INDEX('Raw Data'!$1:$1048576,0,MATCH(Ranking!S$1,'Raw Data'!$5:$5,0)),'Raw Data'!$B:$B,Ranking!S$2,'Raw Data'!$D:$D,Ranking!$C33)</f>
        <v>0</v>
      </c>
      <c r="T33" s="89">
        <f>SUMIFS(INDEX('Raw Data'!$1:$1048576,0,MATCH(Ranking!T$1,'Raw Data'!$5:$5,0)),'Raw Data'!$B:$B,Ranking!T$2,'Raw Data'!$D:$D,Ranking!$C33)</f>
        <v>0</v>
      </c>
      <c r="U33" s="90">
        <f t="shared" si="49"/>
        <v>0</v>
      </c>
      <c r="V33" s="88">
        <f>SUMIFS(INDEX('Raw Data'!$1:$1048576,0,MATCH(Ranking!V$1,'Raw Data'!$5:$5,0)),'Raw Data'!$B:$B,Ranking!V$2,'Raw Data'!$D:$D,Ranking!$C33)</f>
        <v>0</v>
      </c>
      <c r="W33" s="89">
        <f>SUMIFS(INDEX('Raw Data'!$1:$1048576,0,MATCH(Ranking!W$1,'Raw Data'!$5:$5,0)),'Raw Data'!$B:$B,Ranking!W$2,'Raw Data'!$D:$D,Ranking!$C33)</f>
        <v>0</v>
      </c>
      <c r="X33" s="90">
        <f t="shared" si="50"/>
        <v>0</v>
      </c>
      <c r="Y33" s="88">
        <f>SUMIFS(INDEX('Raw Data'!$1:$1048576,0,MATCH(Ranking!Y$1,'Raw Data'!$5:$5,0)),'Raw Data'!$B:$B,Ranking!Y$2,'Raw Data'!$D:$D,Ranking!$C33)</f>
        <v>0</v>
      </c>
      <c r="Z33" s="89">
        <f>SUMIFS(INDEX('Raw Data'!$1:$1048576,0,MATCH(Ranking!Z$1,'Raw Data'!$5:$5,0)),'Raw Data'!$B:$B,Ranking!Z$2,'Raw Data'!$D:$D,Ranking!$C33)</f>
        <v>0</v>
      </c>
      <c r="AA33" s="90">
        <f t="shared" si="51"/>
        <v>0</v>
      </c>
      <c r="AB33" s="88">
        <f>SUMIFS(INDEX('Raw Data'!$1:$1048576,0,MATCH(Ranking!AB$1,'Raw Data'!$5:$5,0)),'Raw Data'!$B:$B,Ranking!AB$2,'Raw Data'!$D:$D,Ranking!$C33)</f>
        <v>0</v>
      </c>
      <c r="AC33" s="89">
        <f>SUMIFS(INDEX('Raw Data'!$1:$1048576,0,MATCH(Ranking!AC$1,'Raw Data'!$5:$5,0)),'Raw Data'!$B:$B,Ranking!AC$2,'Raw Data'!$D:$D,Ranking!$C33)</f>
        <v>0</v>
      </c>
      <c r="AD33" s="90">
        <f t="shared" si="52"/>
        <v>0</v>
      </c>
      <c r="AE33" s="88">
        <f>SUMIFS(INDEX('Raw Data'!$1:$1048576,0,MATCH(Ranking!AE$1,'Raw Data'!$5:$5,0)),'Raw Data'!$B:$B,Ranking!AE$2,'Raw Data'!$D:$D,Ranking!$C33)</f>
        <v>0</v>
      </c>
      <c r="AF33" s="89">
        <f>SUMIFS(INDEX('Raw Data'!$1:$1048576,0,MATCH(Ranking!AF$1,'Raw Data'!$5:$5,0)),'Raw Data'!$B:$B,Ranking!AF$2,'Raw Data'!$D:$D,Ranking!$C33)</f>
        <v>0</v>
      </c>
      <c r="AG33" s="90">
        <f t="shared" si="53"/>
        <v>0</v>
      </c>
      <c r="AH33" s="88">
        <f>SUMIFS(INDEX('Raw Data'!$1:$1048576,0,MATCH(Ranking!AH$1,'Raw Data'!$5:$5,0)),'Raw Data'!$B:$B,Ranking!AH$2,'Raw Data'!$D:$D,Ranking!$C33)</f>
        <v>6632000</v>
      </c>
      <c r="AI33" s="89">
        <f>SUMIFS(INDEX('Raw Data'!$1:$1048576,0,MATCH(Ranking!AI$1,'Raw Data'!$5:$5,0)),'Raw Data'!$B:$B,Ranking!AI$2,'Raw Data'!$D:$D,Ranking!$C33)</f>
        <v>8757000</v>
      </c>
      <c r="AJ33" s="90">
        <f t="shared" si="54"/>
        <v>2125000</v>
      </c>
    </row>
    <row r="34" spans="1:39" x14ac:dyDescent="0.25">
      <c r="A34">
        <f>MAX(A$1:A33)+1</f>
        <v>32</v>
      </c>
      <c r="C34" s="38" t="s">
        <v>127</v>
      </c>
      <c r="D34" s="88">
        <f>SUM(D31:D33)</f>
        <v>492750</v>
      </c>
      <c r="E34" s="89">
        <f>SUM(E31:E33)</f>
        <v>795250</v>
      </c>
      <c r="F34" s="90">
        <f t="shared" si="13"/>
        <v>302500</v>
      </c>
      <c r="G34" s="88">
        <f>SUM(G31:G33)</f>
        <v>504150</v>
      </c>
      <c r="H34" s="89">
        <f>SUM(H31:H33)</f>
        <v>813450</v>
      </c>
      <c r="I34" s="90">
        <f t="shared" si="45"/>
        <v>309300</v>
      </c>
      <c r="J34" s="88">
        <f>SUM(J31:J33)</f>
        <v>500100</v>
      </c>
      <c r="K34" s="89">
        <f>SUM(K31:K33)</f>
        <v>808150</v>
      </c>
      <c r="L34" s="90">
        <f t="shared" si="46"/>
        <v>308050</v>
      </c>
      <c r="M34" s="88">
        <f>SUM(M31:M33)</f>
        <v>468320</v>
      </c>
      <c r="N34" s="89">
        <f>SUM(N31:N33)</f>
        <v>755880</v>
      </c>
      <c r="O34" s="90">
        <f t="shared" si="47"/>
        <v>287560</v>
      </c>
      <c r="P34" s="88">
        <f>SUM(P31:P33)</f>
        <v>475080</v>
      </c>
      <c r="Q34" s="89">
        <f>SUM(Q31:Q33)</f>
        <v>766720</v>
      </c>
      <c r="R34" s="90">
        <f t="shared" si="48"/>
        <v>291640</v>
      </c>
      <c r="S34" s="88">
        <f>SUM(S31:S33)</f>
        <v>467500</v>
      </c>
      <c r="T34" s="89">
        <f>SUM(T31:T33)</f>
        <v>755300</v>
      </c>
      <c r="U34" s="90">
        <f t="shared" si="49"/>
        <v>287800</v>
      </c>
      <c r="V34" s="88">
        <f>SUM(V31:V33)</f>
        <v>502200</v>
      </c>
      <c r="W34" s="89">
        <f>SUM(W31:W33)</f>
        <v>810740</v>
      </c>
      <c r="X34" s="90">
        <f t="shared" si="50"/>
        <v>308540</v>
      </c>
      <c r="Y34" s="88">
        <f>SUM(Y31:Y33)</f>
        <v>473560</v>
      </c>
      <c r="Z34" s="89">
        <f>SUM(Z31:Z33)</f>
        <v>764520</v>
      </c>
      <c r="AA34" s="90">
        <f t="shared" si="51"/>
        <v>290960</v>
      </c>
      <c r="AB34" s="88">
        <f>SUM(AB31:AB33)</f>
        <v>459560</v>
      </c>
      <c r="AC34" s="89">
        <f>SUM(AC31:AC33)</f>
        <v>741840</v>
      </c>
      <c r="AD34" s="90">
        <f t="shared" si="52"/>
        <v>282280</v>
      </c>
      <c r="AE34" s="88">
        <f>SUM(AE31:AE33)</f>
        <v>495650</v>
      </c>
      <c r="AF34" s="89">
        <f>SUM(AF31:AF33)</f>
        <v>800100</v>
      </c>
      <c r="AG34" s="90">
        <f t="shared" si="53"/>
        <v>304450</v>
      </c>
      <c r="AH34" s="88">
        <f>SUM(AH31:AH33)</f>
        <v>8775000</v>
      </c>
      <c r="AI34" s="89">
        <f>SUM(AI31:AI33)</f>
        <v>12235000</v>
      </c>
      <c r="AJ34" s="90">
        <f t="shared" si="54"/>
        <v>3460000</v>
      </c>
    </row>
    <row r="35" spans="1:39" x14ac:dyDescent="0.25">
      <c r="A35">
        <f>MAX(A$1:A34)+1</f>
        <v>33</v>
      </c>
      <c r="C35" s="54"/>
      <c r="D35" s="88"/>
      <c r="E35" s="89"/>
      <c r="F35" s="90"/>
      <c r="G35" s="88"/>
      <c r="H35" s="89"/>
      <c r="I35" s="90"/>
      <c r="J35" s="88"/>
      <c r="K35" s="89"/>
      <c r="L35" s="90"/>
      <c r="M35" s="88"/>
      <c r="N35" s="89"/>
      <c r="O35" s="90"/>
      <c r="P35" s="88"/>
      <c r="Q35" s="89"/>
      <c r="R35" s="90"/>
      <c r="S35" s="88"/>
      <c r="T35" s="89"/>
      <c r="U35" s="90"/>
      <c r="V35" s="88"/>
      <c r="W35" s="89"/>
      <c r="X35" s="90"/>
      <c r="Y35" s="88"/>
      <c r="Z35" s="89"/>
      <c r="AA35" s="90"/>
      <c r="AB35" s="88"/>
      <c r="AC35" s="89"/>
      <c r="AD35" s="90"/>
      <c r="AE35" s="88"/>
      <c r="AF35" s="89"/>
      <c r="AG35" s="90"/>
      <c r="AH35" s="88"/>
      <c r="AI35" s="89"/>
      <c r="AJ35" s="90"/>
    </row>
    <row r="36" spans="1:39" ht="15.75" thickBot="1" x14ac:dyDescent="0.3">
      <c r="A36">
        <f>MAX(A$1:A35)+1</f>
        <v>34</v>
      </c>
      <c r="B36" t="str">
        <f>C36</f>
        <v>Total Op Income</v>
      </c>
      <c r="C36" s="53" t="s">
        <v>93</v>
      </c>
      <c r="D36" s="88">
        <f>D28-D34</f>
        <v>672239.63809915259</v>
      </c>
      <c r="E36" s="89">
        <f>E28-E34</f>
        <v>514029.68196543492</v>
      </c>
      <c r="F36" s="90">
        <f t="shared" si="13"/>
        <v>-158209.95613371767</v>
      </c>
      <c r="G36" s="88">
        <f>G28-G34</f>
        <v>920345.65765154362</v>
      </c>
      <c r="H36" s="89">
        <f>H28-H34</f>
        <v>841417.21906389669</v>
      </c>
      <c r="I36" s="90">
        <f t="shared" ref="I36" si="55">H36-G36</f>
        <v>-78928.438587646931</v>
      </c>
      <c r="J36" s="88">
        <f>J28-J34</f>
        <v>1380453.157855534</v>
      </c>
      <c r="K36" s="89">
        <f>K28-K34</f>
        <v>1587907.1781453192</v>
      </c>
      <c r="L36" s="90">
        <f t="shared" ref="L36" si="56">K36-J36</f>
        <v>207454.02028978523</v>
      </c>
      <c r="M36" s="88">
        <f>M28-M34</f>
        <v>1159091.4583716048</v>
      </c>
      <c r="N36" s="89">
        <f>N28-N34</f>
        <v>1389622.1327840658</v>
      </c>
      <c r="O36" s="90">
        <f t="shared" ref="O36" si="57">N36-M36</f>
        <v>230530.674412461</v>
      </c>
      <c r="P36" s="88">
        <f>P28-P34</f>
        <v>1230932.0534401648</v>
      </c>
      <c r="Q36" s="89">
        <f>Q28-Q34</f>
        <v>1433394.030555401</v>
      </c>
      <c r="R36" s="90">
        <f t="shared" ref="R36" si="58">Q36-P36</f>
        <v>202461.97711523622</v>
      </c>
      <c r="S36" s="88">
        <f>S28-S34</f>
        <v>651008.63710011635</v>
      </c>
      <c r="T36" s="89">
        <f>T28-T34</f>
        <v>647061.15624162555</v>
      </c>
      <c r="U36" s="90">
        <f t="shared" ref="U36" si="59">T36-S36</f>
        <v>-3947.4808584908023</v>
      </c>
      <c r="V36" s="88">
        <f>V28-V34</f>
        <v>5237514.5226258561</v>
      </c>
      <c r="W36" s="89">
        <f>W28-W34</f>
        <v>5252364.3110082075</v>
      </c>
      <c r="X36" s="90">
        <f t="shared" ref="X36" si="60">W36-V36</f>
        <v>14849.788382351398</v>
      </c>
      <c r="Y36" s="88">
        <f>Y28-Y34</f>
        <v>575167.10420308448</v>
      </c>
      <c r="Z36" s="89">
        <f>Z28-Z34</f>
        <v>495556.25438719615</v>
      </c>
      <c r="AA36" s="90">
        <f t="shared" ref="AA36" si="61">Z36-Y36</f>
        <v>-79610.84981588833</v>
      </c>
      <c r="AB36" s="88">
        <f>AB28-AB34</f>
        <v>526497.74350964325</v>
      </c>
      <c r="AC36" s="89">
        <f>AC28-AC34</f>
        <v>484099.38058816642</v>
      </c>
      <c r="AD36" s="90">
        <f t="shared" ref="AD36" si="62">AC36-AB36</f>
        <v>-42398.36292147683</v>
      </c>
      <c r="AE36" s="88">
        <f>AE28-AE34</f>
        <v>1286049.2113579605</v>
      </c>
      <c r="AF36" s="89">
        <f>AF28-AF34</f>
        <v>1462923.2580772005</v>
      </c>
      <c r="AG36" s="90">
        <f t="shared" ref="AG36" si="63">AF36-AE36</f>
        <v>176874.04671924002</v>
      </c>
      <c r="AH36" s="88">
        <f>AH28-AH34</f>
        <v>-13790000</v>
      </c>
      <c r="AI36" s="89">
        <f>AI28-AI34</f>
        <v>-21013000</v>
      </c>
      <c r="AJ36" s="90">
        <f t="shared" ref="AJ36" si="64">AI36-AH36</f>
        <v>-7223000</v>
      </c>
      <c r="AL36" s="25">
        <f>SUM(D36,G36,J36,M36,P36,S36,V36,Y36,AB36,AE36,AH36)</f>
        <v>-150700.81578534096</v>
      </c>
      <c r="AM36" s="25">
        <f>SUM(E36,H36,K36,N36,Q36,T36,W36,Z36,AC36,AF36,AI36)</f>
        <v>-6904625.3971834853</v>
      </c>
    </row>
    <row r="37" spans="1:39" x14ac:dyDescent="0.25">
      <c r="A37">
        <f>MAX(A$1:A36)+1</f>
        <v>35</v>
      </c>
      <c r="D37" s="88"/>
      <c r="E37" s="89"/>
      <c r="F37" s="90"/>
      <c r="G37" s="88"/>
      <c r="H37" s="89"/>
      <c r="I37" s="90"/>
      <c r="J37" s="88"/>
      <c r="K37" s="89"/>
      <c r="L37" s="90"/>
      <c r="M37" s="88"/>
      <c r="N37" s="89"/>
      <c r="O37" s="90"/>
      <c r="P37" s="88"/>
      <c r="Q37" s="89"/>
      <c r="R37" s="90"/>
      <c r="S37" s="88"/>
      <c r="T37" s="89"/>
      <c r="U37" s="90"/>
      <c r="V37" s="88"/>
      <c r="W37" s="89"/>
      <c r="X37" s="90"/>
      <c r="Y37" s="88"/>
      <c r="Z37" s="89"/>
      <c r="AA37" s="90"/>
      <c r="AB37" s="88"/>
      <c r="AC37" s="89"/>
      <c r="AD37" s="90"/>
      <c r="AE37" s="88"/>
      <c r="AF37" s="89"/>
      <c r="AG37" s="90"/>
      <c r="AH37" s="88"/>
      <c r="AI37" s="89"/>
      <c r="AJ37" s="90"/>
    </row>
    <row r="38" spans="1:39" x14ac:dyDescent="0.25">
      <c r="A38">
        <f>MAX(A$1:A37)+1</f>
        <v>36</v>
      </c>
      <c r="C38" s="22" t="s">
        <v>94</v>
      </c>
      <c r="D38" s="88"/>
      <c r="E38" s="89"/>
      <c r="F38" s="90">
        <f>F31/F39</f>
        <v>11.034692443987796</v>
      </c>
      <c r="G38" s="88"/>
      <c r="H38" s="89"/>
      <c r="I38" s="90">
        <f>I31/I39</f>
        <v>10.592260856438385</v>
      </c>
      <c r="J38" s="88"/>
      <c r="K38" s="89"/>
      <c r="L38" s="90">
        <f>L31/L39</f>
        <v>9.9145293777788908</v>
      </c>
      <c r="M38" s="88"/>
      <c r="N38" s="89"/>
      <c r="O38" s="90">
        <f>O31/O39</f>
        <v>9.655520388972981</v>
      </c>
      <c r="P38" s="88"/>
      <c r="Q38" s="89"/>
      <c r="R38" s="90">
        <f>R31/R39</f>
        <v>10.325376062786134</v>
      </c>
      <c r="S38" s="88"/>
      <c r="T38" s="89"/>
      <c r="U38" s="90">
        <f>U31/U39</f>
        <v>10.251623376623376</v>
      </c>
      <c r="V38" s="88"/>
      <c r="W38" s="89"/>
      <c r="X38" s="90">
        <f>X31/X39</f>
        <v>9.0281351861382699</v>
      </c>
      <c r="Y38" s="88"/>
      <c r="Z38" s="89"/>
      <c r="AA38" s="90">
        <f>AA31/AA39</f>
        <v>8.7730265899808284</v>
      </c>
      <c r="AB38" s="88"/>
      <c r="AC38" s="89"/>
      <c r="AD38" s="90">
        <f>AD31/AD39</f>
        <v>10.467646022833227</v>
      </c>
      <c r="AE38" s="88"/>
      <c r="AF38" s="89"/>
      <c r="AG38" s="90">
        <f>AG31/AG39</f>
        <v>9.7711553636912196</v>
      </c>
      <c r="AH38" s="88"/>
      <c r="AI38" s="89"/>
      <c r="AJ38" s="90"/>
    </row>
    <row r="39" spans="1:39" x14ac:dyDescent="0.25">
      <c r="A39">
        <f>MAX(A$1:A38)+1</f>
        <v>37</v>
      </c>
      <c r="C39" t="s">
        <v>55</v>
      </c>
      <c r="D39" s="99">
        <f>SUMIFS(INDEX('Raw Data'!$1:$1048576,0,MATCH(Ranking!D$1,'Raw Data'!$5:$5,0)),'Raw Data'!$B:$B,Ranking!D$2,'Raw Data'!$D:$D,Ranking!$C39)</f>
        <v>37778.879999999997</v>
      </c>
      <c r="E39" s="100">
        <f>SUMIFS(INDEX('Raw Data'!$1:$1048576,0,MATCH(Ranking!E$1,'Raw Data'!$5:$5,0)),'Raw Data'!$B:$B,Ranking!E$2,'Raw Data'!$D:$D,Ranking!$C39)</f>
        <v>60670.32</v>
      </c>
      <c r="F39" s="101">
        <f>E39-D39</f>
        <v>22891.440000000002</v>
      </c>
      <c r="G39" s="99">
        <f>SUMIFS(INDEX('Raw Data'!$1:$1048576,0,MATCH(Ranking!G$1,'Raw Data'!$5:$5,0)),'Raw Data'!$B:$B,Ranking!G$2,'Raw Data'!$D:$D,Ranking!$C39)</f>
        <v>39270</v>
      </c>
      <c r="H39" s="100">
        <f>SUMIFS(INDEX('Raw Data'!$1:$1048576,0,MATCH(Ranking!H$1,'Raw Data'!$5:$5,0)),'Raw Data'!$B:$B,Ranking!H$2,'Raw Data'!$D:$D,Ranking!$C39)</f>
        <v>63117.599999999999</v>
      </c>
      <c r="I39" s="101">
        <f>H39-G39</f>
        <v>23847.599999999999</v>
      </c>
      <c r="J39" s="99">
        <f>SUMIFS(INDEX('Raw Data'!$1:$1048576,0,MATCH(Ranking!J$1,'Raw Data'!$5:$5,0)),'Raw Data'!$B:$B,Ranking!J$2,'Raw Data'!$D:$D,Ranking!$C39)</f>
        <v>41194.559999999998</v>
      </c>
      <c r="K39" s="100">
        <f>SUMIFS(INDEX('Raw Data'!$1:$1048576,0,MATCH(Ranking!K$1,'Raw Data'!$5:$5,0)),'Raw Data'!$B:$B,Ranking!K$2,'Raw Data'!$D:$D,Ranking!$C39)</f>
        <v>66672.320000000007</v>
      </c>
      <c r="L39" s="101">
        <f>K39-J39</f>
        <v>25477.760000000009</v>
      </c>
      <c r="M39" s="99">
        <f>SUMIFS(INDEX('Raw Data'!$1:$1048576,0,MATCH(Ranking!M$1,'Raw Data'!$5:$5,0)),'Raw Data'!$B:$B,Ranking!M$2,'Raw Data'!$D:$D,Ranking!$C39)</f>
        <v>43343.999999999993</v>
      </c>
      <c r="N39" s="100">
        <f>SUMIFS(INDEX('Raw Data'!$1:$1048576,0,MATCH(Ranking!N$1,'Raw Data'!$5:$5,0)),'Raw Data'!$B:$B,Ranking!N$2,'Raw Data'!$D:$D,Ranking!$C39)</f>
        <v>69505.2</v>
      </c>
      <c r="O39" s="101">
        <f>N39-M39</f>
        <v>26161.200000000004</v>
      </c>
      <c r="P39" s="99">
        <f>SUMIFS(INDEX('Raw Data'!$1:$1048576,0,MATCH(Ranking!P$1,'Raw Data'!$5:$5,0)),'Raw Data'!$B:$B,Ranking!P$2,'Raw Data'!$D:$D,Ranking!$C39)</f>
        <v>40304</v>
      </c>
      <c r="Q39" s="100">
        <f>SUMIFS(INDEX('Raw Data'!$1:$1048576,0,MATCH(Ranking!Q$1,'Raw Data'!$5:$5,0)),'Raw Data'!$B:$B,Ranking!Q$2,'Raw Data'!$D:$D,Ranking!$C39)</f>
        <v>64768</v>
      </c>
      <c r="R39" s="101">
        <f>Q39-P39</f>
        <v>24464</v>
      </c>
      <c r="S39" s="99">
        <f>SUMIFS(INDEX('Raw Data'!$1:$1048576,0,MATCH(Ranking!S$1,'Raw Data'!$5:$5,0)),'Raw Data'!$B:$B,Ranking!S$2,'Raw Data'!$D:$D,Ranking!$C39)</f>
        <v>39840</v>
      </c>
      <c r="T39" s="100">
        <f>SUMIFS(INDEX('Raw Data'!$1:$1048576,0,MATCH(Ranking!T$1,'Raw Data'!$5:$5,0)),'Raw Data'!$B:$B,Ranking!T$2,'Raw Data'!$D:$D,Ranking!$C39)</f>
        <v>64480</v>
      </c>
      <c r="U39" s="101">
        <f>T39-S39</f>
        <v>24640</v>
      </c>
      <c r="V39" s="99">
        <f>SUMIFS(INDEX('Raw Data'!$1:$1048576,0,MATCH(Ranking!V$1,'Raw Data'!$5:$5,0)),'Raw Data'!$B:$B,Ranking!V$2,'Raw Data'!$D:$D,Ranking!$C39)</f>
        <v>45796.800000000003</v>
      </c>
      <c r="W39" s="100">
        <f>SUMIFS(INDEX('Raw Data'!$1:$1048576,0,MATCH(Ranking!W$1,'Raw Data'!$5:$5,0)),'Raw Data'!$B:$B,Ranking!W$2,'Raw Data'!$D:$D,Ranking!$C39)</f>
        <v>73776.000000000015</v>
      </c>
      <c r="X39" s="101">
        <f>W39-V39</f>
        <v>27979.200000000012</v>
      </c>
      <c r="Y39" s="99">
        <f>SUMIFS(INDEX('Raw Data'!$1:$1048576,0,MATCH(Ranking!Y$1,'Raw Data'!$5:$5,0)),'Raw Data'!$B:$B,Ranking!Y$2,'Raw Data'!$D:$D,Ranking!$C39)</f>
        <v>47214</v>
      </c>
      <c r="Z39" s="100">
        <f>SUMIFS(INDEX('Raw Data'!$1:$1048576,0,MATCH(Ranking!Z$1,'Raw Data'!$5:$5,0)),'Raw Data'!$B:$B,Ranking!Z$2,'Raw Data'!$D:$D,Ranking!$C39)</f>
        <v>76006.8</v>
      </c>
      <c r="AA39" s="101">
        <f>Z39-Y39</f>
        <v>28792.800000000003</v>
      </c>
      <c r="AB39" s="99">
        <f>SUMIFS(INDEX('Raw Data'!$1:$1048576,0,MATCH(Ranking!AB$1,'Raw Data'!$5:$5,0)),'Raw Data'!$B:$B,Ranking!AB$2,'Raw Data'!$D:$D,Ranking!$C39)</f>
        <v>39737.5</v>
      </c>
      <c r="AC39" s="100">
        <f>SUMIFS(INDEX('Raw Data'!$1:$1048576,0,MATCH(Ranking!AC$1,'Raw Data'!$5:$5,0)),'Raw Data'!$B:$B,Ranking!AC$2,'Raw Data'!$D:$D,Ranking!$C39)</f>
        <v>63869</v>
      </c>
      <c r="AD39" s="101">
        <f>AC39-AB39</f>
        <v>24131.5</v>
      </c>
      <c r="AE39" s="99">
        <f>SUMIFS(INDEX('Raw Data'!$1:$1048576,0,MATCH(Ranking!AE$1,'Raw Data'!$5:$5,0)),'Raw Data'!$B:$B,Ranking!AE$2,'Raw Data'!$D:$D,Ranking!$C39)</f>
        <v>42570</v>
      </c>
      <c r="AF39" s="100">
        <f>SUMIFS(INDEX('Raw Data'!$1:$1048576,0,MATCH(Ranking!AF$1,'Raw Data'!$5:$5,0)),'Raw Data'!$B:$B,Ranking!AF$2,'Raw Data'!$D:$D,Ranking!$C39)</f>
        <v>68421.600000000006</v>
      </c>
      <c r="AG39" s="101">
        <f>AF39-AE39</f>
        <v>25851.600000000006</v>
      </c>
      <c r="AH39" s="99">
        <f>SUMIFS(INDEX('Raw Data'!$1:$1048576,0,MATCH(Ranking!AH$1,'Raw Data'!$5:$5,0)),'Raw Data'!$B:$B,Ranking!AH$2,'Raw Data'!$D:$D,Ranking!$C39)</f>
        <v>0</v>
      </c>
      <c r="AI39" s="100">
        <f>SUMIFS(INDEX('Raw Data'!$1:$1048576,0,MATCH(Ranking!AI$1,'Raw Data'!$5:$5,0)),'Raw Data'!$B:$B,Ranking!AI$2,'Raw Data'!$D:$D,Ranking!$C39)</f>
        <v>0</v>
      </c>
      <c r="AJ39" s="101">
        <f>AI39-AH39</f>
        <v>0</v>
      </c>
      <c r="AL39" s="25">
        <f>SUM(D39,G39,J39,M39,P39,S39,V39,Y39,AB39,AE39,AH39)</f>
        <v>417049.74</v>
      </c>
      <c r="AM39" s="25">
        <f>SUM(E39,H39,K39,N39,Q39,T39,W39,Z39,AC39,AF39,AI39)</f>
        <v>671286.84</v>
      </c>
    </row>
    <row r="40" spans="1:39" s="116" customFormat="1" x14ac:dyDescent="0.25">
      <c r="A40">
        <f>MAX(A$1:A39)+1</f>
        <v>38</v>
      </c>
      <c r="D40" s="117"/>
      <c r="E40" s="118"/>
      <c r="F40" s="119">
        <f>F39/E39</f>
        <v>0.3773087071240106</v>
      </c>
      <c r="G40" s="117"/>
      <c r="H40" s="118"/>
      <c r="I40" s="119">
        <f>I39/H39</f>
        <v>0.37782805429864252</v>
      </c>
      <c r="J40" s="117"/>
      <c r="K40" s="118"/>
      <c r="L40" s="119">
        <f>L39/K39</f>
        <v>0.38213399503722095</v>
      </c>
      <c r="M40" s="117"/>
      <c r="N40" s="118"/>
      <c r="O40" s="119">
        <f>O39/N39</f>
        <v>0.37639198218262815</v>
      </c>
      <c r="P40" s="117"/>
      <c r="Q40" s="118"/>
      <c r="R40" s="119">
        <f>R39/Q39</f>
        <v>0.37771739130434784</v>
      </c>
      <c r="S40" s="117"/>
      <c r="T40" s="118"/>
      <c r="U40" s="119">
        <f>U39/T39</f>
        <v>0.38213399503722084</v>
      </c>
      <c r="V40" s="117"/>
      <c r="W40" s="118"/>
      <c r="X40" s="119">
        <f>X39/W39</f>
        <v>0.37924528301886801</v>
      </c>
      <c r="Y40" s="117"/>
      <c r="Z40" s="118"/>
      <c r="AA40" s="119">
        <f>AA39/Z39</f>
        <v>0.37881873727087578</v>
      </c>
      <c r="AB40" s="117"/>
      <c r="AC40" s="118"/>
      <c r="AD40" s="119">
        <f>AD39/AC39</f>
        <v>0.37782805429864252</v>
      </c>
      <c r="AE40" s="117"/>
      <c r="AF40" s="118"/>
      <c r="AG40" s="119">
        <f>AG39/AF39</f>
        <v>0.37782805429864258</v>
      </c>
      <c r="AH40" s="117"/>
      <c r="AI40" s="118"/>
      <c r="AJ40" s="119" t="e">
        <f>AJ39/AI39</f>
        <v>#DIV/0!</v>
      </c>
    </row>
    <row r="41" spans="1:39" x14ac:dyDescent="0.25">
      <c r="A41">
        <f>MAX(A$1:A40)+1</f>
        <v>39</v>
      </c>
      <c r="C41" t="s">
        <v>53</v>
      </c>
      <c r="D41" s="99">
        <f>SUMIFS(INDEX('Raw Data'!$1:$1048576,0,MATCH(Ranking!D$1,'Raw Data'!$5:$5,0)),'Raw Data'!$B:$B,Ranking!D$2,'Raw Data'!$D:$D,Ranking!$C41)</f>
        <v>0</v>
      </c>
      <c r="E41" s="100">
        <f>SUMIFS(INDEX('Raw Data'!$1:$1048576,0,MATCH(Ranking!E$1,'Raw Data'!$5:$5,0)),'Raw Data'!$B:$B,Ranking!E$2,'Raw Data'!$D:$D,Ranking!$C41)</f>
        <v>0</v>
      </c>
      <c r="F41" s="101">
        <f t="shared" si="13"/>
        <v>0</v>
      </c>
      <c r="G41" s="99">
        <f>SUMIFS(INDEX('Raw Data'!$1:$1048576,0,MATCH(Ranking!G$1,'Raw Data'!$5:$5,0)),'Raw Data'!$B:$B,Ranking!G$2,'Raw Data'!$D:$D,Ranking!$C41)</f>
        <v>0</v>
      </c>
      <c r="H41" s="100">
        <f>SUMIFS(INDEX('Raw Data'!$1:$1048576,0,MATCH(Ranking!H$1,'Raw Data'!$5:$5,0)),'Raw Data'!$B:$B,Ranking!H$2,'Raw Data'!$D:$D,Ranking!$C41)</f>
        <v>0</v>
      </c>
      <c r="I41" s="101">
        <f t="shared" ref="I41:I45" si="65">H41-G41</f>
        <v>0</v>
      </c>
      <c r="J41" s="99">
        <f>SUMIFS(INDEX('Raw Data'!$1:$1048576,0,MATCH(Ranking!J$1,'Raw Data'!$5:$5,0)),'Raw Data'!$B:$B,Ranking!J$2,'Raw Data'!$D:$D,Ranking!$C41)</f>
        <v>0</v>
      </c>
      <c r="K41" s="100">
        <f>SUMIFS(INDEX('Raw Data'!$1:$1048576,0,MATCH(Ranking!K$1,'Raw Data'!$5:$5,0)),'Raw Data'!$B:$B,Ranking!K$2,'Raw Data'!$D:$D,Ranking!$C41)</f>
        <v>0</v>
      </c>
      <c r="L41" s="101">
        <f t="shared" ref="L41:L45" si="66">K41-J41</f>
        <v>0</v>
      </c>
      <c r="M41" s="99">
        <f>SUMIFS(INDEX('Raw Data'!$1:$1048576,0,MATCH(Ranking!M$1,'Raw Data'!$5:$5,0)),'Raw Data'!$B:$B,Ranking!M$2,'Raw Data'!$D:$D,Ranking!$C41)</f>
        <v>0</v>
      </c>
      <c r="N41" s="100">
        <f>SUMIFS(INDEX('Raw Data'!$1:$1048576,0,MATCH(Ranking!N$1,'Raw Data'!$5:$5,0)),'Raw Data'!$B:$B,Ranking!N$2,'Raw Data'!$D:$D,Ranking!$C41)</f>
        <v>0</v>
      </c>
      <c r="O41" s="101">
        <f t="shared" ref="O41:O45" si="67">N41-M41</f>
        <v>0</v>
      </c>
      <c r="P41" s="99">
        <f>SUMIFS(INDEX('Raw Data'!$1:$1048576,0,MATCH(Ranking!P$1,'Raw Data'!$5:$5,0)),'Raw Data'!$B:$B,Ranking!P$2,'Raw Data'!$D:$D,Ranking!$C41)</f>
        <v>0</v>
      </c>
      <c r="Q41" s="100">
        <f>SUMIFS(INDEX('Raw Data'!$1:$1048576,0,MATCH(Ranking!Q$1,'Raw Data'!$5:$5,0)),'Raw Data'!$B:$B,Ranking!Q$2,'Raw Data'!$D:$D,Ranking!$C41)</f>
        <v>0</v>
      </c>
      <c r="R41" s="101">
        <f t="shared" ref="R41:R45" si="68">Q41-P41</f>
        <v>0</v>
      </c>
      <c r="S41" s="99">
        <f>SUMIFS(INDEX('Raw Data'!$1:$1048576,0,MATCH(Ranking!S$1,'Raw Data'!$5:$5,0)),'Raw Data'!$B:$B,Ranking!S$2,'Raw Data'!$D:$D,Ranking!$C41)</f>
        <v>0</v>
      </c>
      <c r="T41" s="100">
        <f>SUMIFS(INDEX('Raw Data'!$1:$1048576,0,MATCH(Ranking!T$1,'Raw Data'!$5:$5,0)),'Raw Data'!$B:$B,Ranking!T$2,'Raw Data'!$D:$D,Ranking!$C41)</f>
        <v>0</v>
      </c>
      <c r="U41" s="101">
        <f t="shared" ref="U41:U45" si="69">T41-S41</f>
        <v>0</v>
      </c>
      <c r="V41" s="99">
        <f>SUMIFS(INDEX('Raw Data'!$1:$1048576,0,MATCH(Ranking!V$1,'Raw Data'!$5:$5,0)),'Raw Data'!$B:$B,Ranking!V$2,'Raw Data'!$D:$D,Ranking!$C41)</f>
        <v>0</v>
      </c>
      <c r="W41" s="100">
        <f>SUMIFS(INDEX('Raw Data'!$1:$1048576,0,MATCH(Ranking!W$1,'Raw Data'!$5:$5,0)),'Raw Data'!$B:$B,Ranking!W$2,'Raw Data'!$D:$D,Ranking!$C41)</f>
        <v>0</v>
      </c>
      <c r="X41" s="101">
        <f t="shared" ref="X41:X45" si="70">W41-V41</f>
        <v>0</v>
      </c>
      <c r="Y41" s="99">
        <f>SUMIFS(INDEX('Raw Data'!$1:$1048576,0,MATCH(Ranking!Y$1,'Raw Data'!$5:$5,0)),'Raw Data'!$B:$B,Ranking!Y$2,'Raw Data'!$D:$D,Ranking!$C41)</f>
        <v>0</v>
      </c>
      <c r="Z41" s="100">
        <f>SUMIFS(INDEX('Raw Data'!$1:$1048576,0,MATCH(Ranking!Z$1,'Raw Data'!$5:$5,0)),'Raw Data'!$B:$B,Ranking!Z$2,'Raw Data'!$D:$D,Ranking!$C41)</f>
        <v>0</v>
      </c>
      <c r="AA41" s="101">
        <f t="shared" ref="AA41:AA45" si="71">Z41-Y41</f>
        <v>0</v>
      </c>
      <c r="AB41" s="99">
        <f>SUMIFS(INDEX('Raw Data'!$1:$1048576,0,MATCH(Ranking!AB$1,'Raw Data'!$5:$5,0)),'Raw Data'!$B:$B,Ranking!AB$2,'Raw Data'!$D:$D,Ranking!$C41)</f>
        <v>0</v>
      </c>
      <c r="AC41" s="100">
        <f>SUMIFS(INDEX('Raw Data'!$1:$1048576,0,MATCH(Ranking!AC$1,'Raw Data'!$5:$5,0)),'Raw Data'!$B:$B,Ranking!AC$2,'Raw Data'!$D:$D,Ranking!$C41)</f>
        <v>0</v>
      </c>
      <c r="AD41" s="101">
        <f t="shared" ref="AD41:AD45" si="72">AC41-AB41</f>
        <v>0</v>
      </c>
      <c r="AE41" s="99">
        <f>SUMIFS(INDEX('Raw Data'!$1:$1048576,0,MATCH(Ranking!AE$1,'Raw Data'!$5:$5,0)),'Raw Data'!$B:$B,Ranking!AE$2,'Raw Data'!$D:$D,Ranking!$C41)</f>
        <v>0</v>
      </c>
      <c r="AF41" s="100">
        <f>SUMIFS(INDEX('Raw Data'!$1:$1048576,0,MATCH(Ranking!AF$1,'Raw Data'!$5:$5,0)),'Raw Data'!$B:$B,Ranking!AF$2,'Raw Data'!$D:$D,Ranking!$C41)</f>
        <v>0</v>
      </c>
      <c r="AG41" s="101">
        <f t="shared" ref="AG41:AG45" si="73">AF41-AE41</f>
        <v>0</v>
      </c>
      <c r="AH41" s="99">
        <f>SUMIFS(INDEX('Raw Data'!$1:$1048576,0,MATCH(Ranking!AH$1,'Raw Data'!$5:$5,0)),'Raw Data'!$B:$B,Ranking!AH$2,'Raw Data'!$D:$D,Ranking!$C41)</f>
        <v>106</v>
      </c>
      <c r="AI41" s="100">
        <f>SUMIFS(INDEX('Raw Data'!$1:$1048576,0,MATCH(Ranking!AI$1,'Raw Data'!$5:$5,0)),'Raw Data'!$B:$B,Ranking!AI$2,'Raw Data'!$D:$D,Ranking!$C41)</f>
        <v>120</v>
      </c>
      <c r="AJ41" s="101">
        <f t="shared" ref="AJ41:AJ45" si="74">AI41-AH41</f>
        <v>14</v>
      </c>
    </row>
    <row r="42" spans="1:39" x14ac:dyDescent="0.25">
      <c r="A42">
        <f>MAX(A$1:A41)+1</f>
        <v>40</v>
      </c>
      <c r="C42" t="s">
        <v>51</v>
      </c>
      <c r="D42" s="99">
        <f>SUMIFS(INDEX('Raw Data'!$1:$1048576,0,MATCH(Ranking!D$1,'Raw Data'!$5:$5,0)),'Raw Data'!$B:$B,Ranking!D$2,'Raw Data'!$D:$D,Ranking!$C42)</f>
        <v>222</v>
      </c>
      <c r="E42" s="100">
        <f>SUMIFS(INDEX('Raw Data'!$1:$1048576,0,MATCH(Ranking!E$1,'Raw Data'!$5:$5,0)),'Raw Data'!$B:$B,Ranking!E$2,'Raw Data'!$D:$D,Ranking!$C42)</f>
        <v>285</v>
      </c>
      <c r="F42" s="101">
        <f t="shared" si="13"/>
        <v>63</v>
      </c>
      <c r="G42" s="99">
        <f>SUMIFS(INDEX('Raw Data'!$1:$1048576,0,MATCH(Ranking!G$1,'Raw Data'!$5:$5,0)),'Raw Data'!$B:$B,Ranking!G$2,'Raw Data'!$D:$D,Ranking!$C42)</f>
        <v>244</v>
      </c>
      <c r="H42" s="100">
        <f>SUMIFS(INDEX('Raw Data'!$1:$1048576,0,MATCH(Ranking!H$1,'Raw Data'!$5:$5,0)),'Raw Data'!$B:$B,Ranking!H$2,'Raw Data'!$D:$D,Ranking!$C42)</f>
        <v>442</v>
      </c>
      <c r="I42" s="101">
        <f t="shared" si="65"/>
        <v>198</v>
      </c>
      <c r="J42" s="99">
        <f>SUMIFS(INDEX('Raw Data'!$1:$1048576,0,MATCH(Ranking!J$1,'Raw Data'!$5:$5,0)),'Raw Data'!$B:$B,Ranking!J$2,'Raw Data'!$D:$D,Ranking!$C42)</f>
        <v>211</v>
      </c>
      <c r="K42" s="100">
        <f>SUMIFS(INDEX('Raw Data'!$1:$1048576,0,MATCH(Ranking!K$1,'Raw Data'!$5:$5,0)),'Raw Data'!$B:$B,Ranking!K$2,'Raw Data'!$D:$D,Ranking!$C42)</f>
        <v>403</v>
      </c>
      <c r="L42" s="101">
        <f t="shared" si="66"/>
        <v>192</v>
      </c>
      <c r="M42" s="99">
        <f>SUMIFS(INDEX('Raw Data'!$1:$1048576,0,MATCH(Ranking!M$1,'Raw Data'!$5:$5,0)),'Raw Data'!$B:$B,Ranking!M$2,'Raw Data'!$D:$D,Ranking!$C42)</f>
        <v>179</v>
      </c>
      <c r="N42" s="100">
        <f>SUMIFS(INDEX('Raw Data'!$1:$1048576,0,MATCH(Ranking!N$1,'Raw Data'!$5:$5,0)),'Raw Data'!$B:$B,Ranking!N$2,'Raw Data'!$D:$D,Ranking!$C42)</f>
        <v>303</v>
      </c>
      <c r="O42" s="101">
        <f t="shared" si="67"/>
        <v>124</v>
      </c>
      <c r="P42" s="99">
        <f>SUMIFS(INDEX('Raw Data'!$1:$1048576,0,MATCH(Ranking!P$1,'Raw Data'!$5:$5,0)),'Raw Data'!$B:$B,Ranking!P$2,'Raw Data'!$D:$D,Ranking!$C42)</f>
        <v>182</v>
      </c>
      <c r="Q42" s="100">
        <f>SUMIFS(INDEX('Raw Data'!$1:$1048576,0,MATCH(Ranking!Q$1,'Raw Data'!$5:$5,0)),'Raw Data'!$B:$B,Ranking!Q$2,'Raw Data'!$D:$D,Ranking!$C42)</f>
        <v>312</v>
      </c>
      <c r="R42" s="101">
        <f t="shared" si="68"/>
        <v>130</v>
      </c>
      <c r="S42" s="99">
        <f>SUMIFS(INDEX('Raw Data'!$1:$1048576,0,MATCH(Ranking!S$1,'Raw Data'!$5:$5,0)),'Raw Data'!$B:$B,Ranking!S$2,'Raw Data'!$D:$D,Ranking!$C42)</f>
        <v>184</v>
      </c>
      <c r="T42" s="100">
        <f>SUMIFS(INDEX('Raw Data'!$1:$1048576,0,MATCH(Ranking!T$1,'Raw Data'!$5:$5,0)),'Raw Data'!$B:$B,Ranking!T$2,'Raw Data'!$D:$D,Ranking!$C42)</f>
        <v>267</v>
      </c>
      <c r="U42" s="101">
        <f t="shared" si="69"/>
        <v>83</v>
      </c>
      <c r="V42" s="99">
        <f>SUMIFS(INDEX('Raw Data'!$1:$1048576,0,MATCH(Ranking!V$1,'Raw Data'!$5:$5,0)),'Raw Data'!$B:$B,Ranking!V$2,'Raw Data'!$D:$D,Ranking!$C42)</f>
        <v>123</v>
      </c>
      <c r="W42" s="100">
        <f>SUMIFS(INDEX('Raw Data'!$1:$1048576,0,MATCH(Ranking!W$1,'Raw Data'!$5:$5,0)),'Raw Data'!$B:$B,Ranking!W$2,'Raw Data'!$D:$D,Ranking!$C42)</f>
        <v>234</v>
      </c>
      <c r="X42" s="101">
        <f t="shared" si="70"/>
        <v>111</v>
      </c>
      <c r="Y42" s="99">
        <f>SUMIFS(INDEX('Raw Data'!$1:$1048576,0,MATCH(Ranking!Y$1,'Raw Data'!$5:$5,0)),'Raw Data'!$B:$B,Ranking!Y$2,'Raw Data'!$D:$D,Ranking!$C42)</f>
        <v>210</v>
      </c>
      <c r="Z42" s="100">
        <f>SUMIFS(INDEX('Raw Data'!$1:$1048576,0,MATCH(Ranking!Z$1,'Raw Data'!$5:$5,0)),'Raw Data'!$B:$B,Ranking!Z$2,'Raw Data'!$D:$D,Ranking!$C42)</f>
        <v>297</v>
      </c>
      <c r="AA42" s="101">
        <f t="shared" si="71"/>
        <v>87</v>
      </c>
      <c r="AB42" s="99">
        <f>SUMIFS(INDEX('Raw Data'!$1:$1048576,0,MATCH(Ranking!AB$1,'Raw Data'!$5:$5,0)),'Raw Data'!$B:$B,Ranking!AB$2,'Raw Data'!$D:$D,Ranking!$C42)</f>
        <v>231</v>
      </c>
      <c r="AC42" s="100">
        <f>SUMIFS(INDEX('Raw Data'!$1:$1048576,0,MATCH(Ranking!AC$1,'Raw Data'!$5:$5,0)),'Raw Data'!$B:$B,Ranking!AC$2,'Raw Data'!$D:$D,Ranking!$C42)</f>
        <v>334</v>
      </c>
      <c r="AD42" s="101">
        <f t="shared" si="72"/>
        <v>103</v>
      </c>
      <c r="AE42" s="99">
        <f>SUMIFS(INDEX('Raw Data'!$1:$1048576,0,MATCH(Ranking!AE$1,'Raw Data'!$5:$5,0)),'Raw Data'!$B:$B,Ranking!AE$2,'Raw Data'!$D:$D,Ranking!$C42)</f>
        <v>231</v>
      </c>
      <c r="AF42" s="100">
        <f>SUMIFS(INDEX('Raw Data'!$1:$1048576,0,MATCH(Ranking!AF$1,'Raw Data'!$5:$5,0)),'Raw Data'!$B:$B,Ranking!AF$2,'Raw Data'!$D:$D,Ranking!$C42)</f>
        <v>425</v>
      </c>
      <c r="AG42" s="101">
        <f t="shared" si="73"/>
        <v>194</v>
      </c>
      <c r="AH42" s="99">
        <f>SUMIFS(INDEX('Raw Data'!$1:$1048576,0,MATCH(Ranking!AH$1,'Raw Data'!$5:$5,0)),'Raw Data'!$B:$B,Ranking!AH$2,'Raw Data'!$D:$D,Ranking!$C42)</f>
        <v>281</v>
      </c>
      <c r="AI42" s="100">
        <f>SUMIFS(INDEX('Raw Data'!$1:$1048576,0,MATCH(Ranking!AI$1,'Raw Data'!$5:$5,0)),'Raw Data'!$B:$B,Ranking!AI$2,'Raw Data'!$D:$D,Ranking!$C42)</f>
        <v>331</v>
      </c>
      <c r="AJ42" s="101">
        <f t="shared" si="74"/>
        <v>50</v>
      </c>
    </row>
    <row r="43" spans="1:39" x14ac:dyDescent="0.25">
      <c r="A43">
        <f>MAX(A$1:A42)+1</f>
        <v>41</v>
      </c>
      <c r="C43" t="s">
        <v>50</v>
      </c>
      <c r="D43" s="99">
        <f>SUMIFS(INDEX('Raw Data'!$1:$1048576,0,MATCH(Ranking!D$1,'Raw Data'!$5:$5,0)),'Raw Data'!$B:$B,Ranking!D$2,'Raw Data'!$D:$D,Ranking!$C43)</f>
        <v>152</v>
      </c>
      <c r="E43" s="100">
        <f>SUMIFS(INDEX('Raw Data'!$1:$1048576,0,MATCH(Ranking!E$1,'Raw Data'!$5:$5,0)),'Raw Data'!$B:$B,Ranking!E$2,'Raw Data'!$D:$D,Ranking!$C43)</f>
        <v>251</v>
      </c>
      <c r="F43" s="101">
        <f t="shared" si="13"/>
        <v>99</v>
      </c>
      <c r="G43" s="99">
        <f>SUMIFS(INDEX('Raw Data'!$1:$1048576,0,MATCH(Ranking!G$1,'Raw Data'!$5:$5,0)),'Raw Data'!$B:$B,Ranking!G$2,'Raw Data'!$D:$D,Ranking!$C43)</f>
        <v>158</v>
      </c>
      <c r="H43" s="100">
        <f>SUMIFS(INDEX('Raw Data'!$1:$1048576,0,MATCH(Ranking!H$1,'Raw Data'!$5:$5,0)),'Raw Data'!$B:$B,Ranking!H$2,'Raw Data'!$D:$D,Ranking!$C43)</f>
        <v>289</v>
      </c>
      <c r="I43" s="101">
        <f t="shared" si="65"/>
        <v>131</v>
      </c>
      <c r="J43" s="99">
        <f>SUMIFS(INDEX('Raw Data'!$1:$1048576,0,MATCH(Ranking!J$1,'Raw Data'!$5:$5,0)),'Raw Data'!$B:$B,Ranking!J$2,'Raw Data'!$D:$D,Ranking!$C43)</f>
        <v>111</v>
      </c>
      <c r="K43" s="100">
        <f>SUMIFS(INDEX('Raw Data'!$1:$1048576,0,MATCH(Ranking!K$1,'Raw Data'!$5:$5,0)),'Raw Data'!$B:$B,Ranking!K$2,'Raw Data'!$D:$D,Ranking!$C43)</f>
        <v>172</v>
      </c>
      <c r="L43" s="101">
        <f t="shared" si="66"/>
        <v>61</v>
      </c>
      <c r="M43" s="99">
        <f>SUMIFS(INDEX('Raw Data'!$1:$1048576,0,MATCH(Ranking!M$1,'Raw Data'!$5:$5,0)),'Raw Data'!$B:$B,Ranking!M$2,'Raw Data'!$D:$D,Ranking!$C43)</f>
        <v>60</v>
      </c>
      <c r="N43" s="100">
        <f>SUMIFS(INDEX('Raw Data'!$1:$1048576,0,MATCH(Ranking!N$1,'Raw Data'!$5:$5,0)),'Raw Data'!$B:$B,Ranking!N$2,'Raw Data'!$D:$D,Ranking!$C43)</f>
        <v>87</v>
      </c>
      <c r="O43" s="101">
        <f t="shared" si="67"/>
        <v>27</v>
      </c>
      <c r="P43" s="99">
        <f>SUMIFS(INDEX('Raw Data'!$1:$1048576,0,MATCH(Ranking!P$1,'Raw Data'!$5:$5,0)),'Raw Data'!$B:$B,Ranking!P$2,'Raw Data'!$D:$D,Ranking!$C43)</f>
        <v>81</v>
      </c>
      <c r="Q43" s="100">
        <f>SUMIFS(INDEX('Raw Data'!$1:$1048576,0,MATCH(Ranking!Q$1,'Raw Data'!$5:$5,0)),'Raw Data'!$B:$B,Ranking!Q$2,'Raw Data'!$D:$D,Ranking!$C43)</f>
        <v>144</v>
      </c>
      <c r="R43" s="101">
        <f t="shared" si="68"/>
        <v>63</v>
      </c>
      <c r="S43" s="99">
        <f>SUMIFS(INDEX('Raw Data'!$1:$1048576,0,MATCH(Ranking!S$1,'Raw Data'!$5:$5,0)),'Raw Data'!$B:$B,Ranking!S$2,'Raw Data'!$D:$D,Ranking!$C43)</f>
        <v>84</v>
      </c>
      <c r="T43" s="100">
        <f>SUMIFS(INDEX('Raw Data'!$1:$1048576,0,MATCH(Ranking!T$1,'Raw Data'!$5:$5,0)),'Raw Data'!$B:$B,Ranking!T$2,'Raw Data'!$D:$D,Ranking!$C43)</f>
        <v>161</v>
      </c>
      <c r="U43" s="101">
        <f t="shared" si="69"/>
        <v>77</v>
      </c>
      <c r="V43" s="99">
        <f>SUMIFS(INDEX('Raw Data'!$1:$1048576,0,MATCH(Ranking!V$1,'Raw Data'!$5:$5,0)),'Raw Data'!$B:$B,Ranking!V$2,'Raw Data'!$D:$D,Ranking!$C43)</f>
        <v>44</v>
      </c>
      <c r="W43" s="100">
        <f>SUMIFS(INDEX('Raw Data'!$1:$1048576,0,MATCH(Ranking!W$1,'Raw Data'!$5:$5,0)),'Raw Data'!$B:$B,Ranking!W$2,'Raw Data'!$D:$D,Ranking!$C43)</f>
        <v>79</v>
      </c>
      <c r="X43" s="101">
        <f t="shared" si="70"/>
        <v>35</v>
      </c>
      <c r="Y43" s="99">
        <f>SUMIFS(INDEX('Raw Data'!$1:$1048576,0,MATCH(Ranking!Y$1,'Raw Data'!$5:$5,0)),'Raw Data'!$B:$B,Ranking!Y$2,'Raw Data'!$D:$D,Ranking!$C43)</f>
        <v>102</v>
      </c>
      <c r="Z43" s="100">
        <f>SUMIFS(INDEX('Raw Data'!$1:$1048576,0,MATCH(Ranking!Z$1,'Raw Data'!$5:$5,0)),'Raw Data'!$B:$B,Ranking!Z$2,'Raw Data'!$D:$D,Ranking!$C43)</f>
        <v>155</v>
      </c>
      <c r="AA43" s="101">
        <f t="shared" si="71"/>
        <v>53</v>
      </c>
      <c r="AB43" s="99">
        <f>SUMIFS(INDEX('Raw Data'!$1:$1048576,0,MATCH(Ranking!AB$1,'Raw Data'!$5:$5,0)),'Raw Data'!$B:$B,Ranking!AB$2,'Raw Data'!$D:$D,Ranking!$C43)</f>
        <v>95</v>
      </c>
      <c r="AC43" s="100">
        <f>SUMIFS(INDEX('Raw Data'!$1:$1048576,0,MATCH(Ranking!AC$1,'Raw Data'!$5:$5,0)),'Raw Data'!$B:$B,Ranking!AC$2,'Raw Data'!$D:$D,Ranking!$C43)</f>
        <v>165</v>
      </c>
      <c r="AD43" s="101">
        <f t="shared" si="72"/>
        <v>70</v>
      </c>
      <c r="AE43" s="99">
        <f>SUMIFS(INDEX('Raw Data'!$1:$1048576,0,MATCH(Ranking!AE$1,'Raw Data'!$5:$5,0)),'Raw Data'!$B:$B,Ranking!AE$2,'Raw Data'!$D:$D,Ranking!$C43)</f>
        <v>165</v>
      </c>
      <c r="AF43" s="100">
        <f>SUMIFS(INDEX('Raw Data'!$1:$1048576,0,MATCH(Ranking!AF$1,'Raw Data'!$5:$5,0)),'Raw Data'!$B:$B,Ranking!AF$2,'Raw Data'!$D:$D,Ranking!$C43)</f>
        <v>304</v>
      </c>
      <c r="AG43" s="101">
        <f t="shared" si="73"/>
        <v>139</v>
      </c>
      <c r="AH43" s="99">
        <f>SUMIFS(INDEX('Raw Data'!$1:$1048576,0,MATCH(Ranking!AH$1,'Raw Data'!$5:$5,0)),'Raw Data'!$B:$B,Ranking!AH$2,'Raw Data'!$D:$D,Ranking!$C43)</f>
        <v>201</v>
      </c>
      <c r="AI43" s="100">
        <f>SUMIFS(INDEX('Raw Data'!$1:$1048576,0,MATCH(Ranking!AI$1,'Raw Data'!$5:$5,0)),'Raw Data'!$B:$B,Ranking!AI$2,'Raw Data'!$D:$D,Ranking!$C43)</f>
        <v>287</v>
      </c>
      <c r="AJ43" s="101">
        <f t="shared" si="74"/>
        <v>86</v>
      </c>
    </row>
    <row r="44" spans="1:39" x14ac:dyDescent="0.25">
      <c r="A44">
        <f>MAX(A$1:A43)+1</f>
        <v>42</v>
      </c>
      <c r="C44" t="s">
        <v>52</v>
      </c>
      <c r="D44" s="99">
        <f>SUMIFS(INDEX('Raw Data'!$1:$1048576,0,MATCH(Ranking!D$1,'Raw Data'!$5:$5,0)),'Raw Data'!$B:$B,Ranking!D$2,'Raw Data'!$D:$D,Ranking!$C44)</f>
        <v>0</v>
      </c>
      <c r="E44" s="100">
        <f>SUMIFS(INDEX('Raw Data'!$1:$1048576,0,MATCH(Ranking!E$1,'Raw Data'!$5:$5,0)),'Raw Data'!$B:$B,Ranking!E$2,'Raw Data'!$D:$D,Ranking!$C44)</f>
        <v>0</v>
      </c>
      <c r="F44" s="101">
        <f t="shared" si="13"/>
        <v>0</v>
      </c>
      <c r="G44" s="99">
        <f>SUMIFS(INDEX('Raw Data'!$1:$1048576,0,MATCH(Ranking!G$1,'Raw Data'!$5:$5,0)),'Raw Data'!$B:$B,Ranking!G$2,'Raw Data'!$D:$D,Ranking!$C44)</f>
        <v>0</v>
      </c>
      <c r="H44" s="100">
        <f>SUMIFS(INDEX('Raw Data'!$1:$1048576,0,MATCH(Ranking!H$1,'Raw Data'!$5:$5,0)),'Raw Data'!$B:$B,Ranking!H$2,'Raw Data'!$D:$D,Ranking!$C44)</f>
        <v>0</v>
      </c>
      <c r="I44" s="101">
        <f t="shared" si="65"/>
        <v>0</v>
      </c>
      <c r="J44" s="99">
        <f>SUMIFS(INDEX('Raw Data'!$1:$1048576,0,MATCH(Ranking!J$1,'Raw Data'!$5:$5,0)),'Raw Data'!$B:$B,Ranking!J$2,'Raw Data'!$D:$D,Ranking!$C44)</f>
        <v>0</v>
      </c>
      <c r="K44" s="100">
        <f>SUMIFS(INDEX('Raw Data'!$1:$1048576,0,MATCH(Ranking!K$1,'Raw Data'!$5:$5,0)),'Raw Data'!$B:$B,Ranking!K$2,'Raw Data'!$D:$D,Ranking!$C44)</f>
        <v>0</v>
      </c>
      <c r="L44" s="101">
        <f t="shared" si="66"/>
        <v>0</v>
      </c>
      <c r="M44" s="99">
        <f>SUMIFS(INDEX('Raw Data'!$1:$1048576,0,MATCH(Ranking!M$1,'Raw Data'!$5:$5,0)),'Raw Data'!$B:$B,Ranking!M$2,'Raw Data'!$D:$D,Ranking!$C44)</f>
        <v>0</v>
      </c>
      <c r="N44" s="100">
        <f>SUMIFS(INDEX('Raw Data'!$1:$1048576,0,MATCH(Ranking!N$1,'Raw Data'!$5:$5,0)),'Raw Data'!$B:$B,Ranking!N$2,'Raw Data'!$D:$D,Ranking!$C44)</f>
        <v>0</v>
      </c>
      <c r="O44" s="101">
        <f t="shared" si="67"/>
        <v>0</v>
      </c>
      <c r="P44" s="99">
        <f>SUMIFS(INDEX('Raw Data'!$1:$1048576,0,MATCH(Ranking!P$1,'Raw Data'!$5:$5,0)),'Raw Data'!$B:$B,Ranking!P$2,'Raw Data'!$D:$D,Ranking!$C44)</f>
        <v>0</v>
      </c>
      <c r="Q44" s="100">
        <f>SUMIFS(INDEX('Raw Data'!$1:$1048576,0,MATCH(Ranking!Q$1,'Raw Data'!$5:$5,0)),'Raw Data'!$B:$B,Ranking!Q$2,'Raw Data'!$D:$D,Ranking!$C44)</f>
        <v>0</v>
      </c>
      <c r="R44" s="101">
        <f t="shared" si="68"/>
        <v>0</v>
      </c>
      <c r="S44" s="99">
        <f>SUMIFS(INDEX('Raw Data'!$1:$1048576,0,MATCH(Ranking!S$1,'Raw Data'!$5:$5,0)),'Raw Data'!$B:$B,Ranking!S$2,'Raw Data'!$D:$D,Ranking!$C44)</f>
        <v>0</v>
      </c>
      <c r="T44" s="100">
        <f>SUMIFS(INDEX('Raw Data'!$1:$1048576,0,MATCH(Ranking!T$1,'Raw Data'!$5:$5,0)),'Raw Data'!$B:$B,Ranking!T$2,'Raw Data'!$D:$D,Ranking!$C44)</f>
        <v>0</v>
      </c>
      <c r="U44" s="101">
        <f t="shared" si="69"/>
        <v>0</v>
      </c>
      <c r="V44" s="99">
        <f>SUMIFS(INDEX('Raw Data'!$1:$1048576,0,MATCH(Ranking!V$1,'Raw Data'!$5:$5,0)),'Raw Data'!$B:$B,Ranking!V$2,'Raw Data'!$D:$D,Ranking!$C44)</f>
        <v>0</v>
      </c>
      <c r="W44" s="100">
        <f>SUMIFS(INDEX('Raw Data'!$1:$1048576,0,MATCH(Ranking!W$1,'Raw Data'!$5:$5,0)),'Raw Data'!$B:$B,Ranking!W$2,'Raw Data'!$D:$D,Ranking!$C44)</f>
        <v>0</v>
      </c>
      <c r="X44" s="101">
        <f t="shared" si="70"/>
        <v>0</v>
      </c>
      <c r="Y44" s="99">
        <f>SUMIFS(INDEX('Raw Data'!$1:$1048576,0,MATCH(Ranking!Y$1,'Raw Data'!$5:$5,0)),'Raw Data'!$B:$B,Ranking!Y$2,'Raw Data'!$D:$D,Ranking!$C44)</f>
        <v>0</v>
      </c>
      <c r="Z44" s="100">
        <f>SUMIFS(INDEX('Raw Data'!$1:$1048576,0,MATCH(Ranking!Z$1,'Raw Data'!$5:$5,0)),'Raw Data'!$B:$B,Ranking!Z$2,'Raw Data'!$D:$D,Ranking!$C44)</f>
        <v>0</v>
      </c>
      <c r="AA44" s="101">
        <f t="shared" si="71"/>
        <v>0</v>
      </c>
      <c r="AB44" s="99">
        <f>SUMIFS(INDEX('Raw Data'!$1:$1048576,0,MATCH(Ranking!AB$1,'Raw Data'!$5:$5,0)),'Raw Data'!$B:$B,Ranking!AB$2,'Raw Data'!$D:$D,Ranking!$C44)</f>
        <v>0</v>
      </c>
      <c r="AC44" s="100">
        <f>SUMIFS(INDEX('Raw Data'!$1:$1048576,0,MATCH(Ranking!AC$1,'Raw Data'!$5:$5,0)),'Raw Data'!$B:$B,Ranking!AC$2,'Raw Data'!$D:$D,Ranking!$C44)</f>
        <v>0</v>
      </c>
      <c r="AD44" s="101">
        <f t="shared" si="72"/>
        <v>0</v>
      </c>
      <c r="AE44" s="99">
        <f>SUMIFS(INDEX('Raw Data'!$1:$1048576,0,MATCH(Ranking!AE$1,'Raw Data'!$5:$5,0)),'Raw Data'!$B:$B,Ranking!AE$2,'Raw Data'!$D:$D,Ranking!$C44)</f>
        <v>0</v>
      </c>
      <c r="AF44" s="100">
        <f>SUMIFS(INDEX('Raw Data'!$1:$1048576,0,MATCH(Ranking!AF$1,'Raw Data'!$5:$5,0)),'Raw Data'!$B:$B,Ranking!AF$2,'Raw Data'!$D:$D,Ranking!$C44)</f>
        <v>0</v>
      </c>
      <c r="AG44" s="101">
        <f t="shared" si="73"/>
        <v>0</v>
      </c>
      <c r="AH44" s="99">
        <f>SUMIFS(INDEX('Raw Data'!$1:$1048576,0,MATCH(Ranking!AH$1,'Raw Data'!$5:$5,0)),'Raw Data'!$B:$B,Ranking!AH$2,'Raw Data'!$D:$D,Ranking!$C44)</f>
        <v>55</v>
      </c>
      <c r="AI44" s="100">
        <f>SUMIFS(INDEX('Raw Data'!$1:$1048576,0,MATCH(Ranking!AI$1,'Raw Data'!$5:$5,0)),'Raw Data'!$B:$B,Ranking!AI$2,'Raw Data'!$D:$D,Ranking!$C44)</f>
        <v>53</v>
      </c>
      <c r="AJ44" s="101">
        <f t="shared" si="74"/>
        <v>-2</v>
      </c>
    </row>
    <row r="45" spans="1:39" x14ac:dyDescent="0.25">
      <c r="A45">
        <f>MAX(A$1:A44)+1</f>
        <v>43</v>
      </c>
      <c r="C45" t="s">
        <v>54</v>
      </c>
      <c r="D45" s="102">
        <f>SUMIFS(INDEX('Raw Data'!$1:$1048576,0,MATCH(Ranking!D$1,'Raw Data'!$5:$5,0)),'Raw Data'!$B:$B,Ranking!D$2,'Raw Data'!$D:$D,Ranking!$C45)</f>
        <v>0</v>
      </c>
      <c r="E45" s="103">
        <f>SUMIFS(INDEX('Raw Data'!$1:$1048576,0,MATCH(Ranking!E$1,'Raw Data'!$5:$5,0)),'Raw Data'!$B:$B,Ranking!E$2,'Raw Data'!$D:$D,Ranking!$C45)</f>
        <v>0</v>
      </c>
      <c r="F45" s="104">
        <f t="shared" si="13"/>
        <v>0</v>
      </c>
      <c r="G45" s="102">
        <f>SUMIFS(INDEX('Raw Data'!$1:$1048576,0,MATCH(Ranking!G$1,'Raw Data'!$5:$5,0)),'Raw Data'!$B:$B,Ranking!G$2,'Raw Data'!$D:$D,Ranking!$C45)</f>
        <v>0</v>
      </c>
      <c r="H45" s="103">
        <f>SUMIFS(INDEX('Raw Data'!$1:$1048576,0,MATCH(Ranking!H$1,'Raw Data'!$5:$5,0)),'Raw Data'!$B:$B,Ranking!H$2,'Raw Data'!$D:$D,Ranking!$C45)</f>
        <v>0</v>
      </c>
      <c r="I45" s="104">
        <f t="shared" si="65"/>
        <v>0</v>
      </c>
      <c r="J45" s="102">
        <f>SUMIFS(INDEX('Raw Data'!$1:$1048576,0,MATCH(Ranking!J$1,'Raw Data'!$5:$5,0)),'Raw Data'!$B:$B,Ranking!J$2,'Raw Data'!$D:$D,Ranking!$C45)</f>
        <v>0</v>
      </c>
      <c r="K45" s="103">
        <f>SUMIFS(INDEX('Raw Data'!$1:$1048576,0,MATCH(Ranking!K$1,'Raw Data'!$5:$5,0)),'Raw Data'!$B:$B,Ranking!K$2,'Raw Data'!$D:$D,Ranking!$C45)</f>
        <v>0</v>
      </c>
      <c r="L45" s="104">
        <f t="shared" si="66"/>
        <v>0</v>
      </c>
      <c r="M45" s="102">
        <f>SUMIFS(INDEX('Raw Data'!$1:$1048576,0,MATCH(Ranking!M$1,'Raw Data'!$5:$5,0)),'Raw Data'!$B:$B,Ranking!M$2,'Raw Data'!$D:$D,Ranking!$C45)</f>
        <v>0</v>
      </c>
      <c r="N45" s="103">
        <f>SUMIFS(INDEX('Raw Data'!$1:$1048576,0,MATCH(Ranking!N$1,'Raw Data'!$5:$5,0)),'Raw Data'!$B:$B,Ranking!N$2,'Raw Data'!$D:$D,Ranking!$C45)</f>
        <v>0</v>
      </c>
      <c r="O45" s="104">
        <f t="shared" si="67"/>
        <v>0</v>
      </c>
      <c r="P45" s="102">
        <f>SUMIFS(INDEX('Raw Data'!$1:$1048576,0,MATCH(Ranking!P$1,'Raw Data'!$5:$5,0)),'Raw Data'!$B:$B,Ranking!P$2,'Raw Data'!$D:$D,Ranking!$C45)</f>
        <v>0</v>
      </c>
      <c r="Q45" s="103">
        <f>SUMIFS(INDEX('Raw Data'!$1:$1048576,0,MATCH(Ranking!Q$1,'Raw Data'!$5:$5,0)),'Raw Data'!$B:$B,Ranking!Q$2,'Raw Data'!$D:$D,Ranking!$C45)</f>
        <v>0</v>
      </c>
      <c r="R45" s="104">
        <f t="shared" si="68"/>
        <v>0</v>
      </c>
      <c r="S45" s="102">
        <f>SUMIFS(INDEX('Raw Data'!$1:$1048576,0,MATCH(Ranking!S$1,'Raw Data'!$5:$5,0)),'Raw Data'!$B:$B,Ranking!S$2,'Raw Data'!$D:$D,Ranking!$C45)</f>
        <v>0</v>
      </c>
      <c r="T45" s="103">
        <f>SUMIFS(INDEX('Raw Data'!$1:$1048576,0,MATCH(Ranking!T$1,'Raw Data'!$5:$5,0)),'Raw Data'!$B:$B,Ranking!T$2,'Raw Data'!$D:$D,Ranking!$C45)</f>
        <v>0</v>
      </c>
      <c r="U45" s="104">
        <f t="shared" si="69"/>
        <v>0</v>
      </c>
      <c r="V45" s="102">
        <f>SUMIFS(INDEX('Raw Data'!$1:$1048576,0,MATCH(Ranking!V$1,'Raw Data'!$5:$5,0)),'Raw Data'!$B:$B,Ranking!V$2,'Raw Data'!$D:$D,Ranking!$C45)</f>
        <v>0</v>
      </c>
      <c r="W45" s="103">
        <f>SUMIFS(INDEX('Raw Data'!$1:$1048576,0,MATCH(Ranking!W$1,'Raw Data'!$5:$5,0)),'Raw Data'!$B:$B,Ranking!W$2,'Raw Data'!$D:$D,Ranking!$C45)</f>
        <v>0</v>
      </c>
      <c r="X45" s="104">
        <f t="shared" si="70"/>
        <v>0</v>
      </c>
      <c r="Y45" s="102">
        <f>SUMIFS(INDEX('Raw Data'!$1:$1048576,0,MATCH(Ranking!Y$1,'Raw Data'!$5:$5,0)),'Raw Data'!$B:$B,Ranking!Y$2,'Raw Data'!$D:$D,Ranking!$C45)</f>
        <v>0</v>
      </c>
      <c r="Z45" s="103">
        <f>SUMIFS(INDEX('Raw Data'!$1:$1048576,0,MATCH(Ranking!Z$1,'Raw Data'!$5:$5,0)),'Raw Data'!$B:$B,Ranking!Z$2,'Raw Data'!$D:$D,Ranking!$C45)</f>
        <v>0</v>
      </c>
      <c r="AA45" s="104">
        <f t="shared" si="71"/>
        <v>0</v>
      </c>
      <c r="AB45" s="102">
        <f>SUMIFS(INDEX('Raw Data'!$1:$1048576,0,MATCH(Ranking!AB$1,'Raw Data'!$5:$5,0)),'Raw Data'!$B:$B,Ranking!AB$2,'Raw Data'!$D:$D,Ranking!$C45)</f>
        <v>0</v>
      </c>
      <c r="AC45" s="103">
        <f>SUMIFS(INDEX('Raw Data'!$1:$1048576,0,MATCH(Ranking!AC$1,'Raw Data'!$5:$5,0)),'Raw Data'!$B:$B,Ranking!AC$2,'Raw Data'!$D:$D,Ranking!$C45)</f>
        <v>0</v>
      </c>
      <c r="AD45" s="104">
        <f t="shared" si="72"/>
        <v>0</v>
      </c>
      <c r="AE45" s="102">
        <f>SUMIFS(INDEX('Raw Data'!$1:$1048576,0,MATCH(Ranking!AE$1,'Raw Data'!$5:$5,0)),'Raw Data'!$B:$B,Ranking!AE$2,'Raw Data'!$D:$D,Ranking!$C45)</f>
        <v>0</v>
      </c>
      <c r="AF45" s="103">
        <f>SUMIFS(INDEX('Raw Data'!$1:$1048576,0,MATCH(Ranking!AF$1,'Raw Data'!$5:$5,0)),'Raw Data'!$B:$B,Ranking!AF$2,'Raw Data'!$D:$D,Ranking!$C45)</f>
        <v>0</v>
      </c>
      <c r="AG45" s="104">
        <f t="shared" si="73"/>
        <v>0</v>
      </c>
      <c r="AH45" s="102">
        <f>SUMIFS(INDEX('Raw Data'!$1:$1048576,0,MATCH(Ranking!AH$1,'Raw Data'!$5:$5,0)),'Raw Data'!$B:$B,Ranking!AH$2,'Raw Data'!$D:$D,Ranking!$C45)</f>
        <v>144</v>
      </c>
      <c r="AI45" s="103">
        <f>SUMIFS(INDEX('Raw Data'!$1:$1048576,0,MATCH(Ranking!AI$1,'Raw Data'!$5:$5,0)),'Raw Data'!$B:$B,Ranking!AI$2,'Raw Data'!$D:$D,Ranking!$C45)</f>
        <v>190</v>
      </c>
      <c r="AJ45" s="104">
        <f t="shared" si="74"/>
        <v>46</v>
      </c>
    </row>
    <row r="46" spans="1:39" x14ac:dyDescent="0.25">
      <c r="F46" s="23">
        <f>F31/F42</f>
        <v>4009.5238095238096</v>
      </c>
      <c r="I46" s="23">
        <f>I31/I42</f>
        <v>1275.7575757575758</v>
      </c>
      <c r="L46" s="23">
        <f>L31/L42</f>
        <v>1315.625</v>
      </c>
      <c r="O46" s="23">
        <f>O31/O42</f>
        <v>2037.0967741935483</v>
      </c>
      <c r="R46" s="23">
        <f>R31/R42</f>
        <v>1943.0769230769231</v>
      </c>
      <c r="U46" s="23">
        <f>U31/U42</f>
        <v>3043.3734939759038</v>
      </c>
      <c r="X46" s="23">
        <f>X31/X42</f>
        <v>2275.6756756756758</v>
      </c>
      <c r="AA46" s="23">
        <f>AA31/AA42</f>
        <v>2903.4482758620688</v>
      </c>
      <c r="AD46" s="23">
        <f>AD31/AD42</f>
        <v>2452.4271844660193</v>
      </c>
      <c r="AG46" s="23">
        <f>AG31/AG42</f>
        <v>1302.0618556701031</v>
      </c>
      <c r="AJ46" s="23">
        <f>AJ31/AJ42</f>
        <v>25260</v>
      </c>
    </row>
    <row r="47" spans="1:39" x14ac:dyDescent="0.25">
      <c r="C47" t="s">
        <v>128</v>
      </c>
    </row>
    <row r="48" spans="1:39" ht="15.75" thickBot="1" x14ac:dyDescent="0.3">
      <c r="C48" s="214" t="s">
        <v>176</v>
      </c>
      <c r="D48" s="215"/>
      <c r="E48" s="215"/>
      <c r="F48" s="215"/>
      <c r="G48" s="215"/>
      <c r="H48" s="215"/>
      <c r="I48" s="215"/>
      <c r="AJ48" s="23"/>
    </row>
    <row r="49" spans="2:10" x14ac:dyDescent="0.25">
      <c r="B49" s="197" t="s">
        <v>171</v>
      </c>
      <c r="C49" s="199" t="s">
        <v>25</v>
      </c>
      <c r="D49" s="200" t="s">
        <v>148</v>
      </c>
      <c r="E49" s="200" t="s">
        <v>147</v>
      </c>
      <c r="F49" s="201" t="s">
        <v>149</v>
      </c>
      <c r="G49" s="197" t="s">
        <v>172</v>
      </c>
      <c r="H49" s="197" t="s">
        <v>174</v>
      </c>
      <c r="I49" s="197" t="s">
        <v>173</v>
      </c>
    </row>
    <row r="50" spans="2:10" x14ac:dyDescent="0.25">
      <c r="B50" s="197">
        <f>MAX(B$1:B49)+1</f>
        <v>1</v>
      </c>
      <c r="C50" s="202" t="s">
        <v>60</v>
      </c>
      <c r="D50" s="203">
        <v>-322.6756199938585</v>
      </c>
      <c r="E50" s="203">
        <v>-434.71809297065181</v>
      </c>
      <c r="F50" s="204">
        <v>230530.674412461</v>
      </c>
      <c r="G50" s="75">
        <v>26161.200000000001</v>
      </c>
      <c r="H50" s="75">
        <v>124</v>
      </c>
      <c r="I50" s="76">
        <v>2037.0967741935483</v>
      </c>
      <c r="J50" s="23">
        <f>I50*H50</f>
        <v>252600</v>
      </c>
    </row>
    <row r="51" spans="2:10" x14ac:dyDescent="0.25">
      <c r="B51" s="197">
        <f>MAX(B$1:B50)+1</f>
        <v>2</v>
      </c>
      <c r="C51" s="202" t="s">
        <v>59</v>
      </c>
      <c r="D51" s="203">
        <v>-321.19464816870891</v>
      </c>
      <c r="E51" s="203">
        <v>-593.61334694021161</v>
      </c>
      <c r="F51" s="204">
        <v>207454.02028978523</v>
      </c>
      <c r="G51" s="75">
        <v>25477.760000000009</v>
      </c>
      <c r="H51" s="75">
        <v>192</v>
      </c>
      <c r="I51" s="76">
        <v>1315.625</v>
      </c>
      <c r="J51" s="23">
        <f t="shared" ref="J51:J60" si="75">I51*H51</f>
        <v>252600</v>
      </c>
    </row>
    <row r="52" spans="2:10" x14ac:dyDescent="0.25">
      <c r="B52" s="197">
        <f>MAX(B$1:B51)+1</f>
        <v>3</v>
      </c>
      <c r="C52" s="202" t="s">
        <v>61</v>
      </c>
      <c r="D52" s="203">
        <v>-322.35056431224541</v>
      </c>
      <c r="E52" s="203">
        <v>-524.03917915393004</v>
      </c>
      <c r="F52" s="204">
        <v>202461.97711523622</v>
      </c>
      <c r="G52" s="75">
        <v>24464</v>
      </c>
      <c r="H52" s="75">
        <v>130</v>
      </c>
      <c r="I52" s="76">
        <v>1943.0769230769231</v>
      </c>
      <c r="J52" s="23">
        <f t="shared" si="75"/>
        <v>252600</v>
      </c>
    </row>
    <row r="53" spans="2:10" x14ac:dyDescent="0.25">
      <c r="B53" s="197">
        <f>MAX(B$1:B52)+1</f>
        <v>4</v>
      </c>
      <c r="C53" s="202" t="s">
        <v>66</v>
      </c>
      <c r="D53" s="203">
        <v>-331.25025779521422</v>
      </c>
      <c r="E53" s="203">
        <v>-576.57779507610417</v>
      </c>
      <c r="F53" s="204">
        <v>176874.04671924002</v>
      </c>
      <c r="G53" s="75">
        <v>25851.600000000006</v>
      </c>
      <c r="H53" s="75">
        <v>194</v>
      </c>
      <c r="I53" s="76">
        <v>1302.0618556701031</v>
      </c>
      <c r="J53" s="23">
        <f t="shared" si="75"/>
        <v>252600</v>
      </c>
    </row>
    <row r="54" spans="2:10" x14ac:dyDescent="0.25">
      <c r="B54" s="197">
        <f>MAX(B$1:B53)+1</f>
        <v>5</v>
      </c>
      <c r="C54" s="202" t="s">
        <v>63</v>
      </c>
      <c r="D54" s="203">
        <v>-331.9287979544988</v>
      </c>
      <c r="E54" s="203">
        <v>-924.47102089915575</v>
      </c>
      <c r="F54" s="204">
        <v>14849.788382351398</v>
      </c>
      <c r="G54" s="75">
        <v>27979.200000000012</v>
      </c>
      <c r="H54" s="75">
        <v>111</v>
      </c>
      <c r="I54" s="76">
        <v>2275.6756756756758</v>
      </c>
      <c r="J54" s="23">
        <f t="shared" si="75"/>
        <v>252600.00000000003</v>
      </c>
    </row>
    <row r="55" spans="2:10" x14ac:dyDescent="0.25">
      <c r="B55" s="197">
        <f>MAX(B$1:B54)+1</f>
        <v>6</v>
      </c>
      <c r="C55" s="202" t="s">
        <v>62</v>
      </c>
      <c r="D55" s="203">
        <v>-309.46254641775585</v>
      </c>
      <c r="E55" s="203">
        <v>-637.43048901343741</v>
      </c>
      <c r="F55" s="204">
        <v>-3947.4808584908023</v>
      </c>
      <c r="G55" s="75">
        <v>24640</v>
      </c>
      <c r="H55" s="75">
        <v>83</v>
      </c>
      <c r="I55" s="76">
        <v>3043.3734939759038</v>
      </c>
      <c r="J55" s="23">
        <f t="shared" si="75"/>
        <v>252600</v>
      </c>
    </row>
    <row r="56" spans="2:10" x14ac:dyDescent="0.25">
      <c r="B56" s="197">
        <f>MAX(B$1:B55)+1</f>
        <v>7</v>
      </c>
      <c r="C56" s="202" t="s">
        <v>65</v>
      </c>
      <c r="D56" s="203">
        <v>-350.85434483258069</v>
      </c>
      <c r="E56" s="203">
        <v>-620.45063481246052</v>
      </c>
      <c r="F56" s="204">
        <v>-42398.36292147683</v>
      </c>
      <c r="G56" s="75">
        <v>24131.5</v>
      </c>
      <c r="H56" s="75">
        <v>103</v>
      </c>
      <c r="I56" s="76">
        <v>2452.4271844660193</v>
      </c>
      <c r="J56" s="23">
        <f t="shared" si="75"/>
        <v>252600</v>
      </c>
    </row>
    <row r="57" spans="2:10" x14ac:dyDescent="0.25">
      <c r="B57" s="197">
        <f>MAX(B$1:B56)+1</f>
        <v>8</v>
      </c>
      <c r="C57" s="202" t="s">
        <v>35</v>
      </c>
      <c r="D57" s="203">
        <v>-332.95318293332986</v>
      </c>
      <c r="E57" s="203">
        <v>-790.73286933724614</v>
      </c>
      <c r="F57" s="204">
        <v>-78928.438587646931</v>
      </c>
      <c r="G57" s="75">
        <v>23847.599999999999</v>
      </c>
      <c r="H57" s="75">
        <v>198</v>
      </c>
      <c r="I57" s="76">
        <v>1275.7575757575758</v>
      </c>
      <c r="J57" s="23">
        <f t="shared" si="75"/>
        <v>252600</v>
      </c>
    </row>
    <row r="58" spans="2:10" x14ac:dyDescent="0.25">
      <c r="B58" s="197">
        <f>MAX(B$1:B57)+1</f>
        <v>9</v>
      </c>
      <c r="C58" s="202" t="s">
        <v>64</v>
      </c>
      <c r="D58" s="203">
        <v>-368.1775265026954</v>
      </c>
      <c r="E58" s="203">
        <v>-718.27976972259728</v>
      </c>
      <c r="F58" s="204">
        <v>-79610.84981588833</v>
      </c>
      <c r="G58" s="75">
        <v>28792.800000000003</v>
      </c>
      <c r="H58" s="75">
        <v>87</v>
      </c>
      <c r="I58" s="76">
        <v>2903.4482758620688</v>
      </c>
      <c r="J58" s="23">
        <f t="shared" si="75"/>
        <v>252600</v>
      </c>
    </row>
    <row r="59" spans="2:10" x14ac:dyDescent="0.25">
      <c r="B59" s="197">
        <f>MAX(B$1:B58)+1</f>
        <v>10</v>
      </c>
      <c r="C59" s="202" t="s">
        <v>34</v>
      </c>
      <c r="D59" s="203">
        <v>-331.94273991940025</v>
      </c>
      <c r="E59" s="203">
        <v>-844.85160053487493</v>
      </c>
      <c r="F59" s="204">
        <v>-158209.95613371767</v>
      </c>
      <c r="G59" s="75">
        <v>22891.440000000002</v>
      </c>
      <c r="H59" s="75">
        <v>63</v>
      </c>
      <c r="I59" s="75">
        <v>4009.5238095238096</v>
      </c>
      <c r="J59" s="23">
        <f t="shared" si="75"/>
        <v>252600</v>
      </c>
    </row>
    <row r="60" spans="2:10" ht="15.75" thickBot="1" x14ac:dyDescent="0.3">
      <c r="B60" s="197">
        <f>MAX(B$1:B59)+1</f>
        <v>11</v>
      </c>
      <c r="C60" s="205" t="s">
        <v>24</v>
      </c>
      <c r="D60" s="206">
        <v>0</v>
      </c>
      <c r="E60" s="206">
        <v>0</v>
      </c>
      <c r="F60" s="207">
        <v>-7223000</v>
      </c>
      <c r="G60" s="74"/>
      <c r="H60" s="75">
        <v>50</v>
      </c>
      <c r="I60" s="76">
        <v>25260</v>
      </c>
      <c r="J60" s="23">
        <f t="shared" si="75"/>
        <v>1263000</v>
      </c>
    </row>
  </sheetData>
  <autoFilter ref="C49:F49" xr:uid="{FB680869-D920-4759-B6EC-1060B00CF47B}">
    <sortState xmlns:xlrd2="http://schemas.microsoft.com/office/spreadsheetml/2017/richdata2" ref="C50:F60">
      <sortCondition descending="1" ref="F49"/>
    </sortState>
  </autoFilter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CEC3-9CE2-4BCF-B818-233175EE4E19}">
  <dimension ref="A1:AL34"/>
  <sheetViews>
    <sheetView topLeftCell="A6" zoomScale="80" zoomScaleNormal="80" workbookViewId="0">
      <selection activeCell="B2" sqref="B2"/>
    </sheetView>
  </sheetViews>
  <sheetFormatPr defaultColWidth="8.85546875" defaultRowHeight="15" outlineLevelCol="1" x14ac:dyDescent="0.25"/>
  <cols>
    <col min="3" max="3" width="26.42578125" customWidth="1"/>
    <col min="4" max="6" width="13.5703125" hidden="1" customWidth="1" outlineLevel="1"/>
    <col min="7" max="7" width="15.5703125" bestFit="1" customWidth="1" collapsed="1"/>
    <col min="8" max="10" width="14.42578125" hidden="1" customWidth="1" outlineLevel="1"/>
    <col min="11" max="11" width="15.5703125" bestFit="1" customWidth="1" collapsed="1"/>
    <col min="12" max="14" width="14.42578125" hidden="1" customWidth="1" outlineLevel="1"/>
    <col min="15" max="15" width="15.5703125" bestFit="1" customWidth="1" collapsed="1"/>
    <col min="16" max="18" width="15.5703125" hidden="1" customWidth="1" outlineLevel="1"/>
    <col min="19" max="19" width="15.5703125" bestFit="1" customWidth="1" collapsed="1"/>
    <col min="20" max="20" width="15.5703125" bestFit="1" customWidth="1"/>
    <col min="21" max="23" width="15.5703125" hidden="1" customWidth="1" outlineLevel="1"/>
    <col min="24" max="24" width="2" hidden="1" customWidth="1" outlineLevel="1"/>
    <col min="25" max="25" width="15.5703125" bestFit="1" customWidth="1" collapsed="1"/>
    <col min="26" max="28" width="15.5703125" hidden="1" customWidth="1" outlineLevel="1"/>
    <col min="29" max="29" width="15.5703125" bestFit="1" customWidth="1" collapsed="1"/>
    <col min="30" max="32" width="15.5703125" hidden="1" customWidth="1" outlineLevel="1"/>
    <col min="33" max="33" width="15.5703125" bestFit="1" customWidth="1" collapsed="1"/>
    <col min="34" max="36" width="15.5703125" hidden="1" customWidth="1" outlineLevel="1"/>
    <col min="37" max="37" width="15.5703125" bestFit="1" customWidth="1" collapsed="1"/>
    <col min="38" max="38" width="16.5703125" bestFit="1" customWidth="1"/>
  </cols>
  <sheetData>
    <row r="1" spans="1:38" ht="15.75" thickBot="1" x14ac:dyDescent="0.3">
      <c r="G1" s="31"/>
      <c r="K1" s="31"/>
      <c r="O1" s="31"/>
      <c r="S1" s="31"/>
      <c r="T1" s="31"/>
      <c r="Y1" s="31"/>
      <c r="AC1" s="31"/>
      <c r="AG1" s="31"/>
      <c r="AK1" s="31"/>
      <c r="AL1" s="31"/>
    </row>
    <row r="2" spans="1:38" ht="15.75" thickBot="1" x14ac:dyDescent="0.3">
      <c r="A2" s="22" t="s">
        <v>25</v>
      </c>
      <c r="B2" s="36" t="s">
        <v>63</v>
      </c>
      <c r="D2" t="s">
        <v>101</v>
      </c>
      <c r="G2" s="31"/>
      <c r="K2" s="31"/>
      <c r="O2" s="31"/>
      <c r="S2" s="31"/>
      <c r="T2" s="31"/>
      <c r="Y2" s="31"/>
      <c r="AC2" s="31"/>
      <c r="AG2" s="31"/>
      <c r="AK2" s="31"/>
      <c r="AL2" s="31"/>
    </row>
    <row r="3" spans="1:38" ht="15.75" thickBot="1" x14ac:dyDescent="0.3">
      <c r="A3" s="22" t="s">
        <v>12</v>
      </c>
      <c r="B3" s="37" t="s">
        <v>69</v>
      </c>
      <c r="D3" s="30">
        <v>40909</v>
      </c>
      <c r="E3" s="30">
        <f>EDATE(D3,1)</f>
        <v>40940</v>
      </c>
      <c r="F3" s="30">
        <f t="shared" ref="F3:AJ3" si="0">EDATE(E3,1)</f>
        <v>40969</v>
      </c>
      <c r="G3" s="32" t="s">
        <v>117</v>
      </c>
      <c r="H3" s="30">
        <f>EDATE(F3,1)</f>
        <v>41000</v>
      </c>
      <c r="I3" s="30">
        <f t="shared" si="0"/>
        <v>41030</v>
      </c>
      <c r="J3" s="30">
        <f t="shared" si="0"/>
        <v>41061</v>
      </c>
      <c r="K3" s="32" t="s">
        <v>118</v>
      </c>
      <c r="L3" s="30">
        <f>EDATE(J3,1)</f>
        <v>41091</v>
      </c>
      <c r="M3" s="30">
        <f t="shared" si="0"/>
        <v>41122</v>
      </c>
      <c r="N3" s="30">
        <f t="shared" si="0"/>
        <v>41153</v>
      </c>
      <c r="O3" s="32" t="s">
        <v>119</v>
      </c>
      <c r="P3" s="30">
        <f>EDATE(N3,1)</f>
        <v>41183</v>
      </c>
      <c r="Q3" s="30">
        <f t="shared" si="0"/>
        <v>41214</v>
      </c>
      <c r="R3" s="30">
        <f t="shared" si="0"/>
        <v>41244</v>
      </c>
      <c r="S3" s="32" t="s">
        <v>120</v>
      </c>
      <c r="T3" s="32" t="s">
        <v>116</v>
      </c>
      <c r="U3" s="30">
        <f>EDATE(R3,1)</f>
        <v>41275</v>
      </c>
      <c r="V3" s="30">
        <f t="shared" si="0"/>
        <v>41306</v>
      </c>
      <c r="W3" s="30">
        <f t="shared" si="0"/>
        <v>41334</v>
      </c>
      <c r="X3" s="30"/>
      <c r="Y3" s="32" t="s">
        <v>121</v>
      </c>
      <c r="Z3" s="30">
        <f>EDATE(W3,1)</f>
        <v>41365</v>
      </c>
      <c r="AA3" s="30">
        <f t="shared" si="0"/>
        <v>41395</v>
      </c>
      <c r="AB3" s="30">
        <f t="shared" si="0"/>
        <v>41426</v>
      </c>
      <c r="AC3" s="32" t="s">
        <v>97</v>
      </c>
      <c r="AD3" s="30">
        <f>EDATE(AB3,1)</f>
        <v>41456</v>
      </c>
      <c r="AE3" s="30">
        <f t="shared" si="0"/>
        <v>41487</v>
      </c>
      <c r="AF3" s="30">
        <f t="shared" si="0"/>
        <v>41518</v>
      </c>
      <c r="AG3" s="32" t="s">
        <v>98</v>
      </c>
      <c r="AH3" s="30">
        <f>EDATE(AF3,1)</f>
        <v>41548</v>
      </c>
      <c r="AI3" s="30">
        <f t="shared" si="0"/>
        <v>41579</v>
      </c>
      <c r="AJ3" s="30">
        <f t="shared" si="0"/>
        <v>41609</v>
      </c>
      <c r="AK3" s="32" t="s">
        <v>99</v>
      </c>
      <c r="AL3" s="32" t="s">
        <v>100</v>
      </c>
    </row>
    <row r="4" spans="1:38" x14ac:dyDescent="0.25">
      <c r="C4" t="s">
        <v>57</v>
      </c>
      <c r="D4" s="25">
        <f>SUMIFS(INDEX('Raw Data'!$1:$1048576,0,MATCH(PnL_Region_Branch!D$3,'Raw Data'!$5:$5,0)),'Raw Data'!$D:$D,PnL_Region_Branch!$C4,'Raw Data'!$B:$B,PnL_Region_Branch!$B$2,'Raw Data'!$C:$C,PnL_Region_Branch!$B$3)</f>
        <v>1041.6000000000001</v>
      </c>
      <c r="E4" s="25">
        <f>SUMIFS(INDEX('Raw Data'!$1:$1048576,0,MATCH(PnL_Region_Branch!E$3,'Raw Data'!$5:$5,0)),'Raw Data'!$D:$D,PnL_Region_Branch!$C4,'Raw Data'!$B:$B,PnL_Region_Branch!$B$2,'Raw Data'!$C:$C,PnL_Region_Branch!$B$3)</f>
        <v>1004.4</v>
      </c>
      <c r="F4" s="25">
        <f>SUMIFS(INDEX('Raw Data'!$1:$1048576,0,MATCH(PnL_Region_Branch!F$3,'Raw Data'!$5:$5,0)),'Raw Data'!$D:$D,PnL_Region_Branch!$C4,'Raw Data'!$B:$B,PnL_Region_Branch!$B$2,'Raw Data'!$C:$C,PnL_Region_Branch!$B$3)</f>
        <v>1116</v>
      </c>
      <c r="G4" s="33">
        <f>SUM(D4:F4)</f>
        <v>3162</v>
      </c>
      <c r="H4" s="25">
        <f>SUMIFS(INDEX('Raw Data'!$1:$1048576,0,MATCH(PnL_Region_Branch!H$3,'Raw Data'!$5:$5,0)),'Raw Data'!$D:$D,PnL_Region_Branch!$C4,'Raw Data'!$B:$B,PnL_Region_Branch!$B$2,'Raw Data'!$C:$C,PnL_Region_Branch!$B$3)</f>
        <v>1748.4</v>
      </c>
      <c r="I4" s="25">
        <f>SUMIFS(INDEX('Raw Data'!$1:$1048576,0,MATCH(PnL_Region_Branch!I$3,'Raw Data'!$5:$5,0)),'Raw Data'!$D:$D,PnL_Region_Branch!$C4,'Raw Data'!$B:$B,PnL_Region_Branch!$B$2,'Raw Data'!$C:$C,PnL_Region_Branch!$B$3)</f>
        <v>1413.6000000000001</v>
      </c>
      <c r="J4" s="25">
        <f>SUMIFS(INDEX('Raw Data'!$1:$1048576,0,MATCH(PnL_Region_Branch!J$3,'Raw Data'!$5:$5,0)),'Raw Data'!$D:$D,PnL_Region_Branch!$C4,'Raw Data'!$B:$B,PnL_Region_Branch!$B$2,'Raw Data'!$C:$C,PnL_Region_Branch!$B$3)</f>
        <v>2269.2000000000003</v>
      </c>
      <c r="K4" s="33">
        <f>SUM(H4:J4)</f>
        <v>5431.2000000000007</v>
      </c>
      <c r="L4" s="25">
        <f>SUMIFS(INDEX('Raw Data'!$1:$1048576,0,MATCH(PnL_Region_Branch!L$3,'Raw Data'!$5:$5,0)),'Raw Data'!$D:$D,PnL_Region_Branch!$C4,'Raw Data'!$B:$B,PnL_Region_Branch!$B$2,'Raw Data'!$C:$C,PnL_Region_Branch!$B$3)</f>
        <v>2194.8000000000002</v>
      </c>
      <c r="M4" s="25">
        <f>SUMIFS(INDEX('Raw Data'!$1:$1048576,0,MATCH(PnL_Region_Branch!M$3,'Raw Data'!$5:$5,0)),'Raw Data'!$D:$D,PnL_Region_Branch!$C4,'Raw Data'!$B:$B,PnL_Region_Branch!$B$2,'Raw Data'!$C:$C,PnL_Region_Branch!$B$3)</f>
        <v>2269.2000000000003</v>
      </c>
      <c r="N4" s="25">
        <f>SUMIFS(INDEX('Raw Data'!$1:$1048576,0,MATCH(PnL_Region_Branch!N$3,'Raw Data'!$5:$5,0)),'Raw Data'!$D:$D,PnL_Region_Branch!$C4,'Raw Data'!$B:$B,PnL_Region_Branch!$B$2,'Raw Data'!$C:$C,PnL_Region_Branch!$B$3)</f>
        <v>2194.8000000000002</v>
      </c>
      <c r="O4" s="33">
        <f>SUM(L4:N4)</f>
        <v>6658.8</v>
      </c>
      <c r="P4" s="25">
        <f>SUMIFS(INDEX('Raw Data'!$1:$1048576,0,MATCH(PnL_Region_Branch!P$3,'Raw Data'!$5:$5,0)),'Raw Data'!$D:$D,PnL_Region_Branch!$C4,'Raw Data'!$B:$B,PnL_Region_Branch!$B$2,'Raw Data'!$C:$C,PnL_Region_Branch!$B$3)</f>
        <v>2529.6</v>
      </c>
      <c r="Q4" s="25">
        <f>SUMIFS(INDEX('Raw Data'!$1:$1048576,0,MATCH(PnL_Region_Branch!Q$3,'Raw Data'!$5:$5,0)),'Raw Data'!$D:$D,PnL_Region_Branch!$C4,'Raw Data'!$B:$B,PnL_Region_Branch!$B$2,'Raw Data'!$C:$C,PnL_Region_Branch!$B$3)</f>
        <v>2604</v>
      </c>
      <c r="R4" s="25">
        <f>SUMIFS(INDEX('Raw Data'!$1:$1048576,0,MATCH(PnL_Region_Branch!R$3,'Raw Data'!$5:$5,0)),'Raw Data'!$D:$D,PnL_Region_Branch!$C4,'Raw Data'!$B:$B,PnL_Region_Branch!$B$2,'Raw Data'!$C:$C,PnL_Region_Branch!$B$3)</f>
        <v>2827.2000000000003</v>
      </c>
      <c r="S4" s="33">
        <f>SUM(P4:R4)</f>
        <v>7960.8000000000011</v>
      </c>
      <c r="T4" s="33">
        <f>SUM(S4,O4,K4,G4)</f>
        <v>23212.800000000003</v>
      </c>
      <c r="U4" s="25">
        <f>SUMIFS(INDEX('Raw Data'!$1:$1048576,0,MATCH(PnL_Region_Branch!U$3,'Raw Data'!$5:$5,0)),'Raw Data'!$D:$D,PnL_Region_Branch!$C4,'Raw Data'!$B:$B,PnL_Region_Branch!$B$2,'Raw Data'!$C:$C,PnL_Region_Branch!$B$3)</f>
        <v>2827.2000000000003</v>
      </c>
      <c r="V4" s="25">
        <f>SUMIFS(INDEX('Raw Data'!$1:$1048576,0,MATCH(PnL_Region_Branch!V$3,'Raw Data'!$5:$5,0)),'Raw Data'!$D:$D,PnL_Region_Branch!$C4,'Raw Data'!$B:$B,PnL_Region_Branch!$B$2,'Raw Data'!$C:$C,PnL_Region_Branch!$B$3)</f>
        <v>2901.6</v>
      </c>
      <c r="W4" s="25">
        <f>SUMIFS(INDEX('Raw Data'!$1:$1048576,0,MATCH(PnL_Region_Branch!W$3,'Raw Data'!$5:$5,0)),'Raw Data'!$D:$D,PnL_Region_Branch!$C4,'Raw Data'!$B:$B,PnL_Region_Branch!$B$2,'Raw Data'!$C:$C,PnL_Region_Branch!$B$3)</f>
        <v>2938.8</v>
      </c>
      <c r="X4" s="25"/>
      <c r="Y4" s="33">
        <f>SUM(U4:W4)</f>
        <v>8667.6</v>
      </c>
      <c r="Z4" s="25">
        <f>SUMIFS(INDEX('Raw Data'!$1:$1048576,0,MATCH(PnL_Region_Branch!Z$3,'Raw Data'!$5:$5,0)),'Raw Data'!$D:$D,PnL_Region_Branch!$C4,'Raw Data'!$B:$B,PnL_Region_Branch!$B$2,'Raw Data'!$C:$C,PnL_Region_Branch!$B$3)</f>
        <v>2938.8</v>
      </c>
      <c r="AA4" s="25">
        <f>SUMIFS(INDEX('Raw Data'!$1:$1048576,0,MATCH(PnL_Region_Branch!AA$3,'Raw Data'!$5:$5,0)),'Raw Data'!$D:$D,PnL_Region_Branch!$C4,'Raw Data'!$B:$B,PnL_Region_Branch!$B$2,'Raw Data'!$C:$C,PnL_Region_Branch!$B$3)</f>
        <v>3013.2000000000003</v>
      </c>
      <c r="AB4" s="25">
        <f>SUMIFS(INDEX('Raw Data'!$1:$1048576,0,MATCH(PnL_Region_Branch!AB$3,'Raw Data'!$5:$5,0)),'Raw Data'!$D:$D,PnL_Region_Branch!$C4,'Raw Data'!$B:$B,PnL_Region_Branch!$B$2,'Raw Data'!$C:$C,PnL_Region_Branch!$B$3)</f>
        <v>3087.6</v>
      </c>
      <c r="AC4" s="33">
        <f>SUM(Z4:AB4)</f>
        <v>9039.6</v>
      </c>
      <c r="AD4" s="25">
        <f>SUMIFS(INDEX('Raw Data'!$1:$1048576,0,MATCH(PnL_Region_Branch!AD$3,'Raw Data'!$5:$5,0)),'Raw Data'!$D:$D,PnL_Region_Branch!$C4,'Raw Data'!$B:$B,PnL_Region_Branch!$B$2,'Raw Data'!$C:$C,PnL_Region_Branch!$B$3)</f>
        <v>3087.6</v>
      </c>
      <c r="AE4" s="25">
        <f>SUMIFS(INDEX('Raw Data'!$1:$1048576,0,MATCH(PnL_Region_Branch!AE$3,'Raw Data'!$5:$5,0)),'Raw Data'!$D:$D,PnL_Region_Branch!$C4,'Raw Data'!$B:$B,PnL_Region_Branch!$B$2,'Raw Data'!$C:$C,PnL_Region_Branch!$B$3)</f>
        <v>3162</v>
      </c>
      <c r="AF4" s="25">
        <f>SUMIFS(INDEX('Raw Data'!$1:$1048576,0,MATCH(PnL_Region_Branch!AF$3,'Raw Data'!$5:$5,0)),'Raw Data'!$D:$D,PnL_Region_Branch!$C4,'Raw Data'!$B:$B,PnL_Region_Branch!$B$2,'Raw Data'!$C:$C,PnL_Region_Branch!$B$3)</f>
        <v>3236.4</v>
      </c>
      <c r="AG4" s="33">
        <f>SUM(AD4:AF4)</f>
        <v>9486</v>
      </c>
      <c r="AH4" s="25">
        <f>SUMIFS(INDEX('Raw Data'!$1:$1048576,0,MATCH(PnL_Region_Branch!AH$3,'Raw Data'!$5:$5,0)),'Raw Data'!$D:$D,PnL_Region_Branch!$C4,'Raw Data'!$B:$B,PnL_Region_Branch!$B$2,'Raw Data'!$C:$C,PnL_Region_Branch!$B$3)</f>
        <v>3310.8</v>
      </c>
      <c r="AI4" s="25">
        <f>SUMIFS(INDEX('Raw Data'!$1:$1048576,0,MATCH(PnL_Region_Branch!AI$3,'Raw Data'!$5:$5,0)),'Raw Data'!$D:$D,PnL_Region_Branch!$C4,'Raw Data'!$B:$B,PnL_Region_Branch!$B$2,'Raw Data'!$C:$C,PnL_Region_Branch!$B$3)</f>
        <v>3385.2000000000003</v>
      </c>
      <c r="AJ4" s="25">
        <f>SUMIFS(INDEX('Raw Data'!$1:$1048576,0,MATCH(PnL_Region_Branch!AJ$3,'Raw Data'!$5:$5,0)),'Raw Data'!$D:$D,PnL_Region_Branch!$C4,'Raw Data'!$B:$B,PnL_Region_Branch!$B$2,'Raw Data'!$C:$C,PnL_Region_Branch!$B$3)</f>
        <v>3385.2000000000003</v>
      </c>
      <c r="AK4" s="33">
        <f>SUM(AH4:AJ4)</f>
        <v>10081.200000000001</v>
      </c>
      <c r="AL4" s="33">
        <f>SUM(AK4,AG4,AC4,Y4)</f>
        <v>37274.400000000001</v>
      </c>
    </row>
    <row r="5" spans="1:38" x14ac:dyDescent="0.25">
      <c r="C5" t="s">
        <v>58</v>
      </c>
      <c r="D5" s="25">
        <f>SUMIFS(INDEX('Raw Data'!$1:$1048576,0,MATCH(PnL_Region_Branch!D$3,'Raw Data'!$5:$5,0)),'Raw Data'!$D:$D,PnL_Region_Branch!$C5,'Raw Data'!$B:$B,PnL_Region_Branch!$B$2,'Raw Data'!$C:$C,PnL_Region_Branch!$B$3)</f>
        <v>545.48000000000013</v>
      </c>
      <c r="E5" s="25">
        <f>SUMIFS(INDEX('Raw Data'!$1:$1048576,0,MATCH(PnL_Region_Branch!E$3,'Raw Data'!$5:$5,0)),'Raw Data'!$D:$D,PnL_Region_Branch!$C5,'Raw Data'!$B:$B,PnL_Region_Branch!$B$2,'Raw Data'!$C:$C,PnL_Region_Branch!$B$3)</f>
        <v>564.17999999999995</v>
      </c>
      <c r="F5" s="25">
        <f>SUMIFS(INDEX('Raw Data'!$1:$1048576,0,MATCH(PnL_Region_Branch!F$3,'Raw Data'!$5:$5,0)),'Raw Data'!$D:$D,PnL_Region_Branch!$C5,'Raw Data'!$B:$B,PnL_Region_Branch!$B$2,'Raw Data'!$C:$C,PnL_Region_Branch!$B$3)</f>
        <v>615.20000000000005</v>
      </c>
      <c r="G5" s="33">
        <f>SUM(D5:F5)</f>
        <v>1724.8600000000001</v>
      </c>
      <c r="H5" s="25">
        <f>SUMIFS(INDEX('Raw Data'!$1:$1048576,0,MATCH(PnL_Region_Branch!H$3,'Raw Data'!$5:$5,0)),'Raw Data'!$D:$D,PnL_Region_Branch!$C5,'Raw Data'!$B:$B,PnL_Region_Branch!$B$2,'Raw Data'!$C:$C,PnL_Region_Branch!$B$3)</f>
        <v>964.98</v>
      </c>
      <c r="I5" s="25">
        <f>SUMIFS(INDEX('Raw Data'!$1:$1048576,0,MATCH(PnL_Region_Branch!I$3,'Raw Data'!$5:$5,0)),'Raw Data'!$D:$D,PnL_Region_Branch!$C5,'Raw Data'!$B:$B,PnL_Region_Branch!$B$2,'Raw Data'!$C:$C,PnL_Region_Branch!$B$3)</f>
        <v>785.92000000000007</v>
      </c>
      <c r="J5" s="25">
        <f>SUMIFS(INDEX('Raw Data'!$1:$1048576,0,MATCH(PnL_Region_Branch!J$3,'Raw Data'!$5:$5,0)),'Raw Data'!$D:$D,PnL_Region_Branch!$C5,'Raw Data'!$B:$B,PnL_Region_Branch!$B$2,'Raw Data'!$C:$C,PnL_Region_Branch!$B$3)</f>
        <v>1264.7400000000002</v>
      </c>
      <c r="K5" s="33">
        <f>SUM(H5:J5)</f>
        <v>3015.6400000000003</v>
      </c>
      <c r="L5" s="25">
        <f>SUMIFS(INDEX('Raw Data'!$1:$1048576,0,MATCH(PnL_Region_Branch!L$3,'Raw Data'!$5:$5,0)),'Raw Data'!$D:$D,PnL_Region_Branch!$C5,'Raw Data'!$B:$B,PnL_Region_Branch!$B$2,'Raw Data'!$C:$C,PnL_Region_Branch!$B$3)</f>
        <v>1222.0600000000002</v>
      </c>
      <c r="M5" s="25">
        <f>SUMIFS(INDEX('Raw Data'!$1:$1048576,0,MATCH(PnL_Region_Branch!M$3,'Raw Data'!$5:$5,0)),'Raw Data'!$D:$D,PnL_Region_Branch!$C5,'Raw Data'!$B:$B,PnL_Region_Branch!$B$2,'Raw Data'!$C:$C,PnL_Region_Branch!$B$3)</f>
        <v>1264.7400000000002</v>
      </c>
      <c r="N5" s="25">
        <f>SUMIFS(INDEX('Raw Data'!$1:$1048576,0,MATCH(PnL_Region_Branch!N$3,'Raw Data'!$5:$5,0)),'Raw Data'!$D:$D,PnL_Region_Branch!$C5,'Raw Data'!$B:$B,PnL_Region_Branch!$B$2,'Raw Data'!$C:$C,PnL_Region_Branch!$B$3)</f>
        <v>1222.0600000000002</v>
      </c>
      <c r="O5" s="33">
        <f>SUM(L5:N5)</f>
        <v>3708.8600000000006</v>
      </c>
      <c r="P5" s="25">
        <f>SUMIFS(INDEX('Raw Data'!$1:$1048576,0,MATCH(PnL_Region_Branch!P$3,'Raw Data'!$5:$5,0)),'Raw Data'!$D:$D,PnL_Region_Branch!$C5,'Raw Data'!$B:$B,PnL_Region_Branch!$B$2,'Raw Data'!$C:$C,PnL_Region_Branch!$B$3)</f>
        <v>1401.12</v>
      </c>
      <c r="Q5" s="25">
        <f>SUMIFS(INDEX('Raw Data'!$1:$1048576,0,MATCH(PnL_Region_Branch!Q$3,'Raw Data'!$5:$5,0)),'Raw Data'!$D:$D,PnL_Region_Branch!$C5,'Raw Data'!$B:$B,PnL_Region_Branch!$B$2,'Raw Data'!$C:$C,PnL_Region_Branch!$B$3)</f>
        <v>1443.8</v>
      </c>
      <c r="R5" s="25">
        <f>SUMIFS(INDEX('Raw Data'!$1:$1048576,0,MATCH(PnL_Region_Branch!R$3,'Raw Data'!$5:$5,0)),'Raw Data'!$D:$D,PnL_Region_Branch!$C5,'Raw Data'!$B:$B,PnL_Region_Branch!$B$2,'Raw Data'!$C:$C,PnL_Region_Branch!$B$3)</f>
        <v>1571.8400000000001</v>
      </c>
      <c r="S5" s="33">
        <f>SUM(P5:R5)</f>
        <v>4416.76</v>
      </c>
      <c r="T5" s="33">
        <f>SUM(S5,O5,K5,G5)</f>
        <v>12866.120000000003</v>
      </c>
      <c r="U5" s="25">
        <f>SUMIFS(INDEX('Raw Data'!$1:$1048576,0,MATCH(PnL_Region_Branch!U$3,'Raw Data'!$5:$5,0)),'Raw Data'!$D:$D,PnL_Region_Branch!$C5,'Raw Data'!$B:$B,PnL_Region_Branch!$B$2,'Raw Data'!$C:$C,PnL_Region_Branch!$B$3)</f>
        <v>1571.8400000000001</v>
      </c>
      <c r="V5" s="25">
        <f>SUMIFS(INDEX('Raw Data'!$1:$1048576,0,MATCH(PnL_Region_Branch!V$3,'Raw Data'!$5:$5,0)),'Raw Data'!$D:$D,PnL_Region_Branch!$C5,'Raw Data'!$B:$B,PnL_Region_Branch!$B$2,'Raw Data'!$C:$C,PnL_Region_Branch!$B$3)</f>
        <v>1615.52</v>
      </c>
      <c r="W5" s="25">
        <f>SUMIFS(INDEX('Raw Data'!$1:$1048576,0,MATCH(PnL_Region_Branch!W$3,'Raw Data'!$5:$5,0)),'Raw Data'!$D:$D,PnL_Region_Branch!$C5,'Raw Data'!$B:$B,PnL_Region_Branch!$B$2,'Raw Data'!$C:$C,PnL_Region_Branch!$B$3)</f>
        <v>1622.8600000000001</v>
      </c>
      <c r="X5" s="25"/>
      <c r="Y5" s="33">
        <f>SUM(U5:W5)</f>
        <v>4810.22</v>
      </c>
      <c r="Z5" s="25">
        <f>SUMIFS(INDEX('Raw Data'!$1:$1048576,0,MATCH(PnL_Region_Branch!Z$3,'Raw Data'!$5:$5,0)),'Raw Data'!$D:$D,PnL_Region_Branch!$C5,'Raw Data'!$B:$B,PnL_Region_Branch!$B$2,'Raw Data'!$C:$C,PnL_Region_Branch!$B$3)</f>
        <v>1622.8600000000001</v>
      </c>
      <c r="AA5" s="25">
        <f>SUMIFS(INDEX('Raw Data'!$1:$1048576,0,MATCH(PnL_Region_Branch!AA$3,'Raw Data'!$5:$5,0)),'Raw Data'!$D:$D,PnL_Region_Branch!$C5,'Raw Data'!$B:$B,PnL_Region_Branch!$B$2,'Raw Data'!$C:$C,PnL_Region_Branch!$B$3)</f>
        <v>1665.5400000000002</v>
      </c>
      <c r="AB5" s="25">
        <f>SUMIFS(INDEX('Raw Data'!$1:$1048576,0,MATCH(PnL_Region_Branch!AB$3,'Raw Data'!$5:$5,0)),'Raw Data'!$D:$D,PnL_Region_Branch!$C5,'Raw Data'!$B:$B,PnL_Region_Branch!$B$2,'Raw Data'!$C:$C,PnL_Region_Branch!$B$3)</f>
        <v>1708.2199999999998</v>
      </c>
      <c r="AC5" s="33">
        <f>SUM(Z5:AB5)</f>
        <v>4996.6200000000008</v>
      </c>
      <c r="AD5" s="25">
        <f>SUMIFS(INDEX('Raw Data'!$1:$1048576,0,MATCH(PnL_Region_Branch!AD$3,'Raw Data'!$5:$5,0)),'Raw Data'!$D:$D,PnL_Region_Branch!$C5,'Raw Data'!$B:$B,PnL_Region_Branch!$B$2,'Raw Data'!$C:$C,PnL_Region_Branch!$B$3)</f>
        <v>1708.2199999999998</v>
      </c>
      <c r="AE5" s="25">
        <f>SUMIFS(INDEX('Raw Data'!$1:$1048576,0,MATCH(PnL_Region_Branch!AE$3,'Raw Data'!$5:$5,0)),'Raw Data'!$D:$D,PnL_Region_Branch!$C5,'Raw Data'!$B:$B,PnL_Region_Branch!$B$2,'Raw Data'!$C:$C,PnL_Region_Branch!$B$3)</f>
        <v>1750.9</v>
      </c>
      <c r="AF5" s="25">
        <f>SUMIFS(INDEX('Raw Data'!$1:$1048576,0,MATCH(PnL_Region_Branch!AF$3,'Raw Data'!$5:$5,0)),'Raw Data'!$D:$D,PnL_Region_Branch!$C5,'Raw Data'!$B:$B,PnL_Region_Branch!$B$2,'Raw Data'!$C:$C,PnL_Region_Branch!$B$3)</f>
        <v>1793.5800000000002</v>
      </c>
      <c r="AG5" s="33">
        <f>SUM(AD5:AF5)</f>
        <v>5252.7</v>
      </c>
      <c r="AH5" s="25">
        <f>SUMIFS(INDEX('Raw Data'!$1:$1048576,0,MATCH(PnL_Region_Branch!AH$3,'Raw Data'!$5:$5,0)),'Raw Data'!$D:$D,PnL_Region_Branch!$C5,'Raw Data'!$B:$B,PnL_Region_Branch!$B$2,'Raw Data'!$C:$C,PnL_Region_Branch!$B$3)</f>
        <v>1837.2600000000002</v>
      </c>
      <c r="AI5" s="25">
        <f>SUMIFS(INDEX('Raw Data'!$1:$1048576,0,MATCH(PnL_Region_Branch!AI$3,'Raw Data'!$5:$5,0)),'Raw Data'!$D:$D,PnL_Region_Branch!$C5,'Raw Data'!$B:$B,PnL_Region_Branch!$B$2,'Raw Data'!$C:$C,PnL_Region_Branch!$B$3)</f>
        <v>1879.9400000000003</v>
      </c>
      <c r="AJ5" s="25">
        <f>SUMIFS(INDEX('Raw Data'!$1:$1048576,0,MATCH(PnL_Region_Branch!AJ$3,'Raw Data'!$5:$5,0)),'Raw Data'!$D:$D,PnL_Region_Branch!$C5,'Raw Data'!$B:$B,PnL_Region_Branch!$B$2,'Raw Data'!$C:$C,PnL_Region_Branch!$B$3)</f>
        <v>1879.9400000000003</v>
      </c>
      <c r="AK5" s="33">
        <f>SUM(AH5:AJ5)</f>
        <v>5597.1400000000012</v>
      </c>
      <c r="AL5" s="33">
        <f>SUM(AK5,AG5,AC5,Y5)</f>
        <v>20656.68</v>
      </c>
    </row>
    <row r="6" spans="1:38" x14ac:dyDescent="0.25">
      <c r="C6" t="s">
        <v>56</v>
      </c>
      <c r="D6" s="25">
        <f>SUMIFS(INDEX('Raw Data'!$1:$1048576,0,MATCH(PnL_Region_Branch!D$3,'Raw Data'!$5:$5,0)),'Raw Data'!$D:$D,PnL_Region_Branch!$C6,'Raw Data'!$B:$B,PnL_Region_Branch!$B$2,'Raw Data'!$C:$C,PnL_Region_Branch!$B$3)</f>
        <v>418</v>
      </c>
      <c r="E6" s="25">
        <f>SUMIFS(INDEX('Raw Data'!$1:$1048576,0,MATCH(PnL_Region_Branch!E$3,'Raw Data'!$5:$5,0)),'Raw Data'!$D:$D,PnL_Region_Branch!$C6,'Raw Data'!$B:$B,PnL_Region_Branch!$B$2,'Raw Data'!$C:$C,PnL_Region_Branch!$B$3)</f>
        <v>390</v>
      </c>
      <c r="F6" s="25">
        <f>SUMIFS(INDEX('Raw Data'!$1:$1048576,0,MATCH(PnL_Region_Branch!F$3,'Raw Data'!$5:$5,0)),'Raw Data'!$D:$D,PnL_Region_Branch!$C6,'Raw Data'!$B:$B,PnL_Region_Branch!$B$2,'Raw Data'!$C:$C,PnL_Region_Branch!$B$3)</f>
        <v>445</v>
      </c>
      <c r="G6" s="33">
        <f>SUM(D6:F6)</f>
        <v>1253</v>
      </c>
      <c r="H6" s="25">
        <f>SUMIFS(INDEX('Raw Data'!$1:$1048576,0,MATCH(PnL_Region_Branch!H$3,'Raw Data'!$5:$5,0)),'Raw Data'!$D:$D,PnL_Region_Branch!$C6,'Raw Data'!$B:$B,PnL_Region_Branch!$B$2,'Raw Data'!$C:$C,PnL_Region_Branch!$B$3)</f>
        <v>696</v>
      </c>
      <c r="I6" s="25">
        <f>SUMIFS(INDEX('Raw Data'!$1:$1048576,0,MATCH(PnL_Region_Branch!I$3,'Raw Data'!$5:$5,0)),'Raw Data'!$D:$D,PnL_Region_Branch!$C6,'Raw Data'!$B:$B,PnL_Region_Branch!$B$2,'Raw Data'!$C:$C,PnL_Region_Branch!$B$3)</f>
        <v>557</v>
      </c>
      <c r="J6" s="25">
        <f>SUMIFS(INDEX('Raw Data'!$1:$1048576,0,MATCH(PnL_Region_Branch!J$3,'Raw Data'!$5:$5,0)),'Raw Data'!$D:$D,PnL_Region_Branch!$C6,'Raw Data'!$B:$B,PnL_Region_Branch!$B$2,'Raw Data'!$C:$C,PnL_Region_Branch!$B$3)</f>
        <v>891</v>
      </c>
      <c r="K6" s="33">
        <f>SUM(H6:J6)</f>
        <v>2144</v>
      </c>
      <c r="L6" s="25">
        <f>SUMIFS(INDEX('Raw Data'!$1:$1048576,0,MATCH(PnL_Region_Branch!L$3,'Raw Data'!$5:$5,0)),'Raw Data'!$D:$D,PnL_Region_Branch!$C6,'Raw Data'!$B:$B,PnL_Region_Branch!$B$2,'Raw Data'!$C:$C,PnL_Region_Branch!$B$3)</f>
        <v>863</v>
      </c>
      <c r="M6" s="25">
        <f>SUMIFS(INDEX('Raw Data'!$1:$1048576,0,MATCH(PnL_Region_Branch!M$3,'Raw Data'!$5:$5,0)),'Raw Data'!$D:$D,PnL_Region_Branch!$C6,'Raw Data'!$B:$B,PnL_Region_Branch!$B$2,'Raw Data'!$C:$C,PnL_Region_Branch!$B$3)</f>
        <v>891</v>
      </c>
      <c r="N6" s="25">
        <f>SUMIFS(INDEX('Raw Data'!$1:$1048576,0,MATCH(PnL_Region_Branch!N$3,'Raw Data'!$5:$5,0)),'Raw Data'!$D:$D,PnL_Region_Branch!$C6,'Raw Data'!$B:$B,PnL_Region_Branch!$B$2,'Raw Data'!$C:$C,PnL_Region_Branch!$B$3)</f>
        <v>863</v>
      </c>
      <c r="O6" s="33">
        <f>SUM(L6:N6)</f>
        <v>2617</v>
      </c>
      <c r="P6" s="25">
        <f>SUMIFS(INDEX('Raw Data'!$1:$1048576,0,MATCH(PnL_Region_Branch!P$3,'Raw Data'!$5:$5,0)),'Raw Data'!$D:$D,PnL_Region_Branch!$C6,'Raw Data'!$B:$B,PnL_Region_Branch!$B$2,'Raw Data'!$C:$C,PnL_Region_Branch!$B$3)</f>
        <v>1002</v>
      </c>
      <c r="Q6" s="25">
        <f>SUMIFS(INDEX('Raw Data'!$1:$1048576,0,MATCH(PnL_Region_Branch!Q$3,'Raw Data'!$5:$5,0)),'Raw Data'!$D:$D,PnL_Region_Branch!$C6,'Raw Data'!$B:$B,PnL_Region_Branch!$B$2,'Raw Data'!$C:$C,PnL_Region_Branch!$B$3)</f>
        <v>1030</v>
      </c>
      <c r="R6" s="25">
        <f>SUMIFS(INDEX('Raw Data'!$1:$1048576,0,MATCH(PnL_Region_Branch!R$3,'Raw Data'!$5:$5,0)),'Raw Data'!$D:$D,PnL_Region_Branch!$C6,'Raw Data'!$B:$B,PnL_Region_Branch!$B$2,'Raw Data'!$C:$C,PnL_Region_Branch!$B$3)</f>
        <v>1114</v>
      </c>
      <c r="S6" s="33">
        <f>SUM(P6:R6)</f>
        <v>3146</v>
      </c>
      <c r="T6" s="33">
        <f>SUM(S6,O6,K6,G6)</f>
        <v>9160</v>
      </c>
      <c r="U6" s="25">
        <f>SUMIFS(INDEX('Raw Data'!$1:$1048576,0,MATCH(PnL_Region_Branch!U$3,'Raw Data'!$5:$5,0)),'Raw Data'!$D:$D,PnL_Region_Branch!$C6,'Raw Data'!$B:$B,PnL_Region_Branch!$B$2,'Raw Data'!$C:$C,PnL_Region_Branch!$B$3)</f>
        <v>1114</v>
      </c>
      <c r="V6" s="25">
        <f>SUMIFS(INDEX('Raw Data'!$1:$1048576,0,MATCH(PnL_Region_Branch!V$3,'Raw Data'!$5:$5,0)),'Raw Data'!$D:$D,PnL_Region_Branch!$C6,'Raw Data'!$B:$B,PnL_Region_Branch!$B$2,'Raw Data'!$C:$C,PnL_Region_Branch!$B$3)</f>
        <v>1141</v>
      </c>
      <c r="W6" s="25">
        <f>SUMIFS(INDEX('Raw Data'!$1:$1048576,0,MATCH(PnL_Region_Branch!W$3,'Raw Data'!$5:$5,0)),'Raw Data'!$D:$D,PnL_Region_Branch!$C6,'Raw Data'!$B:$B,PnL_Region_Branch!$B$2,'Raw Data'!$C:$C,PnL_Region_Branch!$B$3)</f>
        <v>1169</v>
      </c>
      <c r="X6" s="25"/>
      <c r="Y6" s="33">
        <f>SUM(U6:W6)</f>
        <v>3424</v>
      </c>
      <c r="Z6" s="25">
        <f>SUMIFS(INDEX('Raw Data'!$1:$1048576,0,MATCH(PnL_Region_Branch!Z$3,'Raw Data'!$5:$5,0)),'Raw Data'!$D:$D,PnL_Region_Branch!$C6,'Raw Data'!$B:$B,PnL_Region_Branch!$B$2,'Raw Data'!$C:$C,PnL_Region_Branch!$B$3)</f>
        <v>1169</v>
      </c>
      <c r="AA6" s="25">
        <f>SUMIFS(INDEX('Raw Data'!$1:$1048576,0,MATCH(PnL_Region_Branch!AA$3,'Raw Data'!$5:$5,0)),'Raw Data'!$D:$D,PnL_Region_Branch!$C6,'Raw Data'!$B:$B,PnL_Region_Branch!$B$2,'Raw Data'!$C:$C,PnL_Region_Branch!$B$3)</f>
        <v>1197</v>
      </c>
      <c r="AB6" s="25">
        <f>SUMIFS(INDEX('Raw Data'!$1:$1048576,0,MATCH(PnL_Region_Branch!AB$3,'Raw Data'!$5:$5,0)),'Raw Data'!$D:$D,PnL_Region_Branch!$C6,'Raw Data'!$B:$B,PnL_Region_Branch!$B$2,'Raw Data'!$C:$C,PnL_Region_Branch!$B$3)</f>
        <v>1225</v>
      </c>
      <c r="AC6" s="33">
        <f>SUM(Z6:AB6)</f>
        <v>3591</v>
      </c>
      <c r="AD6" s="25">
        <f>SUMIFS(INDEX('Raw Data'!$1:$1048576,0,MATCH(PnL_Region_Branch!AD$3,'Raw Data'!$5:$5,0)),'Raw Data'!$D:$D,PnL_Region_Branch!$C6,'Raw Data'!$B:$B,PnL_Region_Branch!$B$2,'Raw Data'!$C:$C,PnL_Region_Branch!$B$3)</f>
        <v>1225</v>
      </c>
      <c r="AE6" s="25">
        <f>SUMIFS(INDEX('Raw Data'!$1:$1048576,0,MATCH(PnL_Region_Branch!AE$3,'Raw Data'!$5:$5,0)),'Raw Data'!$D:$D,PnL_Region_Branch!$C6,'Raw Data'!$B:$B,PnL_Region_Branch!$B$2,'Raw Data'!$C:$C,PnL_Region_Branch!$B$3)</f>
        <v>1253</v>
      </c>
      <c r="AF6" s="25">
        <f>SUMIFS(INDEX('Raw Data'!$1:$1048576,0,MATCH(PnL_Region_Branch!AF$3,'Raw Data'!$5:$5,0)),'Raw Data'!$D:$D,PnL_Region_Branch!$C6,'Raw Data'!$B:$B,PnL_Region_Branch!$B$2,'Raw Data'!$C:$C,PnL_Region_Branch!$B$3)</f>
        <v>1281</v>
      </c>
      <c r="AG6" s="33">
        <f>SUM(AD6:AF6)</f>
        <v>3759</v>
      </c>
      <c r="AH6" s="25">
        <f>SUMIFS(INDEX('Raw Data'!$1:$1048576,0,MATCH(PnL_Region_Branch!AH$3,'Raw Data'!$5:$5,0)),'Raw Data'!$D:$D,PnL_Region_Branch!$C6,'Raw Data'!$B:$B,PnL_Region_Branch!$B$2,'Raw Data'!$C:$C,PnL_Region_Branch!$B$3)</f>
        <v>1308</v>
      </c>
      <c r="AI6" s="25">
        <f>SUMIFS(INDEX('Raw Data'!$1:$1048576,0,MATCH(PnL_Region_Branch!AI$3,'Raw Data'!$5:$5,0)),'Raw Data'!$D:$D,PnL_Region_Branch!$C6,'Raw Data'!$B:$B,PnL_Region_Branch!$B$2,'Raw Data'!$C:$C,PnL_Region_Branch!$B$3)</f>
        <v>1336</v>
      </c>
      <c r="AJ6" s="25">
        <f>SUMIFS(INDEX('Raw Data'!$1:$1048576,0,MATCH(PnL_Region_Branch!AJ$3,'Raw Data'!$5:$5,0)),'Raw Data'!$D:$D,PnL_Region_Branch!$C6,'Raw Data'!$B:$B,PnL_Region_Branch!$B$2,'Raw Data'!$C:$C,PnL_Region_Branch!$B$3)</f>
        <v>1336</v>
      </c>
      <c r="AK6" s="33">
        <f>SUM(AH6:AJ6)</f>
        <v>3980</v>
      </c>
      <c r="AL6" s="33">
        <f>SUM(AK6,AG6,AC6,Y6)</f>
        <v>14754</v>
      </c>
    </row>
    <row r="7" spans="1:38" x14ac:dyDescent="0.25">
      <c r="C7" s="38" t="s">
        <v>19</v>
      </c>
      <c r="D7" s="39"/>
      <c r="E7" s="39"/>
      <c r="F7" s="39"/>
      <c r="G7" s="40"/>
      <c r="H7" s="39"/>
      <c r="I7" s="39"/>
      <c r="J7" s="39"/>
      <c r="K7" s="40"/>
      <c r="L7" s="39"/>
      <c r="M7" s="39"/>
      <c r="N7" s="39"/>
      <c r="O7" s="40"/>
      <c r="P7" s="39"/>
      <c r="Q7" s="39"/>
      <c r="R7" s="39"/>
      <c r="S7" s="40"/>
      <c r="T7" s="40"/>
      <c r="U7" s="39"/>
      <c r="V7" s="39"/>
      <c r="W7" s="39"/>
      <c r="X7" s="39"/>
      <c r="Y7" s="40"/>
      <c r="Z7" s="39"/>
      <c r="AA7" s="39"/>
      <c r="AB7" s="39"/>
      <c r="AC7" s="40"/>
      <c r="AD7" s="39"/>
      <c r="AE7" s="39"/>
      <c r="AF7" s="39"/>
      <c r="AG7" s="40"/>
      <c r="AH7" s="39"/>
      <c r="AI7" s="39"/>
      <c r="AJ7" s="39"/>
      <c r="AK7" s="40"/>
      <c r="AL7" s="40"/>
    </row>
    <row r="8" spans="1:38" x14ac:dyDescent="0.25">
      <c r="C8" t="s">
        <v>13</v>
      </c>
      <c r="D8" s="23">
        <f>SUMIFS(INDEX('Raw Data'!$1:$1048576,0,MATCH(PnL_Region_Branch!D$3,'Raw Data'!$5:$5,0)),'Raw Data'!$D:$D,PnL_Region_Branch!$C8,'Raw Data'!$B:$B,PnL_Region_Branch!$B$2,'Raw Data'!$C:$C,PnL_Region_Branch!$B$3)</f>
        <v>4322640.0000000009</v>
      </c>
      <c r="E8" s="23">
        <f>SUMIFS(INDEX('Raw Data'!$1:$1048576,0,MATCH(PnL_Region_Branch!E$3,'Raw Data'!$5:$5,0)),'Raw Data'!$D:$D,PnL_Region_Branch!$C8,'Raw Data'!$B:$B,PnL_Region_Branch!$B$2,'Raw Data'!$C:$C,PnL_Region_Branch!$B$3)</f>
        <v>4147418.7000000011</v>
      </c>
      <c r="F8" s="23">
        <f>SUMIFS(INDEX('Raw Data'!$1:$1048576,0,MATCH(PnL_Region_Branch!F$3,'Raw Data'!$5:$5,0)),'Raw Data'!$D:$D,PnL_Region_Branch!$C8,'Raw Data'!$B:$B,PnL_Region_Branch!$B$2,'Raw Data'!$C:$C,PnL_Region_Branch!$B$3)</f>
        <v>4585201.7850000001</v>
      </c>
      <c r="G8" s="45">
        <f t="shared" ref="G8:G26" si="1">SUM(D8:F8)</f>
        <v>13055260.485000003</v>
      </c>
      <c r="H8" s="23">
        <f>SUMIFS(INDEX('Raw Data'!$1:$1048576,0,MATCH(PnL_Region_Branch!H$3,'Raw Data'!$5:$5,0)),'Raw Data'!$D:$D,PnL_Region_Branch!$C8,'Raw Data'!$B:$B,PnL_Region_Branch!$B$2,'Raw Data'!$C:$C,PnL_Region_Branch!$B$3)</f>
        <v>7147565.3825175017</v>
      </c>
      <c r="I8" s="23">
        <f>SUMIFS(INDEX('Raw Data'!$1:$1048576,0,MATCH(PnL_Region_Branch!I$3,'Raw Data'!$5:$5,0)),'Raw Data'!$D:$D,PnL_Region_Branch!$C8,'Raw Data'!$B:$B,PnL_Region_Branch!$B$2,'Raw Data'!$C:$C,PnL_Region_Branch!$B$3)</f>
        <v>5749988.2364465268</v>
      </c>
      <c r="J8" s="23">
        <f>SUMIFS(INDEX('Raw Data'!$1:$1048576,0,MATCH(PnL_Region_Branch!J$3,'Raw Data'!$5:$5,0)),'Raw Data'!$D:$D,PnL_Region_Branch!$C8,'Raw Data'!$B:$B,PnL_Region_Branch!$B$2,'Raw Data'!$C:$C,PnL_Region_Branch!$B$3)</f>
        <v>9184093.0529242605</v>
      </c>
      <c r="K8" s="45">
        <f t="shared" ref="K8:K26" si="2">SUM(H8:J8)</f>
        <v>22081646.671888288</v>
      </c>
      <c r="L8" s="23">
        <f>SUMIFS(INDEX('Raw Data'!$1:$1048576,0,MATCH(PnL_Region_Branch!L$3,'Raw Data'!$5:$5,0)),'Raw Data'!$D:$D,PnL_Region_Branch!$C8,'Raw Data'!$B:$B,PnL_Region_Branch!$B$2,'Raw Data'!$C:$C,PnL_Region_Branch!$B$3)</f>
        <v>8838560.3716707993</v>
      </c>
      <c r="M8" s="23">
        <f>SUMIFS(INDEX('Raw Data'!$1:$1048576,0,MATCH(PnL_Region_Branch!M$3,'Raw Data'!$5:$5,0)),'Raw Data'!$D:$D,PnL_Region_Branch!$C8,'Raw Data'!$B:$B,PnL_Region_Branch!$B$2,'Raw Data'!$C:$C,PnL_Region_Branch!$B$3)</f>
        <v>9092481.7247213423</v>
      </c>
      <c r="N8" s="23">
        <f>SUMIFS(INDEX('Raw Data'!$1:$1048576,0,MATCH(PnL_Region_Branch!N$3,'Raw Data'!$5:$5,0)),'Raw Data'!$D:$D,PnL_Region_Branch!$C8,'Raw Data'!$B:$B,PnL_Region_Branch!$B$2,'Raw Data'!$C:$C,PnL_Region_Branch!$B$3)</f>
        <v>8750395.731963383</v>
      </c>
      <c r="O8" s="45">
        <f t="shared" ref="O8:O26" si="3">SUM(L8:N8)</f>
        <v>26681437.828355521</v>
      </c>
      <c r="P8" s="23">
        <f>SUMIFS(INDEX('Raw Data'!$1:$1048576,0,MATCH(PnL_Region_Branch!P$3,'Raw Data'!$5:$5,0)),'Raw Data'!$D:$D,PnL_Region_Branch!$C8,'Raw Data'!$B:$B,PnL_Region_Branch!$B$2,'Raw Data'!$C:$C,PnL_Region_Branch!$B$3)</f>
        <v>10034775.851265125</v>
      </c>
      <c r="Q8" s="23">
        <f>SUMIFS(INDEX('Raw Data'!$1:$1048576,0,MATCH(PnL_Region_Branch!Q$3,'Raw Data'!$5:$5,0)),'Raw Data'!$D:$D,PnL_Region_Branch!$C8,'Raw Data'!$B:$B,PnL_Region_Branch!$B$2,'Raw Data'!$C:$C,PnL_Region_Branch!$B$3)</f>
        <v>10278266.735891413</v>
      </c>
      <c r="R8" s="23">
        <f>SUMIFS(INDEX('Raw Data'!$1:$1048576,0,MATCH(PnL_Region_Branch!R$3,'Raw Data'!$5:$5,0)),'Raw Data'!$D:$D,PnL_Region_Branch!$C8,'Raw Data'!$B:$B,PnL_Region_Branch!$B$2,'Raw Data'!$C:$C,PnL_Region_Branch!$B$3)</f>
        <v>11103464.722401554</v>
      </c>
      <c r="S8" s="45">
        <f t="shared" ref="S8:S26" si="4">SUM(P8:R8)</f>
        <v>31416507.309558094</v>
      </c>
      <c r="T8" s="45">
        <f t="shared" ref="T8:T34" si="5">SUM(S8,O8,K8,G8)</f>
        <v>93234852.294801906</v>
      </c>
      <c r="U8" s="23">
        <f>SUMIFS(INDEX('Raw Data'!$1:$1048576,0,MATCH(PnL_Region_Branch!U$3,'Raw Data'!$5:$5,0)),'Raw Data'!$D:$D,PnL_Region_Branch!$C8,'Raw Data'!$B:$B,PnL_Region_Branch!$B$2,'Raw Data'!$C:$C,PnL_Region_Branch!$B$3)</f>
        <v>11047947.398789546</v>
      </c>
      <c r="V8" s="23">
        <f>SUMIFS(INDEX('Raw Data'!$1:$1048576,0,MATCH(PnL_Region_Branch!V$3,'Raw Data'!$5:$5,0)),'Raw Data'!$D:$D,PnL_Region_Branch!$C8,'Raw Data'!$B:$B,PnL_Region_Branch!$B$2,'Raw Data'!$C:$C,PnL_Region_Branch!$B$3)</f>
        <v>11281989.442369165</v>
      </c>
      <c r="W8" s="23">
        <f>SUMIFS(INDEX('Raw Data'!$1:$1048576,0,MATCH(PnL_Region_Branch!W$3,'Raw Data'!$5:$5,0)),'Raw Data'!$D:$D,PnL_Region_Branch!$C8,'Raw Data'!$B:$B,PnL_Region_Branch!$B$2,'Raw Data'!$C:$C,PnL_Region_Branch!$B$3)</f>
        <v>11369497.18099267</v>
      </c>
      <c r="X8" s="23"/>
      <c r="Y8" s="45">
        <f t="shared" ref="Y8:Y26" si="6">SUM(U8:W8)</f>
        <v>33699434.022151381</v>
      </c>
      <c r="Z8" s="23">
        <f>SUMIFS(INDEX('Raw Data'!$1:$1048576,0,MATCH(PnL_Region_Branch!Z$3,'Raw Data'!$5:$5,0)),'Raw Data'!$D:$D,PnL_Region_Branch!$C8,'Raw Data'!$B:$B,PnL_Region_Branch!$B$2,'Raw Data'!$C:$C,PnL_Region_Branch!$B$3)</f>
        <v>11312649.695087707</v>
      </c>
      <c r="AA8" s="23">
        <f>SUMIFS(INDEX('Raw Data'!$1:$1048576,0,MATCH(PnL_Region_Branch!AA$3,'Raw Data'!$5:$5,0)),'Raw Data'!$D:$D,PnL_Region_Branch!$C8,'Raw Data'!$B:$B,PnL_Region_Branch!$B$2,'Raw Data'!$C:$C,PnL_Region_Branch!$B$3)</f>
        <v>11541050.660450554</v>
      </c>
      <c r="AB8" s="23">
        <f>SUMIFS(INDEX('Raw Data'!$1:$1048576,0,MATCH(PnL_Region_Branch!AB$3,'Raw Data'!$5:$5,0)),'Raw Data'!$D:$D,PnL_Region_Branch!$C8,'Raw Data'!$B:$B,PnL_Region_Branch!$B$2,'Raw Data'!$C:$C,PnL_Region_Branch!$B$3)</f>
        <v>11766884.799917394</v>
      </c>
      <c r="AC8" s="45">
        <f t="shared" ref="AC8:AC26" si="7">SUM(Z8:AB8)</f>
        <v>34620585.155455656</v>
      </c>
      <c r="AD8" s="23">
        <f>SUMIFS(INDEX('Raw Data'!$1:$1048576,0,MATCH(PnL_Region_Branch!AD$3,'Raw Data'!$5:$5,0)),'Raw Data'!$D:$D,PnL_Region_Branch!$C8,'Raw Data'!$B:$B,PnL_Region_Branch!$B$2,'Raw Data'!$C:$C,PnL_Region_Branch!$B$3)</f>
        <v>11708050.375917807</v>
      </c>
      <c r="AE8" s="23">
        <f>SUMIFS(INDEX('Raw Data'!$1:$1048576,0,MATCH(PnL_Region_Branch!AE$3,'Raw Data'!$5:$5,0)),'Raw Data'!$D:$D,PnL_Region_Branch!$C8,'Raw Data'!$B:$B,PnL_Region_Branch!$B$2,'Raw Data'!$C:$C,PnL_Region_Branch!$B$3)</f>
        <v>11930221.211364441</v>
      </c>
      <c r="AF8" s="23">
        <f>SUMIFS(INDEX('Raw Data'!$1:$1048576,0,MATCH(PnL_Region_Branch!AF$3,'Raw Data'!$5:$5,0)),'Raw Data'!$D:$D,PnL_Region_Branch!$C8,'Raw Data'!$B:$B,PnL_Region_Branch!$B$2,'Raw Data'!$C:$C,PnL_Region_Branch!$B$3)</f>
        <v>12149877.63719721</v>
      </c>
      <c r="AG8" s="45">
        <f t="shared" ref="AG8:AG26" si="8">SUM(AD8:AF8)</f>
        <v>35788149.224479459</v>
      </c>
      <c r="AH8" s="23">
        <f>SUMIFS(INDEX('Raw Data'!$1:$1048576,0,MATCH(PnL_Region_Branch!AH$3,'Raw Data'!$5:$5,0)),'Raw Data'!$D:$D,PnL_Region_Branch!$C8,'Raw Data'!$B:$B,PnL_Region_Branch!$B$2,'Raw Data'!$C:$C,PnL_Region_Branch!$B$3)</f>
        <v>12367039.243241366</v>
      </c>
      <c r="AI8" s="23">
        <f>SUMIFS(INDEX('Raw Data'!$1:$1048576,0,MATCH(PnL_Region_Branch!AI$3,'Raw Data'!$5:$5,0)),'Raw Data'!$D:$D,PnL_Region_Branch!$C8,'Raw Data'!$B:$B,PnL_Region_Branch!$B$2,'Raw Data'!$C:$C,PnL_Region_Branch!$B$3)</f>
        <v>12581725.486284154</v>
      </c>
      <c r="AJ8" s="23">
        <f>SUMIFS(INDEX('Raw Data'!$1:$1048576,0,MATCH(PnL_Region_Branch!AJ$3,'Raw Data'!$5:$5,0)),'Raw Data'!$D:$D,PnL_Region_Branch!$C8,'Raw Data'!$B:$B,PnL_Region_Branch!$B$2,'Raw Data'!$C:$C,PnL_Region_Branch!$B$3)</f>
        <v>12518816.858852731</v>
      </c>
      <c r="AK8" s="45">
        <f t="shared" ref="AK8:AK26" si="9">SUM(AH8:AJ8)</f>
        <v>37467581.588378251</v>
      </c>
      <c r="AL8" s="45">
        <f t="shared" ref="AL8:AL34" si="10">SUM(AK8,AG8,AC8,Y8)</f>
        <v>141575749.99046475</v>
      </c>
    </row>
    <row r="9" spans="1:38" x14ac:dyDescent="0.25">
      <c r="C9" t="s">
        <v>19</v>
      </c>
      <c r="D9" s="23">
        <f>SUMIFS(INDEX('Raw Data'!$1:$1048576,0,MATCH(PnL_Region_Branch!D$3,'Raw Data'!$5:$5,0)),'Raw Data'!$D:$D,PnL_Region_Branch!$C9,'Raw Data'!$B:$B,PnL_Region_Branch!$B$2,'Raw Data'!$C:$C,PnL_Region_Branch!$B$3)</f>
        <v>1713102.87658125</v>
      </c>
      <c r="E9" s="23">
        <f>SUMIFS(INDEX('Raw Data'!$1:$1048576,0,MATCH(PnL_Region_Branch!E$3,'Raw Data'!$5:$5,0)),'Raw Data'!$D:$D,PnL_Region_Branch!$C9,'Raw Data'!$B:$B,PnL_Region_Branch!$B$2,'Raw Data'!$C:$C,PnL_Region_Branch!$B$3)</f>
        <v>1590357.8259745312</v>
      </c>
      <c r="F9" s="23">
        <f>SUMIFS(INDEX('Raw Data'!$1:$1048576,0,MATCH(PnL_Region_Branch!F$3,'Raw Data'!$5:$5,0)),'Raw Data'!$D:$D,PnL_Region_Branch!$C9,'Raw Data'!$B:$B,PnL_Region_Branch!$B$2,'Raw Data'!$C:$C,PnL_Region_Branch!$B$3)</f>
        <v>1805565.8625535206</v>
      </c>
      <c r="G9" s="45">
        <f t="shared" si="1"/>
        <v>5109026.5651093014</v>
      </c>
      <c r="H9" s="23">
        <f>SUMIFS(INDEX('Raw Data'!$1:$1048576,0,MATCH(PnL_Region_Branch!H$3,'Raw Data'!$5:$5,0)),'Raw Data'!$D:$D,PnL_Region_Branch!$C9,'Raw Data'!$B:$B,PnL_Region_Branch!$B$2,'Raw Data'!$C:$C,PnL_Region_Branch!$B$3)</f>
        <v>2809866.2272709301</v>
      </c>
      <c r="I9" s="23">
        <f>SUMIFS(INDEX('Raw Data'!$1:$1048576,0,MATCH(PnL_Region_Branch!I$3,'Raw Data'!$5:$5,0)),'Raw Data'!$D:$D,PnL_Region_Branch!$C9,'Raw Data'!$B:$B,PnL_Region_Branch!$B$2,'Raw Data'!$C:$C,PnL_Region_Branch!$B$3)</f>
        <v>2237456.9125674693</v>
      </c>
      <c r="J9" s="23">
        <f>SUMIFS(INDEX('Raw Data'!$1:$1048576,0,MATCH(PnL_Region_Branch!J$3,'Raw Data'!$5:$5,0)),'Raw Data'!$D:$D,PnL_Region_Branch!$C9,'Raw Data'!$B:$B,PnL_Region_Branch!$B$2,'Raw Data'!$C:$C,PnL_Region_Branch!$B$3)</f>
        <v>3561232.0261259018</v>
      </c>
      <c r="K9" s="45">
        <f t="shared" si="2"/>
        <v>8608555.1659643017</v>
      </c>
      <c r="L9" s="23">
        <f>SUMIFS(INDEX('Raw Data'!$1:$1048576,0,MATCH(PnL_Region_Branch!L$3,'Raw Data'!$5:$5,0)),'Raw Data'!$D:$D,PnL_Region_Branch!$C9,'Raw Data'!$B:$B,PnL_Region_Branch!$B$2,'Raw Data'!$C:$C,PnL_Region_Branch!$B$3)</f>
        <v>3432072.4156609648</v>
      </c>
      <c r="M9" s="23">
        <f>SUMIFS(INDEX('Raw Data'!$1:$1048576,0,MATCH(PnL_Region_Branch!M$3,'Raw Data'!$5:$5,0)),'Raw Data'!$D:$D,PnL_Region_Branch!$C9,'Raw Data'!$B:$B,PnL_Region_Branch!$B$2,'Raw Data'!$C:$C,PnL_Region_Branch!$B$3)</f>
        <v>3525708.7366652959</v>
      </c>
      <c r="N9" s="23">
        <f>SUMIFS(INDEX('Raw Data'!$1:$1048576,0,MATCH(PnL_Region_Branch!N$3,'Raw Data'!$5:$5,0)),'Raw Data'!$D:$D,PnL_Region_Branch!$C9,'Raw Data'!$B:$B,PnL_Region_Branch!$B$2,'Raw Data'!$C:$C,PnL_Region_Branch!$B$3)</f>
        <v>3397837.4933147472</v>
      </c>
      <c r="O9" s="45">
        <f t="shared" si="3"/>
        <v>10355618.645641008</v>
      </c>
      <c r="P9" s="23">
        <f>SUMIFS(INDEX('Raw Data'!$1:$1048576,0,MATCH(PnL_Region_Branch!P$3,'Raw Data'!$5:$5,0)),'Raw Data'!$D:$D,PnL_Region_Branch!$C9,'Raw Data'!$B:$B,PnL_Region_Branch!$B$2,'Raw Data'!$C:$C,PnL_Region_Branch!$B$3)</f>
        <v>3925388.1836151443</v>
      </c>
      <c r="Q9" s="23">
        <f>SUMIFS(INDEX('Raw Data'!$1:$1048576,0,MATCH(PnL_Region_Branch!Q$3,'Raw Data'!$5:$5,0)),'Raw Data'!$D:$D,PnL_Region_Branch!$C9,'Raw Data'!$B:$B,PnL_Region_Branch!$B$2,'Raw Data'!$C:$C,PnL_Region_Branch!$B$3)</f>
        <v>4014904.2714351104</v>
      </c>
      <c r="R9" s="23">
        <f>SUMIFS(INDEX('Raw Data'!$1:$1048576,0,MATCH(PnL_Region_Branch!R$3,'Raw Data'!$5:$5,0)),'Raw Data'!$D:$D,PnL_Region_Branch!$C9,'Raw Data'!$B:$B,PnL_Region_Branch!$B$2,'Raw Data'!$C:$C,PnL_Region_Branch!$B$3)</f>
        <v>4320621.6908609895</v>
      </c>
      <c r="S9" s="45">
        <f t="shared" si="4"/>
        <v>12260914.145911243</v>
      </c>
      <c r="T9" s="45">
        <f t="shared" si="5"/>
        <v>36334114.522625856</v>
      </c>
      <c r="U9" s="23">
        <f>SUMIFS(INDEX('Raw Data'!$1:$1048576,0,MATCH(PnL_Region_Branch!U$3,'Raw Data'!$5:$5,0)),'Raw Data'!$D:$D,PnL_Region_Branch!$C9,'Raw Data'!$B:$B,PnL_Region_Branch!$B$2,'Raw Data'!$C:$C,PnL_Region_Branch!$B$3)</f>
        <v>4299018.5824066848</v>
      </c>
      <c r="V9" s="23">
        <f>SUMIFS(INDEX('Raw Data'!$1:$1048576,0,MATCH(PnL_Region_Branch!V$3,'Raw Data'!$5:$5,0)),'Raw Data'!$D:$D,PnL_Region_Branch!$C9,'Raw Data'!$B:$B,PnL_Region_Branch!$B$2,'Raw Data'!$C:$C,PnL_Region_Branch!$B$3)</f>
        <v>4381197.7571933549</v>
      </c>
      <c r="W9" s="23">
        <f>SUMIFS(INDEX('Raw Data'!$1:$1048576,0,MATCH(PnL_Region_Branch!W$3,'Raw Data'!$5:$5,0)),'Raw Data'!$D:$D,PnL_Region_Branch!$C9,'Raw Data'!$B:$B,PnL_Region_Branch!$B$2,'Raw Data'!$C:$C,PnL_Region_Branch!$B$3)</f>
        <v>4466268.2535216799</v>
      </c>
      <c r="X9" s="23"/>
      <c r="Y9" s="45">
        <f t="shared" si="6"/>
        <v>13146484.593121719</v>
      </c>
      <c r="Z9" s="23">
        <f>SUMIFS(INDEX('Raw Data'!$1:$1048576,0,MATCH(PnL_Region_Branch!Z$3,'Raw Data'!$5:$5,0)),'Raw Data'!$D:$D,PnL_Region_Branch!$C9,'Raw Data'!$B:$B,PnL_Region_Branch!$B$2,'Raw Data'!$C:$C,PnL_Region_Branch!$B$3)</f>
        <v>4443936.9122540709</v>
      </c>
      <c r="AA9" s="23">
        <f>SUMIFS(INDEX('Raw Data'!$1:$1048576,0,MATCH(PnL_Region_Branch!AA$3,'Raw Data'!$5:$5,0)),'Raw Data'!$D:$D,PnL_Region_Branch!$C9,'Raw Data'!$B:$B,PnL_Region_Branch!$B$2,'Raw Data'!$C:$C,PnL_Region_Branch!$B$3)</f>
        <v>4527626.6223680777</v>
      </c>
      <c r="AB9" s="23">
        <f>SUMIFS(INDEX('Raw Data'!$1:$1048576,0,MATCH(PnL_Region_Branch!AB$3,'Raw Data'!$5:$5,0)),'Raw Data'!$D:$D,PnL_Region_Branch!$C9,'Raw Data'!$B:$B,PnL_Region_Branch!$B$2,'Raw Data'!$C:$C,PnL_Region_Branch!$B$3)</f>
        <v>4610368.3369581373</v>
      </c>
      <c r="AC9" s="45">
        <f t="shared" si="7"/>
        <v>13581931.871580284</v>
      </c>
      <c r="AD9" s="23">
        <f>SUMIFS(INDEX('Raw Data'!$1:$1048576,0,MATCH(PnL_Region_Branch!AD$3,'Raw Data'!$5:$5,0)),'Raw Data'!$D:$D,PnL_Region_Branch!$C9,'Raw Data'!$B:$B,PnL_Region_Branch!$B$2,'Raw Data'!$C:$C,PnL_Region_Branch!$B$3)</f>
        <v>4587316.495273347</v>
      </c>
      <c r="AE9" s="23">
        <f>SUMIFS(INDEX('Raw Data'!$1:$1048576,0,MATCH(PnL_Region_Branch!AE$3,'Raw Data'!$5:$5,0)),'Raw Data'!$D:$D,PnL_Region_Branch!$C9,'Raw Data'!$B:$B,PnL_Region_Branch!$B$2,'Raw Data'!$C:$C,PnL_Region_Branch!$B$3)</f>
        <v>4668708.5965180537</v>
      </c>
      <c r="AF9" s="23">
        <f>SUMIFS(INDEX('Raw Data'!$1:$1048576,0,MATCH(PnL_Region_Branch!AF$3,'Raw Data'!$5:$5,0)),'Raw Data'!$D:$D,PnL_Region_Branch!$C9,'Raw Data'!$B:$B,PnL_Region_Branch!$B$2,'Raw Data'!$C:$C,PnL_Region_Branch!$B$3)</f>
        <v>4749172.0938379318</v>
      </c>
      <c r="AG9" s="45">
        <f t="shared" si="8"/>
        <v>14005197.185629332</v>
      </c>
      <c r="AH9" s="23">
        <f>SUMIFS(INDEX('Raw Data'!$1:$1048576,0,MATCH(PnL_Region_Branch!AH$3,'Raw Data'!$5:$5,0)),'Raw Data'!$D:$D,PnL_Region_Branch!$C9,'Raw Data'!$B:$B,PnL_Region_Branch!$B$2,'Raw Data'!$C:$C,PnL_Region_Branch!$B$3)</f>
        <v>4825025.3811446643</v>
      </c>
      <c r="AI9" s="23">
        <f>SUMIFS(INDEX('Raw Data'!$1:$1048576,0,MATCH(PnL_Region_Branch!AI$3,'Raw Data'!$5:$5,0)),'Raw Data'!$D:$D,PnL_Region_Branch!$C9,'Raw Data'!$B:$B,PnL_Region_Branch!$B$2,'Raw Data'!$C:$C,PnL_Region_Branch!$B$3)</f>
        <v>4903671.8193143923</v>
      </c>
      <c r="AJ9" s="23">
        <f>SUMIFS(INDEX('Raw Data'!$1:$1048576,0,MATCH(PnL_Region_Branch!AJ$3,'Raw Data'!$5:$5,0)),'Raw Data'!$D:$D,PnL_Region_Branch!$C9,'Raw Data'!$B:$B,PnL_Region_Branch!$B$2,'Raw Data'!$C:$C,PnL_Region_Branch!$B$3)</f>
        <v>4879153.4602178205</v>
      </c>
      <c r="AK9" s="45">
        <f t="shared" si="9"/>
        <v>14607850.660676876</v>
      </c>
      <c r="AL9" s="45">
        <f t="shared" si="10"/>
        <v>55341464.311008215</v>
      </c>
    </row>
    <row r="10" spans="1:38" x14ac:dyDescent="0.25">
      <c r="C10" s="38" t="s">
        <v>90</v>
      </c>
      <c r="D10" s="43">
        <f>SUM(D9)</f>
        <v>1713102.87658125</v>
      </c>
      <c r="E10" s="38">
        <f>SUM(E9)</f>
        <v>1590357.8259745312</v>
      </c>
      <c r="F10" s="41">
        <f>SUM(F9)</f>
        <v>1805565.8625535206</v>
      </c>
      <c r="G10" s="44">
        <f t="shared" si="1"/>
        <v>5109026.5651093014</v>
      </c>
      <c r="H10" s="41">
        <f>SUM(H9)</f>
        <v>2809866.2272709301</v>
      </c>
      <c r="I10" s="38">
        <f>SUM(I9)</f>
        <v>2237456.9125674693</v>
      </c>
      <c r="J10" s="41">
        <f>SUM(J9)</f>
        <v>3561232.0261259018</v>
      </c>
      <c r="K10" s="44">
        <f t="shared" si="2"/>
        <v>8608555.1659643017</v>
      </c>
      <c r="L10" s="41">
        <f>SUM(L9)</f>
        <v>3432072.4156609648</v>
      </c>
      <c r="M10" s="38">
        <f>SUM(M9)</f>
        <v>3525708.7366652959</v>
      </c>
      <c r="N10" s="41">
        <f>SUM(N9)</f>
        <v>3397837.4933147472</v>
      </c>
      <c r="O10" s="44">
        <f t="shared" si="3"/>
        <v>10355618.645641008</v>
      </c>
      <c r="P10" s="41">
        <f>SUM(P9)</f>
        <v>3925388.1836151443</v>
      </c>
      <c r="Q10" s="38">
        <f>SUM(Q9)</f>
        <v>4014904.2714351104</v>
      </c>
      <c r="R10" s="41">
        <f>SUM(R9)</f>
        <v>4320621.6908609895</v>
      </c>
      <c r="S10" s="44">
        <f t="shared" si="4"/>
        <v>12260914.145911243</v>
      </c>
      <c r="T10" s="44">
        <f t="shared" si="5"/>
        <v>36334114.522625856</v>
      </c>
      <c r="U10" s="38">
        <f>SUM(U9)</f>
        <v>4299018.5824066848</v>
      </c>
      <c r="V10" s="41">
        <f>SUM(V9)</f>
        <v>4381197.7571933549</v>
      </c>
      <c r="W10" s="38">
        <f>SUM(W9)</f>
        <v>4466268.2535216799</v>
      </c>
      <c r="X10" s="38"/>
      <c r="Y10" s="44">
        <f t="shared" si="6"/>
        <v>13146484.593121719</v>
      </c>
      <c r="Z10" s="38">
        <f>SUM(Z9)</f>
        <v>4443936.9122540709</v>
      </c>
      <c r="AA10" s="41">
        <f>SUM(AA9)</f>
        <v>4527626.6223680777</v>
      </c>
      <c r="AB10" s="38">
        <f>SUM(AB9)</f>
        <v>4610368.3369581373</v>
      </c>
      <c r="AC10" s="44">
        <f t="shared" si="7"/>
        <v>13581931.871580284</v>
      </c>
      <c r="AD10" s="38">
        <f>SUM(AD9)</f>
        <v>4587316.495273347</v>
      </c>
      <c r="AE10" s="41">
        <f>SUM(AE9)</f>
        <v>4668708.5965180537</v>
      </c>
      <c r="AF10" s="38">
        <f>SUM(AF9)</f>
        <v>4749172.0938379318</v>
      </c>
      <c r="AG10" s="44">
        <f t="shared" si="8"/>
        <v>14005197.185629332</v>
      </c>
      <c r="AH10" s="38">
        <f>SUM(AH9)</f>
        <v>4825025.3811446643</v>
      </c>
      <c r="AI10" s="41">
        <f>SUM(AI9)</f>
        <v>4903671.8193143923</v>
      </c>
      <c r="AJ10" s="38">
        <f>SUM(AJ9)</f>
        <v>4879153.4602178205</v>
      </c>
      <c r="AK10" s="44">
        <f t="shared" si="9"/>
        <v>14607850.660676876</v>
      </c>
      <c r="AL10" s="44">
        <f t="shared" si="10"/>
        <v>55341464.311008215</v>
      </c>
    </row>
    <row r="11" spans="1:38" x14ac:dyDescent="0.25">
      <c r="C11" t="s">
        <v>14</v>
      </c>
      <c r="D11" s="23">
        <f>SUMIFS(INDEX('Raw Data'!$1:$1048576,0,MATCH(PnL_Region_Branch!D$3,'Raw Data'!$5:$5,0)),'Raw Data'!$D:$D,PnL_Region_Branch!$C11,'Raw Data'!$B:$B,PnL_Region_Branch!$B$2,'Raw Data'!$C:$C,PnL_Region_Branch!$B$3)</f>
        <v>585199.99999999988</v>
      </c>
      <c r="E11" s="23">
        <f>SUMIFS(INDEX('Raw Data'!$1:$1048576,0,MATCH(PnL_Region_Branch!E$3,'Raw Data'!$5:$5,0)),'Raw Data'!$D:$D,PnL_Region_Branch!$C11,'Raw Data'!$B:$B,PnL_Region_Branch!$B$2,'Raw Data'!$C:$C,PnL_Region_Branch!$B$3)</f>
        <v>546000</v>
      </c>
      <c r="F11" s="23">
        <f>SUMIFS(INDEX('Raw Data'!$1:$1048576,0,MATCH(PnL_Region_Branch!F$3,'Raw Data'!$5:$5,0)),'Raw Data'!$D:$D,PnL_Region_Branch!$C11,'Raw Data'!$B:$B,PnL_Region_Branch!$B$2,'Raw Data'!$C:$C,PnL_Region_Branch!$B$3)</f>
        <v>623000</v>
      </c>
      <c r="G11" s="45">
        <f t="shared" si="1"/>
        <v>1754200</v>
      </c>
      <c r="H11" s="23">
        <f>SUMIFS(INDEX('Raw Data'!$1:$1048576,0,MATCH(PnL_Region_Branch!H$3,'Raw Data'!$5:$5,0)),'Raw Data'!$D:$D,PnL_Region_Branch!$C11,'Raw Data'!$B:$B,PnL_Region_Branch!$B$2,'Raw Data'!$C:$C,PnL_Region_Branch!$B$3)</f>
        <v>974400</v>
      </c>
      <c r="I11" s="23">
        <f>SUMIFS(INDEX('Raw Data'!$1:$1048576,0,MATCH(PnL_Region_Branch!I$3,'Raw Data'!$5:$5,0)),'Raw Data'!$D:$D,PnL_Region_Branch!$C11,'Raw Data'!$B:$B,PnL_Region_Branch!$B$2,'Raw Data'!$C:$C,PnL_Region_Branch!$B$3)</f>
        <v>779800</v>
      </c>
      <c r="J11" s="23">
        <f>SUMIFS(INDEX('Raw Data'!$1:$1048576,0,MATCH(PnL_Region_Branch!J$3,'Raw Data'!$5:$5,0)),'Raw Data'!$D:$D,PnL_Region_Branch!$C11,'Raw Data'!$B:$B,PnL_Region_Branch!$B$2,'Raw Data'!$C:$C,PnL_Region_Branch!$B$3)</f>
        <v>1247399.9999999998</v>
      </c>
      <c r="K11" s="45">
        <f t="shared" si="2"/>
        <v>3001600</v>
      </c>
      <c r="L11" s="23">
        <f>SUMIFS(INDEX('Raw Data'!$1:$1048576,0,MATCH(PnL_Region_Branch!L$3,'Raw Data'!$5:$5,0)),'Raw Data'!$D:$D,PnL_Region_Branch!$C11,'Raw Data'!$B:$B,PnL_Region_Branch!$B$2,'Raw Data'!$C:$C,PnL_Region_Branch!$B$3)</f>
        <v>1208199.9999999998</v>
      </c>
      <c r="M11" s="23">
        <f>SUMIFS(INDEX('Raw Data'!$1:$1048576,0,MATCH(PnL_Region_Branch!M$3,'Raw Data'!$5:$5,0)),'Raw Data'!$D:$D,PnL_Region_Branch!$C11,'Raw Data'!$B:$B,PnL_Region_Branch!$B$2,'Raw Data'!$C:$C,PnL_Region_Branch!$B$3)</f>
        <v>1247399.9999999998</v>
      </c>
      <c r="N11" s="23">
        <f>SUMIFS(INDEX('Raw Data'!$1:$1048576,0,MATCH(PnL_Region_Branch!N$3,'Raw Data'!$5:$5,0)),'Raw Data'!$D:$D,PnL_Region_Branch!$C11,'Raw Data'!$B:$B,PnL_Region_Branch!$B$2,'Raw Data'!$C:$C,PnL_Region_Branch!$B$3)</f>
        <v>1208199.9999999998</v>
      </c>
      <c r="O11" s="45">
        <f t="shared" si="3"/>
        <v>3663799.9999999991</v>
      </c>
      <c r="P11" s="23">
        <f>SUMIFS(INDEX('Raw Data'!$1:$1048576,0,MATCH(PnL_Region_Branch!P$3,'Raw Data'!$5:$5,0)),'Raw Data'!$D:$D,PnL_Region_Branch!$C11,'Raw Data'!$B:$B,PnL_Region_Branch!$B$2,'Raw Data'!$C:$C,PnL_Region_Branch!$B$3)</f>
        <v>1402800</v>
      </c>
      <c r="Q11" s="23">
        <f>SUMIFS(INDEX('Raw Data'!$1:$1048576,0,MATCH(PnL_Region_Branch!Q$3,'Raw Data'!$5:$5,0)),'Raw Data'!$D:$D,PnL_Region_Branch!$C11,'Raw Data'!$B:$B,PnL_Region_Branch!$B$2,'Raw Data'!$C:$C,PnL_Region_Branch!$B$3)</f>
        <v>1442000</v>
      </c>
      <c r="R11" s="23">
        <f>SUMIFS(INDEX('Raw Data'!$1:$1048576,0,MATCH(PnL_Region_Branch!R$3,'Raw Data'!$5:$5,0)),'Raw Data'!$D:$D,PnL_Region_Branch!$C11,'Raw Data'!$B:$B,PnL_Region_Branch!$B$2,'Raw Data'!$C:$C,PnL_Region_Branch!$B$3)</f>
        <v>1559600</v>
      </c>
      <c r="S11" s="45">
        <f t="shared" si="4"/>
        <v>4404400</v>
      </c>
      <c r="T11" s="45">
        <f t="shared" si="5"/>
        <v>12824000</v>
      </c>
      <c r="U11" s="23">
        <f>SUMIFS(INDEX('Raw Data'!$1:$1048576,0,MATCH(PnL_Region_Branch!U$3,'Raw Data'!$5:$5,0)),'Raw Data'!$D:$D,PnL_Region_Branch!$C11,'Raw Data'!$B:$B,PnL_Region_Branch!$B$2,'Raw Data'!$C:$C,PnL_Region_Branch!$B$3)</f>
        <v>1559600</v>
      </c>
      <c r="V11" s="23">
        <f>SUMIFS(INDEX('Raw Data'!$1:$1048576,0,MATCH(PnL_Region_Branch!V$3,'Raw Data'!$5:$5,0)),'Raw Data'!$D:$D,PnL_Region_Branch!$C11,'Raw Data'!$B:$B,PnL_Region_Branch!$B$2,'Raw Data'!$C:$C,PnL_Region_Branch!$B$3)</f>
        <v>1597399.9999999998</v>
      </c>
      <c r="W11" s="23">
        <f>SUMIFS(INDEX('Raw Data'!$1:$1048576,0,MATCH(PnL_Region_Branch!W$3,'Raw Data'!$5:$5,0)),'Raw Data'!$D:$D,PnL_Region_Branch!$C11,'Raw Data'!$B:$B,PnL_Region_Branch!$B$2,'Raw Data'!$C:$C,PnL_Region_Branch!$B$3)</f>
        <v>1636600</v>
      </c>
      <c r="X11" s="23"/>
      <c r="Y11" s="45">
        <f t="shared" si="6"/>
        <v>4793600</v>
      </c>
      <c r="Z11" s="23">
        <f>SUMIFS(INDEX('Raw Data'!$1:$1048576,0,MATCH(PnL_Region_Branch!Z$3,'Raw Data'!$5:$5,0)),'Raw Data'!$D:$D,PnL_Region_Branch!$C11,'Raw Data'!$B:$B,PnL_Region_Branch!$B$2,'Raw Data'!$C:$C,PnL_Region_Branch!$B$3)</f>
        <v>1636600</v>
      </c>
      <c r="AA11" s="23">
        <f>SUMIFS(INDEX('Raw Data'!$1:$1048576,0,MATCH(PnL_Region_Branch!AA$3,'Raw Data'!$5:$5,0)),'Raw Data'!$D:$D,PnL_Region_Branch!$C11,'Raw Data'!$B:$B,PnL_Region_Branch!$B$2,'Raw Data'!$C:$C,PnL_Region_Branch!$B$3)</f>
        <v>1675800</v>
      </c>
      <c r="AB11" s="23">
        <f>SUMIFS(INDEX('Raw Data'!$1:$1048576,0,MATCH(PnL_Region_Branch!AB$3,'Raw Data'!$5:$5,0)),'Raw Data'!$D:$D,PnL_Region_Branch!$C11,'Raw Data'!$B:$B,PnL_Region_Branch!$B$2,'Raw Data'!$C:$C,PnL_Region_Branch!$B$3)</f>
        <v>1715000</v>
      </c>
      <c r="AC11" s="45">
        <f t="shared" si="7"/>
        <v>5027400</v>
      </c>
      <c r="AD11" s="23">
        <f>SUMIFS(INDEX('Raw Data'!$1:$1048576,0,MATCH(PnL_Region_Branch!AD$3,'Raw Data'!$5:$5,0)),'Raw Data'!$D:$D,PnL_Region_Branch!$C11,'Raw Data'!$B:$B,PnL_Region_Branch!$B$2,'Raw Data'!$C:$C,PnL_Region_Branch!$B$3)</f>
        <v>1715000</v>
      </c>
      <c r="AE11" s="23">
        <f>SUMIFS(INDEX('Raw Data'!$1:$1048576,0,MATCH(PnL_Region_Branch!AE$3,'Raw Data'!$5:$5,0)),'Raw Data'!$D:$D,PnL_Region_Branch!$C11,'Raw Data'!$B:$B,PnL_Region_Branch!$B$2,'Raw Data'!$C:$C,PnL_Region_Branch!$B$3)</f>
        <v>1754199.9999999998</v>
      </c>
      <c r="AF11" s="23">
        <f>SUMIFS(INDEX('Raw Data'!$1:$1048576,0,MATCH(PnL_Region_Branch!AF$3,'Raw Data'!$5:$5,0)),'Raw Data'!$D:$D,PnL_Region_Branch!$C11,'Raw Data'!$B:$B,PnL_Region_Branch!$B$2,'Raw Data'!$C:$C,PnL_Region_Branch!$B$3)</f>
        <v>1793399.9999999998</v>
      </c>
      <c r="AG11" s="45">
        <f t="shared" si="8"/>
        <v>5262600</v>
      </c>
      <c r="AH11" s="23">
        <f>SUMIFS(INDEX('Raw Data'!$1:$1048576,0,MATCH(PnL_Region_Branch!AH$3,'Raw Data'!$5:$5,0)),'Raw Data'!$D:$D,PnL_Region_Branch!$C11,'Raw Data'!$B:$B,PnL_Region_Branch!$B$2,'Raw Data'!$C:$C,PnL_Region_Branch!$B$3)</f>
        <v>1831199.9999999998</v>
      </c>
      <c r="AI11" s="23">
        <f>SUMIFS(INDEX('Raw Data'!$1:$1048576,0,MATCH(PnL_Region_Branch!AI$3,'Raw Data'!$5:$5,0)),'Raw Data'!$D:$D,PnL_Region_Branch!$C11,'Raw Data'!$B:$B,PnL_Region_Branch!$B$2,'Raw Data'!$C:$C,PnL_Region_Branch!$B$3)</f>
        <v>1870399.9999999998</v>
      </c>
      <c r="AJ11" s="23">
        <f>SUMIFS(INDEX('Raw Data'!$1:$1048576,0,MATCH(PnL_Region_Branch!AJ$3,'Raw Data'!$5:$5,0)),'Raw Data'!$D:$D,PnL_Region_Branch!$C11,'Raw Data'!$B:$B,PnL_Region_Branch!$B$2,'Raw Data'!$C:$C,PnL_Region_Branch!$B$3)</f>
        <v>1870399.9999999998</v>
      </c>
      <c r="AK11" s="45">
        <f t="shared" si="9"/>
        <v>5571999.9999999991</v>
      </c>
      <c r="AL11" s="45">
        <f t="shared" si="10"/>
        <v>20655600</v>
      </c>
    </row>
    <row r="12" spans="1:38" x14ac:dyDescent="0.25">
      <c r="C12" t="s">
        <v>48</v>
      </c>
      <c r="D12" s="23">
        <f>SUMIFS(INDEX('Raw Data'!$1:$1048576,0,MATCH(PnL_Region_Branch!D$3,'Raw Data'!$5:$5,0)),'Raw Data'!$D:$D,PnL_Region_Branch!$C12,'Raw Data'!$B:$B,PnL_Region_Branch!$B$2,'Raw Data'!$C:$C,PnL_Region_Branch!$B$3)</f>
        <v>271700</v>
      </c>
      <c r="E12" s="23">
        <f>SUMIFS(INDEX('Raw Data'!$1:$1048576,0,MATCH(PnL_Region_Branch!E$3,'Raw Data'!$5:$5,0)),'Raw Data'!$D:$D,PnL_Region_Branch!$C12,'Raw Data'!$B:$B,PnL_Region_Branch!$B$2,'Raw Data'!$C:$C,PnL_Region_Branch!$B$3)</f>
        <v>253500</v>
      </c>
      <c r="F12" s="23">
        <f>SUMIFS(INDEX('Raw Data'!$1:$1048576,0,MATCH(PnL_Region_Branch!F$3,'Raw Data'!$5:$5,0)),'Raw Data'!$D:$D,PnL_Region_Branch!$C12,'Raw Data'!$B:$B,PnL_Region_Branch!$B$2,'Raw Data'!$C:$C,PnL_Region_Branch!$B$3)</f>
        <v>289250</v>
      </c>
      <c r="G12" s="45">
        <f t="shared" si="1"/>
        <v>814450</v>
      </c>
      <c r="H12" s="23">
        <f>SUMIFS(INDEX('Raw Data'!$1:$1048576,0,MATCH(PnL_Region_Branch!H$3,'Raw Data'!$5:$5,0)),'Raw Data'!$D:$D,PnL_Region_Branch!$C12,'Raw Data'!$B:$B,PnL_Region_Branch!$B$2,'Raw Data'!$C:$C,PnL_Region_Branch!$B$3)</f>
        <v>452400.00000000006</v>
      </c>
      <c r="I12" s="23">
        <f>SUMIFS(INDEX('Raw Data'!$1:$1048576,0,MATCH(PnL_Region_Branch!I$3,'Raw Data'!$5:$5,0)),'Raw Data'!$D:$D,PnL_Region_Branch!$C12,'Raw Data'!$B:$B,PnL_Region_Branch!$B$2,'Raw Data'!$C:$C,PnL_Region_Branch!$B$3)</f>
        <v>362050</v>
      </c>
      <c r="J12" s="23">
        <f>SUMIFS(INDEX('Raw Data'!$1:$1048576,0,MATCH(PnL_Region_Branch!J$3,'Raw Data'!$5:$5,0)),'Raw Data'!$D:$D,PnL_Region_Branch!$C12,'Raw Data'!$B:$B,PnL_Region_Branch!$B$2,'Raw Data'!$C:$C,PnL_Region_Branch!$B$3)</f>
        <v>579150</v>
      </c>
      <c r="K12" s="45">
        <f t="shared" si="2"/>
        <v>1393600</v>
      </c>
      <c r="L12" s="23">
        <f>SUMIFS(INDEX('Raw Data'!$1:$1048576,0,MATCH(PnL_Region_Branch!L$3,'Raw Data'!$5:$5,0)),'Raw Data'!$D:$D,PnL_Region_Branch!$C12,'Raw Data'!$B:$B,PnL_Region_Branch!$B$2,'Raw Data'!$C:$C,PnL_Region_Branch!$B$3)</f>
        <v>560950</v>
      </c>
      <c r="M12" s="23">
        <f>SUMIFS(INDEX('Raw Data'!$1:$1048576,0,MATCH(PnL_Region_Branch!M$3,'Raw Data'!$5:$5,0)),'Raw Data'!$D:$D,PnL_Region_Branch!$C12,'Raw Data'!$B:$B,PnL_Region_Branch!$B$2,'Raw Data'!$C:$C,PnL_Region_Branch!$B$3)</f>
        <v>579150</v>
      </c>
      <c r="N12" s="23">
        <f>SUMIFS(INDEX('Raw Data'!$1:$1048576,0,MATCH(PnL_Region_Branch!N$3,'Raw Data'!$5:$5,0)),'Raw Data'!$D:$D,PnL_Region_Branch!$C12,'Raw Data'!$B:$B,PnL_Region_Branch!$B$2,'Raw Data'!$C:$C,PnL_Region_Branch!$B$3)</f>
        <v>560950</v>
      </c>
      <c r="O12" s="45">
        <f t="shared" si="3"/>
        <v>1701050</v>
      </c>
      <c r="P12" s="23">
        <f>SUMIFS(INDEX('Raw Data'!$1:$1048576,0,MATCH(PnL_Region_Branch!P$3,'Raw Data'!$5:$5,0)),'Raw Data'!$D:$D,PnL_Region_Branch!$C12,'Raw Data'!$B:$B,PnL_Region_Branch!$B$2,'Raw Data'!$C:$C,PnL_Region_Branch!$B$3)</f>
        <v>651300.00000000012</v>
      </c>
      <c r="Q12" s="23">
        <f>SUMIFS(INDEX('Raw Data'!$1:$1048576,0,MATCH(PnL_Region_Branch!Q$3,'Raw Data'!$5:$5,0)),'Raw Data'!$D:$D,PnL_Region_Branch!$C12,'Raw Data'!$B:$B,PnL_Region_Branch!$B$2,'Raw Data'!$C:$C,PnL_Region_Branch!$B$3)</f>
        <v>669500</v>
      </c>
      <c r="R12" s="23">
        <f>SUMIFS(INDEX('Raw Data'!$1:$1048576,0,MATCH(PnL_Region_Branch!R$3,'Raw Data'!$5:$5,0)),'Raw Data'!$D:$D,PnL_Region_Branch!$C12,'Raw Data'!$B:$B,PnL_Region_Branch!$B$2,'Raw Data'!$C:$C,PnL_Region_Branch!$B$3)</f>
        <v>724100</v>
      </c>
      <c r="S12" s="45">
        <f t="shared" si="4"/>
        <v>2044900</v>
      </c>
      <c r="T12" s="45">
        <f t="shared" si="5"/>
        <v>5954000</v>
      </c>
      <c r="U12" s="23">
        <f>SUMIFS(INDEX('Raw Data'!$1:$1048576,0,MATCH(PnL_Region_Branch!U$3,'Raw Data'!$5:$5,0)),'Raw Data'!$D:$D,PnL_Region_Branch!$C12,'Raw Data'!$B:$B,PnL_Region_Branch!$B$2,'Raw Data'!$C:$C,PnL_Region_Branch!$B$3)</f>
        <v>724100</v>
      </c>
      <c r="V12" s="23">
        <f>SUMIFS(INDEX('Raw Data'!$1:$1048576,0,MATCH(PnL_Region_Branch!V$3,'Raw Data'!$5:$5,0)),'Raw Data'!$D:$D,PnL_Region_Branch!$C12,'Raw Data'!$B:$B,PnL_Region_Branch!$B$2,'Raw Data'!$C:$C,PnL_Region_Branch!$B$3)</f>
        <v>741650</v>
      </c>
      <c r="W12" s="23">
        <f>SUMIFS(INDEX('Raw Data'!$1:$1048576,0,MATCH(PnL_Region_Branch!W$3,'Raw Data'!$5:$5,0)),'Raw Data'!$D:$D,PnL_Region_Branch!$C12,'Raw Data'!$B:$B,PnL_Region_Branch!$B$2,'Raw Data'!$C:$C,PnL_Region_Branch!$B$3)</f>
        <v>759850</v>
      </c>
      <c r="X12" s="23"/>
      <c r="Y12" s="45">
        <f t="shared" si="6"/>
        <v>2225600</v>
      </c>
      <c r="Z12" s="23">
        <f>SUMIFS(INDEX('Raw Data'!$1:$1048576,0,MATCH(PnL_Region_Branch!Z$3,'Raw Data'!$5:$5,0)),'Raw Data'!$D:$D,PnL_Region_Branch!$C12,'Raw Data'!$B:$B,PnL_Region_Branch!$B$2,'Raw Data'!$C:$C,PnL_Region_Branch!$B$3)</f>
        <v>759850</v>
      </c>
      <c r="AA12" s="23">
        <f>SUMIFS(INDEX('Raw Data'!$1:$1048576,0,MATCH(PnL_Region_Branch!AA$3,'Raw Data'!$5:$5,0)),'Raw Data'!$D:$D,PnL_Region_Branch!$C12,'Raw Data'!$B:$B,PnL_Region_Branch!$B$2,'Raw Data'!$C:$C,PnL_Region_Branch!$B$3)</f>
        <v>778050.00000000012</v>
      </c>
      <c r="AB12" s="23">
        <f>SUMIFS(INDEX('Raw Data'!$1:$1048576,0,MATCH(PnL_Region_Branch!AB$3,'Raw Data'!$5:$5,0)),'Raw Data'!$D:$D,PnL_Region_Branch!$C12,'Raw Data'!$B:$B,PnL_Region_Branch!$B$2,'Raw Data'!$C:$C,PnL_Region_Branch!$B$3)</f>
        <v>796250</v>
      </c>
      <c r="AC12" s="45">
        <f t="shared" si="7"/>
        <v>2334150</v>
      </c>
      <c r="AD12" s="23">
        <f>SUMIFS(INDEX('Raw Data'!$1:$1048576,0,MATCH(PnL_Region_Branch!AD$3,'Raw Data'!$5:$5,0)),'Raw Data'!$D:$D,PnL_Region_Branch!$C12,'Raw Data'!$B:$B,PnL_Region_Branch!$B$2,'Raw Data'!$C:$C,PnL_Region_Branch!$B$3)</f>
        <v>796250</v>
      </c>
      <c r="AE12" s="23">
        <f>SUMIFS(INDEX('Raw Data'!$1:$1048576,0,MATCH(PnL_Region_Branch!AE$3,'Raw Data'!$5:$5,0)),'Raw Data'!$D:$D,PnL_Region_Branch!$C12,'Raw Data'!$B:$B,PnL_Region_Branch!$B$2,'Raw Data'!$C:$C,PnL_Region_Branch!$B$3)</f>
        <v>814450</v>
      </c>
      <c r="AF12" s="23">
        <f>SUMIFS(INDEX('Raw Data'!$1:$1048576,0,MATCH(PnL_Region_Branch!AF$3,'Raw Data'!$5:$5,0)),'Raw Data'!$D:$D,PnL_Region_Branch!$C12,'Raw Data'!$B:$B,PnL_Region_Branch!$B$2,'Raw Data'!$C:$C,PnL_Region_Branch!$B$3)</f>
        <v>832650</v>
      </c>
      <c r="AG12" s="45">
        <f t="shared" si="8"/>
        <v>2443350</v>
      </c>
      <c r="AH12" s="23">
        <f>SUMIFS(INDEX('Raw Data'!$1:$1048576,0,MATCH(PnL_Region_Branch!AH$3,'Raw Data'!$5:$5,0)),'Raw Data'!$D:$D,PnL_Region_Branch!$C12,'Raw Data'!$B:$B,PnL_Region_Branch!$B$2,'Raw Data'!$C:$C,PnL_Region_Branch!$B$3)</f>
        <v>850200</v>
      </c>
      <c r="AI12" s="23">
        <f>SUMIFS(INDEX('Raw Data'!$1:$1048576,0,MATCH(PnL_Region_Branch!AI$3,'Raw Data'!$5:$5,0)),'Raw Data'!$D:$D,PnL_Region_Branch!$C12,'Raw Data'!$B:$B,PnL_Region_Branch!$B$2,'Raw Data'!$C:$C,PnL_Region_Branch!$B$3)</f>
        <v>868400</v>
      </c>
      <c r="AJ12" s="23">
        <f>SUMIFS(INDEX('Raw Data'!$1:$1048576,0,MATCH(PnL_Region_Branch!AJ$3,'Raw Data'!$5:$5,0)),'Raw Data'!$D:$D,PnL_Region_Branch!$C12,'Raw Data'!$B:$B,PnL_Region_Branch!$B$2,'Raw Data'!$C:$C,PnL_Region_Branch!$B$3)</f>
        <v>868400</v>
      </c>
      <c r="AK12" s="45">
        <f t="shared" si="9"/>
        <v>2587000</v>
      </c>
      <c r="AL12" s="45">
        <f t="shared" si="10"/>
        <v>9590100</v>
      </c>
    </row>
    <row r="13" spans="1:38" x14ac:dyDescent="0.25">
      <c r="C13" t="s">
        <v>15</v>
      </c>
      <c r="D13" s="23">
        <f>SUMIFS(INDEX('Raw Data'!$1:$1048576,0,MATCH(PnL_Region_Branch!D$3,'Raw Data'!$5:$5,0)),'Raw Data'!$D:$D,PnL_Region_Branch!$C13,'Raw Data'!$B:$B,PnL_Region_Branch!$B$2,'Raw Data'!$C:$C,PnL_Region_Branch!$B$3)</f>
        <v>100320</v>
      </c>
      <c r="E13" s="23">
        <f>SUMIFS(INDEX('Raw Data'!$1:$1048576,0,MATCH(PnL_Region_Branch!E$3,'Raw Data'!$5:$5,0)),'Raw Data'!$D:$D,PnL_Region_Branch!$C13,'Raw Data'!$B:$B,PnL_Region_Branch!$B$2,'Raw Data'!$C:$C,PnL_Region_Branch!$B$3)</f>
        <v>93600</v>
      </c>
      <c r="F13" s="23">
        <f>SUMIFS(INDEX('Raw Data'!$1:$1048576,0,MATCH(PnL_Region_Branch!F$3,'Raw Data'!$5:$5,0)),'Raw Data'!$D:$D,PnL_Region_Branch!$C13,'Raw Data'!$B:$B,PnL_Region_Branch!$B$2,'Raw Data'!$C:$C,PnL_Region_Branch!$B$3)</f>
        <v>106800</v>
      </c>
      <c r="G13" s="45">
        <f t="shared" si="1"/>
        <v>300720</v>
      </c>
      <c r="H13" s="23">
        <f>SUMIFS(INDEX('Raw Data'!$1:$1048576,0,MATCH(PnL_Region_Branch!H$3,'Raw Data'!$5:$5,0)),'Raw Data'!$D:$D,PnL_Region_Branch!$C13,'Raw Data'!$B:$B,PnL_Region_Branch!$B$2,'Raw Data'!$C:$C,PnL_Region_Branch!$B$3)</f>
        <v>167040</v>
      </c>
      <c r="I13" s="23">
        <f>SUMIFS(INDEX('Raw Data'!$1:$1048576,0,MATCH(PnL_Region_Branch!I$3,'Raw Data'!$5:$5,0)),'Raw Data'!$D:$D,PnL_Region_Branch!$C13,'Raw Data'!$B:$B,PnL_Region_Branch!$B$2,'Raw Data'!$C:$C,PnL_Region_Branch!$B$3)</f>
        <v>133680</v>
      </c>
      <c r="J13" s="23">
        <f>SUMIFS(INDEX('Raw Data'!$1:$1048576,0,MATCH(PnL_Region_Branch!J$3,'Raw Data'!$5:$5,0)),'Raw Data'!$D:$D,PnL_Region_Branch!$C13,'Raw Data'!$B:$B,PnL_Region_Branch!$B$2,'Raw Data'!$C:$C,PnL_Region_Branch!$B$3)</f>
        <v>213840</v>
      </c>
      <c r="K13" s="45">
        <f t="shared" si="2"/>
        <v>514560</v>
      </c>
      <c r="L13" s="23">
        <f>SUMIFS(INDEX('Raw Data'!$1:$1048576,0,MATCH(PnL_Region_Branch!L$3,'Raw Data'!$5:$5,0)),'Raw Data'!$D:$D,PnL_Region_Branch!$C13,'Raw Data'!$B:$B,PnL_Region_Branch!$B$2,'Raw Data'!$C:$C,PnL_Region_Branch!$B$3)</f>
        <v>207120</v>
      </c>
      <c r="M13" s="23">
        <f>SUMIFS(INDEX('Raw Data'!$1:$1048576,0,MATCH(PnL_Region_Branch!M$3,'Raw Data'!$5:$5,0)),'Raw Data'!$D:$D,PnL_Region_Branch!$C13,'Raw Data'!$B:$B,PnL_Region_Branch!$B$2,'Raw Data'!$C:$C,PnL_Region_Branch!$B$3)</f>
        <v>213840</v>
      </c>
      <c r="N13" s="23">
        <f>SUMIFS(INDEX('Raw Data'!$1:$1048576,0,MATCH(PnL_Region_Branch!N$3,'Raw Data'!$5:$5,0)),'Raw Data'!$D:$D,PnL_Region_Branch!$C13,'Raw Data'!$B:$B,PnL_Region_Branch!$B$2,'Raw Data'!$C:$C,PnL_Region_Branch!$B$3)</f>
        <v>207120</v>
      </c>
      <c r="O13" s="45">
        <f t="shared" si="3"/>
        <v>628080</v>
      </c>
      <c r="P13" s="23">
        <f>SUMIFS(INDEX('Raw Data'!$1:$1048576,0,MATCH(PnL_Region_Branch!P$3,'Raw Data'!$5:$5,0)),'Raw Data'!$D:$D,PnL_Region_Branch!$C13,'Raw Data'!$B:$B,PnL_Region_Branch!$B$2,'Raw Data'!$C:$C,PnL_Region_Branch!$B$3)</f>
        <v>240480</v>
      </c>
      <c r="Q13" s="23">
        <f>SUMIFS(INDEX('Raw Data'!$1:$1048576,0,MATCH(PnL_Region_Branch!Q$3,'Raw Data'!$5:$5,0)),'Raw Data'!$D:$D,PnL_Region_Branch!$C13,'Raw Data'!$B:$B,PnL_Region_Branch!$B$2,'Raw Data'!$C:$C,PnL_Region_Branch!$B$3)</f>
        <v>247200</v>
      </c>
      <c r="R13" s="23">
        <f>SUMIFS(INDEX('Raw Data'!$1:$1048576,0,MATCH(PnL_Region_Branch!R$3,'Raw Data'!$5:$5,0)),'Raw Data'!$D:$D,PnL_Region_Branch!$C13,'Raw Data'!$B:$B,PnL_Region_Branch!$B$2,'Raw Data'!$C:$C,PnL_Region_Branch!$B$3)</f>
        <v>267360</v>
      </c>
      <c r="S13" s="45">
        <f t="shared" si="4"/>
        <v>755040</v>
      </c>
      <c r="T13" s="45">
        <f t="shared" si="5"/>
        <v>2198400</v>
      </c>
      <c r="U13" s="23">
        <f>SUMIFS(INDEX('Raw Data'!$1:$1048576,0,MATCH(PnL_Region_Branch!U$3,'Raw Data'!$5:$5,0)),'Raw Data'!$D:$D,PnL_Region_Branch!$C13,'Raw Data'!$B:$B,PnL_Region_Branch!$B$2,'Raw Data'!$C:$C,PnL_Region_Branch!$B$3)</f>
        <v>267360</v>
      </c>
      <c r="V13" s="23">
        <f>SUMIFS(INDEX('Raw Data'!$1:$1048576,0,MATCH(PnL_Region_Branch!V$3,'Raw Data'!$5:$5,0)),'Raw Data'!$D:$D,PnL_Region_Branch!$C13,'Raw Data'!$B:$B,PnL_Region_Branch!$B$2,'Raw Data'!$C:$C,PnL_Region_Branch!$B$3)</f>
        <v>273840</v>
      </c>
      <c r="W13" s="23">
        <f>SUMIFS(INDEX('Raw Data'!$1:$1048576,0,MATCH(PnL_Region_Branch!W$3,'Raw Data'!$5:$5,0)),'Raw Data'!$D:$D,PnL_Region_Branch!$C13,'Raw Data'!$B:$B,PnL_Region_Branch!$B$2,'Raw Data'!$C:$C,PnL_Region_Branch!$B$3)</f>
        <v>280560</v>
      </c>
      <c r="X13" s="23"/>
      <c r="Y13" s="45">
        <f t="shared" si="6"/>
        <v>821760</v>
      </c>
      <c r="Z13" s="23">
        <f>SUMIFS(INDEX('Raw Data'!$1:$1048576,0,MATCH(PnL_Region_Branch!Z$3,'Raw Data'!$5:$5,0)),'Raw Data'!$D:$D,PnL_Region_Branch!$C13,'Raw Data'!$B:$B,PnL_Region_Branch!$B$2,'Raw Data'!$C:$C,PnL_Region_Branch!$B$3)</f>
        <v>280560</v>
      </c>
      <c r="AA13" s="23">
        <f>SUMIFS(INDEX('Raw Data'!$1:$1048576,0,MATCH(PnL_Region_Branch!AA$3,'Raw Data'!$5:$5,0)),'Raw Data'!$D:$D,PnL_Region_Branch!$C13,'Raw Data'!$B:$B,PnL_Region_Branch!$B$2,'Raw Data'!$C:$C,PnL_Region_Branch!$B$3)</f>
        <v>287280</v>
      </c>
      <c r="AB13" s="23">
        <f>SUMIFS(INDEX('Raw Data'!$1:$1048576,0,MATCH(PnL_Region_Branch!AB$3,'Raw Data'!$5:$5,0)),'Raw Data'!$D:$D,PnL_Region_Branch!$C13,'Raw Data'!$B:$B,PnL_Region_Branch!$B$2,'Raw Data'!$C:$C,PnL_Region_Branch!$B$3)</f>
        <v>294000</v>
      </c>
      <c r="AC13" s="45">
        <f t="shared" si="7"/>
        <v>861840</v>
      </c>
      <c r="AD13" s="23">
        <f>SUMIFS(INDEX('Raw Data'!$1:$1048576,0,MATCH(PnL_Region_Branch!AD$3,'Raw Data'!$5:$5,0)),'Raw Data'!$D:$D,PnL_Region_Branch!$C13,'Raw Data'!$B:$B,PnL_Region_Branch!$B$2,'Raw Data'!$C:$C,PnL_Region_Branch!$B$3)</f>
        <v>294000</v>
      </c>
      <c r="AE13" s="23">
        <f>SUMIFS(INDEX('Raw Data'!$1:$1048576,0,MATCH(PnL_Region_Branch!AE$3,'Raw Data'!$5:$5,0)),'Raw Data'!$D:$D,PnL_Region_Branch!$C13,'Raw Data'!$B:$B,PnL_Region_Branch!$B$2,'Raw Data'!$C:$C,PnL_Region_Branch!$B$3)</f>
        <v>300719.99999999994</v>
      </c>
      <c r="AF13" s="23">
        <f>SUMIFS(INDEX('Raw Data'!$1:$1048576,0,MATCH(PnL_Region_Branch!AF$3,'Raw Data'!$5:$5,0)),'Raw Data'!$D:$D,PnL_Region_Branch!$C13,'Raw Data'!$B:$B,PnL_Region_Branch!$B$2,'Raw Data'!$C:$C,PnL_Region_Branch!$B$3)</f>
        <v>307440</v>
      </c>
      <c r="AG13" s="45">
        <f t="shared" si="8"/>
        <v>902160</v>
      </c>
      <c r="AH13" s="23">
        <f>SUMIFS(INDEX('Raw Data'!$1:$1048576,0,MATCH(PnL_Region_Branch!AH$3,'Raw Data'!$5:$5,0)),'Raw Data'!$D:$D,PnL_Region_Branch!$C13,'Raw Data'!$B:$B,PnL_Region_Branch!$B$2,'Raw Data'!$C:$C,PnL_Region_Branch!$B$3)</f>
        <v>313920</v>
      </c>
      <c r="AI13" s="23">
        <f>SUMIFS(INDEX('Raw Data'!$1:$1048576,0,MATCH(PnL_Region_Branch!AI$3,'Raw Data'!$5:$5,0)),'Raw Data'!$D:$D,PnL_Region_Branch!$C13,'Raw Data'!$B:$B,PnL_Region_Branch!$B$2,'Raw Data'!$C:$C,PnL_Region_Branch!$B$3)</f>
        <v>320640</v>
      </c>
      <c r="AJ13" s="23">
        <f>SUMIFS(INDEX('Raw Data'!$1:$1048576,0,MATCH(PnL_Region_Branch!AJ$3,'Raw Data'!$5:$5,0)),'Raw Data'!$D:$D,PnL_Region_Branch!$C13,'Raw Data'!$B:$B,PnL_Region_Branch!$B$2,'Raw Data'!$C:$C,PnL_Region_Branch!$B$3)</f>
        <v>320640</v>
      </c>
      <c r="AK13" s="45">
        <f t="shared" si="9"/>
        <v>955200</v>
      </c>
      <c r="AL13" s="45">
        <f t="shared" si="10"/>
        <v>3540960</v>
      </c>
    </row>
    <row r="14" spans="1:38" x14ac:dyDescent="0.25">
      <c r="C14" s="38" t="s">
        <v>95</v>
      </c>
      <c r="D14" s="43">
        <f>SUM(D11:D13)</f>
        <v>957219.99999999988</v>
      </c>
      <c r="E14" s="43">
        <f>SUM(E11:E13)</f>
        <v>893100</v>
      </c>
      <c r="F14" s="43">
        <f>SUM(F11:F13)</f>
        <v>1019050</v>
      </c>
      <c r="G14" s="44">
        <f t="shared" si="1"/>
        <v>2869370</v>
      </c>
      <c r="H14" s="43">
        <f>SUM(H11:H13)</f>
        <v>1593840</v>
      </c>
      <c r="I14" s="43">
        <f>SUM(I11:I13)</f>
        <v>1275530</v>
      </c>
      <c r="J14" s="43">
        <f>SUM(J11:J13)</f>
        <v>2040389.9999999998</v>
      </c>
      <c r="K14" s="44">
        <f t="shared" si="2"/>
        <v>4909760</v>
      </c>
      <c r="L14" s="43">
        <f>SUM(L11:L13)</f>
        <v>1976269.9999999998</v>
      </c>
      <c r="M14" s="43">
        <f>SUM(M11:M13)</f>
        <v>2040389.9999999998</v>
      </c>
      <c r="N14" s="43">
        <f>SUM(N11:N13)</f>
        <v>1976269.9999999998</v>
      </c>
      <c r="O14" s="44">
        <f t="shared" si="3"/>
        <v>5992929.9999999991</v>
      </c>
      <c r="P14" s="43">
        <f>SUM(P11:P13)</f>
        <v>2294580</v>
      </c>
      <c r="Q14" s="43">
        <f>SUM(Q11:Q13)</f>
        <v>2358700</v>
      </c>
      <c r="R14" s="43">
        <f>SUM(R11:R13)</f>
        <v>2551060</v>
      </c>
      <c r="S14" s="44">
        <f t="shared" si="4"/>
        <v>7204340</v>
      </c>
      <c r="T14" s="44">
        <f t="shared" si="5"/>
        <v>20976400</v>
      </c>
      <c r="U14" s="43">
        <f>SUM(U11:U13)</f>
        <v>2551060</v>
      </c>
      <c r="V14" s="43">
        <f>SUM(V11:V13)</f>
        <v>2612890</v>
      </c>
      <c r="W14" s="43">
        <f>SUM(W11:W13)</f>
        <v>2677010</v>
      </c>
      <c r="X14" s="43"/>
      <c r="Y14" s="44">
        <f t="shared" si="6"/>
        <v>7840960</v>
      </c>
      <c r="Z14" s="43">
        <f>SUM(Z11:Z13)</f>
        <v>2677010</v>
      </c>
      <c r="AA14" s="43">
        <f>SUM(AA11:AA13)</f>
        <v>2741130</v>
      </c>
      <c r="AB14" s="43">
        <f>SUM(AB11:AB13)</f>
        <v>2805250</v>
      </c>
      <c r="AC14" s="44">
        <f t="shared" si="7"/>
        <v>8223390</v>
      </c>
      <c r="AD14" s="43">
        <f>SUM(AD11:AD13)</f>
        <v>2805250</v>
      </c>
      <c r="AE14" s="43">
        <f>SUM(AE11:AE13)</f>
        <v>2869370</v>
      </c>
      <c r="AF14" s="43">
        <f>SUM(AF11:AF13)</f>
        <v>2933490</v>
      </c>
      <c r="AG14" s="44">
        <f t="shared" si="8"/>
        <v>8608110</v>
      </c>
      <c r="AH14" s="43">
        <f>SUM(AH11:AH13)</f>
        <v>2995320</v>
      </c>
      <c r="AI14" s="43">
        <f>SUM(AI11:AI13)</f>
        <v>3059440</v>
      </c>
      <c r="AJ14" s="43">
        <f>SUM(AJ11:AJ13)</f>
        <v>3059440</v>
      </c>
      <c r="AK14" s="44">
        <f t="shared" si="9"/>
        <v>9114200</v>
      </c>
      <c r="AL14" s="44">
        <f t="shared" si="10"/>
        <v>33786660</v>
      </c>
    </row>
    <row r="15" spans="1:38" x14ac:dyDescent="0.25">
      <c r="C15" s="38" t="s">
        <v>91</v>
      </c>
      <c r="D15" s="43">
        <f>D10-D14</f>
        <v>755882.87658125011</v>
      </c>
      <c r="E15" s="43">
        <f>E10-E14</f>
        <v>697257.82597453124</v>
      </c>
      <c r="F15" s="43">
        <f>F10-F14</f>
        <v>786515.86255352059</v>
      </c>
      <c r="G15" s="44">
        <f t="shared" si="1"/>
        <v>2239656.5651093018</v>
      </c>
      <c r="H15" s="43">
        <f>H10-H14</f>
        <v>1216026.2272709301</v>
      </c>
      <c r="I15" s="43">
        <f>I10-I14</f>
        <v>961926.91256746929</v>
      </c>
      <c r="J15" s="43">
        <f>J10-J14</f>
        <v>1520842.0261259021</v>
      </c>
      <c r="K15" s="44">
        <f t="shared" si="2"/>
        <v>3698795.1659643017</v>
      </c>
      <c r="L15" s="43">
        <f>L10-L14</f>
        <v>1455802.415660965</v>
      </c>
      <c r="M15" s="43">
        <f>M10-M14</f>
        <v>1485318.7366652961</v>
      </c>
      <c r="N15" s="43">
        <f>N10-N14</f>
        <v>1421567.4933147475</v>
      </c>
      <c r="O15" s="44">
        <f t="shared" si="3"/>
        <v>4362688.6456410084</v>
      </c>
      <c r="P15" s="43">
        <f>P10-P14</f>
        <v>1630808.1836151443</v>
      </c>
      <c r="Q15" s="43">
        <f>Q10-Q14</f>
        <v>1656204.2714351104</v>
      </c>
      <c r="R15" s="43">
        <f>R10-R14</f>
        <v>1769561.6908609895</v>
      </c>
      <c r="S15" s="44">
        <f t="shared" si="4"/>
        <v>5056574.1459112447</v>
      </c>
      <c r="T15" s="44">
        <f t="shared" si="5"/>
        <v>15357714.522625856</v>
      </c>
      <c r="U15" s="43">
        <f>U10-U14</f>
        <v>1747958.5824066848</v>
      </c>
      <c r="V15" s="43">
        <f>V10-V14</f>
        <v>1768307.7571933549</v>
      </c>
      <c r="W15" s="43">
        <f>W10-W14</f>
        <v>1789258.2535216799</v>
      </c>
      <c r="X15" s="43"/>
      <c r="Y15" s="44">
        <f t="shared" si="6"/>
        <v>5305524.5931217195</v>
      </c>
      <c r="Z15" s="43">
        <f>Z10-Z14</f>
        <v>1766926.9122540709</v>
      </c>
      <c r="AA15" s="43">
        <f>AA10-AA14</f>
        <v>1786496.6223680777</v>
      </c>
      <c r="AB15" s="43">
        <f>AB10-AB14</f>
        <v>1805118.3369581373</v>
      </c>
      <c r="AC15" s="44">
        <f t="shared" si="7"/>
        <v>5358541.871580286</v>
      </c>
      <c r="AD15" s="43">
        <f>AD10-AD14</f>
        <v>1782066.495273347</v>
      </c>
      <c r="AE15" s="43">
        <f>AE10-AE14</f>
        <v>1799338.5965180537</v>
      </c>
      <c r="AF15" s="43">
        <f>AF10-AF14</f>
        <v>1815682.0938379318</v>
      </c>
      <c r="AG15" s="44">
        <f t="shared" si="8"/>
        <v>5397087.1856293324</v>
      </c>
      <c r="AH15" s="43">
        <f>AH10-AH14</f>
        <v>1829705.3811446643</v>
      </c>
      <c r="AI15" s="43">
        <f>AI10-AI14</f>
        <v>1844231.8193143923</v>
      </c>
      <c r="AJ15" s="43">
        <f>AJ10-AJ14</f>
        <v>1819713.4602178205</v>
      </c>
      <c r="AK15" s="44">
        <f t="shared" si="9"/>
        <v>5493650.660676877</v>
      </c>
      <c r="AL15" s="44">
        <f t="shared" si="10"/>
        <v>21554804.311008215</v>
      </c>
    </row>
    <row r="16" spans="1:38" x14ac:dyDescent="0.25">
      <c r="C16" s="49" t="s">
        <v>122</v>
      </c>
      <c r="D16" s="50">
        <f>D15/D10</f>
        <v>0.44123612592941652</v>
      </c>
      <c r="E16" s="50">
        <f>E15/E10</f>
        <v>0.43842826726574519</v>
      </c>
      <c r="F16" s="50">
        <f>F15/F10</f>
        <v>0.43560629875954288</v>
      </c>
      <c r="G16" s="50">
        <f>G15/G10</f>
        <v>0.4383724642193923</v>
      </c>
      <c r="H16" s="50">
        <f t="shared" ref="H16:W16" si="11">H15/H10</f>
        <v>0.43277014950707815</v>
      </c>
      <c r="I16" s="50">
        <f t="shared" si="11"/>
        <v>0.4299197482483198</v>
      </c>
      <c r="J16" s="50">
        <f t="shared" si="11"/>
        <v>0.42705502336514567</v>
      </c>
      <c r="K16" s="50">
        <f t="shared" si="11"/>
        <v>0.42966503607809253</v>
      </c>
      <c r="L16" s="50">
        <f t="shared" si="11"/>
        <v>0.42417590287954332</v>
      </c>
      <c r="M16" s="50">
        <f t="shared" si="11"/>
        <v>0.42128231445180236</v>
      </c>
      <c r="N16" s="50">
        <f t="shared" si="11"/>
        <v>0.41837418537869592</v>
      </c>
      <c r="O16" s="50">
        <f t="shared" si="11"/>
        <v>0.42128710943574532</v>
      </c>
      <c r="P16" s="50">
        <f t="shared" si="11"/>
        <v>0.41545144259165406</v>
      </c>
      <c r="Q16" s="50">
        <f t="shared" si="11"/>
        <v>0.41251401265492871</v>
      </c>
      <c r="R16" s="50">
        <f t="shared" si="11"/>
        <v>0.40956182176374739</v>
      </c>
      <c r="S16" s="50">
        <f t="shared" si="11"/>
        <v>0.41241412228610264</v>
      </c>
      <c r="T16" s="50">
        <f t="shared" si="11"/>
        <v>0.42268030264126438</v>
      </c>
      <c r="U16" s="50">
        <f t="shared" si="11"/>
        <v>0.40659479574245971</v>
      </c>
      <c r="V16" s="50">
        <f t="shared" si="11"/>
        <v>0.40361286004267311</v>
      </c>
      <c r="W16" s="50">
        <f t="shared" si="11"/>
        <v>0.40061593974138004</v>
      </c>
      <c r="X16" s="50"/>
      <c r="Y16" s="50">
        <f t="shared" ref="Y16:AL16" si="12">Y15/Y10</f>
        <v>0.40356983310181538</v>
      </c>
      <c r="Z16" s="50">
        <f t="shared" si="12"/>
        <v>0.39760395953907529</v>
      </c>
      <c r="AA16" s="50">
        <f t="shared" si="12"/>
        <v>0.39457684375786473</v>
      </c>
      <c r="AB16" s="50">
        <f t="shared" si="12"/>
        <v>0.39153451633956249</v>
      </c>
      <c r="AC16" s="50">
        <f t="shared" si="12"/>
        <v>0.39453458626109345</v>
      </c>
      <c r="AD16" s="50">
        <f t="shared" si="12"/>
        <v>0.38847690084378145</v>
      </c>
      <c r="AE16" s="50">
        <f t="shared" si="12"/>
        <v>0.38540392044601146</v>
      </c>
      <c r="AF16" s="50">
        <f t="shared" si="12"/>
        <v>0.38231549793568986</v>
      </c>
      <c r="AG16" s="50">
        <f t="shared" si="12"/>
        <v>0.38536317012139309</v>
      </c>
      <c r="AH16" s="50">
        <f t="shared" si="12"/>
        <v>0.37921155571426118</v>
      </c>
      <c r="AI16" s="50">
        <f t="shared" si="12"/>
        <v>0.37609201579322732</v>
      </c>
      <c r="AJ16" s="50">
        <f t="shared" si="12"/>
        <v>0.37295679979218832</v>
      </c>
      <c r="AK16" s="50">
        <f t="shared" si="12"/>
        <v>0.3760752206664687</v>
      </c>
      <c r="AL16" s="50">
        <f t="shared" si="12"/>
        <v>0.38948742284581461</v>
      </c>
    </row>
    <row r="17" spans="3:38" x14ac:dyDescent="0.25">
      <c r="C17" s="22" t="s">
        <v>110</v>
      </c>
      <c r="D17" s="42"/>
      <c r="E17" s="27"/>
      <c r="F17" s="27"/>
      <c r="G17" s="34"/>
      <c r="H17" s="27"/>
      <c r="I17" s="27"/>
      <c r="J17" s="27"/>
      <c r="K17" s="34"/>
      <c r="L17" s="27"/>
      <c r="M17" s="27"/>
      <c r="N17" s="27"/>
      <c r="O17" s="34"/>
      <c r="P17" s="27"/>
      <c r="Q17" s="27"/>
      <c r="R17" s="27"/>
      <c r="S17" s="34"/>
      <c r="T17" s="34"/>
      <c r="U17" s="27"/>
      <c r="V17" s="27"/>
      <c r="W17" s="27"/>
      <c r="X17" s="27"/>
      <c r="Y17" s="34"/>
      <c r="Z17" s="27"/>
      <c r="AA17" s="27"/>
      <c r="AB17" s="27"/>
      <c r="AC17" s="34"/>
      <c r="AD17" s="27"/>
      <c r="AE17" s="27"/>
      <c r="AF17" s="27"/>
      <c r="AG17" s="34"/>
      <c r="AH17" s="27"/>
      <c r="AI17" s="27"/>
      <c r="AJ17" s="27"/>
      <c r="AK17" s="34"/>
      <c r="AL17" s="34"/>
    </row>
    <row r="18" spans="3:38" x14ac:dyDescent="0.25">
      <c r="C18" t="s">
        <v>20</v>
      </c>
      <c r="D18" s="26">
        <f>SUMIFS(INDEX('Raw Data'!$1:$1048576,0,MATCH(PnL_Region_Branch!D$3,'Raw Data'!$5:$5,0)),'Raw Data'!$D:$D,PnL_Region_Branch!$C18,'Raw Data'!$B:$B,PnL_Region_Branch!$B$2,'Raw Data'!$C:$C,PnL_Region_Branch!$B$3)</f>
        <v>0</v>
      </c>
      <c r="E18" s="26">
        <f>SUMIFS(INDEX('Raw Data'!$1:$1048576,0,MATCH(PnL_Region_Branch!E$3,'Raw Data'!$5:$5,0)),'Raw Data'!$D:$D,PnL_Region_Branch!$C18,'Raw Data'!$B:$B,PnL_Region_Branch!$B$2,'Raw Data'!$C:$C,PnL_Region_Branch!$B$3)</f>
        <v>0</v>
      </c>
      <c r="F18" s="26">
        <f>SUMIFS(INDEX('Raw Data'!$1:$1048576,0,MATCH(PnL_Region_Branch!F$3,'Raw Data'!$5:$5,0)),'Raw Data'!$D:$D,PnL_Region_Branch!$C18,'Raw Data'!$B:$B,PnL_Region_Branch!$B$2,'Raw Data'!$C:$C,PnL_Region_Branch!$B$3)</f>
        <v>0</v>
      </c>
      <c r="G18" s="45">
        <f t="shared" si="1"/>
        <v>0</v>
      </c>
      <c r="H18" s="26">
        <f>SUMIFS(INDEX('Raw Data'!$1:$1048576,0,MATCH(PnL_Region_Branch!H$3,'Raw Data'!$5:$5,0)),'Raw Data'!$D:$D,PnL_Region_Branch!$C18,'Raw Data'!$B:$B,PnL_Region_Branch!$B$2,'Raw Data'!$C:$C,PnL_Region_Branch!$B$3)</f>
        <v>0</v>
      </c>
      <c r="I18" s="26">
        <f>SUMIFS(INDEX('Raw Data'!$1:$1048576,0,MATCH(PnL_Region_Branch!I$3,'Raw Data'!$5:$5,0)),'Raw Data'!$D:$D,PnL_Region_Branch!$C18,'Raw Data'!$B:$B,PnL_Region_Branch!$B$2,'Raw Data'!$C:$C,PnL_Region_Branch!$B$3)</f>
        <v>0</v>
      </c>
      <c r="J18" s="26">
        <f>SUMIFS(INDEX('Raw Data'!$1:$1048576,0,MATCH(PnL_Region_Branch!J$3,'Raw Data'!$5:$5,0)),'Raw Data'!$D:$D,PnL_Region_Branch!$C18,'Raw Data'!$B:$B,PnL_Region_Branch!$B$2,'Raw Data'!$C:$C,PnL_Region_Branch!$B$3)</f>
        <v>0</v>
      </c>
      <c r="K18" s="45">
        <f t="shared" si="2"/>
        <v>0</v>
      </c>
      <c r="L18" s="26">
        <f>SUMIFS(INDEX('Raw Data'!$1:$1048576,0,MATCH(PnL_Region_Branch!L$3,'Raw Data'!$5:$5,0)),'Raw Data'!$D:$D,PnL_Region_Branch!$C18,'Raw Data'!$B:$B,PnL_Region_Branch!$B$2,'Raw Data'!$C:$C,PnL_Region_Branch!$B$3)</f>
        <v>0</v>
      </c>
      <c r="M18" s="26">
        <f>SUMIFS(INDEX('Raw Data'!$1:$1048576,0,MATCH(PnL_Region_Branch!M$3,'Raw Data'!$5:$5,0)),'Raw Data'!$D:$D,PnL_Region_Branch!$C18,'Raw Data'!$B:$B,PnL_Region_Branch!$B$2,'Raw Data'!$C:$C,PnL_Region_Branch!$B$3)</f>
        <v>0</v>
      </c>
      <c r="N18" s="26">
        <f>SUMIFS(INDEX('Raw Data'!$1:$1048576,0,MATCH(PnL_Region_Branch!N$3,'Raw Data'!$5:$5,0)),'Raw Data'!$D:$D,PnL_Region_Branch!$C18,'Raw Data'!$B:$B,PnL_Region_Branch!$B$2,'Raw Data'!$C:$C,PnL_Region_Branch!$B$3)</f>
        <v>0</v>
      </c>
      <c r="O18" s="45">
        <f t="shared" si="3"/>
        <v>0</v>
      </c>
      <c r="P18" s="26">
        <f>SUMIFS(INDEX('Raw Data'!$1:$1048576,0,MATCH(PnL_Region_Branch!P$3,'Raw Data'!$5:$5,0)),'Raw Data'!$D:$D,PnL_Region_Branch!$C18,'Raw Data'!$B:$B,PnL_Region_Branch!$B$2,'Raw Data'!$C:$C,PnL_Region_Branch!$B$3)</f>
        <v>0</v>
      </c>
      <c r="Q18" s="26">
        <f>SUMIFS(INDEX('Raw Data'!$1:$1048576,0,MATCH(PnL_Region_Branch!Q$3,'Raw Data'!$5:$5,0)),'Raw Data'!$D:$D,PnL_Region_Branch!$C18,'Raw Data'!$B:$B,PnL_Region_Branch!$B$2,'Raw Data'!$C:$C,PnL_Region_Branch!$B$3)</f>
        <v>0</v>
      </c>
      <c r="R18" s="26">
        <f>SUMIFS(INDEX('Raw Data'!$1:$1048576,0,MATCH(PnL_Region_Branch!R$3,'Raw Data'!$5:$5,0)),'Raw Data'!$D:$D,PnL_Region_Branch!$C18,'Raw Data'!$B:$B,PnL_Region_Branch!$B$2,'Raw Data'!$C:$C,PnL_Region_Branch!$B$3)</f>
        <v>0</v>
      </c>
      <c r="S18" s="45">
        <f t="shared" si="4"/>
        <v>0</v>
      </c>
      <c r="T18" s="45">
        <f t="shared" si="5"/>
        <v>0</v>
      </c>
      <c r="U18" s="26">
        <f>SUMIFS(INDEX('Raw Data'!$1:$1048576,0,MATCH(PnL_Region_Branch!U$3,'Raw Data'!$5:$5,0)),'Raw Data'!$D:$D,PnL_Region_Branch!$C18,'Raw Data'!$B:$B,PnL_Region_Branch!$B$2,'Raw Data'!$C:$C,PnL_Region_Branch!$B$3)</f>
        <v>0</v>
      </c>
      <c r="V18" s="26">
        <f>SUMIFS(INDEX('Raw Data'!$1:$1048576,0,MATCH(PnL_Region_Branch!V$3,'Raw Data'!$5:$5,0)),'Raw Data'!$D:$D,PnL_Region_Branch!$C18,'Raw Data'!$B:$B,PnL_Region_Branch!$B$2,'Raw Data'!$C:$C,PnL_Region_Branch!$B$3)</f>
        <v>0</v>
      </c>
      <c r="W18" s="26">
        <f>SUMIFS(INDEX('Raw Data'!$1:$1048576,0,MATCH(PnL_Region_Branch!W$3,'Raw Data'!$5:$5,0)),'Raw Data'!$D:$D,PnL_Region_Branch!$C18,'Raw Data'!$B:$B,PnL_Region_Branch!$B$2,'Raw Data'!$C:$C,PnL_Region_Branch!$B$3)</f>
        <v>0</v>
      </c>
      <c r="X18" s="26"/>
      <c r="Y18" s="45">
        <f t="shared" si="6"/>
        <v>0</v>
      </c>
      <c r="Z18" s="26">
        <f>SUMIFS(INDEX('Raw Data'!$1:$1048576,0,MATCH(PnL_Region_Branch!Z$3,'Raw Data'!$5:$5,0)),'Raw Data'!$D:$D,PnL_Region_Branch!$C18,'Raw Data'!$B:$B,PnL_Region_Branch!$B$2,'Raw Data'!$C:$C,PnL_Region_Branch!$B$3)</f>
        <v>0</v>
      </c>
      <c r="AA18" s="26">
        <f>SUMIFS(INDEX('Raw Data'!$1:$1048576,0,MATCH(PnL_Region_Branch!AA$3,'Raw Data'!$5:$5,0)),'Raw Data'!$D:$D,PnL_Region_Branch!$C18,'Raw Data'!$B:$B,PnL_Region_Branch!$B$2,'Raw Data'!$C:$C,PnL_Region_Branch!$B$3)</f>
        <v>0</v>
      </c>
      <c r="AB18" s="26">
        <f>SUMIFS(INDEX('Raw Data'!$1:$1048576,0,MATCH(PnL_Region_Branch!AB$3,'Raw Data'!$5:$5,0)),'Raw Data'!$D:$D,PnL_Region_Branch!$C18,'Raw Data'!$B:$B,PnL_Region_Branch!$B$2,'Raw Data'!$C:$C,PnL_Region_Branch!$B$3)</f>
        <v>0</v>
      </c>
      <c r="AC18" s="45">
        <f t="shared" si="7"/>
        <v>0</v>
      </c>
      <c r="AD18" s="26">
        <f>SUMIFS(INDEX('Raw Data'!$1:$1048576,0,MATCH(PnL_Region_Branch!AD$3,'Raw Data'!$5:$5,0)),'Raw Data'!$D:$D,PnL_Region_Branch!$C18,'Raw Data'!$B:$B,PnL_Region_Branch!$B$2,'Raw Data'!$C:$C,PnL_Region_Branch!$B$3)</f>
        <v>0</v>
      </c>
      <c r="AE18" s="26">
        <f>SUMIFS(INDEX('Raw Data'!$1:$1048576,0,MATCH(PnL_Region_Branch!AE$3,'Raw Data'!$5:$5,0)),'Raw Data'!$D:$D,PnL_Region_Branch!$C18,'Raw Data'!$B:$B,PnL_Region_Branch!$B$2,'Raw Data'!$C:$C,PnL_Region_Branch!$B$3)</f>
        <v>0</v>
      </c>
      <c r="AF18" s="26">
        <f>SUMIFS(INDEX('Raw Data'!$1:$1048576,0,MATCH(PnL_Region_Branch!AF$3,'Raw Data'!$5:$5,0)),'Raw Data'!$D:$D,PnL_Region_Branch!$C18,'Raw Data'!$B:$B,PnL_Region_Branch!$B$2,'Raw Data'!$C:$C,PnL_Region_Branch!$B$3)</f>
        <v>0</v>
      </c>
      <c r="AG18" s="45">
        <f t="shared" si="8"/>
        <v>0</v>
      </c>
      <c r="AH18" s="26">
        <f>SUMIFS(INDEX('Raw Data'!$1:$1048576,0,MATCH(PnL_Region_Branch!AH$3,'Raw Data'!$5:$5,0)),'Raw Data'!$D:$D,PnL_Region_Branch!$C18,'Raw Data'!$B:$B,PnL_Region_Branch!$B$2,'Raw Data'!$C:$C,PnL_Region_Branch!$B$3)</f>
        <v>0</v>
      </c>
      <c r="AI18" s="26">
        <f>SUMIFS(INDEX('Raw Data'!$1:$1048576,0,MATCH(PnL_Region_Branch!AI$3,'Raw Data'!$5:$5,0)),'Raw Data'!$D:$D,PnL_Region_Branch!$C18,'Raw Data'!$B:$B,PnL_Region_Branch!$B$2,'Raw Data'!$C:$C,PnL_Region_Branch!$B$3)</f>
        <v>0</v>
      </c>
      <c r="AJ18" s="26">
        <f>SUMIFS(INDEX('Raw Data'!$1:$1048576,0,MATCH(PnL_Region_Branch!AJ$3,'Raw Data'!$5:$5,0)),'Raw Data'!$D:$D,PnL_Region_Branch!$C18,'Raw Data'!$B:$B,PnL_Region_Branch!$B$2,'Raw Data'!$C:$C,PnL_Region_Branch!$B$3)</f>
        <v>0</v>
      </c>
      <c r="AK18" s="45">
        <f t="shared" si="9"/>
        <v>0</v>
      </c>
      <c r="AL18" s="45">
        <f t="shared" si="10"/>
        <v>0</v>
      </c>
    </row>
    <row r="19" spans="3:38" x14ac:dyDescent="0.25">
      <c r="C19" t="s">
        <v>21</v>
      </c>
      <c r="D19" s="26">
        <f>SUMIFS(INDEX('Raw Data'!$1:$1048576,0,MATCH(PnL_Region_Branch!D$3,'Raw Data'!$5:$5,0)),'Raw Data'!$D:$D,PnL_Region_Branch!$C19,'Raw Data'!$B:$B,PnL_Region_Branch!$B$2,'Raw Data'!$C:$C,PnL_Region_Branch!$B$3)</f>
        <v>0</v>
      </c>
      <c r="E19" s="26">
        <f>SUMIFS(INDEX('Raw Data'!$1:$1048576,0,MATCH(PnL_Region_Branch!E$3,'Raw Data'!$5:$5,0)),'Raw Data'!$D:$D,PnL_Region_Branch!$C19,'Raw Data'!$B:$B,PnL_Region_Branch!$B$2,'Raw Data'!$C:$C,PnL_Region_Branch!$B$3)</f>
        <v>0</v>
      </c>
      <c r="F19" s="26">
        <f>SUMIFS(INDEX('Raw Data'!$1:$1048576,0,MATCH(PnL_Region_Branch!F$3,'Raw Data'!$5:$5,0)),'Raw Data'!$D:$D,PnL_Region_Branch!$C19,'Raw Data'!$B:$B,PnL_Region_Branch!$B$2,'Raw Data'!$C:$C,PnL_Region_Branch!$B$3)</f>
        <v>0</v>
      </c>
      <c r="G19" s="45">
        <f t="shared" si="1"/>
        <v>0</v>
      </c>
      <c r="H19" s="26">
        <f>SUMIFS(INDEX('Raw Data'!$1:$1048576,0,MATCH(PnL_Region_Branch!H$3,'Raw Data'!$5:$5,0)),'Raw Data'!$D:$D,PnL_Region_Branch!$C19,'Raw Data'!$B:$B,PnL_Region_Branch!$B$2,'Raw Data'!$C:$C,PnL_Region_Branch!$B$3)</f>
        <v>0</v>
      </c>
      <c r="I19" s="26">
        <f>SUMIFS(INDEX('Raw Data'!$1:$1048576,0,MATCH(PnL_Region_Branch!I$3,'Raw Data'!$5:$5,0)),'Raw Data'!$D:$D,PnL_Region_Branch!$C19,'Raw Data'!$B:$B,PnL_Region_Branch!$B$2,'Raw Data'!$C:$C,PnL_Region_Branch!$B$3)</f>
        <v>0</v>
      </c>
      <c r="J19" s="26">
        <f>SUMIFS(INDEX('Raw Data'!$1:$1048576,0,MATCH(PnL_Region_Branch!J$3,'Raw Data'!$5:$5,0)),'Raw Data'!$D:$D,PnL_Region_Branch!$C19,'Raw Data'!$B:$B,PnL_Region_Branch!$B$2,'Raw Data'!$C:$C,PnL_Region_Branch!$B$3)</f>
        <v>0</v>
      </c>
      <c r="K19" s="45">
        <f t="shared" si="2"/>
        <v>0</v>
      </c>
      <c r="L19" s="26">
        <f>SUMIFS(INDEX('Raw Data'!$1:$1048576,0,MATCH(PnL_Region_Branch!L$3,'Raw Data'!$5:$5,0)),'Raw Data'!$D:$D,PnL_Region_Branch!$C19,'Raw Data'!$B:$B,PnL_Region_Branch!$B$2,'Raw Data'!$C:$C,PnL_Region_Branch!$B$3)</f>
        <v>0</v>
      </c>
      <c r="M19" s="26">
        <f>SUMIFS(INDEX('Raw Data'!$1:$1048576,0,MATCH(PnL_Region_Branch!M$3,'Raw Data'!$5:$5,0)),'Raw Data'!$D:$D,PnL_Region_Branch!$C19,'Raw Data'!$B:$B,PnL_Region_Branch!$B$2,'Raw Data'!$C:$C,PnL_Region_Branch!$B$3)</f>
        <v>0</v>
      </c>
      <c r="N19" s="26">
        <f>SUMIFS(INDEX('Raw Data'!$1:$1048576,0,MATCH(PnL_Region_Branch!N$3,'Raw Data'!$5:$5,0)),'Raw Data'!$D:$D,PnL_Region_Branch!$C19,'Raw Data'!$B:$B,PnL_Region_Branch!$B$2,'Raw Data'!$C:$C,PnL_Region_Branch!$B$3)</f>
        <v>0</v>
      </c>
      <c r="O19" s="45">
        <f t="shared" si="3"/>
        <v>0</v>
      </c>
      <c r="P19" s="26">
        <f>SUMIFS(INDEX('Raw Data'!$1:$1048576,0,MATCH(PnL_Region_Branch!P$3,'Raw Data'!$5:$5,0)),'Raw Data'!$D:$D,PnL_Region_Branch!$C19,'Raw Data'!$B:$B,PnL_Region_Branch!$B$2,'Raw Data'!$C:$C,PnL_Region_Branch!$B$3)</f>
        <v>0</v>
      </c>
      <c r="Q19" s="26">
        <f>SUMIFS(INDEX('Raw Data'!$1:$1048576,0,MATCH(PnL_Region_Branch!Q$3,'Raw Data'!$5:$5,0)),'Raw Data'!$D:$D,PnL_Region_Branch!$C19,'Raw Data'!$B:$B,PnL_Region_Branch!$B$2,'Raw Data'!$C:$C,PnL_Region_Branch!$B$3)</f>
        <v>0</v>
      </c>
      <c r="R19" s="26">
        <f>SUMIFS(INDEX('Raw Data'!$1:$1048576,0,MATCH(PnL_Region_Branch!R$3,'Raw Data'!$5:$5,0)),'Raw Data'!$D:$D,PnL_Region_Branch!$C19,'Raw Data'!$B:$B,PnL_Region_Branch!$B$2,'Raw Data'!$C:$C,PnL_Region_Branch!$B$3)</f>
        <v>0</v>
      </c>
      <c r="S19" s="45">
        <f t="shared" si="4"/>
        <v>0</v>
      </c>
      <c r="T19" s="45">
        <f t="shared" si="5"/>
        <v>0</v>
      </c>
      <c r="U19" s="26">
        <f>SUMIFS(INDEX('Raw Data'!$1:$1048576,0,MATCH(PnL_Region_Branch!U$3,'Raw Data'!$5:$5,0)),'Raw Data'!$D:$D,PnL_Region_Branch!$C19,'Raw Data'!$B:$B,PnL_Region_Branch!$B$2,'Raw Data'!$C:$C,PnL_Region_Branch!$B$3)</f>
        <v>0</v>
      </c>
      <c r="V19" s="26">
        <f>SUMIFS(INDEX('Raw Data'!$1:$1048576,0,MATCH(PnL_Region_Branch!V$3,'Raw Data'!$5:$5,0)),'Raw Data'!$D:$D,PnL_Region_Branch!$C19,'Raw Data'!$B:$B,PnL_Region_Branch!$B$2,'Raw Data'!$C:$C,PnL_Region_Branch!$B$3)</f>
        <v>0</v>
      </c>
      <c r="W19" s="26">
        <f>SUMIFS(INDEX('Raw Data'!$1:$1048576,0,MATCH(PnL_Region_Branch!W$3,'Raw Data'!$5:$5,0)),'Raw Data'!$D:$D,PnL_Region_Branch!$C19,'Raw Data'!$B:$B,PnL_Region_Branch!$B$2,'Raw Data'!$C:$C,PnL_Region_Branch!$B$3)</f>
        <v>0</v>
      </c>
      <c r="X19" s="26"/>
      <c r="Y19" s="45">
        <f t="shared" si="6"/>
        <v>0</v>
      </c>
      <c r="Z19" s="26">
        <f>SUMIFS(INDEX('Raw Data'!$1:$1048576,0,MATCH(PnL_Region_Branch!Z$3,'Raw Data'!$5:$5,0)),'Raw Data'!$D:$D,PnL_Region_Branch!$C19,'Raw Data'!$B:$B,PnL_Region_Branch!$B$2,'Raw Data'!$C:$C,PnL_Region_Branch!$B$3)</f>
        <v>0</v>
      </c>
      <c r="AA19" s="26">
        <f>SUMIFS(INDEX('Raw Data'!$1:$1048576,0,MATCH(PnL_Region_Branch!AA$3,'Raw Data'!$5:$5,0)),'Raw Data'!$D:$D,PnL_Region_Branch!$C19,'Raw Data'!$B:$B,PnL_Region_Branch!$B$2,'Raw Data'!$C:$C,PnL_Region_Branch!$B$3)</f>
        <v>0</v>
      </c>
      <c r="AB19" s="26">
        <f>SUMIFS(INDEX('Raw Data'!$1:$1048576,0,MATCH(PnL_Region_Branch!AB$3,'Raw Data'!$5:$5,0)),'Raw Data'!$D:$D,PnL_Region_Branch!$C19,'Raw Data'!$B:$B,PnL_Region_Branch!$B$2,'Raw Data'!$C:$C,PnL_Region_Branch!$B$3)</f>
        <v>0</v>
      </c>
      <c r="AC19" s="45">
        <f t="shared" si="7"/>
        <v>0</v>
      </c>
      <c r="AD19" s="26">
        <f>SUMIFS(INDEX('Raw Data'!$1:$1048576,0,MATCH(PnL_Region_Branch!AD$3,'Raw Data'!$5:$5,0)),'Raw Data'!$D:$D,PnL_Region_Branch!$C19,'Raw Data'!$B:$B,PnL_Region_Branch!$B$2,'Raw Data'!$C:$C,PnL_Region_Branch!$B$3)</f>
        <v>0</v>
      </c>
      <c r="AE19" s="26">
        <f>SUMIFS(INDEX('Raw Data'!$1:$1048576,0,MATCH(PnL_Region_Branch!AE$3,'Raw Data'!$5:$5,0)),'Raw Data'!$D:$D,PnL_Region_Branch!$C19,'Raw Data'!$B:$B,PnL_Region_Branch!$B$2,'Raw Data'!$C:$C,PnL_Region_Branch!$B$3)</f>
        <v>0</v>
      </c>
      <c r="AF19" s="26">
        <f>SUMIFS(INDEX('Raw Data'!$1:$1048576,0,MATCH(PnL_Region_Branch!AF$3,'Raw Data'!$5:$5,0)),'Raw Data'!$D:$D,PnL_Region_Branch!$C19,'Raw Data'!$B:$B,PnL_Region_Branch!$B$2,'Raw Data'!$C:$C,PnL_Region_Branch!$B$3)</f>
        <v>0</v>
      </c>
      <c r="AG19" s="45">
        <f t="shared" si="8"/>
        <v>0</v>
      </c>
      <c r="AH19" s="26">
        <f>SUMIFS(INDEX('Raw Data'!$1:$1048576,0,MATCH(PnL_Region_Branch!AH$3,'Raw Data'!$5:$5,0)),'Raw Data'!$D:$D,PnL_Region_Branch!$C19,'Raw Data'!$B:$B,PnL_Region_Branch!$B$2,'Raw Data'!$C:$C,PnL_Region_Branch!$B$3)</f>
        <v>0</v>
      </c>
      <c r="AI19" s="26">
        <f>SUMIFS(INDEX('Raw Data'!$1:$1048576,0,MATCH(PnL_Region_Branch!AI$3,'Raw Data'!$5:$5,0)),'Raw Data'!$D:$D,PnL_Region_Branch!$C19,'Raw Data'!$B:$B,PnL_Region_Branch!$B$2,'Raw Data'!$C:$C,PnL_Region_Branch!$B$3)</f>
        <v>0</v>
      </c>
      <c r="AJ19" s="26">
        <f>SUMIFS(INDEX('Raw Data'!$1:$1048576,0,MATCH(PnL_Region_Branch!AJ$3,'Raw Data'!$5:$5,0)),'Raw Data'!$D:$D,PnL_Region_Branch!$C19,'Raw Data'!$B:$B,PnL_Region_Branch!$B$2,'Raw Data'!$C:$C,PnL_Region_Branch!$B$3)</f>
        <v>0</v>
      </c>
      <c r="AK19" s="45">
        <f t="shared" si="9"/>
        <v>0</v>
      </c>
      <c r="AL19" s="45">
        <f t="shared" si="10"/>
        <v>0</v>
      </c>
    </row>
    <row r="20" spans="3:38" x14ac:dyDescent="0.25">
      <c r="C20" t="s">
        <v>23</v>
      </c>
      <c r="D20" s="26">
        <f>SUMIFS(INDEX('Raw Data'!$1:$1048576,0,MATCH(PnL_Region_Branch!D$3,'Raw Data'!$5:$5,0)),'Raw Data'!$D:$D,PnL_Region_Branch!$C20,'Raw Data'!$B:$B,PnL_Region_Branch!$B$2,'Raw Data'!$C:$C,PnL_Region_Branch!$B$3)</f>
        <v>83600.000000000015</v>
      </c>
      <c r="E20" s="26">
        <f>SUMIFS(INDEX('Raw Data'!$1:$1048576,0,MATCH(PnL_Region_Branch!E$3,'Raw Data'!$5:$5,0)),'Raw Data'!$D:$D,PnL_Region_Branch!$C20,'Raw Data'!$B:$B,PnL_Region_Branch!$B$2,'Raw Data'!$C:$C,PnL_Region_Branch!$B$3)</f>
        <v>78000</v>
      </c>
      <c r="F20" s="26">
        <f>SUMIFS(INDEX('Raw Data'!$1:$1048576,0,MATCH(PnL_Region_Branch!F$3,'Raw Data'!$5:$5,0)),'Raw Data'!$D:$D,PnL_Region_Branch!$C20,'Raw Data'!$B:$B,PnL_Region_Branch!$B$2,'Raw Data'!$C:$C,PnL_Region_Branch!$B$3)</f>
        <v>89000</v>
      </c>
      <c r="G20" s="45">
        <f t="shared" si="1"/>
        <v>250600</v>
      </c>
      <c r="H20" s="26">
        <f>SUMIFS(INDEX('Raw Data'!$1:$1048576,0,MATCH(PnL_Region_Branch!H$3,'Raw Data'!$5:$5,0)),'Raw Data'!$D:$D,PnL_Region_Branch!$C20,'Raw Data'!$B:$B,PnL_Region_Branch!$B$2,'Raw Data'!$C:$C,PnL_Region_Branch!$B$3)</f>
        <v>139200.00000000003</v>
      </c>
      <c r="I20" s="26">
        <f>SUMIFS(INDEX('Raw Data'!$1:$1048576,0,MATCH(PnL_Region_Branch!I$3,'Raw Data'!$5:$5,0)),'Raw Data'!$D:$D,PnL_Region_Branch!$C20,'Raw Data'!$B:$B,PnL_Region_Branch!$B$2,'Raw Data'!$C:$C,PnL_Region_Branch!$B$3)</f>
        <v>111400</v>
      </c>
      <c r="J20" s="26">
        <f>SUMIFS(INDEX('Raw Data'!$1:$1048576,0,MATCH(PnL_Region_Branch!J$3,'Raw Data'!$5:$5,0)),'Raw Data'!$D:$D,PnL_Region_Branch!$C20,'Raw Data'!$B:$B,PnL_Region_Branch!$B$2,'Raw Data'!$C:$C,PnL_Region_Branch!$B$3)</f>
        <v>178200.00000000003</v>
      </c>
      <c r="K20" s="45">
        <f t="shared" si="2"/>
        <v>428800.00000000006</v>
      </c>
      <c r="L20" s="26">
        <f>SUMIFS(INDEX('Raw Data'!$1:$1048576,0,MATCH(PnL_Region_Branch!L$3,'Raw Data'!$5:$5,0)),'Raw Data'!$D:$D,PnL_Region_Branch!$C20,'Raw Data'!$B:$B,PnL_Region_Branch!$B$2,'Raw Data'!$C:$C,PnL_Region_Branch!$B$3)</f>
        <v>172600.00000000003</v>
      </c>
      <c r="M20" s="26">
        <f>SUMIFS(INDEX('Raw Data'!$1:$1048576,0,MATCH(PnL_Region_Branch!M$3,'Raw Data'!$5:$5,0)),'Raw Data'!$D:$D,PnL_Region_Branch!$C20,'Raw Data'!$B:$B,PnL_Region_Branch!$B$2,'Raw Data'!$C:$C,PnL_Region_Branch!$B$3)</f>
        <v>178200.00000000003</v>
      </c>
      <c r="N20" s="26">
        <f>SUMIFS(INDEX('Raw Data'!$1:$1048576,0,MATCH(PnL_Region_Branch!N$3,'Raw Data'!$5:$5,0)),'Raw Data'!$D:$D,PnL_Region_Branch!$C20,'Raw Data'!$B:$B,PnL_Region_Branch!$B$2,'Raw Data'!$C:$C,PnL_Region_Branch!$B$3)</f>
        <v>172600.00000000003</v>
      </c>
      <c r="O20" s="45">
        <f t="shared" si="3"/>
        <v>523400.00000000012</v>
      </c>
      <c r="P20" s="26">
        <f>SUMIFS(INDEX('Raw Data'!$1:$1048576,0,MATCH(PnL_Region_Branch!P$3,'Raw Data'!$5:$5,0)),'Raw Data'!$D:$D,PnL_Region_Branch!$C20,'Raw Data'!$B:$B,PnL_Region_Branch!$B$2,'Raw Data'!$C:$C,PnL_Region_Branch!$B$3)</f>
        <v>200400</v>
      </c>
      <c r="Q20" s="26">
        <f>SUMIFS(INDEX('Raw Data'!$1:$1048576,0,MATCH(PnL_Region_Branch!Q$3,'Raw Data'!$5:$5,0)),'Raw Data'!$D:$D,PnL_Region_Branch!$C20,'Raw Data'!$B:$B,PnL_Region_Branch!$B$2,'Raw Data'!$C:$C,PnL_Region_Branch!$B$3)</f>
        <v>206000</v>
      </c>
      <c r="R20" s="26">
        <f>SUMIFS(INDEX('Raw Data'!$1:$1048576,0,MATCH(PnL_Region_Branch!R$3,'Raw Data'!$5:$5,0)),'Raw Data'!$D:$D,PnL_Region_Branch!$C20,'Raw Data'!$B:$B,PnL_Region_Branch!$B$2,'Raw Data'!$C:$C,PnL_Region_Branch!$B$3)</f>
        <v>222800</v>
      </c>
      <c r="S20" s="45">
        <f t="shared" si="4"/>
        <v>629200</v>
      </c>
      <c r="T20" s="45">
        <f t="shared" si="5"/>
        <v>1832000</v>
      </c>
      <c r="U20" s="26">
        <f>SUMIFS(INDEX('Raw Data'!$1:$1048576,0,MATCH(PnL_Region_Branch!U$3,'Raw Data'!$5:$5,0)),'Raw Data'!$D:$D,PnL_Region_Branch!$C20,'Raw Data'!$B:$B,PnL_Region_Branch!$B$2,'Raw Data'!$C:$C,PnL_Region_Branch!$B$3)</f>
        <v>222800</v>
      </c>
      <c r="V20" s="26">
        <f>SUMIFS(INDEX('Raw Data'!$1:$1048576,0,MATCH(PnL_Region_Branch!V$3,'Raw Data'!$5:$5,0)),'Raw Data'!$D:$D,PnL_Region_Branch!$C20,'Raw Data'!$B:$B,PnL_Region_Branch!$B$2,'Raw Data'!$C:$C,PnL_Region_Branch!$B$3)</f>
        <v>228200.00000000003</v>
      </c>
      <c r="W20" s="26">
        <f>SUMIFS(INDEX('Raw Data'!$1:$1048576,0,MATCH(PnL_Region_Branch!W$3,'Raw Data'!$5:$5,0)),'Raw Data'!$D:$D,PnL_Region_Branch!$C20,'Raw Data'!$B:$B,PnL_Region_Branch!$B$2,'Raw Data'!$C:$C,PnL_Region_Branch!$B$3)</f>
        <v>233800</v>
      </c>
      <c r="X20" s="26"/>
      <c r="Y20" s="45">
        <f t="shared" si="6"/>
        <v>684800</v>
      </c>
      <c r="Z20" s="26">
        <f>SUMIFS(INDEX('Raw Data'!$1:$1048576,0,MATCH(PnL_Region_Branch!Z$3,'Raw Data'!$5:$5,0)),'Raw Data'!$D:$D,PnL_Region_Branch!$C20,'Raw Data'!$B:$B,PnL_Region_Branch!$B$2,'Raw Data'!$C:$C,PnL_Region_Branch!$B$3)</f>
        <v>233800</v>
      </c>
      <c r="AA20" s="26">
        <f>SUMIFS(INDEX('Raw Data'!$1:$1048576,0,MATCH(PnL_Region_Branch!AA$3,'Raw Data'!$5:$5,0)),'Raw Data'!$D:$D,PnL_Region_Branch!$C20,'Raw Data'!$B:$B,PnL_Region_Branch!$B$2,'Raw Data'!$C:$C,PnL_Region_Branch!$B$3)</f>
        <v>239400</v>
      </c>
      <c r="AB20" s="26">
        <f>SUMIFS(INDEX('Raw Data'!$1:$1048576,0,MATCH(PnL_Region_Branch!AB$3,'Raw Data'!$5:$5,0)),'Raw Data'!$D:$D,PnL_Region_Branch!$C20,'Raw Data'!$B:$B,PnL_Region_Branch!$B$2,'Raw Data'!$C:$C,PnL_Region_Branch!$B$3)</f>
        <v>245000</v>
      </c>
      <c r="AC20" s="45">
        <f t="shared" si="7"/>
        <v>718200</v>
      </c>
      <c r="AD20" s="26">
        <f>SUMIFS(INDEX('Raw Data'!$1:$1048576,0,MATCH(PnL_Region_Branch!AD$3,'Raw Data'!$5:$5,0)),'Raw Data'!$D:$D,PnL_Region_Branch!$C20,'Raw Data'!$B:$B,PnL_Region_Branch!$B$2,'Raw Data'!$C:$C,PnL_Region_Branch!$B$3)</f>
        <v>245000</v>
      </c>
      <c r="AE20" s="26">
        <f>SUMIFS(INDEX('Raw Data'!$1:$1048576,0,MATCH(PnL_Region_Branch!AE$3,'Raw Data'!$5:$5,0)),'Raw Data'!$D:$D,PnL_Region_Branch!$C20,'Raw Data'!$B:$B,PnL_Region_Branch!$B$2,'Raw Data'!$C:$C,PnL_Region_Branch!$B$3)</f>
        <v>250600.00000000003</v>
      </c>
      <c r="AF20" s="26">
        <f>SUMIFS(INDEX('Raw Data'!$1:$1048576,0,MATCH(PnL_Region_Branch!AF$3,'Raw Data'!$5:$5,0)),'Raw Data'!$D:$D,PnL_Region_Branch!$C20,'Raw Data'!$B:$B,PnL_Region_Branch!$B$2,'Raw Data'!$C:$C,PnL_Region_Branch!$B$3)</f>
        <v>256200</v>
      </c>
      <c r="AG20" s="45">
        <f t="shared" si="8"/>
        <v>751800</v>
      </c>
      <c r="AH20" s="26">
        <f>SUMIFS(INDEX('Raw Data'!$1:$1048576,0,MATCH(PnL_Region_Branch!AH$3,'Raw Data'!$5:$5,0)),'Raw Data'!$D:$D,PnL_Region_Branch!$C20,'Raw Data'!$B:$B,PnL_Region_Branch!$B$2,'Raw Data'!$C:$C,PnL_Region_Branch!$B$3)</f>
        <v>261600.00000000003</v>
      </c>
      <c r="AI20" s="26">
        <f>SUMIFS(INDEX('Raw Data'!$1:$1048576,0,MATCH(PnL_Region_Branch!AI$3,'Raw Data'!$5:$5,0)),'Raw Data'!$D:$D,PnL_Region_Branch!$C20,'Raw Data'!$B:$B,PnL_Region_Branch!$B$2,'Raw Data'!$C:$C,PnL_Region_Branch!$B$3)</f>
        <v>267200</v>
      </c>
      <c r="AJ20" s="26">
        <f>SUMIFS(INDEX('Raw Data'!$1:$1048576,0,MATCH(PnL_Region_Branch!AJ$3,'Raw Data'!$5:$5,0)),'Raw Data'!$D:$D,PnL_Region_Branch!$C20,'Raw Data'!$B:$B,PnL_Region_Branch!$B$2,'Raw Data'!$C:$C,PnL_Region_Branch!$B$3)</f>
        <v>267200</v>
      </c>
      <c r="AK20" s="45">
        <f t="shared" si="9"/>
        <v>796000</v>
      </c>
      <c r="AL20" s="45">
        <f t="shared" si="10"/>
        <v>2950800</v>
      </c>
    </row>
    <row r="21" spans="3:38" x14ac:dyDescent="0.25">
      <c r="C21" t="s">
        <v>16</v>
      </c>
      <c r="D21" s="26">
        <f>SUMIFS(INDEX('Raw Data'!$1:$1048576,0,MATCH(PnL_Region_Branch!D$3,'Raw Data'!$5:$5,0)),'Raw Data'!$D:$D,PnL_Region_Branch!$C21,'Raw Data'!$B:$B,PnL_Region_Branch!$B$2,'Raw Data'!$C:$C,PnL_Region_Branch!$B$3)</f>
        <v>19000</v>
      </c>
      <c r="E21" s="26">
        <f>SUMIFS(INDEX('Raw Data'!$1:$1048576,0,MATCH(PnL_Region_Branch!E$3,'Raw Data'!$5:$5,0)),'Raw Data'!$D:$D,PnL_Region_Branch!$C21,'Raw Data'!$B:$B,PnL_Region_Branch!$B$2,'Raw Data'!$C:$C,PnL_Region_Branch!$B$3)</f>
        <v>17400</v>
      </c>
      <c r="F21" s="26">
        <f>SUMIFS(INDEX('Raw Data'!$1:$1048576,0,MATCH(PnL_Region_Branch!F$3,'Raw Data'!$5:$5,0)),'Raw Data'!$D:$D,PnL_Region_Branch!$C21,'Raw Data'!$B:$B,PnL_Region_Branch!$B$2,'Raw Data'!$C:$C,PnL_Region_Branch!$B$3)</f>
        <v>19600</v>
      </c>
      <c r="G21" s="45">
        <f t="shared" si="1"/>
        <v>56000</v>
      </c>
      <c r="H21" s="26">
        <f>SUMIFS(INDEX('Raw Data'!$1:$1048576,0,MATCH(PnL_Region_Branch!H$3,'Raw Data'!$5:$5,0)),'Raw Data'!$D:$D,PnL_Region_Branch!$C21,'Raw Data'!$B:$B,PnL_Region_Branch!$B$2,'Raw Data'!$C:$C,PnL_Region_Branch!$B$3)</f>
        <v>31000</v>
      </c>
      <c r="I21" s="26">
        <f>SUMIFS(INDEX('Raw Data'!$1:$1048576,0,MATCH(PnL_Region_Branch!I$3,'Raw Data'!$5:$5,0)),'Raw Data'!$D:$D,PnL_Region_Branch!$C21,'Raw Data'!$B:$B,PnL_Region_Branch!$B$2,'Raw Data'!$C:$C,PnL_Region_Branch!$B$3)</f>
        <v>25400</v>
      </c>
      <c r="J21" s="26">
        <f>SUMIFS(INDEX('Raw Data'!$1:$1048576,0,MATCH(PnL_Region_Branch!J$3,'Raw Data'!$5:$5,0)),'Raw Data'!$D:$D,PnL_Region_Branch!$C21,'Raw Data'!$B:$B,PnL_Region_Branch!$B$2,'Raw Data'!$C:$C,PnL_Region_Branch!$B$3)</f>
        <v>39400</v>
      </c>
      <c r="K21" s="45">
        <f t="shared" si="2"/>
        <v>95800</v>
      </c>
      <c r="L21" s="26">
        <f>SUMIFS(INDEX('Raw Data'!$1:$1048576,0,MATCH(PnL_Region_Branch!L$3,'Raw Data'!$5:$5,0)),'Raw Data'!$D:$D,PnL_Region_Branch!$C21,'Raw Data'!$B:$B,PnL_Region_Branch!$B$2,'Raw Data'!$C:$C,PnL_Region_Branch!$B$3)</f>
        <v>38400</v>
      </c>
      <c r="M21" s="26">
        <f>SUMIFS(INDEX('Raw Data'!$1:$1048576,0,MATCH(PnL_Region_Branch!M$3,'Raw Data'!$5:$5,0)),'Raw Data'!$D:$D,PnL_Region_Branch!$C21,'Raw Data'!$B:$B,PnL_Region_Branch!$B$2,'Raw Data'!$C:$C,PnL_Region_Branch!$B$3)</f>
        <v>40600</v>
      </c>
      <c r="N21" s="26">
        <f>SUMIFS(INDEX('Raw Data'!$1:$1048576,0,MATCH(PnL_Region_Branch!N$3,'Raw Data'!$5:$5,0)),'Raw Data'!$D:$D,PnL_Region_Branch!$C21,'Raw Data'!$B:$B,PnL_Region_Branch!$B$2,'Raw Data'!$C:$C,PnL_Region_Branch!$B$3)</f>
        <v>38600</v>
      </c>
      <c r="O21" s="45">
        <f t="shared" si="3"/>
        <v>117600</v>
      </c>
      <c r="P21" s="26">
        <f>SUMIFS(INDEX('Raw Data'!$1:$1048576,0,MATCH(PnL_Region_Branch!P$3,'Raw Data'!$5:$5,0)),'Raw Data'!$D:$D,PnL_Region_Branch!$C21,'Raw Data'!$B:$B,PnL_Region_Branch!$B$2,'Raw Data'!$C:$C,PnL_Region_Branch!$B$3)</f>
        <v>45000</v>
      </c>
      <c r="Q21" s="26">
        <f>SUMIFS(INDEX('Raw Data'!$1:$1048576,0,MATCH(PnL_Region_Branch!Q$3,'Raw Data'!$5:$5,0)),'Raw Data'!$D:$D,PnL_Region_Branch!$C21,'Raw Data'!$B:$B,PnL_Region_Branch!$B$2,'Raw Data'!$C:$C,PnL_Region_Branch!$B$3)</f>
        <v>46600</v>
      </c>
      <c r="R21" s="26">
        <f>SUMIFS(INDEX('Raw Data'!$1:$1048576,0,MATCH(PnL_Region_Branch!R$3,'Raw Data'!$5:$5,0)),'Raw Data'!$D:$D,PnL_Region_Branch!$C21,'Raw Data'!$B:$B,PnL_Region_Branch!$B$2,'Raw Data'!$C:$C,PnL_Region_Branch!$B$3)</f>
        <v>49600</v>
      </c>
      <c r="S21" s="45">
        <f t="shared" si="4"/>
        <v>141200</v>
      </c>
      <c r="T21" s="45">
        <f t="shared" si="5"/>
        <v>410600</v>
      </c>
      <c r="U21" s="26">
        <f>SUMIFS(INDEX('Raw Data'!$1:$1048576,0,MATCH(PnL_Region_Branch!U$3,'Raw Data'!$5:$5,0)),'Raw Data'!$D:$D,PnL_Region_Branch!$C21,'Raw Data'!$B:$B,PnL_Region_Branch!$B$2,'Raw Data'!$C:$C,PnL_Region_Branch!$B$3)</f>
        <v>50400</v>
      </c>
      <c r="V21" s="26">
        <f>SUMIFS(INDEX('Raw Data'!$1:$1048576,0,MATCH(PnL_Region_Branch!V$3,'Raw Data'!$5:$5,0)),'Raw Data'!$D:$D,PnL_Region_Branch!$C21,'Raw Data'!$B:$B,PnL_Region_Branch!$B$2,'Raw Data'!$C:$C,PnL_Region_Branch!$B$3)</f>
        <v>51200</v>
      </c>
      <c r="W21" s="26">
        <f>SUMIFS(INDEX('Raw Data'!$1:$1048576,0,MATCH(PnL_Region_Branch!W$3,'Raw Data'!$5:$5,0)),'Raw Data'!$D:$D,PnL_Region_Branch!$C21,'Raw Data'!$B:$B,PnL_Region_Branch!$B$2,'Raw Data'!$C:$C,PnL_Region_Branch!$B$3)</f>
        <v>52000</v>
      </c>
      <c r="X21" s="26"/>
      <c r="Y21" s="45">
        <f t="shared" si="6"/>
        <v>153600</v>
      </c>
      <c r="Z21" s="26">
        <f>SUMIFS(INDEX('Raw Data'!$1:$1048576,0,MATCH(PnL_Region_Branch!Z$3,'Raw Data'!$5:$5,0)),'Raw Data'!$D:$D,PnL_Region_Branch!$C21,'Raw Data'!$B:$B,PnL_Region_Branch!$B$2,'Raw Data'!$C:$C,PnL_Region_Branch!$B$3)</f>
        <v>52800</v>
      </c>
      <c r="AA21" s="26">
        <f>SUMIFS(INDEX('Raw Data'!$1:$1048576,0,MATCH(PnL_Region_Branch!AA$3,'Raw Data'!$5:$5,0)),'Raw Data'!$D:$D,PnL_Region_Branch!$C21,'Raw Data'!$B:$B,PnL_Region_Branch!$B$2,'Raw Data'!$C:$C,PnL_Region_Branch!$B$3)</f>
        <v>53600</v>
      </c>
      <c r="AB21" s="26">
        <f>SUMIFS(INDEX('Raw Data'!$1:$1048576,0,MATCH(PnL_Region_Branch!AB$3,'Raw Data'!$5:$5,0)),'Raw Data'!$D:$D,PnL_Region_Branch!$C21,'Raw Data'!$B:$B,PnL_Region_Branch!$B$2,'Raw Data'!$C:$C,PnL_Region_Branch!$B$3)</f>
        <v>54600</v>
      </c>
      <c r="AC21" s="45">
        <f t="shared" si="7"/>
        <v>161000</v>
      </c>
      <c r="AD21" s="26">
        <f>SUMIFS(INDEX('Raw Data'!$1:$1048576,0,MATCH(PnL_Region_Branch!AD$3,'Raw Data'!$5:$5,0)),'Raw Data'!$D:$D,PnL_Region_Branch!$C21,'Raw Data'!$B:$B,PnL_Region_Branch!$B$2,'Raw Data'!$C:$C,PnL_Region_Branch!$B$3)</f>
        <v>55600</v>
      </c>
      <c r="AE21" s="26">
        <f>SUMIFS(INDEX('Raw Data'!$1:$1048576,0,MATCH(PnL_Region_Branch!AE$3,'Raw Data'!$5:$5,0)),'Raw Data'!$D:$D,PnL_Region_Branch!$C21,'Raw Data'!$B:$B,PnL_Region_Branch!$B$2,'Raw Data'!$C:$C,PnL_Region_Branch!$B$3)</f>
        <v>56600</v>
      </c>
      <c r="AF21" s="26">
        <f>SUMIFS(INDEX('Raw Data'!$1:$1048576,0,MATCH(PnL_Region_Branch!AF$3,'Raw Data'!$5:$5,0)),'Raw Data'!$D:$D,PnL_Region_Branch!$C21,'Raw Data'!$B:$B,PnL_Region_Branch!$B$2,'Raw Data'!$C:$C,PnL_Region_Branch!$B$3)</f>
        <v>57600</v>
      </c>
      <c r="AG21" s="45">
        <f t="shared" si="8"/>
        <v>169800</v>
      </c>
      <c r="AH21" s="26">
        <f>SUMIFS(INDEX('Raw Data'!$1:$1048576,0,MATCH(PnL_Region_Branch!AH$3,'Raw Data'!$5:$5,0)),'Raw Data'!$D:$D,PnL_Region_Branch!$C21,'Raw Data'!$B:$B,PnL_Region_Branch!$B$2,'Raw Data'!$C:$C,PnL_Region_Branch!$B$3)</f>
        <v>58600</v>
      </c>
      <c r="AI21" s="26">
        <f>SUMIFS(INDEX('Raw Data'!$1:$1048576,0,MATCH(PnL_Region_Branch!AI$3,'Raw Data'!$5:$5,0)),'Raw Data'!$D:$D,PnL_Region_Branch!$C21,'Raw Data'!$B:$B,PnL_Region_Branch!$B$2,'Raw Data'!$C:$C,PnL_Region_Branch!$B$3)</f>
        <v>59600</v>
      </c>
      <c r="AJ21" s="26">
        <f>SUMIFS(INDEX('Raw Data'!$1:$1048576,0,MATCH(PnL_Region_Branch!AJ$3,'Raw Data'!$5:$5,0)),'Raw Data'!$D:$D,PnL_Region_Branch!$C21,'Raw Data'!$B:$B,PnL_Region_Branch!$B$2,'Raw Data'!$C:$C,PnL_Region_Branch!$B$3)</f>
        <v>60600</v>
      </c>
      <c r="AK21" s="45">
        <f t="shared" si="9"/>
        <v>178800</v>
      </c>
      <c r="AL21" s="45">
        <f t="shared" si="10"/>
        <v>663200</v>
      </c>
    </row>
    <row r="22" spans="3:38" x14ac:dyDescent="0.25">
      <c r="C22" t="s">
        <v>17</v>
      </c>
      <c r="D22" s="26">
        <f>SUMIFS(INDEX('Raw Data'!$1:$1048576,0,MATCH(PnL_Region_Branch!D$3,'Raw Data'!$5:$5,0)),'Raw Data'!$D:$D,PnL_Region_Branch!$C22,'Raw Data'!$B:$B,PnL_Region_Branch!$B$2,'Raw Data'!$C:$C,PnL_Region_Branch!$B$3)</f>
        <v>4180</v>
      </c>
      <c r="E22" s="26">
        <f>SUMIFS(INDEX('Raw Data'!$1:$1048576,0,MATCH(PnL_Region_Branch!E$3,'Raw Data'!$5:$5,0)),'Raw Data'!$D:$D,PnL_Region_Branch!$C22,'Raw Data'!$B:$B,PnL_Region_Branch!$B$2,'Raw Data'!$C:$C,PnL_Region_Branch!$B$3)</f>
        <v>3900</v>
      </c>
      <c r="F22" s="26">
        <f>SUMIFS(INDEX('Raw Data'!$1:$1048576,0,MATCH(PnL_Region_Branch!F$3,'Raw Data'!$5:$5,0)),'Raw Data'!$D:$D,PnL_Region_Branch!$C22,'Raw Data'!$B:$B,PnL_Region_Branch!$B$2,'Raw Data'!$C:$C,PnL_Region_Branch!$B$3)</f>
        <v>4450</v>
      </c>
      <c r="G22" s="45">
        <f t="shared" si="1"/>
        <v>12530</v>
      </c>
      <c r="H22" s="26">
        <f>SUMIFS(INDEX('Raw Data'!$1:$1048576,0,MATCH(PnL_Region_Branch!H$3,'Raw Data'!$5:$5,0)),'Raw Data'!$D:$D,PnL_Region_Branch!$C22,'Raw Data'!$B:$B,PnL_Region_Branch!$B$2,'Raw Data'!$C:$C,PnL_Region_Branch!$B$3)</f>
        <v>6960</v>
      </c>
      <c r="I22" s="26">
        <f>SUMIFS(INDEX('Raw Data'!$1:$1048576,0,MATCH(PnL_Region_Branch!I$3,'Raw Data'!$5:$5,0)),'Raw Data'!$D:$D,PnL_Region_Branch!$C22,'Raw Data'!$B:$B,PnL_Region_Branch!$B$2,'Raw Data'!$C:$C,PnL_Region_Branch!$B$3)</f>
        <v>5570</v>
      </c>
      <c r="J22" s="26">
        <f>SUMIFS(INDEX('Raw Data'!$1:$1048576,0,MATCH(PnL_Region_Branch!J$3,'Raw Data'!$5:$5,0)),'Raw Data'!$D:$D,PnL_Region_Branch!$C22,'Raw Data'!$B:$B,PnL_Region_Branch!$B$2,'Raw Data'!$C:$C,PnL_Region_Branch!$B$3)</f>
        <v>8910</v>
      </c>
      <c r="K22" s="45">
        <f t="shared" si="2"/>
        <v>21440</v>
      </c>
      <c r="L22" s="26">
        <f>SUMIFS(INDEX('Raw Data'!$1:$1048576,0,MATCH(PnL_Region_Branch!L$3,'Raw Data'!$5:$5,0)),'Raw Data'!$D:$D,PnL_Region_Branch!$C22,'Raw Data'!$B:$B,PnL_Region_Branch!$B$2,'Raw Data'!$C:$C,PnL_Region_Branch!$B$3)</f>
        <v>8630</v>
      </c>
      <c r="M22" s="26">
        <f>SUMIFS(INDEX('Raw Data'!$1:$1048576,0,MATCH(PnL_Region_Branch!M$3,'Raw Data'!$5:$5,0)),'Raw Data'!$D:$D,PnL_Region_Branch!$C22,'Raw Data'!$B:$B,PnL_Region_Branch!$B$2,'Raw Data'!$C:$C,PnL_Region_Branch!$B$3)</f>
        <v>8910</v>
      </c>
      <c r="N22" s="26">
        <f>SUMIFS(INDEX('Raw Data'!$1:$1048576,0,MATCH(PnL_Region_Branch!N$3,'Raw Data'!$5:$5,0)),'Raw Data'!$D:$D,PnL_Region_Branch!$C22,'Raw Data'!$B:$B,PnL_Region_Branch!$B$2,'Raw Data'!$C:$C,PnL_Region_Branch!$B$3)</f>
        <v>8630</v>
      </c>
      <c r="O22" s="45">
        <f t="shared" si="3"/>
        <v>26170</v>
      </c>
      <c r="P22" s="26">
        <f>SUMIFS(INDEX('Raw Data'!$1:$1048576,0,MATCH(PnL_Region_Branch!P$3,'Raw Data'!$5:$5,0)),'Raw Data'!$D:$D,PnL_Region_Branch!$C22,'Raw Data'!$B:$B,PnL_Region_Branch!$B$2,'Raw Data'!$C:$C,PnL_Region_Branch!$B$3)</f>
        <v>10020</v>
      </c>
      <c r="Q22" s="26">
        <f>SUMIFS(INDEX('Raw Data'!$1:$1048576,0,MATCH(PnL_Region_Branch!Q$3,'Raw Data'!$5:$5,0)),'Raw Data'!$D:$D,PnL_Region_Branch!$C22,'Raw Data'!$B:$B,PnL_Region_Branch!$B$2,'Raw Data'!$C:$C,PnL_Region_Branch!$B$3)</f>
        <v>10300</v>
      </c>
      <c r="R22" s="26">
        <f>SUMIFS(INDEX('Raw Data'!$1:$1048576,0,MATCH(PnL_Region_Branch!R$3,'Raw Data'!$5:$5,0)),'Raw Data'!$D:$D,PnL_Region_Branch!$C22,'Raw Data'!$B:$B,PnL_Region_Branch!$B$2,'Raw Data'!$C:$C,PnL_Region_Branch!$B$3)</f>
        <v>11140</v>
      </c>
      <c r="S22" s="45">
        <f t="shared" si="4"/>
        <v>31460</v>
      </c>
      <c r="T22" s="45">
        <f t="shared" si="5"/>
        <v>91600</v>
      </c>
      <c r="U22" s="26">
        <f>SUMIFS(INDEX('Raw Data'!$1:$1048576,0,MATCH(PnL_Region_Branch!U$3,'Raw Data'!$5:$5,0)),'Raw Data'!$D:$D,PnL_Region_Branch!$C22,'Raw Data'!$B:$B,PnL_Region_Branch!$B$2,'Raw Data'!$C:$C,PnL_Region_Branch!$B$3)</f>
        <v>11140</v>
      </c>
      <c r="V22" s="26">
        <f>SUMIFS(INDEX('Raw Data'!$1:$1048576,0,MATCH(PnL_Region_Branch!V$3,'Raw Data'!$5:$5,0)),'Raw Data'!$D:$D,PnL_Region_Branch!$C22,'Raw Data'!$B:$B,PnL_Region_Branch!$B$2,'Raw Data'!$C:$C,PnL_Region_Branch!$B$3)</f>
        <v>11410</v>
      </c>
      <c r="W22" s="26">
        <f>SUMIFS(INDEX('Raw Data'!$1:$1048576,0,MATCH(PnL_Region_Branch!W$3,'Raw Data'!$5:$5,0)),'Raw Data'!$D:$D,PnL_Region_Branch!$C22,'Raw Data'!$B:$B,PnL_Region_Branch!$B$2,'Raw Data'!$C:$C,PnL_Region_Branch!$B$3)</f>
        <v>11690</v>
      </c>
      <c r="X22" s="26"/>
      <c r="Y22" s="45">
        <f t="shared" si="6"/>
        <v>34240</v>
      </c>
      <c r="Z22" s="26">
        <f>SUMIFS(INDEX('Raw Data'!$1:$1048576,0,MATCH(PnL_Region_Branch!Z$3,'Raw Data'!$5:$5,0)),'Raw Data'!$D:$D,PnL_Region_Branch!$C22,'Raw Data'!$B:$B,PnL_Region_Branch!$B$2,'Raw Data'!$C:$C,PnL_Region_Branch!$B$3)</f>
        <v>11690</v>
      </c>
      <c r="AA22" s="26">
        <f>SUMIFS(INDEX('Raw Data'!$1:$1048576,0,MATCH(PnL_Region_Branch!AA$3,'Raw Data'!$5:$5,0)),'Raw Data'!$D:$D,PnL_Region_Branch!$C22,'Raw Data'!$B:$B,PnL_Region_Branch!$B$2,'Raw Data'!$C:$C,PnL_Region_Branch!$B$3)</f>
        <v>11970</v>
      </c>
      <c r="AB22" s="26">
        <f>SUMIFS(INDEX('Raw Data'!$1:$1048576,0,MATCH(PnL_Region_Branch!AB$3,'Raw Data'!$5:$5,0)),'Raw Data'!$D:$D,PnL_Region_Branch!$C22,'Raw Data'!$B:$B,PnL_Region_Branch!$B$2,'Raw Data'!$C:$C,PnL_Region_Branch!$B$3)</f>
        <v>12250</v>
      </c>
      <c r="AC22" s="45">
        <f t="shared" si="7"/>
        <v>35910</v>
      </c>
      <c r="AD22" s="26">
        <f>SUMIFS(INDEX('Raw Data'!$1:$1048576,0,MATCH(PnL_Region_Branch!AD$3,'Raw Data'!$5:$5,0)),'Raw Data'!$D:$D,PnL_Region_Branch!$C22,'Raw Data'!$B:$B,PnL_Region_Branch!$B$2,'Raw Data'!$C:$C,PnL_Region_Branch!$B$3)</f>
        <v>12250</v>
      </c>
      <c r="AE22" s="26">
        <f>SUMIFS(INDEX('Raw Data'!$1:$1048576,0,MATCH(PnL_Region_Branch!AE$3,'Raw Data'!$5:$5,0)),'Raw Data'!$D:$D,PnL_Region_Branch!$C22,'Raw Data'!$B:$B,PnL_Region_Branch!$B$2,'Raw Data'!$C:$C,PnL_Region_Branch!$B$3)</f>
        <v>12530.000000000002</v>
      </c>
      <c r="AF22" s="26">
        <f>SUMIFS(INDEX('Raw Data'!$1:$1048576,0,MATCH(PnL_Region_Branch!AF$3,'Raw Data'!$5:$5,0)),'Raw Data'!$D:$D,PnL_Region_Branch!$C22,'Raw Data'!$B:$B,PnL_Region_Branch!$B$2,'Raw Data'!$C:$C,PnL_Region_Branch!$B$3)</f>
        <v>12810</v>
      </c>
      <c r="AG22" s="45">
        <f t="shared" si="8"/>
        <v>37590</v>
      </c>
      <c r="AH22" s="26">
        <f>SUMIFS(INDEX('Raw Data'!$1:$1048576,0,MATCH(PnL_Region_Branch!AH$3,'Raw Data'!$5:$5,0)),'Raw Data'!$D:$D,PnL_Region_Branch!$C22,'Raw Data'!$B:$B,PnL_Region_Branch!$B$2,'Raw Data'!$C:$C,PnL_Region_Branch!$B$3)</f>
        <v>13080</v>
      </c>
      <c r="AI22" s="26">
        <f>SUMIFS(INDEX('Raw Data'!$1:$1048576,0,MATCH(PnL_Region_Branch!AI$3,'Raw Data'!$5:$5,0)),'Raw Data'!$D:$D,PnL_Region_Branch!$C22,'Raw Data'!$B:$B,PnL_Region_Branch!$B$2,'Raw Data'!$C:$C,PnL_Region_Branch!$B$3)</f>
        <v>13360</v>
      </c>
      <c r="AJ22" s="26">
        <f>SUMIFS(INDEX('Raw Data'!$1:$1048576,0,MATCH(PnL_Region_Branch!AJ$3,'Raw Data'!$5:$5,0)),'Raw Data'!$D:$D,PnL_Region_Branch!$C22,'Raw Data'!$B:$B,PnL_Region_Branch!$B$2,'Raw Data'!$C:$C,PnL_Region_Branch!$B$3)</f>
        <v>13360</v>
      </c>
      <c r="AK22" s="45">
        <f t="shared" si="9"/>
        <v>39800</v>
      </c>
      <c r="AL22" s="45">
        <f t="shared" si="10"/>
        <v>147540</v>
      </c>
    </row>
    <row r="23" spans="3:38" x14ac:dyDescent="0.25">
      <c r="C23" t="s">
        <v>22</v>
      </c>
      <c r="D23" s="26">
        <f>SUMIFS(INDEX('Raw Data'!$1:$1048576,0,MATCH(PnL_Region_Branch!D$3,'Raw Data'!$5:$5,0)),'Raw Data'!$D:$D,PnL_Region_Branch!$C23,'Raw Data'!$B:$B,PnL_Region_Branch!$B$2,'Raw Data'!$C:$C,PnL_Region_Branch!$B$3)</f>
        <v>355300</v>
      </c>
      <c r="E23" s="26">
        <f>SUMIFS(INDEX('Raw Data'!$1:$1048576,0,MATCH(PnL_Region_Branch!E$3,'Raw Data'!$5:$5,0)),'Raw Data'!$D:$D,PnL_Region_Branch!$C23,'Raw Data'!$B:$B,PnL_Region_Branch!$B$2,'Raw Data'!$C:$C,PnL_Region_Branch!$B$3)</f>
        <v>331500</v>
      </c>
      <c r="F23" s="26">
        <f>SUMIFS(INDEX('Raw Data'!$1:$1048576,0,MATCH(PnL_Region_Branch!F$3,'Raw Data'!$5:$5,0)),'Raw Data'!$D:$D,PnL_Region_Branch!$C23,'Raw Data'!$B:$B,PnL_Region_Branch!$B$2,'Raw Data'!$C:$C,PnL_Region_Branch!$B$3)</f>
        <v>378250</v>
      </c>
      <c r="G23" s="45">
        <f t="shared" si="1"/>
        <v>1065050</v>
      </c>
      <c r="H23" s="26">
        <f>SUMIFS(INDEX('Raw Data'!$1:$1048576,0,MATCH(PnL_Region_Branch!H$3,'Raw Data'!$5:$5,0)),'Raw Data'!$D:$D,PnL_Region_Branch!$C23,'Raw Data'!$B:$B,PnL_Region_Branch!$B$2,'Raw Data'!$C:$C,PnL_Region_Branch!$B$3)</f>
        <v>591600</v>
      </c>
      <c r="I23" s="26">
        <f>SUMIFS(INDEX('Raw Data'!$1:$1048576,0,MATCH(PnL_Region_Branch!I$3,'Raw Data'!$5:$5,0)),'Raw Data'!$D:$D,PnL_Region_Branch!$C23,'Raw Data'!$B:$B,PnL_Region_Branch!$B$2,'Raw Data'!$C:$C,PnL_Region_Branch!$B$3)</f>
        <v>473450</v>
      </c>
      <c r="J23" s="26">
        <f>SUMIFS(INDEX('Raw Data'!$1:$1048576,0,MATCH(PnL_Region_Branch!J$3,'Raw Data'!$5:$5,0)),'Raw Data'!$D:$D,PnL_Region_Branch!$C23,'Raw Data'!$B:$B,PnL_Region_Branch!$B$2,'Raw Data'!$C:$C,PnL_Region_Branch!$B$3)</f>
        <v>757350</v>
      </c>
      <c r="K23" s="45">
        <f t="shared" si="2"/>
        <v>1822400</v>
      </c>
      <c r="L23" s="26">
        <f>SUMIFS(INDEX('Raw Data'!$1:$1048576,0,MATCH(PnL_Region_Branch!L$3,'Raw Data'!$5:$5,0)),'Raw Data'!$D:$D,PnL_Region_Branch!$C23,'Raw Data'!$B:$B,PnL_Region_Branch!$B$2,'Raw Data'!$C:$C,PnL_Region_Branch!$B$3)</f>
        <v>733550</v>
      </c>
      <c r="M23" s="26">
        <f>SUMIFS(INDEX('Raw Data'!$1:$1048576,0,MATCH(PnL_Region_Branch!M$3,'Raw Data'!$5:$5,0)),'Raw Data'!$D:$D,PnL_Region_Branch!$C23,'Raw Data'!$B:$B,PnL_Region_Branch!$B$2,'Raw Data'!$C:$C,PnL_Region_Branch!$B$3)</f>
        <v>757350</v>
      </c>
      <c r="N23" s="26">
        <f>SUMIFS(INDEX('Raw Data'!$1:$1048576,0,MATCH(PnL_Region_Branch!N$3,'Raw Data'!$5:$5,0)),'Raw Data'!$D:$D,PnL_Region_Branch!$C23,'Raw Data'!$B:$B,PnL_Region_Branch!$B$2,'Raw Data'!$C:$C,PnL_Region_Branch!$B$3)</f>
        <v>733550</v>
      </c>
      <c r="O23" s="45">
        <f t="shared" si="3"/>
        <v>2224450</v>
      </c>
      <c r="P23" s="26">
        <f>SUMIFS(INDEX('Raw Data'!$1:$1048576,0,MATCH(PnL_Region_Branch!P$3,'Raw Data'!$5:$5,0)),'Raw Data'!$D:$D,PnL_Region_Branch!$C23,'Raw Data'!$B:$B,PnL_Region_Branch!$B$2,'Raw Data'!$C:$C,PnL_Region_Branch!$B$3)</f>
        <v>851699.99999999988</v>
      </c>
      <c r="Q23" s="26">
        <f>SUMIFS(INDEX('Raw Data'!$1:$1048576,0,MATCH(PnL_Region_Branch!Q$3,'Raw Data'!$5:$5,0)),'Raw Data'!$D:$D,PnL_Region_Branch!$C23,'Raw Data'!$B:$B,PnL_Region_Branch!$B$2,'Raw Data'!$C:$C,PnL_Region_Branch!$B$3)</f>
        <v>875500</v>
      </c>
      <c r="R23" s="26">
        <f>SUMIFS(INDEX('Raw Data'!$1:$1048576,0,MATCH(PnL_Region_Branch!R$3,'Raw Data'!$5:$5,0)),'Raw Data'!$D:$D,PnL_Region_Branch!$C23,'Raw Data'!$B:$B,PnL_Region_Branch!$B$2,'Raw Data'!$C:$C,PnL_Region_Branch!$B$3)</f>
        <v>946900</v>
      </c>
      <c r="S23" s="45">
        <f t="shared" si="4"/>
        <v>2674100</v>
      </c>
      <c r="T23" s="45">
        <f t="shared" si="5"/>
        <v>7786000</v>
      </c>
      <c r="U23" s="26">
        <f>SUMIFS(INDEX('Raw Data'!$1:$1048576,0,MATCH(PnL_Region_Branch!U$3,'Raw Data'!$5:$5,0)),'Raw Data'!$D:$D,PnL_Region_Branch!$C23,'Raw Data'!$B:$B,PnL_Region_Branch!$B$2,'Raw Data'!$C:$C,PnL_Region_Branch!$B$3)</f>
        <v>946900</v>
      </c>
      <c r="V23" s="26">
        <f>SUMIFS(INDEX('Raw Data'!$1:$1048576,0,MATCH(PnL_Region_Branch!V$3,'Raw Data'!$5:$5,0)),'Raw Data'!$D:$D,PnL_Region_Branch!$C23,'Raw Data'!$B:$B,PnL_Region_Branch!$B$2,'Raw Data'!$C:$C,PnL_Region_Branch!$B$3)</f>
        <v>969850</v>
      </c>
      <c r="W23" s="26">
        <f>SUMIFS(INDEX('Raw Data'!$1:$1048576,0,MATCH(PnL_Region_Branch!W$3,'Raw Data'!$5:$5,0)),'Raw Data'!$D:$D,PnL_Region_Branch!$C23,'Raw Data'!$B:$B,PnL_Region_Branch!$B$2,'Raw Data'!$C:$C,PnL_Region_Branch!$B$3)</f>
        <v>993650</v>
      </c>
      <c r="X23" s="26"/>
      <c r="Y23" s="45">
        <f t="shared" si="6"/>
        <v>2910400</v>
      </c>
      <c r="Z23" s="26">
        <f>SUMIFS(INDEX('Raw Data'!$1:$1048576,0,MATCH(PnL_Region_Branch!Z$3,'Raw Data'!$5:$5,0)),'Raw Data'!$D:$D,PnL_Region_Branch!$C23,'Raw Data'!$B:$B,PnL_Region_Branch!$B$2,'Raw Data'!$C:$C,PnL_Region_Branch!$B$3)</f>
        <v>993650</v>
      </c>
      <c r="AA23" s="26">
        <f>SUMIFS(INDEX('Raw Data'!$1:$1048576,0,MATCH(PnL_Region_Branch!AA$3,'Raw Data'!$5:$5,0)),'Raw Data'!$D:$D,PnL_Region_Branch!$C23,'Raw Data'!$B:$B,PnL_Region_Branch!$B$2,'Raw Data'!$C:$C,PnL_Region_Branch!$B$3)</f>
        <v>1017449.9999999999</v>
      </c>
      <c r="AB23" s="26">
        <f>SUMIFS(INDEX('Raw Data'!$1:$1048576,0,MATCH(PnL_Region_Branch!AB$3,'Raw Data'!$5:$5,0)),'Raw Data'!$D:$D,PnL_Region_Branch!$C23,'Raw Data'!$B:$B,PnL_Region_Branch!$B$2,'Raw Data'!$C:$C,PnL_Region_Branch!$B$3)</f>
        <v>1041250</v>
      </c>
      <c r="AC23" s="45">
        <f t="shared" si="7"/>
        <v>3052350</v>
      </c>
      <c r="AD23" s="26">
        <f>SUMIFS(INDEX('Raw Data'!$1:$1048576,0,MATCH(PnL_Region_Branch!AD$3,'Raw Data'!$5:$5,0)),'Raw Data'!$D:$D,PnL_Region_Branch!$C23,'Raw Data'!$B:$B,PnL_Region_Branch!$B$2,'Raw Data'!$C:$C,PnL_Region_Branch!$B$3)</f>
        <v>1041250</v>
      </c>
      <c r="AE23" s="26">
        <f>SUMIFS(INDEX('Raw Data'!$1:$1048576,0,MATCH(PnL_Region_Branch!AE$3,'Raw Data'!$5:$5,0)),'Raw Data'!$D:$D,PnL_Region_Branch!$C23,'Raw Data'!$B:$B,PnL_Region_Branch!$B$2,'Raw Data'!$C:$C,PnL_Region_Branch!$B$3)</f>
        <v>1065050</v>
      </c>
      <c r="AF23" s="26">
        <f>SUMIFS(INDEX('Raw Data'!$1:$1048576,0,MATCH(PnL_Region_Branch!AF$3,'Raw Data'!$5:$5,0)),'Raw Data'!$D:$D,PnL_Region_Branch!$C23,'Raw Data'!$B:$B,PnL_Region_Branch!$B$2,'Raw Data'!$C:$C,PnL_Region_Branch!$B$3)</f>
        <v>1088850</v>
      </c>
      <c r="AG23" s="45">
        <f t="shared" si="8"/>
        <v>3195150</v>
      </c>
      <c r="AH23" s="26">
        <f>SUMIFS(INDEX('Raw Data'!$1:$1048576,0,MATCH(PnL_Region_Branch!AH$3,'Raw Data'!$5:$5,0)),'Raw Data'!$D:$D,PnL_Region_Branch!$C23,'Raw Data'!$B:$B,PnL_Region_Branch!$B$2,'Raw Data'!$C:$C,PnL_Region_Branch!$B$3)</f>
        <v>1111800</v>
      </c>
      <c r="AI23" s="26">
        <f>SUMIFS(INDEX('Raw Data'!$1:$1048576,0,MATCH(PnL_Region_Branch!AI$3,'Raw Data'!$5:$5,0)),'Raw Data'!$D:$D,PnL_Region_Branch!$C23,'Raw Data'!$B:$B,PnL_Region_Branch!$B$2,'Raw Data'!$C:$C,PnL_Region_Branch!$B$3)</f>
        <v>1135600</v>
      </c>
      <c r="AJ23" s="26">
        <f>SUMIFS(INDEX('Raw Data'!$1:$1048576,0,MATCH(PnL_Region_Branch!AJ$3,'Raw Data'!$5:$5,0)),'Raw Data'!$D:$D,PnL_Region_Branch!$C23,'Raw Data'!$B:$B,PnL_Region_Branch!$B$2,'Raw Data'!$C:$C,PnL_Region_Branch!$B$3)</f>
        <v>1135600</v>
      </c>
      <c r="AK23" s="45">
        <f t="shared" si="9"/>
        <v>3383000</v>
      </c>
      <c r="AL23" s="45">
        <f t="shared" si="10"/>
        <v>12540900</v>
      </c>
    </row>
    <row r="24" spans="3:38" x14ac:dyDescent="0.25">
      <c r="C24" t="s">
        <v>49</v>
      </c>
      <c r="D24" s="26">
        <f>SUMIFS(INDEX('Raw Data'!$1:$1048576,0,MATCH(PnL_Region_Branch!D$3,'Raw Data'!$5:$5,0)),'Raw Data'!$D:$D,PnL_Region_Branch!$C24,'Raw Data'!$B:$B,PnL_Region_Branch!$B$2,'Raw Data'!$C:$C,PnL_Region_Branch!$B$3)</f>
        <v>0</v>
      </c>
      <c r="E24" s="26">
        <f>SUMIFS(INDEX('Raw Data'!$1:$1048576,0,MATCH(PnL_Region_Branch!E$3,'Raw Data'!$5:$5,0)),'Raw Data'!$D:$D,PnL_Region_Branch!$C24,'Raw Data'!$B:$B,PnL_Region_Branch!$B$2,'Raw Data'!$C:$C,PnL_Region_Branch!$B$3)</f>
        <v>0</v>
      </c>
      <c r="F24" s="26">
        <f>SUMIFS(INDEX('Raw Data'!$1:$1048576,0,MATCH(PnL_Region_Branch!F$3,'Raw Data'!$5:$5,0)),'Raw Data'!$D:$D,PnL_Region_Branch!$C24,'Raw Data'!$B:$B,PnL_Region_Branch!$B$2,'Raw Data'!$C:$C,PnL_Region_Branch!$B$3)</f>
        <v>0</v>
      </c>
      <c r="G24" s="45">
        <f t="shared" si="1"/>
        <v>0</v>
      </c>
      <c r="H24" s="26">
        <f>SUMIFS(INDEX('Raw Data'!$1:$1048576,0,MATCH(PnL_Region_Branch!H$3,'Raw Data'!$5:$5,0)),'Raw Data'!$D:$D,PnL_Region_Branch!$C24,'Raw Data'!$B:$B,PnL_Region_Branch!$B$2,'Raw Data'!$C:$C,PnL_Region_Branch!$B$3)</f>
        <v>0</v>
      </c>
      <c r="I24" s="26">
        <f>SUMIFS(INDEX('Raw Data'!$1:$1048576,0,MATCH(PnL_Region_Branch!I$3,'Raw Data'!$5:$5,0)),'Raw Data'!$D:$D,PnL_Region_Branch!$C24,'Raw Data'!$B:$B,PnL_Region_Branch!$B$2,'Raw Data'!$C:$C,PnL_Region_Branch!$B$3)</f>
        <v>0</v>
      </c>
      <c r="J24" s="26">
        <f>SUMIFS(INDEX('Raw Data'!$1:$1048576,0,MATCH(PnL_Region_Branch!J$3,'Raw Data'!$5:$5,0)),'Raw Data'!$D:$D,PnL_Region_Branch!$C24,'Raw Data'!$B:$B,PnL_Region_Branch!$B$2,'Raw Data'!$C:$C,PnL_Region_Branch!$B$3)</f>
        <v>0</v>
      </c>
      <c r="K24" s="45">
        <f t="shared" si="2"/>
        <v>0</v>
      </c>
      <c r="L24" s="26">
        <f>SUMIFS(INDEX('Raw Data'!$1:$1048576,0,MATCH(PnL_Region_Branch!L$3,'Raw Data'!$5:$5,0)),'Raw Data'!$D:$D,PnL_Region_Branch!$C24,'Raw Data'!$B:$B,PnL_Region_Branch!$B$2,'Raw Data'!$C:$C,PnL_Region_Branch!$B$3)</f>
        <v>0</v>
      </c>
      <c r="M24" s="26">
        <f>SUMIFS(INDEX('Raw Data'!$1:$1048576,0,MATCH(PnL_Region_Branch!M$3,'Raw Data'!$5:$5,0)),'Raw Data'!$D:$D,PnL_Region_Branch!$C24,'Raw Data'!$B:$B,PnL_Region_Branch!$B$2,'Raw Data'!$C:$C,PnL_Region_Branch!$B$3)</f>
        <v>0</v>
      </c>
      <c r="N24" s="26">
        <f>SUMIFS(INDEX('Raw Data'!$1:$1048576,0,MATCH(PnL_Region_Branch!N$3,'Raw Data'!$5:$5,0)),'Raw Data'!$D:$D,PnL_Region_Branch!$C24,'Raw Data'!$B:$B,PnL_Region_Branch!$B$2,'Raw Data'!$C:$C,PnL_Region_Branch!$B$3)</f>
        <v>0</v>
      </c>
      <c r="O24" s="45">
        <f t="shared" si="3"/>
        <v>0</v>
      </c>
      <c r="P24" s="26">
        <f>SUMIFS(INDEX('Raw Data'!$1:$1048576,0,MATCH(PnL_Region_Branch!P$3,'Raw Data'!$5:$5,0)),'Raw Data'!$D:$D,PnL_Region_Branch!$C24,'Raw Data'!$B:$B,PnL_Region_Branch!$B$2,'Raw Data'!$C:$C,PnL_Region_Branch!$B$3)</f>
        <v>0</v>
      </c>
      <c r="Q24" s="26">
        <f>SUMIFS(INDEX('Raw Data'!$1:$1048576,0,MATCH(PnL_Region_Branch!Q$3,'Raw Data'!$5:$5,0)),'Raw Data'!$D:$D,PnL_Region_Branch!$C24,'Raw Data'!$B:$B,PnL_Region_Branch!$B$2,'Raw Data'!$C:$C,PnL_Region_Branch!$B$3)</f>
        <v>0</v>
      </c>
      <c r="R24" s="26">
        <f>SUMIFS(INDEX('Raw Data'!$1:$1048576,0,MATCH(PnL_Region_Branch!R$3,'Raw Data'!$5:$5,0)),'Raw Data'!$D:$D,PnL_Region_Branch!$C24,'Raw Data'!$B:$B,PnL_Region_Branch!$B$2,'Raw Data'!$C:$C,PnL_Region_Branch!$B$3)</f>
        <v>0</v>
      </c>
      <c r="S24" s="45">
        <f t="shared" si="4"/>
        <v>0</v>
      </c>
      <c r="T24" s="45">
        <f t="shared" si="5"/>
        <v>0</v>
      </c>
      <c r="U24" s="26">
        <f>SUMIFS(INDEX('Raw Data'!$1:$1048576,0,MATCH(PnL_Region_Branch!U$3,'Raw Data'!$5:$5,0)),'Raw Data'!$D:$D,PnL_Region_Branch!$C24,'Raw Data'!$B:$B,PnL_Region_Branch!$B$2,'Raw Data'!$C:$C,PnL_Region_Branch!$B$3)</f>
        <v>0</v>
      </c>
      <c r="V24" s="26">
        <f>SUMIFS(INDEX('Raw Data'!$1:$1048576,0,MATCH(PnL_Region_Branch!V$3,'Raw Data'!$5:$5,0)),'Raw Data'!$D:$D,PnL_Region_Branch!$C24,'Raw Data'!$B:$B,PnL_Region_Branch!$B$2,'Raw Data'!$C:$C,PnL_Region_Branch!$B$3)</f>
        <v>0</v>
      </c>
      <c r="W24" s="26">
        <f>SUMIFS(INDEX('Raw Data'!$1:$1048576,0,MATCH(PnL_Region_Branch!W$3,'Raw Data'!$5:$5,0)),'Raw Data'!$D:$D,PnL_Region_Branch!$C24,'Raw Data'!$B:$B,PnL_Region_Branch!$B$2,'Raw Data'!$C:$C,PnL_Region_Branch!$B$3)</f>
        <v>0</v>
      </c>
      <c r="X24" s="26"/>
      <c r="Y24" s="45">
        <f t="shared" si="6"/>
        <v>0</v>
      </c>
      <c r="Z24" s="26">
        <f>SUMIFS(INDEX('Raw Data'!$1:$1048576,0,MATCH(PnL_Region_Branch!Z$3,'Raw Data'!$5:$5,0)),'Raw Data'!$D:$D,PnL_Region_Branch!$C24,'Raw Data'!$B:$B,PnL_Region_Branch!$B$2,'Raw Data'!$C:$C,PnL_Region_Branch!$B$3)</f>
        <v>0</v>
      </c>
      <c r="AA24" s="26">
        <f>SUMIFS(INDEX('Raw Data'!$1:$1048576,0,MATCH(PnL_Region_Branch!AA$3,'Raw Data'!$5:$5,0)),'Raw Data'!$D:$D,PnL_Region_Branch!$C24,'Raw Data'!$B:$B,PnL_Region_Branch!$B$2,'Raw Data'!$C:$C,PnL_Region_Branch!$B$3)</f>
        <v>0</v>
      </c>
      <c r="AB24" s="26">
        <f>SUMIFS(INDEX('Raw Data'!$1:$1048576,0,MATCH(PnL_Region_Branch!AB$3,'Raw Data'!$5:$5,0)),'Raw Data'!$D:$D,PnL_Region_Branch!$C24,'Raw Data'!$B:$B,PnL_Region_Branch!$B$2,'Raw Data'!$C:$C,PnL_Region_Branch!$B$3)</f>
        <v>0</v>
      </c>
      <c r="AC24" s="45">
        <f t="shared" si="7"/>
        <v>0</v>
      </c>
      <c r="AD24" s="26">
        <f>SUMIFS(INDEX('Raw Data'!$1:$1048576,0,MATCH(PnL_Region_Branch!AD$3,'Raw Data'!$5:$5,0)),'Raw Data'!$D:$D,PnL_Region_Branch!$C24,'Raw Data'!$B:$B,PnL_Region_Branch!$B$2,'Raw Data'!$C:$C,PnL_Region_Branch!$B$3)</f>
        <v>0</v>
      </c>
      <c r="AE24" s="26">
        <f>SUMIFS(INDEX('Raw Data'!$1:$1048576,0,MATCH(PnL_Region_Branch!AE$3,'Raw Data'!$5:$5,0)),'Raw Data'!$D:$D,PnL_Region_Branch!$C24,'Raw Data'!$B:$B,PnL_Region_Branch!$B$2,'Raw Data'!$C:$C,PnL_Region_Branch!$B$3)</f>
        <v>0</v>
      </c>
      <c r="AF24" s="26">
        <f>SUMIFS(INDEX('Raw Data'!$1:$1048576,0,MATCH(PnL_Region_Branch!AF$3,'Raw Data'!$5:$5,0)),'Raw Data'!$D:$D,PnL_Region_Branch!$C24,'Raw Data'!$B:$B,PnL_Region_Branch!$B$2,'Raw Data'!$C:$C,PnL_Region_Branch!$B$3)</f>
        <v>0</v>
      </c>
      <c r="AG24" s="45">
        <f t="shared" si="8"/>
        <v>0</v>
      </c>
      <c r="AH24" s="26">
        <f>SUMIFS(INDEX('Raw Data'!$1:$1048576,0,MATCH(PnL_Region_Branch!AH$3,'Raw Data'!$5:$5,0)),'Raw Data'!$D:$D,PnL_Region_Branch!$C24,'Raw Data'!$B:$B,PnL_Region_Branch!$B$2,'Raw Data'!$C:$C,PnL_Region_Branch!$B$3)</f>
        <v>0</v>
      </c>
      <c r="AI24" s="26">
        <f>SUMIFS(INDEX('Raw Data'!$1:$1048576,0,MATCH(PnL_Region_Branch!AI$3,'Raw Data'!$5:$5,0)),'Raw Data'!$D:$D,PnL_Region_Branch!$C24,'Raw Data'!$B:$B,PnL_Region_Branch!$B$2,'Raw Data'!$C:$C,PnL_Region_Branch!$B$3)</f>
        <v>0</v>
      </c>
      <c r="AJ24" s="26">
        <f>SUMIFS(INDEX('Raw Data'!$1:$1048576,0,MATCH(PnL_Region_Branch!AJ$3,'Raw Data'!$5:$5,0)),'Raw Data'!$D:$D,PnL_Region_Branch!$C24,'Raw Data'!$B:$B,PnL_Region_Branch!$B$2,'Raw Data'!$C:$C,PnL_Region_Branch!$B$3)</f>
        <v>0</v>
      </c>
      <c r="AK24" s="45">
        <f t="shared" si="9"/>
        <v>0</v>
      </c>
      <c r="AL24" s="45">
        <f t="shared" si="10"/>
        <v>0</v>
      </c>
    </row>
    <row r="25" spans="3:38" x14ac:dyDescent="0.25">
      <c r="C25" s="38" t="s">
        <v>92</v>
      </c>
      <c r="D25" s="43">
        <f>SUM(D18:D24)</f>
        <v>462080</v>
      </c>
      <c r="E25" s="43">
        <f>SUM(E18:E24)</f>
        <v>430800</v>
      </c>
      <c r="F25" s="43">
        <f>SUM(F18:F24)</f>
        <v>491300</v>
      </c>
      <c r="G25" s="44">
        <f t="shared" si="1"/>
        <v>1384180</v>
      </c>
      <c r="H25" s="43">
        <f>SUM(H18:H24)</f>
        <v>768760</v>
      </c>
      <c r="I25" s="43">
        <f>SUM(I18:I24)</f>
        <v>615820</v>
      </c>
      <c r="J25" s="43">
        <f>SUM(J18:J24)</f>
        <v>983860</v>
      </c>
      <c r="K25" s="44">
        <f t="shared" si="2"/>
        <v>2368440</v>
      </c>
      <c r="L25" s="43">
        <f>SUM(L18:L24)</f>
        <v>953180</v>
      </c>
      <c r="M25" s="43">
        <f>SUM(M18:M24)</f>
        <v>985060</v>
      </c>
      <c r="N25" s="43">
        <f>SUM(N18:N24)</f>
        <v>953380</v>
      </c>
      <c r="O25" s="44">
        <f t="shared" si="3"/>
        <v>2891620</v>
      </c>
      <c r="P25" s="43">
        <f>SUM(P18:P24)</f>
        <v>1107120</v>
      </c>
      <c r="Q25" s="43">
        <f>SUM(Q18:Q24)</f>
        <v>1138400</v>
      </c>
      <c r="R25" s="43">
        <f>SUM(R18:R24)</f>
        <v>1230440</v>
      </c>
      <c r="S25" s="44">
        <f t="shared" si="4"/>
        <v>3475960</v>
      </c>
      <c r="T25" s="44">
        <f t="shared" si="5"/>
        <v>10120200</v>
      </c>
      <c r="U25" s="43">
        <f>SUM(U18:U24)</f>
        <v>1231240</v>
      </c>
      <c r="V25" s="43">
        <f>SUM(V18:V24)</f>
        <v>1260660</v>
      </c>
      <c r="W25" s="43">
        <f>SUM(W18:W24)</f>
        <v>1291140</v>
      </c>
      <c r="X25" s="43"/>
      <c r="Y25" s="44">
        <f t="shared" si="6"/>
        <v>3783040</v>
      </c>
      <c r="Z25" s="43">
        <f>SUM(Z18:Z24)</f>
        <v>1291940</v>
      </c>
      <c r="AA25" s="43">
        <f>SUM(AA18:AA24)</f>
        <v>1322420</v>
      </c>
      <c r="AB25" s="43">
        <f>SUM(AB18:AB24)</f>
        <v>1353100</v>
      </c>
      <c r="AC25" s="44">
        <f t="shared" si="7"/>
        <v>3967460</v>
      </c>
      <c r="AD25" s="43">
        <f>SUM(AD18:AD24)</f>
        <v>1354100</v>
      </c>
      <c r="AE25" s="43">
        <f>SUM(AE18:AE24)</f>
        <v>1384780</v>
      </c>
      <c r="AF25" s="43">
        <f>SUM(AF18:AF24)</f>
        <v>1415460</v>
      </c>
      <c r="AG25" s="44">
        <f t="shared" si="8"/>
        <v>4154340</v>
      </c>
      <c r="AH25" s="43">
        <f>SUM(AH18:AH24)</f>
        <v>1445080</v>
      </c>
      <c r="AI25" s="43">
        <f>SUM(AI18:AI24)</f>
        <v>1475760</v>
      </c>
      <c r="AJ25" s="43">
        <f>SUM(AJ18:AJ24)</f>
        <v>1476760</v>
      </c>
      <c r="AK25" s="44">
        <f t="shared" si="9"/>
        <v>4397600</v>
      </c>
      <c r="AL25" s="44">
        <f t="shared" si="10"/>
        <v>16302440</v>
      </c>
    </row>
    <row r="26" spans="3:38" x14ac:dyDescent="0.25">
      <c r="C26" s="38" t="s">
        <v>93</v>
      </c>
      <c r="D26" s="43">
        <f>D15-D25</f>
        <v>293802.87658125011</v>
      </c>
      <c r="E26" s="43">
        <f>E15-E25</f>
        <v>266457.82597453124</v>
      </c>
      <c r="F26" s="43">
        <f>F15-F25</f>
        <v>295215.86255352059</v>
      </c>
      <c r="G26" s="44">
        <f t="shared" si="1"/>
        <v>855476.56510930194</v>
      </c>
      <c r="H26" s="43">
        <f>H15-H25</f>
        <v>447266.22727093007</v>
      </c>
      <c r="I26" s="43">
        <f>I15-I25</f>
        <v>346106.91256746929</v>
      </c>
      <c r="J26" s="43">
        <f>J15-J25</f>
        <v>536982.02612590208</v>
      </c>
      <c r="K26" s="44">
        <f t="shared" si="2"/>
        <v>1330355.1659643014</v>
      </c>
      <c r="L26" s="43">
        <f>L15-L25</f>
        <v>502622.41566096502</v>
      </c>
      <c r="M26" s="43">
        <f>M15-M25</f>
        <v>500258.73666529614</v>
      </c>
      <c r="N26" s="43">
        <f>N15-N25</f>
        <v>468187.49331474747</v>
      </c>
      <c r="O26" s="44">
        <f t="shared" si="3"/>
        <v>1471068.6456410086</v>
      </c>
      <c r="P26" s="43">
        <f>P15-P25</f>
        <v>523688.18361514434</v>
      </c>
      <c r="Q26" s="43">
        <f>Q15-Q25</f>
        <v>517804.27143511036</v>
      </c>
      <c r="R26" s="43">
        <f>R15-R25</f>
        <v>539121.6908609895</v>
      </c>
      <c r="S26" s="44">
        <f t="shared" si="4"/>
        <v>1580614.1459112442</v>
      </c>
      <c r="T26" s="44">
        <f t="shared" si="5"/>
        <v>5237514.522625857</v>
      </c>
      <c r="U26" s="43">
        <f>U15-U25</f>
        <v>516718.58240668476</v>
      </c>
      <c r="V26" s="43">
        <f>V15-V25</f>
        <v>507647.75719335489</v>
      </c>
      <c r="W26" s="43">
        <f>W15-W25</f>
        <v>498118.2535216799</v>
      </c>
      <c r="X26" s="43"/>
      <c r="Y26" s="44">
        <f t="shared" si="6"/>
        <v>1522484.5931217195</v>
      </c>
      <c r="Z26" s="43">
        <f>Z15-Z25</f>
        <v>474986.91225407086</v>
      </c>
      <c r="AA26" s="43">
        <f>AA15-AA25</f>
        <v>464076.62236807775</v>
      </c>
      <c r="AB26" s="43">
        <f>AB15-AB25</f>
        <v>452018.33695813734</v>
      </c>
      <c r="AC26" s="44">
        <f t="shared" si="7"/>
        <v>1391081.871580286</v>
      </c>
      <c r="AD26" s="43">
        <f>AD15-AD25</f>
        <v>427966.49527334701</v>
      </c>
      <c r="AE26" s="43">
        <f>AE15-AE25</f>
        <v>414558.59651805367</v>
      </c>
      <c r="AF26" s="43">
        <f>AF15-AF25</f>
        <v>400222.09383793175</v>
      </c>
      <c r="AG26" s="44">
        <f t="shared" si="8"/>
        <v>1242747.1856293324</v>
      </c>
      <c r="AH26" s="43">
        <f>AH15-AH25</f>
        <v>384625.38114466425</v>
      </c>
      <c r="AI26" s="43">
        <f>AI15-AI25</f>
        <v>368471.81931439228</v>
      </c>
      <c r="AJ26" s="43">
        <f>AJ15-AJ25</f>
        <v>342953.46021782048</v>
      </c>
      <c r="AK26" s="44">
        <f t="shared" si="9"/>
        <v>1096050.660676877</v>
      </c>
      <c r="AL26" s="44">
        <f t="shared" si="10"/>
        <v>5252364.311008215</v>
      </c>
    </row>
    <row r="27" spans="3:38" ht="4.1500000000000004" customHeight="1" x14ac:dyDescent="0.25">
      <c r="G27" s="31"/>
      <c r="K27" s="31"/>
      <c r="O27" s="31"/>
      <c r="S27" s="31"/>
      <c r="T27" s="31"/>
      <c r="Y27" s="31"/>
      <c r="AC27" s="31"/>
      <c r="AG27" s="31"/>
      <c r="AK27" s="31"/>
      <c r="AL27" s="31"/>
    </row>
    <row r="28" spans="3:38" x14ac:dyDescent="0.25">
      <c r="C28" s="22" t="s">
        <v>94</v>
      </c>
      <c r="G28" s="31"/>
      <c r="K28" s="31"/>
      <c r="O28" s="31"/>
      <c r="S28" s="31"/>
      <c r="T28" s="31"/>
      <c r="Y28" s="31"/>
      <c r="AC28" s="31"/>
      <c r="AG28" s="31"/>
      <c r="AK28" s="31"/>
      <c r="AL28" s="31"/>
    </row>
    <row r="29" spans="3:38" x14ac:dyDescent="0.25">
      <c r="C29" t="s">
        <v>55</v>
      </c>
      <c r="D29" s="24">
        <f>SUMIFS(INDEX('Raw Data'!$1:$1048576,0,MATCH(PnL_Region_Branch!D$3,'Raw Data'!$5:$5,0)),'Raw Data'!$D:$D,PnL_Region_Branch!$C29,'Raw Data'!$B:$B,PnL_Region_Branch!$B$2,'Raw Data'!$C:$C,PnL_Region_Branch!$B$3)</f>
        <v>2088</v>
      </c>
      <c r="E29" s="24">
        <f>SUMIFS(INDEX('Raw Data'!$1:$1048576,0,MATCH(PnL_Region_Branch!E$3,'Raw Data'!$5:$5,0)),'Raw Data'!$D:$D,PnL_Region_Branch!$C29,'Raw Data'!$B:$B,PnL_Region_Branch!$B$2,'Raw Data'!$C:$C,PnL_Region_Branch!$B$3)</f>
        <v>1948.8</v>
      </c>
      <c r="F29" s="24">
        <f>SUMIFS(INDEX('Raw Data'!$1:$1048576,0,MATCH(PnL_Region_Branch!F$3,'Raw Data'!$5:$5,0)),'Raw Data'!$D:$D,PnL_Region_Branch!$C29,'Raw Data'!$B:$B,PnL_Region_Branch!$B$2,'Raw Data'!$C:$C,PnL_Region_Branch!$B$3)</f>
        <v>2227.1999999999998</v>
      </c>
      <c r="G29" s="35">
        <f t="shared" ref="G29:G34" si="13">SUM(D29:F29)</f>
        <v>6264</v>
      </c>
      <c r="H29" s="24">
        <f>SUMIFS(INDEX('Raw Data'!$1:$1048576,0,MATCH(PnL_Region_Branch!H$3,'Raw Data'!$5:$5,0)),'Raw Data'!$D:$D,PnL_Region_Branch!$C29,'Raw Data'!$B:$B,PnL_Region_Branch!$B$2,'Raw Data'!$C:$C,PnL_Region_Branch!$B$3)</f>
        <v>3480</v>
      </c>
      <c r="I29" s="24">
        <f>SUMIFS(INDEX('Raw Data'!$1:$1048576,0,MATCH(PnL_Region_Branch!I$3,'Raw Data'!$5:$5,0)),'Raw Data'!$D:$D,PnL_Region_Branch!$C29,'Raw Data'!$B:$B,PnL_Region_Branch!$B$2,'Raw Data'!$C:$C,PnL_Region_Branch!$B$3)</f>
        <v>2784</v>
      </c>
      <c r="J29" s="24">
        <f>SUMIFS(INDEX('Raw Data'!$1:$1048576,0,MATCH(PnL_Region_Branch!J$3,'Raw Data'!$5:$5,0)),'Raw Data'!$D:$D,PnL_Region_Branch!$C29,'Raw Data'!$B:$B,PnL_Region_Branch!$B$2,'Raw Data'!$C:$C,PnL_Region_Branch!$B$3)</f>
        <v>4454.3999999999996</v>
      </c>
      <c r="K29" s="35">
        <f t="shared" ref="K29:K34" si="14">SUM(H29:J29)</f>
        <v>10718.4</v>
      </c>
      <c r="L29" s="24">
        <f>SUMIFS(INDEX('Raw Data'!$1:$1048576,0,MATCH(PnL_Region_Branch!L$3,'Raw Data'!$5:$5,0)),'Raw Data'!$D:$D,PnL_Region_Branch!$C29,'Raw Data'!$B:$B,PnL_Region_Branch!$B$2,'Raw Data'!$C:$C,PnL_Region_Branch!$B$3)</f>
        <v>4315.2</v>
      </c>
      <c r="M29" s="24">
        <f>SUMIFS(INDEX('Raw Data'!$1:$1048576,0,MATCH(PnL_Region_Branch!M$3,'Raw Data'!$5:$5,0)),'Raw Data'!$D:$D,PnL_Region_Branch!$C29,'Raw Data'!$B:$B,PnL_Region_Branch!$B$2,'Raw Data'!$C:$C,PnL_Region_Branch!$B$3)</f>
        <v>4454.3999999999996</v>
      </c>
      <c r="N29" s="24">
        <f>SUMIFS(INDEX('Raw Data'!$1:$1048576,0,MATCH(PnL_Region_Branch!N$3,'Raw Data'!$5:$5,0)),'Raw Data'!$D:$D,PnL_Region_Branch!$C29,'Raw Data'!$B:$B,PnL_Region_Branch!$B$2,'Raw Data'!$C:$C,PnL_Region_Branch!$B$3)</f>
        <v>4315.2</v>
      </c>
      <c r="O29" s="35">
        <f t="shared" ref="O29:O34" si="15">SUM(L29:N29)</f>
        <v>13084.8</v>
      </c>
      <c r="P29" s="24">
        <f>SUMIFS(INDEX('Raw Data'!$1:$1048576,0,MATCH(PnL_Region_Branch!P$3,'Raw Data'!$5:$5,0)),'Raw Data'!$D:$D,PnL_Region_Branch!$C29,'Raw Data'!$B:$B,PnL_Region_Branch!$B$2,'Raw Data'!$C:$C,PnL_Region_Branch!$B$3)</f>
        <v>5011.2</v>
      </c>
      <c r="Q29" s="24">
        <f>SUMIFS(INDEX('Raw Data'!$1:$1048576,0,MATCH(PnL_Region_Branch!Q$3,'Raw Data'!$5:$5,0)),'Raw Data'!$D:$D,PnL_Region_Branch!$C29,'Raw Data'!$B:$B,PnL_Region_Branch!$B$2,'Raw Data'!$C:$C,PnL_Region_Branch!$B$3)</f>
        <v>5150.3999999999996</v>
      </c>
      <c r="R29" s="24">
        <f>SUMIFS(INDEX('Raw Data'!$1:$1048576,0,MATCH(PnL_Region_Branch!R$3,'Raw Data'!$5:$5,0)),'Raw Data'!$D:$D,PnL_Region_Branch!$C29,'Raw Data'!$B:$B,PnL_Region_Branch!$B$2,'Raw Data'!$C:$C,PnL_Region_Branch!$B$3)</f>
        <v>5568</v>
      </c>
      <c r="S29" s="35">
        <f t="shared" ref="S29:S34" si="16">SUM(P29:R29)</f>
        <v>15729.599999999999</v>
      </c>
      <c r="T29" s="35">
        <f t="shared" si="5"/>
        <v>45796.799999999996</v>
      </c>
      <c r="U29" s="24">
        <f>SUMIFS(INDEX('Raw Data'!$1:$1048576,0,MATCH(PnL_Region_Branch!U$3,'Raw Data'!$5:$5,0)),'Raw Data'!$D:$D,PnL_Region_Branch!$C29,'Raw Data'!$B:$B,PnL_Region_Branch!$B$2,'Raw Data'!$C:$C,PnL_Region_Branch!$B$3)</f>
        <v>5568</v>
      </c>
      <c r="V29" s="24">
        <f>SUMIFS(INDEX('Raw Data'!$1:$1048576,0,MATCH(PnL_Region_Branch!V$3,'Raw Data'!$5:$5,0)),'Raw Data'!$D:$D,PnL_Region_Branch!$C29,'Raw Data'!$B:$B,PnL_Region_Branch!$B$2,'Raw Data'!$C:$C,PnL_Region_Branch!$B$3)</f>
        <v>5707.2</v>
      </c>
      <c r="W29" s="24">
        <f>SUMIFS(INDEX('Raw Data'!$1:$1048576,0,MATCH(PnL_Region_Branch!W$3,'Raw Data'!$5:$5,0)),'Raw Data'!$D:$D,PnL_Region_Branch!$C29,'Raw Data'!$B:$B,PnL_Region_Branch!$B$2,'Raw Data'!$C:$C,PnL_Region_Branch!$B$3)</f>
        <v>5846.4</v>
      </c>
      <c r="X29" s="24"/>
      <c r="Y29" s="35">
        <f t="shared" ref="Y29:Y34" si="17">SUM(U29:W29)</f>
        <v>17121.599999999999</v>
      </c>
      <c r="Z29" s="24">
        <f>SUMIFS(INDEX('Raw Data'!$1:$1048576,0,MATCH(PnL_Region_Branch!Z$3,'Raw Data'!$5:$5,0)),'Raw Data'!$D:$D,PnL_Region_Branch!$C29,'Raw Data'!$B:$B,PnL_Region_Branch!$B$2,'Raw Data'!$C:$C,PnL_Region_Branch!$B$3)</f>
        <v>5846.4</v>
      </c>
      <c r="AA29" s="24">
        <f>SUMIFS(INDEX('Raw Data'!$1:$1048576,0,MATCH(PnL_Region_Branch!AA$3,'Raw Data'!$5:$5,0)),'Raw Data'!$D:$D,PnL_Region_Branch!$C29,'Raw Data'!$B:$B,PnL_Region_Branch!$B$2,'Raw Data'!$C:$C,PnL_Region_Branch!$B$3)</f>
        <v>5985.6</v>
      </c>
      <c r="AB29" s="24">
        <f>SUMIFS(INDEX('Raw Data'!$1:$1048576,0,MATCH(PnL_Region_Branch!AB$3,'Raw Data'!$5:$5,0)),'Raw Data'!$D:$D,PnL_Region_Branch!$C29,'Raw Data'!$B:$B,PnL_Region_Branch!$B$2,'Raw Data'!$C:$C,PnL_Region_Branch!$B$3)</f>
        <v>6124.8</v>
      </c>
      <c r="AC29" s="35">
        <f t="shared" ref="AC29:AC34" si="18">SUM(Z29:AB29)</f>
        <v>17956.8</v>
      </c>
      <c r="AD29" s="24">
        <f>SUMIFS(INDEX('Raw Data'!$1:$1048576,0,MATCH(PnL_Region_Branch!AD$3,'Raw Data'!$5:$5,0)),'Raw Data'!$D:$D,PnL_Region_Branch!$C29,'Raw Data'!$B:$B,PnL_Region_Branch!$B$2,'Raw Data'!$C:$C,PnL_Region_Branch!$B$3)</f>
        <v>6124.8</v>
      </c>
      <c r="AE29" s="24">
        <f>SUMIFS(INDEX('Raw Data'!$1:$1048576,0,MATCH(PnL_Region_Branch!AE$3,'Raw Data'!$5:$5,0)),'Raw Data'!$D:$D,PnL_Region_Branch!$C29,'Raw Data'!$B:$B,PnL_Region_Branch!$B$2,'Raw Data'!$C:$C,PnL_Region_Branch!$B$3)</f>
        <v>6264</v>
      </c>
      <c r="AF29" s="24">
        <f>SUMIFS(INDEX('Raw Data'!$1:$1048576,0,MATCH(PnL_Region_Branch!AF$3,'Raw Data'!$5:$5,0)),'Raw Data'!$D:$D,PnL_Region_Branch!$C29,'Raw Data'!$B:$B,PnL_Region_Branch!$B$2,'Raw Data'!$C:$C,PnL_Region_Branch!$B$3)</f>
        <v>6403.2</v>
      </c>
      <c r="AG29" s="35">
        <f t="shared" ref="AG29:AG34" si="19">SUM(AD29:AF29)</f>
        <v>18792</v>
      </c>
      <c r="AH29" s="24">
        <f>SUMIFS(INDEX('Raw Data'!$1:$1048576,0,MATCH(PnL_Region_Branch!AH$3,'Raw Data'!$5:$5,0)),'Raw Data'!$D:$D,PnL_Region_Branch!$C29,'Raw Data'!$B:$B,PnL_Region_Branch!$B$2,'Raw Data'!$C:$C,PnL_Region_Branch!$B$3)</f>
        <v>6542.4</v>
      </c>
      <c r="AI29" s="24">
        <f>SUMIFS(INDEX('Raw Data'!$1:$1048576,0,MATCH(PnL_Region_Branch!AI$3,'Raw Data'!$5:$5,0)),'Raw Data'!$D:$D,PnL_Region_Branch!$C29,'Raw Data'!$B:$B,PnL_Region_Branch!$B$2,'Raw Data'!$C:$C,PnL_Region_Branch!$B$3)</f>
        <v>6681.6</v>
      </c>
      <c r="AJ29" s="24">
        <f>SUMIFS(INDEX('Raw Data'!$1:$1048576,0,MATCH(PnL_Region_Branch!AJ$3,'Raw Data'!$5:$5,0)),'Raw Data'!$D:$D,PnL_Region_Branch!$C29,'Raw Data'!$B:$B,PnL_Region_Branch!$B$2,'Raw Data'!$C:$C,PnL_Region_Branch!$B$3)</f>
        <v>6681.6</v>
      </c>
      <c r="AK29" s="35">
        <f t="shared" ref="AK29:AK34" si="20">SUM(AH29:AJ29)</f>
        <v>19905.599999999999</v>
      </c>
      <c r="AL29" s="35">
        <f t="shared" si="10"/>
        <v>73776</v>
      </c>
    </row>
    <row r="30" spans="3:38" x14ac:dyDescent="0.25">
      <c r="C30" t="s">
        <v>53</v>
      </c>
      <c r="D30" s="24">
        <f>SUMIFS(INDEX('Raw Data'!$1:$1048576,0,MATCH(PnL_Region_Branch!D$3,'Raw Data'!$5:$5,0)),'Raw Data'!$D:$D,PnL_Region_Branch!$C30,'Raw Data'!$B:$B,PnL_Region_Branch!$B$2,'Raw Data'!$C:$C,PnL_Region_Branch!$B$3)</f>
        <v>0</v>
      </c>
      <c r="E30" s="24">
        <f>SUMIFS(INDEX('Raw Data'!$1:$1048576,0,MATCH(PnL_Region_Branch!E$3,'Raw Data'!$5:$5,0)),'Raw Data'!$D:$D,PnL_Region_Branch!$C30,'Raw Data'!$B:$B,PnL_Region_Branch!$B$2,'Raw Data'!$C:$C,PnL_Region_Branch!$B$3)</f>
        <v>0</v>
      </c>
      <c r="F30" s="24">
        <f>SUMIFS(INDEX('Raw Data'!$1:$1048576,0,MATCH(PnL_Region_Branch!F$3,'Raw Data'!$5:$5,0)),'Raw Data'!$D:$D,PnL_Region_Branch!$C30,'Raw Data'!$B:$B,PnL_Region_Branch!$B$2,'Raw Data'!$C:$C,PnL_Region_Branch!$B$3)</f>
        <v>0</v>
      </c>
      <c r="G30" s="35">
        <f t="shared" si="13"/>
        <v>0</v>
      </c>
      <c r="H30" s="24">
        <f>SUMIFS(INDEX('Raw Data'!$1:$1048576,0,MATCH(PnL_Region_Branch!H$3,'Raw Data'!$5:$5,0)),'Raw Data'!$D:$D,PnL_Region_Branch!$C30,'Raw Data'!$B:$B,PnL_Region_Branch!$B$2,'Raw Data'!$C:$C,PnL_Region_Branch!$B$3)</f>
        <v>0</v>
      </c>
      <c r="I30" s="24">
        <f>SUMIFS(INDEX('Raw Data'!$1:$1048576,0,MATCH(PnL_Region_Branch!I$3,'Raw Data'!$5:$5,0)),'Raw Data'!$D:$D,PnL_Region_Branch!$C30,'Raw Data'!$B:$B,PnL_Region_Branch!$B$2,'Raw Data'!$C:$C,PnL_Region_Branch!$B$3)</f>
        <v>0</v>
      </c>
      <c r="J30" s="24">
        <f>SUMIFS(INDEX('Raw Data'!$1:$1048576,0,MATCH(PnL_Region_Branch!J$3,'Raw Data'!$5:$5,0)),'Raw Data'!$D:$D,PnL_Region_Branch!$C30,'Raw Data'!$B:$B,PnL_Region_Branch!$B$2,'Raw Data'!$C:$C,PnL_Region_Branch!$B$3)</f>
        <v>0</v>
      </c>
      <c r="K30" s="35">
        <f t="shared" si="14"/>
        <v>0</v>
      </c>
      <c r="L30" s="24">
        <f>SUMIFS(INDEX('Raw Data'!$1:$1048576,0,MATCH(PnL_Region_Branch!L$3,'Raw Data'!$5:$5,0)),'Raw Data'!$D:$D,PnL_Region_Branch!$C30,'Raw Data'!$B:$B,PnL_Region_Branch!$B$2,'Raw Data'!$C:$C,PnL_Region_Branch!$B$3)</f>
        <v>0</v>
      </c>
      <c r="M30" s="24">
        <f>SUMIFS(INDEX('Raw Data'!$1:$1048576,0,MATCH(PnL_Region_Branch!M$3,'Raw Data'!$5:$5,0)),'Raw Data'!$D:$D,PnL_Region_Branch!$C30,'Raw Data'!$B:$B,PnL_Region_Branch!$B$2,'Raw Data'!$C:$C,PnL_Region_Branch!$B$3)</f>
        <v>0</v>
      </c>
      <c r="N30" s="24">
        <f>SUMIFS(INDEX('Raw Data'!$1:$1048576,0,MATCH(PnL_Region_Branch!N$3,'Raw Data'!$5:$5,0)),'Raw Data'!$D:$D,PnL_Region_Branch!$C30,'Raw Data'!$B:$B,PnL_Region_Branch!$B$2,'Raw Data'!$C:$C,PnL_Region_Branch!$B$3)</f>
        <v>0</v>
      </c>
      <c r="O30" s="35">
        <f t="shared" si="15"/>
        <v>0</v>
      </c>
      <c r="P30" s="24">
        <f>SUMIFS(INDEX('Raw Data'!$1:$1048576,0,MATCH(PnL_Region_Branch!P$3,'Raw Data'!$5:$5,0)),'Raw Data'!$D:$D,PnL_Region_Branch!$C30,'Raw Data'!$B:$B,PnL_Region_Branch!$B$2,'Raw Data'!$C:$C,PnL_Region_Branch!$B$3)</f>
        <v>0</v>
      </c>
      <c r="Q30" s="24">
        <f>SUMIFS(INDEX('Raw Data'!$1:$1048576,0,MATCH(PnL_Region_Branch!Q$3,'Raw Data'!$5:$5,0)),'Raw Data'!$D:$D,PnL_Region_Branch!$C30,'Raw Data'!$B:$B,PnL_Region_Branch!$B$2,'Raw Data'!$C:$C,PnL_Region_Branch!$B$3)</f>
        <v>0</v>
      </c>
      <c r="R30" s="24">
        <f>SUMIFS(INDEX('Raw Data'!$1:$1048576,0,MATCH(PnL_Region_Branch!R$3,'Raw Data'!$5:$5,0)),'Raw Data'!$D:$D,PnL_Region_Branch!$C30,'Raw Data'!$B:$B,PnL_Region_Branch!$B$2,'Raw Data'!$C:$C,PnL_Region_Branch!$B$3)</f>
        <v>0</v>
      </c>
      <c r="S30" s="35">
        <f t="shared" si="16"/>
        <v>0</v>
      </c>
      <c r="T30" s="35">
        <f t="shared" si="5"/>
        <v>0</v>
      </c>
      <c r="U30" s="24">
        <f>SUMIFS(INDEX('Raw Data'!$1:$1048576,0,MATCH(PnL_Region_Branch!U$3,'Raw Data'!$5:$5,0)),'Raw Data'!$D:$D,PnL_Region_Branch!$C30,'Raw Data'!$B:$B,PnL_Region_Branch!$B$2,'Raw Data'!$C:$C,PnL_Region_Branch!$B$3)</f>
        <v>0</v>
      </c>
      <c r="V30" s="24">
        <f>SUMIFS(INDEX('Raw Data'!$1:$1048576,0,MATCH(PnL_Region_Branch!V$3,'Raw Data'!$5:$5,0)),'Raw Data'!$D:$D,PnL_Region_Branch!$C30,'Raw Data'!$B:$B,PnL_Region_Branch!$B$2,'Raw Data'!$C:$C,PnL_Region_Branch!$B$3)</f>
        <v>0</v>
      </c>
      <c r="W30" s="24">
        <f>SUMIFS(INDEX('Raw Data'!$1:$1048576,0,MATCH(PnL_Region_Branch!W$3,'Raw Data'!$5:$5,0)),'Raw Data'!$D:$D,PnL_Region_Branch!$C30,'Raw Data'!$B:$B,PnL_Region_Branch!$B$2,'Raw Data'!$C:$C,PnL_Region_Branch!$B$3)</f>
        <v>0</v>
      </c>
      <c r="X30" s="24"/>
      <c r="Y30" s="35">
        <f t="shared" si="17"/>
        <v>0</v>
      </c>
      <c r="Z30" s="24">
        <f>SUMIFS(INDEX('Raw Data'!$1:$1048576,0,MATCH(PnL_Region_Branch!Z$3,'Raw Data'!$5:$5,0)),'Raw Data'!$D:$D,PnL_Region_Branch!$C30,'Raw Data'!$B:$B,PnL_Region_Branch!$B$2,'Raw Data'!$C:$C,PnL_Region_Branch!$B$3)</f>
        <v>0</v>
      </c>
      <c r="AA30" s="24">
        <f>SUMIFS(INDEX('Raw Data'!$1:$1048576,0,MATCH(PnL_Region_Branch!AA$3,'Raw Data'!$5:$5,0)),'Raw Data'!$D:$D,PnL_Region_Branch!$C30,'Raw Data'!$B:$B,PnL_Region_Branch!$B$2,'Raw Data'!$C:$C,PnL_Region_Branch!$B$3)</f>
        <v>0</v>
      </c>
      <c r="AB30" s="24">
        <f>SUMIFS(INDEX('Raw Data'!$1:$1048576,0,MATCH(PnL_Region_Branch!AB$3,'Raw Data'!$5:$5,0)),'Raw Data'!$D:$D,PnL_Region_Branch!$C30,'Raw Data'!$B:$B,PnL_Region_Branch!$B$2,'Raw Data'!$C:$C,PnL_Region_Branch!$B$3)</f>
        <v>0</v>
      </c>
      <c r="AC30" s="35">
        <f t="shared" si="18"/>
        <v>0</v>
      </c>
      <c r="AD30" s="24">
        <f>SUMIFS(INDEX('Raw Data'!$1:$1048576,0,MATCH(PnL_Region_Branch!AD$3,'Raw Data'!$5:$5,0)),'Raw Data'!$D:$D,PnL_Region_Branch!$C30,'Raw Data'!$B:$B,PnL_Region_Branch!$B$2,'Raw Data'!$C:$C,PnL_Region_Branch!$B$3)</f>
        <v>0</v>
      </c>
      <c r="AE30" s="24">
        <f>SUMIFS(INDEX('Raw Data'!$1:$1048576,0,MATCH(PnL_Region_Branch!AE$3,'Raw Data'!$5:$5,0)),'Raw Data'!$D:$D,PnL_Region_Branch!$C30,'Raw Data'!$B:$B,PnL_Region_Branch!$B$2,'Raw Data'!$C:$C,PnL_Region_Branch!$B$3)</f>
        <v>0</v>
      </c>
      <c r="AF30" s="24">
        <f>SUMIFS(INDEX('Raw Data'!$1:$1048576,0,MATCH(PnL_Region_Branch!AF$3,'Raw Data'!$5:$5,0)),'Raw Data'!$D:$D,PnL_Region_Branch!$C30,'Raw Data'!$B:$B,PnL_Region_Branch!$B$2,'Raw Data'!$C:$C,PnL_Region_Branch!$B$3)</f>
        <v>0</v>
      </c>
      <c r="AG30" s="35">
        <f t="shared" si="19"/>
        <v>0</v>
      </c>
      <c r="AH30" s="24">
        <f>SUMIFS(INDEX('Raw Data'!$1:$1048576,0,MATCH(PnL_Region_Branch!AH$3,'Raw Data'!$5:$5,0)),'Raw Data'!$D:$D,PnL_Region_Branch!$C30,'Raw Data'!$B:$B,PnL_Region_Branch!$B$2,'Raw Data'!$C:$C,PnL_Region_Branch!$B$3)</f>
        <v>0</v>
      </c>
      <c r="AI30" s="24">
        <f>SUMIFS(INDEX('Raw Data'!$1:$1048576,0,MATCH(PnL_Region_Branch!AI$3,'Raw Data'!$5:$5,0)),'Raw Data'!$D:$D,PnL_Region_Branch!$C30,'Raw Data'!$B:$B,PnL_Region_Branch!$B$2,'Raw Data'!$C:$C,PnL_Region_Branch!$B$3)</f>
        <v>0</v>
      </c>
      <c r="AJ30" s="24">
        <f>SUMIFS(INDEX('Raw Data'!$1:$1048576,0,MATCH(PnL_Region_Branch!AJ$3,'Raw Data'!$5:$5,0)),'Raw Data'!$D:$D,PnL_Region_Branch!$C30,'Raw Data'!$B:$B,PnL_Region_Branch!$B$2,'Raw Data'!$C:$C,PnL_Region_Branch!$B$3)</f>
        <v>0</v>
      </c>
      <c r="AK30" s="35">
        <f t="shared" si="20"/>
        <v>0</v>
      </c>
      <c r="AL30" s="35">
        <f t="shared" si="10"/>
        <v>0</v>
      </c>
    </row>
    <row r="31" spans="3:38" x14ac:dyDescent="0.25">
      <c r="C31" t="s">
        <v>51</v>
      </c>
      <c r="D31" s="24">
        <f>SUMIFS(INDEX('Raw Data'!$1:$1048576,0,MATCH(PnL_Region_Branch!D$3,'Raw Data'!$5:$5,0)),'Raw Data'!$D:$D,PnL_Region_Branch!$C31,'Raw Data'!$B:$B,PnL_Region_Branch!$B$2,'Raw Data'!$C:$C,PnL_Region_Branch!$B$3)</f>
        <v>9</v>
      </c>
      <c r="E31" s="24">
        <f>SUMIFS(INDEX('Raw Data'!$1:$1048576,0,MATCH(PnL_Region_Branch!E$3,'Raw Data'!$5:$5,0)),'Raw Data'!$D:$D,PnL_Region_Branch!$C31,'Raw Data'!$B:$B,PnL_Region_Branch!$B$2,'Raw Data'!$C:$C,PnL_Region_Branch!$B$3)</f>
        <v>9</v>
      </c>
      <c r="F31" s="24">
        <f>SUMIFS(INDEX('Raw Data'!$1:$1048576,0,MATCH(PnL_Region_Branch!F$3,'Raw Data'!$5:$5,0)),'Raw Data'!$D:$D,PnL_Region_Branch!$C31,'Raw Data'!$B:$B,PnL_Region_Branch!$B$2,'Raw Data'!$C:$C,PnL_Region_Branch!$B$3)</f>
        <v>9</v>
      </c>
      <c r="G31" s="35">
        <f t="shared" si="13"/>
        <v>27</v>
      </c>
      <c r="H31" s="24">
        <f>SUMIFS(INDEX('Raw Data'!$1:$1048576,0,MATCH(PnL_Region_Branch!H$3,'Raw Data'!$5:$5,0)),'Raw Data'!$D:$D,PnL_Region_Branch!$C31,'Raw Data'!$B:$B,PnL_Region_Branch!$B$2,'Raw Data'!$C:$C,PnL_Region_Branch!$B$3)</f>
        <v>9</v>
      </c>
      <c r="I31" s="24">
        <f>SUMIFS(INDEX('Raw Data'!$1:$1048576,0,MATCH(PnL_Region_Branch!I$3,'Raw Data'!$5:$5,0)),'Raw Data'!$D:$D,PnL_Region_Branch!$C31,'Raw Data'!$B:$B,PnL_Region_Branch!$B$2,'Raw Data'!$C:$C,PnL_Region_Branch!$B$3)</f>
        <v>9</v>
      </c>
      <c r="J31" s="24">
        <f>SUMIFS(INDEX('Raw Data'!$1:$1048576,0,MATCH(PnL_Region_Branch!J$3,'Raw Data'!$5:$5,0)),'Raw Data'!$D:$D,PnL_Region_Branch!$C31,'Raw Data'!$B:$B,PnL_Region_Branch!$B$2,'Raw Data'!$C:$C,PnL_Region_Branch!$B$3)</f>
        <v>9</v>
      </c>
      <c r="K31" s="35">
        <f t="shared" si="14"/>
        <v>27</v>
      </c>
      <c r="L31" s="24">
        <f>SUMIFS(INDEX('Raw Data'!$1:$1048576,0,MATCH(PnL_Region_Branch!L$3,'Raw Data'!$5:$5,0)),'Raw Data'!$D:$D,PnL_Region_Branch!$C31,'Raw Data'!$B:$B,PnL_Region_Branch!$B$2,'Raw Data'!$C:$C,PnL_Region_Branch!$B$3)</f>
        <v>9</v>
      </c>
      <c r="M31" s="24">
        <f>SUMIFS(INDEX('Raw Data'!$1:$1048576,0,MATCH(PnL_Region_Branch!M$3,'Raw Data'!$5:$5,0)),'Raw Data'!$D:$D,PnL_Region_Branch!$C31,'Raw Data'!$B:$B,PnL_Region_Branch!$B$2,'Raw Data'!$C:$C,PnL_Region_Branch!$B$3)</f>
        <v>12</v>
      </c>
      <c r="N31" s="24">
        <f>SUMIFS(INDEX('Raw Data'!$1:$1048576,0,MATCH(PnL_Region_Branch!N$3,'Raw Data'!$5:$5,0)),'Raw Data'!$D:$D,PnL_Region_Branch!$C31,'Raw Data'!$B:$B,PnL_Region_Branch!$B$2,'Raw Data'!$C:$C,PnL_Region_Branch!$B$3)</f>
        <v>12</v>
      </c>
      <c r="O31" s="35">
        <f t="shared" si="15"/>
        <v>33</v>
      </c>
      <c r="P31" s="24">
        <f>SUMIFS(INDEX('Raw Data'!$1:$1048576,0,MATCH(PnL_Region_Branch!P$3,'Raw Data'!$5:$5,0)),'Raw Data'!$D:$D,PnL_Region_Branch!$C31,'Raw Data'!$B:$B,PnL_Region_Branch!$B$2,'Raw Data'!$C:$C,PnL_Region_Branch!$B$3)</f>
        <v>12</v>
      </c>
      <c r="Q31" s="24">
        <f>SUMIFS(INDEX('Raw Data'!$1:$1048576,0,MATCH(PnL_Region_Branch!Q$3,'Raw Data'!$5:$5,0)),'Raw Data'!$D:$D,PnL_Region_Branch!$C31,'Raw Data'!$B:$B,PnL_Region_Branch!$B$2,'Raw Data'!$C:$C,PnL_Region_Branch!$B$3)</f>
        <v>12</v>
      </c>
      <c r="R31" s="24">
        <f>SUMIFS(INDEX('Raw Data'!$1:$1048576,0,MATCH(PnL_Region_Branch!R$3,'Raw Data'!$5:$5,0)),'Raw Data'!$D:$D,PnL_Region_Branch!$C31,'Raw Data'!$B:$B,PnL_Region_Branch!$B$2,'Raw Data'!$C:$C,PnL_Region_Branch!$B$3)</f>
        <v>12</v>
      </c>
      <c r="S31" s="35">
        <f t="shared" si="16"/>
        <v>36</v>
      </c>
      <c r="T31" s="35">
        <f t="shared" si="5"/>
        <v>123</v>
      </c>
      <c r="U31" s="24">
        <f>SUMIFS(INDEX('Raw Data'!$1:$1048576,0,MATCH(PnL_Region_Branch!U$3,'Raw Data'!$5:$5,0)),'Raw Data'!$D:$D,PnL_Region_Branch!$C31,'Raw Data'!$B:$B,PnL_Region_Branch!$B$2,'Raw Data'!$C:$C,PnL_Region_Branch!$B$3)</f>
        <v>12</v>
      </c>
      <c r="V31" s="24">
        <f>SUMIFS(INDEX('Raw Data'!$1:$1048576,0,MATCH(PnL_Region_Branch!V$3,'Raw Data'!$5:$5,0)),'Raw Data'!$D:$D,PnL_Region_Branch!$C31,'Raw Data'!$B:$B,PnL_Region_Branch!$B$2,'Raw Data'!$C:$C,PnL_Region_Branch!$B$3)</f>
        <v>12</v>
      </c>
      <c r="W31" s="24">
        <f>SUMIFS(INDEX('Raw Data'!$1:$1048576,0,MATCH(PnL_Region_Branch!W$3,'Raw Data'!$5:$5,0)),'Raw Data'!$D:$D,PnL_Region_Branch!$C31,'Raw Data'!$B:$B,PnL_Region_Branch!$B$2,'Raw Data'!$C:$C,PnL_Region_Branch!$B$3)</f>
        <v>18</v>
      </c>
      <c r="X31" s="24"/>
      <c r="Y31" s="35">
        <f t="shared" si="17"/>
        <v>42</v>
      </c>
      <c r="Z31" s="24">
        <f>SUMIFS(INDEX('Raw Data'!$1:$1048576,0,MATCH(PnL_Region_Branch!Z$3,'Raw Data'!$5:$5,0)),'Raw Data'!$D:$D,PnL_Region_Branch!$C31,'Raw Data'!$B:$B,PnL_Region_Branch!$B$2,'Raw Data'!$C:$C,PnL_Region_Branch!$B$3)</f>
        <v>18</v>
      </c>
      <c r="AA31" s="24">
        <f>SUMIFS(INDEX('Raw Data'!$1:$1048576,0,MATCH(PnL_Region_Branch!AA$3,'Raw Data'!$5:$5,0)),'Raw Data'!$D:$D,PnL_Region_Branch!$C31,'Raw Data'!$B:$B,PnL_Region_Branch!$B$2,'Raw Data'!$C:$C,PnL_Region_Branch!$B$3)</f>
        <v>18</v>
      </c>
      <c r="AB31" s="24">
        <f>SUMIFS(INDEX('Raw Data'!$1:$1048576,0,MATCH(PnL_Region_Branch!AB$3,'Raw Data'!$5:$5,0)),'Raw Data'!$D:$D,PnL_Region_Branch!$C31,'Raw Data'!$B:$B,PnL_Region_Branch!$B$2,'Raw Data'!$C:$C,PnL_Region_Branch!$B$3)</f>
        <v>18</v>
      </c>
      <c r="AC31" s="35">
        <f t="shared" si="18"/>
        <v>54</v>
      </c>
      <c r="AD31" s="24">
        <f>SUMIFS(INDEX('Raw Data'!$1:$1048576,0,MATCH(PnL_Region_Branch!AD$3,'Raw Data'!$5:$5,0)),'Raw Data'!$D:$D,PnL_Region_Branch!$C31,'Raw Data'!$B:$B,PnL_Region_Branch!$B$2,'Raw Data'!$C:$C,PnL_Region_Branch!$B$3)</f>
        <v>18</v>
      </c>
      <c r="AE31" s="24">
        <f>SUMIFS(INDEX('Raw Data'!$1:$1048576,0,MATCH(PnL_Region_Branch!AE$3,'Raw Data'!$5:$5,0)),'Raw Data'!$D:$D,PnL_Region_Branch!$C31,'Raw Data'!$B:$B,PnL_Region_Branch!$B$2,'Raw Data'!$C:$C,PnL_Region_Branch!$B$3)</f>
        <v>24</v>
      </c>
      <c r="AF31" s="24">
        <f>SUMIFS(INDEX('Raw Data'!$1:$1048576,0,MATCH(PnL_Region_Branch!AF$3,'Raw Data'!$5:$5,0)),'Raw Data'!$D:$D,PnL_Region_Branch!$C31,'Raw Data'!$B:$B,PnL_Region_Branch!$B$2,'Raw Data'!$C:$C,PnL_Region_Branch!$B$3)</f>
        <v>24</v>
      </c>
      <c r="AG31" s="35">
        <f t="shared" si="19"/>
        <v>66</v>
      </c>
      <c r="AH31" s="24">
        <f>SUMIFS(INDEX('Raw Data'!$1:$1048576,0,MATCH(PnL_Region_Branch!AH$3,'Raw Data'!$5:$5,0)),'Raw Data'!$D:$D,PnL_Region_Branch!$C31,'Raw Data'!$B:$B,PnL_Region_Branch!$B$2,'Raw Data'!$C:$C,PnL_Region_Branch!$B$3)</f>
        <v>24</v>
      </c>
      <c r="AI31" s="24">
        <f>SUMIFS(INDEX('Raw Data'!$1:$1048576,0,MATCH(PnL_Region_Branch!AI$3,'Raw Data'!$5:$5,0)),'Raw Data'!$D:$D,PnL_Region_Branch!$C31,'Raw Data'!$B:$B,PnL_Region_Branch!$B$2,'Raw Data'!$C:$C,PnL_Region_Branch!$B$3)</f>
        <v>24</v>
      </c>
      <c r="AJ31" s="24">
        <f>SUMIFS(INDEX('Raw Data'!$1:$1048576,0,MATCH(PnL_Region_Branch!AJ$3,'Raw Data'!$5:$5,0)),'Raw Data'!$D:$D,PnL_Region_Branch!$C31,'Raw Data'!$B:$B,PnL_Region_Branch!$B$2,'Raw Data'!$C:$C,PnL_Region_Branch!$B$3)</f>
        <v>24</v>
      </c>
      <c r="AK31" s="35">
        <f t="shared" si="20"/>
        <v>72</v>
      </c>
      <c r="AL31" s="35">
        <f t="shared" si="10"/>
        <v>234</v>
      </c>
    </row>
    <row r="32" spans="3:38" x14ac:dyDescent="0.25">
      <c r="C32" t="s">
        <v>50</v>
      </c>
      <c r="D32" s="24">
        <f>SUMIFS(INDEX('Raw Data'!$1:$1048576,0,MATCH(PnL_Region_Branch!D$3,'Raw Data'!$5:$5,0)),'Raw Data'!$D:$D,PnL_Region_Branch!$C32,'Raw Data'!$B:$B,PnL_Region_Branch!$B$2,'Raw Data'!$C:$C,PnL_Region_Branch!$B$3)</f>
        <v>3</v>
      </c>
      <c r="E32" s="24">
        <f>SUMIFS(INDEX('Raw Data'!$1:$1048576,0,MATCH(PnL_Region_Branch!E$3,'Raw Data'!$5:$5,0)),'Raw Data'!$D:$D,PnL_Region_Branch!$C32,'Raw Data'!$B:$B,PnL_Region_Branch!$B$2,'Raw Data'!$C:$C,PnL_Region_Branch!$B$3)</f>
        <v>3</v>
      </c>
      <c r="F32" s="24">
        <f>SUMIFS(INDEX('Raw Data'!$1:$1048576,0,MATCH(PnL_Region_Branch!F$3,'Raw Data'!$5:$5,0)),'Raw Data'!$D:$D,PnL_Region_Branch!$C32,'Raw Data'!$B:$B,PnL_Region_Branch!$B$2,'Raw Data'!$C:$C,PnL_Region_Branch!$B$3)</f>
        <v>3</v>
      </c>
      <c r="G32" s="35">
        <f t="shared" si="13"/>
        <v>9</v>
      </c>
      <c r="H32" s="24">
        <f>SUMIFS(INDEX('Raw Data'!$1:$1048576,0,MATCH(PnL_Region_Branch!H$3,'Raw Data'!$5:$5,0)),'Raw Data'!$D:$D,PnL_Region_Branch!$C32,'Raw Data'!$B:$B,PnL_Region_Branch!$B$2,'Raw Data'!$C:$C,PnL_Region_Branch!$B$3)</f>
        <v>3</v>
      </c>
      <c r="I32" s="24">
        <f>SUMIFS(INDEX('Raw Data'!$1:$1048576,0,MATCH(PnL_Region_Branch!I$3,'Raw Data'!$5:$5,0)),'Raw Data'!$D:$D,PnL_Region_Branch!$C32,'Raw Data'!$B:$B,PnL_Region_Branch!$B$2,'Raw Data'!$C:$C,PnL_Region_Branch!$B$3)</f>
        <v>3</v>
      </c>
      <c r="J32" s="24">
        <f>SUMIFS(INDEX('Raw Data'!$1:$1048576,0,MATCH(PnL_Region_Branch!J$3,'Raw Data'!$5:$5,0)),'Raw Data'!$D:$D,PnL_Region_Branch!$C32,'Raw Data'!$B:$B,PnL_Region_Branch!$B$2,'Raw Data'!$C:$C,PnL_Region_Branch!$B$3)</f>
        <v>3</v>
      </c>
      <c r="K32" s="35">
        <f t="shared" si="14"/>
        <v>9</v>
      </c>
      <c r="L32" s="24">
        <f>SUMIFS(INDEX('Raw Data'!$1:$1048576,0,MATCH(PnL_Region_Branch!L$3,'Raw Data'!$5:$5,0)),'Raw Data'!$D:$D,PnL_Region_Branch!$C32,'Raw Data'!$B:$B,PnL_Region_Branch!$B$2,'Raw Data'!$C:$C,PnL_Region_Branch!$B$3)</f>
        <v>3</v>
      </c>
      <c r="M32" s="24">
        <f>SUMIFS(INDEX('Raw Data'!$1:$1048576,0,MATCH(PnL_Region_Branch!M$3,'Raw Data'!$5:$5,0)),'Raw Data'!$D:$D,PnL_Region_Branch!$C32,'Raw Data'!$B:$B,PnL_Region_Branch!$B$2,'Raw Data'!$C:$C,PnL_Region_Branch!$B$3)</f>
        <v>4</v>
      </c>
      <c r="N32" s="24">
        <f>SUMIFS(INDEX('Raw Data'!$1:$1048576,0,MATCH(PnL_Region_Branch!N$3,'Raw Data'!$5:$5,0)),'Raw Data'!$D:$D,PnL_Region_Branch!$C32,'Raw Data'!$B:$B,PnL_Region_Branch!$B$2,'Raw Data'!$C:$C,PnL_Region_Branch!$B$3)</f>
        <v>4</v>
      </c>
      <c r="O32" s="35">
        <f t="shared" si="15"/>
        <v>11</v>
      </c>
      <c r="P32" s="24">
        <f>SUMIFS(INDEX('Raw Data'!$1:$1048576,0,MATCH(PnL_Region_Branch!P$3,'Raw Data'!$5:$5,0)),'Raw Data'!$D:$D,PnL_Region_Branch!$C32,'Raw Data'!$B:$B,PnL_Region_Branch!$B$2,'Raw Data'!$C:$C,PnL_Region_Branch!$B$3)</f>
        <v>5</v>
      </c>
      <c r="Q32" s="24">
        <f>SUMIFS(INDEX('Raw Data'!$1:$1048576,0,MATCH(PnL_Region_Branch!Q$3,'Raw Data'!$5:$5,0)),'Raw Data'!$D:$D,PnL_Region_Branch!$C32,'Raw Data'!$B:$B,PnL_Region_Branch!$B$2,'Raw Data'!$C:$C,PnL_Region_Branch!$B$3)</f>
        <v>5</v>
      </c>
      <c r="R32" s="24">
        <f>SUMIFS(INDEX('Raw Data'!$1:$1048576,0,MATCH(PnL_Region_Branch!R$3,'Raw Data'!$5:$5,0)),'Raw Data'!$D:$D,PnL_Region_Branch!$C32,'Raw Data'!$B:$B,PnL_Region_Branch!$B$2,'Raw Data'!$C:$C,PnL_Region_Branch!$B$3)</f>
        <v>5</v>
      </c>
      <c r="S32" s="35">
        <f t="shared" si="16"/>
        <v>15</v>
      </c>
      <c r="T32" s="35">
        <f t="shared" si="5"/>
        <v>44</v>
      </c>
      <c r="U32" s="24">
        <f>SUMIFS(INDEX('Raw Data'!$1:$1048576,0,MATCH(PnL_Region_Branch!U$3,'Raw Data'!$5:$5,0)),'Raw Data'!$D:$D,PnL_Region_Branch!$C32,'Raw Data'!$B:$B,PnL_Region_Branch!$B$2,'Raw Data'!$C:$C,PnL_Region_Branch!$B$3)</f>
        <v>5</v>
      </c>
      <c r="V32" s="24">
        <f>SUMIFS(INDEX('Raw Data'!$1:$1048576,0,MATCH(PnL_Region_Branch!V$3,'Raw Data'!$5:$5,0)),'Raw Data'!$D:$D,PnL_Region_Branch!$C32,'Raw Data'!$B:$B,PnL_Region_Branch!$B$2,'Raw Data'!$C:$C,PnL_Region_Branch!$B$3)</f>
        <v>5</v>
      </c>
      <c r="W32" s="24">
        <f>SUMIFS(INDEX('Raw Data'!$1:$1048576,0,MATCH(PnL_Region_Branch!W$3,'Raw Data'!$5:$5,0)),'Raw Data'!$D:$D,PnL_Region_Branch!$C32,'Raw Data'!$B:$B,PnL_Region_Branch!$B$2,'Raw Data'!$C:$C,PnL_Region_Branch!$B$3)</f>
        <v>6</v>
      </c>
      <c r="X32" s="24"/>
      <c r="Y32" s="35">
        <f t="shared" si="17"/>
        <v>16</v>
      </c>
      <c r="Z32" s="24">
        <f>SUMIFS(INDEX('Raw Data'!$1:$1048576,0,MATCH(PnL_Region_Branch!Z$3,'Raw Data'!$5:$5,0)),'Raw Data'!$D:$D,PnL_Region_Branch!$C32,'Raw Data'!$B:$B,PnL_Region_Branch!$B$2,'Raw Data'!$C:$C,PnL_Region_Branch!$B$3)</f>
        <v>6</v>
      </c>
      <c r="AA32" s="24">
        <f>SUMIFS(INDEX('Raw Data'!$1:$1048576,0,MATCH(PnL_Region_Branch!AA$3,'Raw Data'!$5:$5,0)),'Raw Data'!$D:$D,PnL_Region_Branch!$C32,'Raw Data'!$B:$B,PnL_Region_Branch!$B$2,'Raw Data'!$C:$C,PnL_Region_Branch!$B$3)</f>
        <v>5</v>
      </c>
      <c r="AB32" s="24">
        <f>SUMIFS(INDEX('Raw Data'!$1:$1048576,0,MATCH(PnL_Region_Branch!AB$3,'Raw Data'!$5:$5,0)),'Raw Data'!$D:$D,PnL_Region_Branch!$C32,'Raw Data'!$B:$B,PnL_Region_Branch!$B$2,'Raw Data'!$C:$C,PnL_Region_Branch!$B$3)</f>
        <v>6</v>
      </c>
      <c r="AC32" s="35">
        <f t="shared" si="18"/>
        <v>17</v>
      </c>
      <c r="AD32" s="24">
        <f>SUMIFS(INDEX('Raw Data'!$1:$1048576,0,MATCH(PnL_Region_Branch!AD$3,'Raw Data'!$5:$5,0)),'Raw Data'!$D:$D,PnL_Region_Branch!$C32,'Raw Data'!$B:$B,PnL_Region_Branch!$B$2,'Raw Data'!$C:$C,PnL_Region_Branch!$B$3)</f>
        <v>6</v>
      </c>
      <c r="AE32" s="24">
        <f>SUMIFS(INDEX('Raw Data'!$1:$1048576,0,MATCH(PnL_Region_Branch!AE$3,'Raw Data'!$5:$5,0)),'Raw Data'!$D:$D,PnL_Region_Branch!$C32,'Raw Data'!$B:$B,PnL_Region_Branch!$B$2,'Raw Data'!$C:$C,PnL_Region_Branch!$B$3)</f>
        <v>8</v>
      </c>
      <c r="AF32" s="24">
        <f>SUMIFS(INDEX('Raw Data'!$1:$1048576,0,MATCH(PnL_Region_Branch!AF$3,'Raw Data'!$5:$5,0)),'Raw Data'!$D:$D,PnL_Region_Branch!$C32,'Raw Data'!$B:$B,PnL_Region_Branch!$B$2,'Raw Data'!$C:$C,PnL_Region_Branch!$B$3)</f>
        <v>7</v>
      </c>
      <c r="AG32" s="35">
        <f t="shared" si="19"/>
        <v>21</v>
      </c>
      <c r="AH32" s="24">
        <f>SUMIFS(INDEX('Raw Data'!$1:$1048576,0,MATCH(PnL_Region_Branch!AH$3,'Raw Data'!$5:$5,0)),'Raw Data'!$D:$D,PnL_Region_Branch!$C32,'Raw Data'!$B:$B,PnL_Region_Branch!$B$2,'Raw Data'!$C:$C,PnL_Region_Branch!$B$3)</f>
        <v>8</v>
      </c>
      <c r="AI32" s="24">
        <f>SUMIFS(INDEX('Raw Data'!$1:$1048576,0,MATCH(PnL_Region_Branch!AI$3,'Raw Data'!$5:$5,0)),'Raw Data'!$D:$D,PnL_Region_Branch!$C32,'Raw Data'!$B:$B,PnL_Region_Branch!$B$2,'Raw Data'!$C:$C,PnL_Region_Branch!$B$3)</f>
        <v>9</v>
      </c>
      <c r="AJ32" s="24">
        <f>SUMIFS(INDEX('Raw Data'!$1:$1048576,0,MATCH(PnL_Region_Branch!AJ$3,'Raw Data'!$5:$5,0)),'Raw Data'!$D:$D,PnL_Region_Branch!$C32,'Raw Data'!$B:$B,PnL_Region_Branch!$B$2,'Raw Data'!$C:$C,PnL_Region_Branch!$B$3)</f>
        <v>8</v>
      </c>
      <c r="AK32" s="35">
        <f t="shared" si="20"/>
        <v>25</v>
      </c>
      <c r="AL32" s="35">
        <f t="shared" si="10"/>
        <v>79</v>
      </c>
    </row>
    <row r="33" spans="3:38" x14ac:dyDescent="0.25">
      <c r="C33" t="s">
        <v>52</v>
      </c>
      <c r="D33" s="24">
        <f>SUMIFS(INDEX('Raw Data'!$1:$1048576,0,MATCH(PnL_Region_Branch!D$3,'Raw Data'!$5:$5,0)),'Raw Data'!$D:$D,PnL_Region_Branch!$C33,'Raw Data'!$B:$B,PnL_Region_Branch!$B$2,'Raw Data'!$C:$C,PnL_Region_Branch!$B$3)</f>
        <v>0</v>
      </c>
      <c r="E33" s="24">
        <f>SUMIFS(INDEX('Raw Data'!$1:$1048576,0,MATCH(PnL_Region_Branch!E$3,'Raw Data'!$5:$5,0)),'Raw Data'!$D:$D,PnL_Region_Branch!$C33,'Raw Data'!$B:$B,PnL_Region_Branch!$B$2,'Raw Data'!$C:$C,PnL_Region_Branch!$B$3)</f>
        <v>0</v>
      </c>
      <c r="F33" s="24">
        <f>SUMIFS(INDEX('Raw Data'!$1:$1048576,0,MATCH(PnL_Region_Branch!F$3,'Raw Data'!$5:$5,0)),'Raw Data'!$D:$D,PnL_Region_Branch!$C33,'Raw Data'!$B:$B,PnL_Region_Branch!$B$2,'Raw Data'!$C:$C,PnL_Region_Branch!$B$3)</f>
        <v>0</v>
      </c>
      <c r="G33" s="35">
        <f t="shared" si="13"/>
        <v>0</v>
      </c>
      <c r="H33" s="24">
        <f>SUMIFS(INDEX('Raw Data'!$1:$1048576,0,MATCH(PnL_Region_Branch!H$3,'Raw Data'!$5:$5,0)),'Raw Data'!$D:$D,PnL_Region_Branch!$C33,'Raw Data'!$B:$B,PnL_Region_Branch!$B$2,'Raw Data'!$C:$C,PnL_Region_Branch!$B$3)</f>
        <v>0</v>
      </c>
      <c r="I33" s="24">
        <f>SUMIFS(INDEX('Raw Data'!$1:$1048576,0,MATCH(PnL_Region_Branch!I$3,'Raw Data'!$5:$5,0)),'Raw Data'!$D:$D,PnL_Region_Branch!$C33,'Raw Data'!$B:$B,PnL_Region_Branch!$B$2,'Raw Data'!$C:$C,PnL_Region_Branch!$B$3)</f>
        <v>0</v>
      </c>
      <c r="J33" s="24">
        <f>SUMIFS(INDEX('Raw Data'!$1:$1048576,0,MATCH(PnL_Region_Branch!J$3,'Raw Data'!$5:$5,0)),'Raw Data'!$D:$D,PnL_Region_Branch!$C33,'Raw Data'!$B:$B,PnL_Region_Branch!$B$2,'Raw Data'!$C:$C,PnL_Region_Branch!$B$3)</f>
        <v>0</v>
      </c>
      <c r="K33" s="35">
        <f t="shared" si="14"/>
        <v>0</v>
      </c>
      <c r="L33" s="24">
        <f>SUMIFS(INDEX('Raw Data'!$1:$1048576,0,MATCH(PnL_Region_Branch!L$3,'Raw Data'!$5:$5,0)),'Raw Data'!$D:$D,PnL_Region_Branch!$C33,'Raw Data'!$B:$B,PnL_Region_Branch!$B$2,'Raw Data'!$C:$C,PnL_Region_Branch!$B$3)</f>
        <v>0</v>
      </c>
      <c r="M33" s="24">
        <f>SUMIFS(INDEX('Raw Data'!$1:$1048576,0,MATCH(PnL_Region_Branch!M$3,'Raw Data'!$5:$5,0)),'Raw Data'!$D:$D,PnL_Region_Branch!$C33,'Raw Data'!$B:$B,PnL_Region_Branch!$B$2,'Raw Data'!$C:$C,PnL_Region_Branch!$B$3)</f>
        <v>0</v>
      </c>
      <c r="N33" s="24">
        <f>SUMIFS(INDEX('Raw Data'!$1:$1048576,0,MATCH(PnL_Region_Branch!N$3,'Raw Data'!$5:$5,0)),'Raw Data'!$D:$D,PnL_Region_Branch!$C33,'Raw Data'!$B:$B,PnL_Region_Branch!$B$2,'Raw Data'!$C:$C,PnL_Region_Branch!$B$3)</f>
        <v>0</v>
      </c>
      <c r="O33" s="35">
        <f t="shared" si="15"/>
        <v>0</v>
      </c>
      <c r="P33" s="24">
        <f>SUMIFS(INDEX('Raw Data'!$1:$1048576,0,MATCH(PnL_Region_Branch!P$3,'Raw Data'!$5:$5,0)),'Raw Data'!$D:$D,PnL_Region_Branch!$C33,'Raw Data'!$B:$B,PnL_Region_Branch!$B$2,'Raw Data'!$C:$C,PnL_Region_Branch!$B$3)</f>
        <v>0</v>
      </c>
      <c r="Q33" s="24">
        <f>SUMIFS(INDEX('Raw Data'!$1:$1048576,0,MATCH(PnL_Region_Branch!Q$3,'Raw Data'!$5:$5,0)),'Raw Data'!$D:$D,PnL_Region_Branch!$C33,'Raw Data'!$B:$B,PnL_Region_Branch!$B$2,'Raw Data'!$C:$C,PnL_Region_Branch!$B$3)</f>
        <v>0</v>
      </c>
      <c r="R33" s="24">
        <f>SUMIFS(INDEX('Raw Data'!$1:$1048576,0,MATCH(PnL_Region_Branch!R$3,'Raw Data'!$5:$5,0)),'Raw Data'!$D:$D,PnL_Region_Branch!$C33,'Raw Data'!$B:$B,PnL_Region_Branch!$B$2,'Raw Data'!$C:$C,PnL_Region_Branch!$B$3)</f>
        <v>0</v>
      </c>
      <c r="S33" s="35">
        <f t="shared" si="16"/>
        <v>0</v>
      </c>
      <c r="T33" s="35">
        <f t="shared" si="5"/>
        <v>0</v>
      </c>
      <c r="U33" s="24">
        <f>SUMIFS(INDEX('Raw Data'!$1:$1048576,0,MATCH(PnL_Region_Branch!U$3,'Raw Data'!$5:$5,0)),'Raw Data'!$D:$D,PnL_Region_Branch!$C33,'Raw Data'!$B:$B,PnL_Region_Branch!$B$2,'Raw Data'!$C:$C,PnL_Region_Branch!$B$3)</f>
        <v>0</v>
      </c>
      <c r="V33" s="24">
        <f>SUMIFS(INDEX('Raw Data'!$1:$1048576,0,MATCH(PnL_Region_Branch!V$3,'Raw Data'!$5:$5,0)),'Raw Data'!$D:$D,PnL_Region_Branch!$C33,'Raw Data'!$B:$B,PnL_Region_Branch!$B$2,'Raw Data'!$C:$C,PnL_Region_Branch!$B$3)</f>
        <v>0</v>
      </c>
      <c r="W33" s="24">
        <f>SUMIFS(INDEX('Raw Data'!$1:$1048576,0,MATCH(PnL_Region_Branch!W$3,'Raw Data'!$5:$5,0)),'Raw Data'!$D:$D,PnL_Region_Branch!$C33,'Raw Data'!$B:$B,PnL_Region_Branch!$B$2,'Raw Data'!$C:$C,PnL_Region_Branch!$B$3)</f>
        <v>0</v>
      </c>
      <c r="X33" s="24"/>
      <c r="Y33" s="35">
        <f t="shared" si="17"/>
        <v>0</v>
      </c>
      <c r="Z33" s="24">
        <f>SUMIFS(INDEX('Raw Data'!$1:$1048576,0,MATCH(PnL_Region_Branch!Z$3,'Raw Data'!$5:$5,0)),'Raw Data'!$D:$D,PnL_Region_Branch!$C33,'Raw Data'!$B:$B,PnL_Region_Branch!$B$2,'Raw Data'!$C:$C,PnL_Region_Branch!$B$3)</f>
        <v>0</v>
      </c>
      <c r="AA33" s="24">
        <f>SUMIFS(INDEX('Raw Data'!$1:$1048576,0,MATCH(PnL_Region_Branch!AA$3,'Raw Data'!$5:$5,0)),'Raw Data'!$D:$D,PnL_Region_Branch!$C33,'Raw Data'!$B:$B,PnL_Region_Branch!$B$2,'Raw Data'!$C:$C,PnL_Region_Branch!$B$3)</f>
        <v>0</v>
      </c>
      <c r="AB33" s="24">
        <f>SUMIFS(INDEX('Raw Data'!$1:$1048576,0,MATCH(PnL_Region_Branch!AB$3,'Raw Data'!$5:$5,0)),'Raw Data'!$D:$D,PnL_Region_Branch!$C33,'Raw Data'!$B:$B,PnL_Region_Branch!$B$2,'Raw Data'!$C:$C,PnL_Region_Branch!$B$3)</f>
        <v>0</v>
      </c>
      <c r="AC33" s="35">
        <f t="shared" si="18"/>
        <v>0</v>
      </c>
      <c r="AD33" s="24">
        <f>SUMIFS(INDEX('Raw Data'!$1:$1048576,0,MATCH(PnL_Region_Branch!AD$3,'Raw Data'!$5:$5,0)),'Raw Data'!$D:$D,PnL_Region_Branch!$C33,'Raw Data'!$B:$B,PnL_Region_Branch!$B$2,'Raw Data'!$C:$C,PnL_Region_Branch!$B$3)</f>
        <v>0</v>
      </c>
      <c r="AE33" s="24">
        <f>SUMIFS(INDEX('Raw Data'!$1:$1048576,0,MATCH(PnL_Region_Branch!AE$3,'Raw Data'!$5:$5,0)),'Raw Data'!$D:$D,PnL_Region_Branch!$C33,'Raw Data'!$B:$B,PnL_Region_Branch!$B$2,'Raw Data'!$C:$C,PnL_Region_Branch!$B$3)</f>
        <v>0</v>
      </c>
      <c r="AF33" s="24">
        <f>SUMIFS(INDEX('Raw Data'!$1:$1048576,0,MATCH(PnL_Region_Branch!AF$3,'Raw Data'!$5:$5,0)),'Raw Data'!$D:$D,PnL_Region_Branch!$C33,'Raw Data'!$B:$B,PnL_Region_Branch!$B$2,'Raw Data'!$C:$C,PnL_Region_Branch!$B$3)</f>
        <v>0</v>
      </c>
      <c r="AG33" s="35">
        <f t="shared" si="19"/>
        <v>0</v>
      </c>
      <c r="AH33" s="24">
        <f>SUMIFS(INDEX('Raw Data'!$1:$1048576,0,MATCH(PnL_Region_Branch!AH$3,'Raw Data'!$5:$5,0)),'Raw Data'!$D:$D,PnL_Region_Branch!$C33,'Raw Data'!$B:$B,PnL_Region_Branch!$B$2,'Raw Data'!$C:$C,PnL_Region_Branch!$B$3)</f>
        <v>0</v>
      </c>
      <c r="AI33" s="24">
        <f>SUMIFS(INDEX('Raw Data'!$1:$1048576,0,MATCH(PnL_Region_Branch!AI$3,'Raw Data'!$5:$5,0)),'Raw Data'!$D:$D,PnL_Region_Branch!$C33,'Raw Data'!$B:$B,PnL_Region_Branch!$B$2,'Raw Data'!$C:$C,PnL_Region_Branch!$B$3)</f>
        <v>0</v>
      </c>
      <c r="AJ33" s="24">
        <f>SUMIFS(INDEX('Raw Data'!$1:$1048576,0,MATCH(PnL_Region_Branch!AJ$3,'Raw Data'!$5:$5,0)),'Raw Data'!$D:$D,PnL_Region_Branch!$C33,'Raw Data'!$B:$B,PnL_Region_Branch!$B$2,'Raw Data'!$C:$C,PnL_Region_Branch!$B$3)</f>
        <v>0</v>
      </c>
      <c r="AK33" s="35">
        <f t="shared" si="20"/>
        <v>0</v>
      </c>
      <c r="AL33" s="35">
        <f t="shared" si="10"/>
        <v>0</v>
      </c>
    </row>
    <row r="34" spans="3:38" x14ac:dyDescent="0.25">
      <c r="C34" t="s">
        <v>54</v>
      </c>
      <c r="D34" s="24">
        <f>SUMIFS(INDEX('Raw Data'!$1:$1048576,0,MATCH(PnL_Region_Branch!D$3,'Raw Data'!$5:$5,0)),'Raw Data'!$D:$D,PnL_Region_Branch!$C34,'Raw Data'!$B:$B,PnL_Region_Branch!$B$2,'Raw Data'!$C:$C,PnL_Region_Branch!$B$3)</f>
        <v>0</v>
      </c>
      <c r="E34" s="24">
        <f>SUMIFS(INDEX('Raw Data'!$1:$1048576,0,MATCH(PnL_Region_Branch!E$3,'Raw Data'!$5:$5,0)),'Raw Data'!$D:$D,PnL_Region_Branch!$C34,'Raw Data'!$B:$B,PnL_Region_Branch!$B$2,'Raw Data'!$C:$C,PnL_Region_Branch!$B$3)</f>
        <v>0</v>
      </c>
      <c r="F34" s="24">
        <f>SUMIFS(INDEX('Raw Data'!$1:$1048576,0,MATCH(PnL_Region_Branch!F$3,'Raw Data'!$5:$5,0)),'Raw Data'!$D:$D,PnL_Region_Branch!$C34,'Raw Data'!$B:$B,PnL_Region_Branch!$B$2,'Raw Data'!$C:$C,PnL_Region_Branch!$B$3)</f>
        <v>0</v>
      </c>
      <c r="G34" s="35">
        <f t="shared" si="13"/>
        <v>0</v>
      </c>
      <c r="H34" s="24">
        <f>SUMIFS(INDEX('Raw Data'!$1:$1048576,0,MATCH(PnL_Region_Branch!H$3,'Raw Data'!$5:$5,0)),'Raw Data'!$D:$D,PnL_Region_Branch!$C34,'Raw Data'!$B:$B,PnL_Region_Branch!$B$2,'Raw Data'!$C:$C,PnL_Region_Branch!$B$3)</f>
        <v>0</v>
      </c>
      <c r="I34" s="24">
        <f>SUMIFS(INDEX('Raw Data'!$1:$1048576,0,MATCH(PnL_Region_Branch!I$3,'Raw Data'!$5:$5,0)),'Raw Data'!$D:$D,PnL_Region_Branch!$C34,'Raw Data'!$B:$B,PnL_Region_Branch!$B$2,'Raw Data'!$C:$C,PnL_Region_Branch!$B$3)</f>
        <v>0</v>
      </c>
      <c r="J34" s="24">
        <f>SUMIFS(INDEX('Raw Data'!$1:$1048576,0,MATCH(PnL_Region_Branch!J$3,'Raw Data'!$5:$5,0)),'Raw Data'!$D:$D,PnL_Region_Branch!$C34,'Raw Data'!$B:$B,PnL_Region_Branch!$B$2,'Raw Data'!$C:$C,PnL_Region_Branch!$B$3)</f>
        <v>0</v>
      </c>
      <c r="K34" s="35">
        <f t="shared" si="14"/>
        <v>0</v>
      </c>
      <c r="L34" s="24">
        <f>SUMIFS(INDEX('Raw Data'!$1:$1048576,0,MATCH(PnL_Region_Branch!L$3,'Raw Data'!$5:$5,0)),'Raw Data'!$D:$D,PnL_Region_Branch!$C34,'Raw Data'!$B:$B,PnL_Region_Branch!$B$2,'Raw Data'!$C:$C,PnL_Region_Branch!$B$3)</f>
        <v>0</v>
      </c>
      <c r="M34" s="24">
        <f>SUMIFS(INDEX('Raw Data'!$1:$1048576,0,MATCH(PnL_Region_Branch!M$3,'Raw Data'!$5:$5,0)),'Raw Data'!$D:$D,PnL_Region_Branch!$C34,'Raw Data'!$B:$B,PnL_Region_Branch!$B$2,'Raw Data'!$C:$C,PnL_Region_Branch!$B$3)</f>
        <v>0</v>
      </c>
      <c r="N34" s="24">
        <f>SUMIFS(INDEX('Raw Data'!$1:$1048576,0,MATCH(PnL_Region_Branch!N$3,'Raw Data'!$5:$5,0)),'Raw Data'!$D:$D,PnL_Region_Branch!$C34,'Raw Data'!$B:$B,PnL_Region_Branch!$B$2,'Raw Data'!$C:$C,PnL_Region_Branch!$B$3)</f>
        <v>0</v>
      </c>
      <c r="O34" s="35">
        <f t="shared" si="15"/>
        <v>0</v>
      </c>
      <c r="P34" s="24">
        <f>SUMIFS(INDEX('Raw Data'!$1:$1048576,0,MATCH(PnL_Region_Branch!P$3,'Raw Data'!$5:$5,0)),'Raw Data'!$D:$D,PnL_Region_Branch!$C34,'Raw Data'!$B:$B,PnL_Region_Branch!$B$2,'Raw Data'!$C:$C,PnL_Region_Branch!$B$3)</f>
        <v>0</v>
      </c>
      <c r="Q34" s="24">
        <f>SUMIFS(INDEX('Raw Data'!$1:$1048576,0,MATCH(PnL_Region_Branch!Q$3,'Raw Data'!$5:$5,0)),'Raw Data'!$D:$D,PnL_Region_Branch!$C34,'Raw Data'!$B:$B,PnL_Region_Branch!$B$2,'Raw Data'!$C:$C,PnL_Region_Branch!$B$3)</f>
        <v>0</v>
      </c>
      <c r="R34" s="24">
        <f>SUMIFS(INDEX('Raw Data'!$1:$1048576,0,MATCH(PnL_Region_Branch!R$3,'Raw Data'!$5:$5,0)),'Raw Data'!$D:$D,PnL_Region_Branch!$C34,'Raw Data'!$B:$B,PnL_Region_Branch!$B$2,'Raw Data'!$C:$C,PnL_Region_Branch!$B$3)</f>
        <v>0</v>
      </c>
      <c r="S34" s="35">
        <f t="shared" si="16"/>
        <v>0</v>
      </c>
      <c r="T34" s="35">
        <f t="shared" si="5"/>
        <v>0</v>
      </c>
      <c r="U34" s="24">
        <f>SUMIFS(INDEX('Raw Data'!$1:$1048576,0,MATCH(PnL_Region_Branch!U$3,'Raw Data'!$5:$5,0)),'Raw Data'!$D:$D,PnL_Region_Branch!$C34,'Raw Data'!$B:$B,PnL_Region_Branch!$B$2,'Raw Data'!$C:$C,PnL_Region_Branch!$B$3)</f>
        <v>0</v>
      </c>
      <c r="V34" s="24">
        <f>SUMIFS(INDEX('Raw Data'!$1:$1048576,0,MATCH(PnL_Region_Branch!V$3,'Raw Data'!$5:$5,0)),'Raw Data'!$D:$D,PnL_Region_Branch!$C34,'Raw Data'!$B:$B,PnL_Region_Branch!$B$2,'Raw Data'!$C:$C,PnL_Region_Branch!$B$3)</f>
        <v>0</v>
      </c>
      <c r="W34" s="24">
        <f>SUMIFS(INDEX('Raw Data'!$1:$1048576,0,MATCH(PnL_Region_Branch!W$3,'Raw Data'!$5:$5,0)),'Raw Data'!$D:$D,PnL_Region_Branch!$C34,'Raw Data'!$B:$B,PnL_Region_Branch!$B$2,'Raw Data'!$C:$C,PnL_Region_Branch!$B$3)</f>
        <v>0</v>
      </c>
      <c r="X34" s="24"/>
      <c r="Y34" s="35">
        <f t="shared" si="17"/>
        <v>0</v>
      </c>
      <c r="Z34" s="24">
        <f>SUMIFS(INDEX('Raw Data'!$1:$1048576,0,MATCH(PnL_Region_Branch!Z$3,'Raw Data'!$5:$5,0)),'Raw Data'!$D:$D,PnL_Region_Branch!$C34,'Raw Data'!$B:$B,PnL_Region_Branch!$B$2,'Raw Data'!$C:$C,PnL_Region_Branch!$B$3)</f>
        <v>0</v>
      </c>
      <c r="AA34" s="24">
        <f>SUMIFS(INDEX('Raw Data'!$1:$1048576,0,MATCH(PnL_Region_Branch!AA$3,'Raw Data'!$5:$5,0)),'Raw Data'!$D:$D,PnL_Region_Branch!$C34,'Raw Data'!$B:$B,PnL_Region_Branch!$B$2,'Raw Data'!$C:$C,PnL_Region_Branch!$B$3)</f>
        <v>0</v>
      </c>
      <c r="AB34" s="24">
        <f>SUMIFS(INDEX('Raw Data'!$1:$1048576,0,MATCH(PnL_Region_Branch!AB$3,'Raw Data'!$5:$5,0)),'Raw Data'!$D:$D,PnL_Region_Branch!$C34,'Raw Data'!$B:$B,PnL_Region_Branch!$B$2,'Raw Data'!$C:$C,PnL_Region_Branch!$B$3)</f>
        <v>0</v>
      </c>
      <c r="AC34" s="35">
        <f t="shared" si="18"/>
        <v>0</v>
      </c>
      <c r="AD34" s="24">
        <f>SUMIFS(INDEX('Raw Data'!$1:$1048576,0,MATCH(PnL_Region_Branch!AD$3,'Raw Data'!$5:$5,0)),'Raw Data'!$D:$D,PnL_Region_Branch!$C34,'Raw Data'!$B:$B,PnL_Region_Branch!$B$2,'Raw Data'!$C:$C,PnL_Region_Branch!$B$3)</f>
        <v>0</v>
      </c>
      <c r="AE34" s="24">
        <f>SUMIFS(INDEX('Raw Data'!$1:$1048576,0,MATCH(PnL_Region_Branch!AE$3,'Raw Data'!$5:$5,0)),'Raw Data'!$D:$D,PnL_Region_Branch!$C34,'Raw Data'!$B:$B,PnL_Region_Branch!$B$2,'Raw Data'!$C:$C,PnL_Region_Branch!$B$3)</f>
        <v>0</v>
      </c>
      <c r="AF34" s="24">
        <f>SUMIFS(INDEX('Raw Data'!$1:$1048576,0,MATCH(PnL_Region_Branch!AF$3,'Raw Data'!$5:$5,0)),'Raw Data'!$D:$D,PnL_Region_Branch!$C34,'Raw Data'!$B:$B,PnL_Region_Branch!$B$2,'Raw Data'!$C:$C,PnL_Region_Branch!$B$3)</f>
        <v>0</v>
      </c>
      <c r="AG34" s="35">
        <f t="shared" si="19"/>
        <v>0</v>
      </c>
      <c r="AH34" s="24">
        <f>SUMIFS(INDEX('Raw Data'!$1:$1048576,0,MATCH(PnL_Region_Branch!AH$3,'Raw Data'!$5:$5,0)),'Raw Data'!$D:$D,PnL_Region_Branch!$C34,'Raw Data'!$B:$B,PnL_Region_Branch!$B$2,'Raw Data'!$C:$C,PnL_Region_Branch!$B$3)</f>
        <v>0</v>
      </c>
      <c r="AI34" s="24">
        <f>SUMIFS(INDEX('Raw Data'!$1:$1048576,0,MATCH(PnL_Region_Branch!AI$3,'Raw Data'!$5:$5,0)),'Raw Data'!$D:$D,PnL_Region_Branch!$C34,'Raw Data'!$B:$B,PnL_Region_Branch!$B$2,'Raw Data'!$C:$C,PnL_Region_Branch!$B$3)</f>
        <v>0</v>
      </c>
      <c r="AJ34" s="24">
        <f>SUMIFS(INDEX('Raw Data'!$1:$1048576,0,MATCH(PnL_Region_Branch!AJ$3,'Raw Data'!$5:$5,0)),'Raw Data'!$D:$D,PnL_Region_Branch!$C34,'Raw Data'!$B:$B,PnL_Region_Branch!$B$2,'Raw Data'!$C:$C,PnL_Region_Branch!$B$3)</f>
        <v>0</v>
      </c>
      <c r="AK34" s="35">
        <f t="shared" si="20"/>
        <v>0</v>
      </c>
      <c r="AL34" s="35">
        <f t="shared" si="1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F0B3ED-296D-49A1-A99E-0AFDFF6476E9}">
          <x14:formula1>
            <xm:f>Lookup!$CI$15:$CI$25</xm:f>
          </x14:formula1>
          <xm:sqref>B2</xm:sqref>
        </x14:dataValidation>
        <x14:dataValidation type="list" allowBlank="1" showInputMessage="1" showErrorMessage="1" xr:uid="{332273D8-C4E0-43B9-9870-029253698FFB}">
          <x14:formula1>
            <xm:f>Lookup!$CH$15:$CH$22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F67C-2A58-4158-AE55-04B64F61EE3E}">
  <dimension ref="A2:CI65"/>
  <sheetViews>
    <sheetView topLeftCell="A43" zoomScale="80" zoomScaleNormal="80" workbookViewId="0">
      <selection activeCell="A64" sqref="A64:XFD64"/>
    </sheetView>
  </sheetViews>
  <sheetFormatPr defaultRowHeight="15" x14ac:dyDescent="0.25"/>
  <cols>
    <col min="1" max="1" width="13.85546875" bestFit="1" customWidth="1"/>
    <col min="2" max="2" width="18.42578125" bestFit="1" customWidth="1"/>
    <col min="3" max="3" width="16.85546875" bestFit="1" customWidth="1"/>
    <col min="4" max="4" width="17.5703125" bestFit="1" customWidth="1"/>
    <col min="5" max="5" width="21.42578125" bestFit="1" customWidth="1"/>
    <col min="6" max="6" width="21.5703125" bestFit="1" customWidth="1"/>
    <col min="7" max="7" width="16" bestFit="1" customWidth="1"/>
    <col min="8" max="8" width="16.7109375" bestFit="1" customWidth="1"/>
    <col min="9" max="9" width="13.5703125" bestFit="1" customWidth="1"/>
    <col min="10" max="10" width="24.7109375" bestFit="1" customWidth="1"/>
    <col min="11" max="11" width="14.140625" bestFit="1" customWidth="1"/>
    <col min="12" max="12" width="13.28515625" bestFit="1" customWidth="1"/>
    <col min="13" max="13" width="13.140625" bestFit="1" customWidth="1"/>
    <col min="14" max="14" width="14.140625" bestFit="1" customWidth="1"/>
    <col min="15" max="15" width="13.28515625" bestFit="1" customWidth="1"/>
    <col min="16" max="16" width="13.140625" bestFit="1" customWidth="1"/>
    <col min="17" max="17" width="14.140625" bestFit="1" customWidth="1"/>
    <col min="18" max="18" width="13.28515625" bestFit="1" customWidth="1"/>
    <col min="19" max="19" width="13.140625" bestFit="1" customWidth="1"/>
    <col min="20" max="20" width="14.140625" bestFit="1" customWidth="1"/>
    <col min="21" max="21" width="13.28515625" bestFit="1" customWidth="1"/>
    <col min="22" max="22" width="13.140625" bestFit="1" customWidth="1"/>
    <col min="23" max="23" width="14.140625" bestFit="1" customWidth="1"/>
    <col min="24" max="24" width="13.28515625" bestFit="1" customWidth="1"/>
    <col min="25" max="25" width="13.140625" bestFit="1" customWidth="1"/>
    <col min="26" max="27" width="13.28515625" bestFit="1" customWidth="1"/>
    <col min="28" max="28" width="13.140625" bestFit="1" customWidth="1"/>
    <col min="29" max="30" width="13.28515625" bestFit="1" customWidth="1"/>
    <col min="31" max="31" width="13.140625" bestFit="1" customWidth="1"/>
    <col min="32" max="32" width="14.140625" bestFit="1" customWidth="1"/>
    <col min="33" max="33" width="13.28515625" bestFit="1" customWidth="1"/>
    <col min="34" max="34" width="13.140625" bestFit="1" customWidth="1"/>
    <col min="35" max="35" width="14.140625" bestFit="1" customWidth="1"/>
    <col min="36" max="36" width="13.28515625" bestFit="1" customWidth="1"/>
    <col min="37" max="37" width="13.140625" bestFit="1" customWidth="1"/>
    <col min="38" max="39" width="12" customWidth="1"/>
    <col min="40" max="41" width="12" bestFit="1" customWidth="1"/>
    <col min="42" max="42" width="9.42578125" bestFit="1" customWidth="1"/>
    <col min="43" max="51" width="12" bestFit="1" customWidth="1"/>
    <col min="52" max="52" width="3" bestFit="1" customWidth="1"/>
    <col min="53" max="53" width="6" bestFit="1" customWidth="1"/>
    <col min="54" max="55" width="7" bestFit="1" customWidth="1"/>
    <col min="56" max="56" width="4" bestFit="1" customWidth="1"/>
    <col min="57" max="58" width="8" bestFit="1" customWidth="1"/>
    <col min="59" max="59" width="6" bestFit="1" customWidth="1"/>
    <col min="60" max="60" width="7" bestFit="1" customWidth="1"/>
    <col min="61" max="61" width="4" bestFit="1" customWidth="1"/>
    <col min="62" max="63" width="7" bestFit="1" customWidth="1"/>
    <col min="64" max="64" width="6" bestFit="1" customWidth="1"/>
    <col min="65" max="65" width="4" bestFit="1" customWidth="1"/>
    <col min="66" max="68" width="6" bestFit="1" customWidth="1"/>
    <col min="69" max="69" width="4" bestFit="1" customWidth="1"/>
    <col min="70" max="71" width="7" bestFit="1" customWidth="1"/>
    <col min="72" max="72" width="8" bestFit="1" customWidth="1"/>
    <col min="73" max="74" width="7" bestFit="1" customWidth="1"/>
    <col min="75" max="76" width="5" bestFit="1" customWidth="1"/>
    <col min="77" max="77" width="8" bestFit="1" customWidth="1"/>
    <col min="78" max="78" width="7" bestFit="1" customWidth="1"/>
    <col min="79" max="79" width="5" bestFit="1" customWidth="1"/>
    <col min="80" max="80" width="7" bestFit="1" customWidth="1"/>
    <col min="81" max="85" width="5" bestFit="1" customWidth="1"/>
    <col min="86" max="87" width="9.5703125" bestFit="1" customWidth="1"/>
    <col min="88" max="95" width="5" bestFit="1" customWidth="1"/>
    <col min="96" max="126" width="6" bestFit="1" customWidth="1"/>
    <col min="127" max="134" width="7" bestFit="1" customWidth="1"/>
    <col min="135" max="138" width="12" bestFit="1" customWidth="1"/>
    <col min="139" max="139" width="7" bestFit="1" customWidth="1"/>
    <col min="140" max="141" width="12" bestFit="1" customWidth="1"/>
    <col min="142" max="142" width="7" bestFit="1" customWidth="1"/>
    <col min="143" max="144" width="12" bestFit="1" customWidth="1"/>
    <col min="145" max="145" width="7" bestFit="1" customWidth="1"/>
    <col min="146" max="146" width="12" bestFit="1" customWidth="1"/>
    <col min="147" max="152" width="7" bestFit="1" customWidth="1"/>
    <col min="153" max="156" width="8" bestFit="1" customWidth="1"/>
    <col min="157" max="157" width="12" bestFit="1" customWidth="1"/>
    <col min="158" max="158" width="8" bestFit="1" customWidth="1"/>
    <col min="159" max="159" width="10.7109375" bestFit="1" customWidth="1"/>
  </cols>
  <sheetData>
    <row r="2" spans="1:87" x14ac:dyDescent="0.25">
      <c r="A2" s="19" t="s">
        <v>100</v>
      </c>
      <c r="B2" t="s">
        <v>111</v>
      </c>
    </row>
    <row r="4" spans="1:87" x14ac:dyDescent="0.25">
      <c r="A4" s="19" t="s">
        <v>112</v>
      </c>
      <c r="C4" s="19" t="s">
        <v>89</v>
      </c>
    </row>
    <row r="5" spans="1:87" x14ac:dyDescent="0.25">
      <c r="A5" s="19" t="s">
        <v>87</v>
      </c>
      <c r="B5" s="19" t="s">
        <v>12</v>
      </c>
      <c r="C5" t="s">
        <v>13</v>
      </c>
      <c r="D5" t="s">
        <v>57</v>
      </c>
      <c r="F5" t="s">
        <v>115</v>
      </c>
      <c r="G5" t="s">
        <v>113</v>
      </c>
      <c r="H5" t="s">
        <v>114</v>
      </c>
    </row>
    <row r="6" spans="1:87" x14ac:dyDescent="0.25">
      <c r="A6" t="s">
        <v>34</v>
      </c>
      <c r="B6" t="s">
        <v>75</v>
      </c>
      <c r="C6" s="23">
        <v>22735929.88696098</v>
      </c>
      <c r="D6" s="25">
        <v>5728.8000000000011</v>
      </c>
      <c r="F6" s="23">
        <f t="shared" ref="F6:F15" si="0">C6/D6</f>
        <v>3968.7072138948779</v>
      </c>
      <c r="G6" s="23">
        <f t="shared" ref="G6:G15" si="1">C22/D22</f>
        <v>3919.0624699325335</v>
      </c>
      <c r="H6" s="23">
        <f t="shared" ref="H6:H15" si="2">G38/D22</f>
        <v>1659.0624699325335</v>
      </c>
    </row>
    <row r="7" spans="1:87" x14ac:dyDescent="0.25">
      <c r="A7" t="s">
        <v>35</v>
      </c>
      <c r="B7" t="s">
        <v>75</v>
      </c>
      <c r="C7" s="23">
        <v>24057808.487057358</v>
      </c>
      <c r="D7" s="25">
        <v>6138</v>
      </c>
      <c r="F7" s="23">
        <f t="shared" si="0"/>
        <v>3919.4865570311758</v>
      </c>
      <c r="G7" s="23">
        <f t="shared" si="1"/>
        <v>3871.3552419302746</v>
      </c>
      <c r="H7" s="23">
        <f t="shared" si="2"/>
        <v>1631.3552419302746</v>
      </c>
    </row>
    <row r="8" spans="1:87" x14ac:dyDescent="0.25">
      <c r="A8" t="s">
        <v>59</v>
      </c>
      <c r="B8" t="s">
        <v>71</v>
      </c>
      <c r="C8" s="23">
        <v>21434573.64583433</v>
      </c>
      <c r="D8" s="25">
        <v>5149.1000000000004</v>
      </c>
      <c r="F8" s="23">
        <f t="shared" si="0"/>
        <v>4162.7806113368024</v>
      </c>
      <c r="G8" s="23">
        <f t="shared" si="1"/>
        <v>4110.5883563438738</v>
      </c>
      <c r="H8" s="23">
        <f t="shared" si="2"/>
        <v>1820.5883563438738</v>
      </c>
    </row>
    <row r="9" spans="1:87" x14ac:dyDescent="0.25">
      <c r="A9" t="s">
        <v>60</v>
      </c>
      <c r="B9" t="s">
        <v>70</v>
      </c>
      <c r="C9" s="23">
        <v>13650621.702800695</v>
      </c>
      <c r="D9" s="25">
        <v>3627</v>
      </c>
      <c r="F9" s="23">
        <f t="shared" si="0"/>
        <v>3763.6122698650938</v>
      </c>
      <c r="G9" s="23">
        <f t="shared" si="1"/>
        <v>3717.7972684487904</v>
      </c>
      <c r="H9" s="23">
        <f t="shared" si="2"/>
        <v>1627.7972684487906</v>
      </c>
    </row>
    <row r="10" spans="1:87" x14ac:dyDescent="0.25">
      <c r="A10" t="s">
        <v>61</v>
      </c>
      <c r="B10" t="s">
        <v>74</v>
      </c>
      <c r="C10" s="23">
        <v>17643955.262762148</v>
      </c>
      <c r="D10" s="25">
        <v>4557.0000000000009</v>
      </c>
      <c r="F10" s="23">
        <f t="shared" si="0"/>
        <v>3871.835695142011</v>
      </c>
      <c r="G10" s="23">
        <f t="shared" si="1"/>
        <v>3823.3201324070501</v>
      </c>
      <c r="H10" s="23">
        <f t="shared" si="2"/>
        <v>1683.3201324070501</v>
      </c>
    </row>
    <row r="11" spans="1:87" x14ac:dyDescent="0.25">
      <c r="A11" t="s">
        <v>62</v>
      </c>
      <c r="B11" t="s">
        <v>69</v>
      </c>
      <c r="C11" s="23">
        <v>21829836.094533529</v>
      </c>
      <c r="D11" s="25">
        <v>5307.2</v>
      </c>
      <c r="F11" s="23">
        <f t="shared" si="0"/>
        <v>4113.2491887499118</v>
      </c>
      <c r="G11" s="23">
        <f t="shared" si="1"/>
        <v>4062.8722645870971</v>
      </c>
      <c r="H11" s="23">
        <f t="shared" si="2"/>
        <v>1882.8722645870969</v>
      </c>
    </row>
    <row r="12" spans="1:87" x14ac:dyDescent="0.25">
      <c r="A12" t="s">
        <v>63</v>
      </c>
      <c r="B12" t="s">
        <v>69</v>
      </c>
      <c r="C12" s="23">
        <v>93234852.294801906</v>
      </c>
      <c r="D12" s="25">
        <v>23212.799999999999</v>
      </c>
      <c r="F12" s="23">
        <f t="shared" si="0"/>
        <v>4016.5276181590289</v>
      </c>
      <c r="G12" s="23">
        <f t="shared" si="1"/>
        <v>3966.6063889329539</v>
      </c>
      <c r="H12" s="23">
        <f t="shared" si="2"/>
        <v>1676.6063889329537</v>
      </c>
    </row>
    <row r="13" spans="1:87" x14ac:dyDescent="0.25">
      <c r="A13" t="s">
        <v>64</v>
      </c>
      <c r="B13" t="s">
        <v>72</v>
      </c>
      <c r="C13" s="23">
        <v>9946438.9607620388</v>
      </c>
      <c r="D13" s="25">
        <v>3162</v>
      </c>
      <c r="F13" s="23">
        <f t="shared" si="0"/>
        <v>3145.6163696274634</v>
      </c>
      <c r="G13" s="23">
        <f t="shared" si="1"/>
        <v>3106.2815147414767</v>
      </c>
      <c r="H13" s="23">
        <f t="shared" si="2"/>
        <v>1116.2815147414767</v>
      </c>
    </row>
    <row r="14" spans="1:87" x14ac:dyDescent="0.25">
      <c r="A14" t="s">
        <v>65</v>
      </c>
      <c r="B14" t="s">
        <v>72</v>
      </c>
      <c r="C14" s="23">
        <v>6490101.0403899485</v>
      </c>
      <c r="D14" s="25">
        <v>1915.8</v>
      </c>
      <c r="F14" s="23">
        <f t="shared" si="0"/>
        <v>3387.6714899206331</v>
      </c>
      <c r="G14" s="23">
        <f t="shared" si="1"/>
        <v>3345.6027316255254</v>
      </c>
      <c r="H14" s="23">
        <f t="shared" si="2"/>
        <v>1305.6027316255256</v>
      </c>
    </row>
    <row r="15" spans="1:87" x14ac:dyDescent="0.25">
      <c r="A15" t="s">
        <v>66</v>
      </c>
      <c r="B15" t="s">
        <v>73</v>
      </c>
      <c r="C15" s="23">
        <v>17673492.661374103</v>
      </c>
      <c r="D15" s="25">
        <v>4296.6000000000004</v>
      </c>
      <c r="F15" s="23">
        <f t="shared" si="0"/>
        <v>4113.3670021352</v>
      </c>
      <c r="G15" s="23">
        <f t="shared" si="1"/>
        <v>4062.4422171416581</v>
      </c>
      <c r="H15" s="23">
        <f t="shared" si="2"/>
        <v>1722.4422171416581</v>
      </c>
      <c r="CH15" s="20" t="s">
        <v>69</v>
      </c>
      <c r="CI15" s="20" t="s">
        <v>34</v>
      </c>
    </row>
    <row r="16" spans="1:87" x14ac:dyDescent="0.25">
      <c r="CH16" s="20" t="s">
        <v>70</v>
      </c>
      <c r="CI16" s="20" t="s">
        <v>35</v>
      </c>
    </row>
    <row r="17" spans="1:87" x14ac:dyDescent="0.25">
      <c r="CH17" s="20" t="s">
        <v>71</v>
      </c>
      <c r="CI17" s="20" t="s">
        <v>59</v>
      </c>
    </row>
    <row r="18" spans="1:87" x14ac:dyDescent="0.25">
      <c r="A18" s="19" t="s">
        <v>100</v>
      </c>
      <c r="B18" t="s">
        <v>111</v>
      </c>
      <c r="CH18" s="20" t="s">
        <v>72</v>
      </c>
      <c r="CI18" s="20" t="s">
        <v>60</v>
      </c>
    </row>
    <row r="19" spans="1:87" x14ac:dyDescent="0.25">
      <c r="CH19" s="20" t="s">
        <v>73</v>
      </c>
      <c r="CI19" s="20" t="s">
        <v>61</v>
      </c>
    </row>
    <row r="20" spans="1:87" x14ac:dyDescent="0.25">
      <c r="A20" s="19" t="s">
        <v>112</v>
      </c>
      <c r="C20" s="19" t="s">
        <v>89</v>
      </c>
      <c r="CH20" s="20" t="s">
        <v>74</v>
      </c>
      <c r="CI20" s="20" t="s">
        <v>62</v>
      </c>
    </row>
    <row r="21" spans="1:87" x14ac:dyDescent="0.25">
      <c r="A21" s="19" t="s">
        <v>87</v>
      </c>
      <c r="B21" s="19" t="s">
        <v>12</v>
      </c>
      <c r="C21" t="s">
        <v>19</v>
      </c>
      <c r="D21" t="s">
        <v>56</v>
      </c>
      <c r="CH21" s="20" t="s">
        <v>75</v>
      </c>
      <c r="CI21" s="20" t="s">
        <v>63</v>
      </c>
    </row>
    <row r="22" spans="1:87" x14ac:dyDescent="0.25">
      <c r="A22" t="s">
        <v>34</v>
      </c>
      <c r="B22" t="s">
        <v>75</v>
      </c>
      <c r="C22" s="23">
        <v>6439019.6380991526</v>
      </c>
      <c r="D22" s="25">
        <v>1643</v>
      </c>
      <c r="CH22" s="20" t="s">
        <v>24</v>
      </c>
      <c r="CI22" s="20" t="s">
        <v>64</v>
      </c>
    </row>
    <row r="23" spans="1:87" x14ac:dyDescent="0.25">
      <c r="A23" t="s">
        <v>35</v>
      </c>
      <c r="B23" t="s">
        <v>75</v>
      </c>
      <c r="C23" s="23">
        <v>7243305.6576515436</v>
      </c>
      <c r="D23" s="25">
        <v>1871</v>
      </c>
      <c r="CH23" s="20" t="s">
        <v>109</v>
      </c>
      <c r="CI23" s="20" t="s">
        <v>65</v>
      </c>
    </row>
    <row r="24" spans="1:87" x14ac:dyDescent="0.25">
      <c r="A24" t="s">
        <v>59</v>
      </c>
      <c r="B24" t="s">
        <v>71</v>
      </c>
      <c r="C24" s="23">
        <v>7357953.157855534</v>
      </c>
      <c r="D24" s="25">
        <v>1790</v>
      </c>
      <c r="CI24" s="20" t="s">
        <v>66</v>
      </c>
    </row>
    <row r="25" spans="1:87" x14ac:dyDescent="0.25">
      <c r="A25" t="s">
        <v>60</v>
      </c>
      <c r="B25" t="s">
        <v>70</v>
      </c>
      <c r="C25" s="23">
        <v>5364781.4583716048</v>
      </c>
      <c r="D25" s="25">
        <v>1443</v>
      </c>
      <c r="CI25" s="20" t="s">
        <v>24</v>
      </c>
    </row>
    <row r="26" spans="1:87" x14ac:dyDescent="0.25">
      <c r="A26" t="s">
        <v>61</v>
      </c>
      <c r="B26" t="s">
        <v>74</v>
      </c>
      <c r="C26" s="23">
        <v>6163192.0534401648</v>
      </c>
      <c r="D26" s="25">
        <v>1612</v>
      </c>
      <c r="CI26" s="20" t="s">
        <v>109</v>
      </c>
    </row>
    <row r="27" spans="1:87" x14ac:dyDescent="0.25">
      <c r="A27" t="s">
        <v>62</v>
      </c>
      <c r="B27" t="s">
        <v>69</v>
      </c>
      <c r="C27" s="23">
        <v>4623548.6371001163</v>
      </c>
      <c r="D27" s="25">
        <v>1138</v>
      </c>
    </row>
    <row r="28" spans="1:87" x14ac:dyDescent="0.25">
      <c r="A28" t="s">
        <v>63</v>
      </c>
      <c r="B28" t="s">
        <v>69</v>
      </c>
      <c r="C28" s="23">
        <v>36334114.522625856</v>
      </c>
      <c r="D28" s="25">
        <v>9160</v>
      </c>
    </row>
    <row r="29" spans="1:87" x14ac:dyDescent="0.25">
      <c r="A29" t="s">
        <v>64</v>
      </c>
      <c r="B29" t="s">
        <v>72</v>
      </c>
      <c r="C29" s="23">
        <v>4889287.1042030845</v>
      </c>
      <c r="D29" s="25">
        <v>1574</v>
      </c>
    </row>
    <row r="30" spans="1:87" x14ac:dyDescent="0.25">
      <c r="A30" t="s">
        <v>65</v>
      </c>
      <c r="B30" t="s">
        <v>72</v>
      </c>
      <c r="C30" s="23">
        <v>4095017.7435096432</v>
      </c>
      <c r="D30" s="25">
        <v>1224</v>
      </c>
    </row>
    <row r="31" spans="1:87" x14ac:dyDescent="0.25">
      <c r="A31" t="s">
        <v>66</v>
      </c>
      <c r="B31" t="s">
        <v>73</v>
      </c>
      <c r="C31" s="23">
        <v>6910214.2113579605</v>
      </c>
      <c r="D31" s="25">
        <v>1701</v>
      </c>
    </row>
    <row r="34" spans="1:7" x14ac:dyDescent="0.25">
      <c r="A34" s="19" t="s">
        <v>100</v>
      </c>
      <c r="B34" t="s">
        <v>111</v>
      </c>
    </row>
    <row r="36" spans="1:7" x14ac:dyDescent="0.25">
      <c r="A36" s="19" t="s">
        <v>112</v>
      </c>
      <c r="C36" s="19" t="s">
        <v>89</v>
      </c>
    </row>
    <row r="37" spans="1:7" x14ac:dyDescent="0.25">
      <c r="A37" s="19" t="s">
        <v>87</v>
      </c>
      <c r="B37" s="19" t="s">
        <v>12</v>
      </c>
      <c r="C37" t="s">
        <v>48</v>
      </c>
      <c r="D37" t="s">
        <v>14</v>
      </c>
      <c r="E37" t="s">
        <v>15</v>
      </c>
    </row>
    <row r="38" spans="1:7" x14ac:dyDescent="0.25">
      <c r="A38" t="s">
        <v>34</v>
      </c>
      <c r="B38" t="s">
        <v>75</v>
      </c>
      <c r="C38" s="23">
        <v>1018660</v>
      </c>
      <c r="D38" s="23">
        <v>2300200</v>
      </c>
      <c r="E38" s="23">
        <v>394320</v>
      </c>
      <c r="F38" s="23">
        <f>SUM(C38:E38)</f>
        <v>3713180</v>
      </c>
      <c r="G38" s="23">
        <f>C22-F38</f>
        <v>2725839.6380991526</v>
      </c>
    </row>
    <row r="39" spans="1:7" x14ac:dyDescent="0.25">
      <c r="A39" t="s">
        <v>35</v>
      </c>
      <c r="B39" t="s">
        <v>75</v>
      </c>
      <c r="C39" s="23">
        <v>1122600</v>
      </c>
      <c r="D39" s="23">
        <v>2619400</v>
      </c>
      <c r="E39" s="23">
        <v>449040</v>
      </c>
      <c r="F39" s="23">
        <f t="shared" ref="F39:F47" si="3">SUM(C39:E39)</f>
        <v>4191040</v>
      </c>
      <c r="G39" s="23">
        <f t="shared" ref="G39:G47" si="4">C23-F39</f>
        <v>3052265.6576515436</v>
      </c>
    </row>
    <row r="40" spans="1:7" x14ac:dyDescent="0.25">
      <c r="A40" t="s">
        <v>59</v>
      </c>
      <c r="B40" t="s">
        <v>71</v>
      </c>
      <c r="C40" s="23">
        <v>1163500</v>
      </c>
      <c r="D40" s="23">
        <v>2506000</v>
      </c>
      <c r="E40" s="23">
        <v>429600</v>
      </c>
      <c r="F40" s="23">
        <f t="shared" si="3"/>
        <v>4099100</v>
      </c>
      <c r="G40" s="23">
        <f t="shared" si="4"/>
        <v>3258853.157855534</v>
      </c>
    </row>
    <row r="41" spans="1:7" x14ac:dyDescent="0.25">
      <c r="A41" t="s">
        <v>60</v>
      </c>
      <c r="B41" t="s">
        <v>70</v>
      </c>
      <c r="C41" s="23">
        <v>649350</v>
      </c>
      <c r="D41" s="23">
        <v>2020200</v>
      </c>
      <c r="E41" s="23">
        <v>346320</v>
      </c>
      <c r="F41" s="23">
        <f t="shared" si="3"/>
        <v>3015870</v>
      </c>
      <c r="G41" s="23">
        <f t="shared" si="4"/>
        <v>2348911.4583716048</v>
      </c>
    </row>
    <row r="42" spans="1:7" x14ac:dyDescent="0.25">
      <c r="A42" t="s">
        <v>61</v>
      </c>
      <c r="B42" t="s">
        <v>74</v>
      </c>
      <c r="C42" s="23">
        <v>886600</v>
      </c>
      <c r="D42" s="23">
        <v>2240680</v>
      </c>
      <c r="E42" s="23">
        <v>322400</v>
      </c>
      <c r="F42" s="23">
        <f t="shared" si="3"/>
        <v>3449680</v>
      </c>
      <c r="G42" s="23">
        <f t="shared" si="4"/>
        <v>2713512.0534401648</v>
      </c>
    </row>
    <row r="43" spans="1:7" x14ac:dyDescent="0.25">
      <c r="A43" t="s">
        <v>62</v>
      </c>
      <c r="B43" t="s">
        <v>69</v>
      </c>
      <c r="C43" s="23">
        <v>637280</v>
      </c>
      <c r="D43" s="23">
        <v>1570440</v>
      </c>
      <c r="E43" s="23">
        <v>273120</v>
      </c>
      <c r="F43" s="23">
        <f t="shared" si="3"/>
        <v>2480840</v>
      </c>
      <c r="G43" s="23">
        <f t="shared" si="4"/>
        <v>2142708.6371001163</v>
      </c>
    </row>
    <row r="44" spans="1:7" x14ac:dyDescent="0.25">
      <c r="A44" t="s">
        <v>63</v>
      </c>
      <c r="B44" t="s">
        <v>69</v>
      </c>
      <c r="C44" s="23">
        <v>5954000</v>
      </c>
      <c r="D44" s="23">
        <v>12824000</v>
      </c>
      <c r="E44" s="23">
        <v>2198400</v>
      </c>
      <c r="F44" s="23">
        <f t="shared" si="3"/>
        <v>20976400</v>
      </c>
      <c r="G44" s="23">
        <f t="shared" si="4"/>
        <v>15357714.522625856</v>
      </c>
    </row>
    <row r="45" spans="1:7" x14ac:dyDescent="0.25">
      <c r="A45" t="s">
        <v>64</v>
      </c>
      <c r="B45" t="s">
        <v>72</v>
      </c>
      <c r="C45" s="23">
        <v>550900</v>
      </c>
      <c r="D45" s="23">
        <v>2203600</v>
      </c>
      <c r="E45" s="23">
        <v>377760</v>
      </c>
      <c r="F45" s="23">
        <f t="shared" si="3"/>
        <v>3132260</v>
      </c>
      <c r="G45" s="23">
        <f t="shared" si="4"/>
        <v>1757027.1042030845</v>
      </c>
    </row>
    <row r="46" spans="1:7" x14ac:dyDescent="0.25">
      <c r="A46" t="s">
        <v>65</v>
      </c>
      <c r="B46" t="s">
        <v>72</v>
      </c>
      <c r="C46" s="23">
        <v>489600</v>
      </c>
      <c r="D46" s="23">
        <v>1713599.9999999998</v>
      </c>
      <c r="E46" s="23">
        <v>293760</v>
      </c>
      <c r="F46" s="23">
        <f t="shared" si="3"/>
        <v>2496960</v>
      </c>
      <c r="G46" s="23">
        <f t="shared" si="4"/>
        <v>1598057.7435096432</v>
      </c>
    </row>
    <row r="47" spans="1:7" x14ac:dyDescent="0.25">
      <c r="A47" t="s">
        <v>66</v>
      </c>
      <c r="B47" t="s">
        <v>73</v>
      </c>
      <c r="C47" s="23">
        <v>1105650</v>
      </c>
      <c r="D47" s="23">
        <v>2466450</v>
      </c>
      <c r="E47" s="23">
        <v>408240</v>
      </c>
      <c r="F47" s="23">
        <f t="shared" si="3"/>
        <v>3980340</v>
      </c>
      <c r="G47" s="23">
        <f t="shared" si="4"/>
        <v>2929874.2113579605</v>
      </c>
    </row>
    <row r="51" spans="1:10" x14ac:dyDescent="0.25">
      <c r="A51" s="19" t="s">
        <v>100</v>
      </c>
      <c r="B51" t="s">
        <v>111</v>
      </c>
    </row>
    <row r="53" spans="1:10" x14ac:dyDescent="0.25">
      <c r="A53" s="19" t="s">
        <v>112</v>
      </c>
      <c r="C53" s="19" t="s">
        <v>89</v>
      </c>
    </row>
    <row r="54" spans="1:10" x14ac:dyDescent="0.25">
      <c r="A54" s="19" t="s">
        <v>87</v>
      </c>
      <c r="B54" s="19" t="s">
        <v>12</v>
      </c>
      <c r="C54" t="s">
        <v>17</v>
      </c>
      <c r="D54" t="s">
        <v>20</v>
      </c>
      <c r="E54" t="s">
        <v>55</v>
      </c>
      <c r="F54" t="s">
        <v>16</v>
      </c>
      <c r="G54" t="s">
        <v>23</v>
      </c>
      <c r="H54" t="s">
        <v>21</v>
      </c>
      <c r="I54" t="s">
        <v>22</v>
      </c>
      <c r="J54" t="s">
        <v>49</v>
      </c>
    </row>
    <row r="55" spans="1:10" x14ac:dyDescent="0.25">
      <c r="A55" t="s">
        <v>34</v>
      </c>
      <c r="B55" t="s">
        <v>75</v>
      </c>
      <c r="C55" s="23">
        <v>82150</v>
      </c>
      <c r="D55" s="23"/>
      <c r="E55" s="23">
        <v>37778.879999999997</v>
      </c>
      <c r="F55" s="23">
        <v>410600</v>
      </c>
      <c r="G55" s="23">
        <v>328600</v>
      </c>
      <c r="H55" s="23"/>
      <c r="I55" s="23">
        <v>1232250</v>
      </c>
      <c r="J55" s="23"/>
    </row>
    <row r="56" spans="1:10" x14ac:dyDescent="0.25">
      <c r="A56" t="s">
        <v>35</v>
      </c>
      <c r="B56" t="s">
        <v>75</v>
      </c>
      <c r="C56" s="23">
        <v>93550</v>
      </c>
      <c r="D56" s="23"/>
      <c r="E56" s="23">
        <v>39270</v>
      </c>
      <c r="F56" s="23">
        <v>410600</v>
      </c>
      <c r="G56" s="23">
        <v>280650</v>
      </c>
      <c r="H56" s="23"/>
      <c r="I56" s="23">
        <v>1347120</v>
      </c>
      <c r="J56" s="23"/>
    </row>
    <row r="57" spans="1:10" x14ac:dyDescent="0.25">
      <c r="A57" t="s">
        <v>59</v>
      </c>
      <c r="B57" t="s">
        <v>71</v>
      </c>
      <c r="C57" s="23">
        <v>89500</v>
      </c>
      <c r="D57" s="23"/>
      <c r="E57" s="23">
        <v>41194.559999999998</v>
      </c>
      <c r="F57" s="23">
        <v>410600</v>
      </c>
      <c r="G57" s="23">
        <v>89500</v>
      </c>
      <c r="H57" s="23"/>
      <c r="I57" s="23">
        <v>1288800</v>
      </c>
      <c r="J57" s="23"/>
    </row>
    <row r="58" spans="1:10" x14ac:dyDescent="0.25">
      <c r="A58" t="s">
        <v>60</v>
      </c>
      <c r="B58" t="s">
        <v>70</v>
      </c>
      <c r="C58" s="23">
        <v>57720</v>
      </c>
      <c r="D58" s="23"/>
      <c r="E58" s="23">
        <v>43343.999999999993</v>
      </c>
      <c r="F58" s="23">
        <v>410600</v>
      </c>
      <c r="G58" s="23">
        <v>72150</v>
      </c>
      <c r="H58" s="23"/>
      <c r="I58" s="23">
        <v>649350</v>
      </c>
      <c r="J58" s="23"/>
    </row>
    <row r="59" spans="1:10" x14ac:dyDescent="0.25">
      <c r="A59" t="s">
        <v>61</v>
      </c>
      <c r="B59" t="s">
        <v>74</v>
      </c>
      <c r="C59" s="23">
        <v>64480</v>
      </c>
      <c r="D59" s="23"/>
      <c r="E59" s="23">
        <v>40304</v>
      </c>
      <c r="F59" s="23">
        <v>410600</v>
      </c>
      <c r="G59" s="23">
        <v>120900</v>
      </c>
      <c r="H59" s="23"/>
      <c r="I59" s="23">
        <v>886600</v>
      </c>
      <c r="J59" s="23"/>
    </row>
    <row r="60" spans="1:10" x14ac:dyDescent="0.25">
      <c r="A60" t="s">
        <v>62</v>
      </c>
      <c r="B60" t="s">
        <v>69</v>
      </c>
      <c r="C60" s="23">
        <v>56900</v>
      </c>
      <c r="D60" s="23"/>
      <c r="E60" s="23">
        <v>39840</v>
      </c>
      <c r="F60" s="23">
        <v>410600</v>
      </c>
      <c r="G60" s="23">
        <v>113800</v>
      </c>
      <c r="H60" s="23"/>
      <c r="I60" s="23">
        <v>910400</v>
      </c>
      <c r="J60" s="23"/>
    </row>
    <row r="61" spans="1:10" x14ac:dyDescent="0.25">
      <c r="A61" t="s">
        <v>63</v>
      </c>
      <c r="B61" t="s">
        <v>69</v>
      </c>
      <c r="C61" s="23">
        <v>91600</v>
      </c>
      <c r="D61" s="23"/>
      <c r="E61" s="23">
        <v>45796.800000000003</v>
      </c>
      <c r="F61" s="23">
        <v>410600</v>
      </c>
      <c r="G61" s="23">
        <v>1832000</v>
      </c>
      <c r="H61" s="23"/>
      <c r="I61" s="23">
        <v>7786000</v>
      </c>
      <c r="J61" s="23"/>
    </row>
    <row r="62" spans="1:10" x14ac:dyDescent="0.25">
      <c r="A62" t="s">
        <v>64</v>
      </c>
      <c r="B62" t="s">
        <v>72</v>
      </c>
      <c r="C62" s="23">
        <v>62960</v>
      </c>
      <c r="D62" s="23"/>
      <c r="E62" s="23">
        <v>47214</v>
      </c>
      <c r="F62" s="23">
        <v>410600</v>
      </c>
      <c r="G62" s="23">
        <v>157400</v>
      </c>
      <c r="H62" s="23"/>
      <c r="I62" s="23">
        <v>550900</v>
      </c>
      <c r="J62" s="23"/>
    </row>
    <row r="63" spans="1:10" x14ac:dyDescent="0.25">
      <c r="A63" t="s">
        <v>65</v>
      </c>
      <c r="B63" t="s">
        <v>72</v>
      </c>
      <c r="C63" s="23">
        <v>48960</v>
      </c>
      <c r="D63" s="23"/>
      <c r="E63" s="23">
        <v>39737.5</v>
      </c>
      <c r="F63" s="23">
        <v>410600</v>
      </c>
      <c r="G63" s="23">
        <v>122400</v>
      </c>
      <c r="H63" s="23"/>
      <c r="I63" s="23">
        <v>489600</v>
      </c>
      <c r="J63" s="23"/>
    </row>
    <row r="64" spans="1:10" x14ac:dyDescent="0.25">
      <c r="A64" t="s">
        <v>24</v>
      </c>
      <c r="B64" t="s">
        <v>24</v>
      </c>
      <c r="C64" s="23">
        <v>90000</v>
      </c>
      <c r="D64" s="23">
        <v>841000</v>
      </c>
      <c r="E64" s="23"/>
      <c r="F64" s="23">
        <v>2053000</v>
      </c>
      <c r="G64" s="23">
        <v>743000</v>
      </c>
      <c r="H64" s="23">
        <v>284000</v>
      </c>
      <c r="I64" s="23">
        <v>3147000</v>
      </c>
      <c r="J64" s="23">
        <v>6632000</v>
      </c>
    </row>
    <row r="65" spans="1:10" x14ac:dyDescent="0.25">
      <c r="A65" t="s">
        <v>66</v>
      </c>
      <c r="B65" t="s">
        <v>73</v>
      </c>
      <c r="C65" s="23">
        <v>85050</v>
      </c>
      <c r="D65" s="23"/>
      <c r="E65" s="23">
        <v>42570</v>
      </c>
      <c r="F65" s="23">
        <v>410600</v>
      </c>
      <c r="G65" s="23">
        <v>212625</v>
      </c>
      <c r="H65" s="23"/>
      <c r="I65" s="23">
        <v>935550</v>
      </c>
      <c r="J65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C005-8D0C-4B3D-8558-A8E4894DC932}">
  <dimension ref="A1"/>
  <sheetViews>
    <sheetView showGridLines="0" workbookViewId="0">
      <selection activeCell="E35" sqref="E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4:AD468"/>
  <sheetViews>
    <sheetView topLeftCell="O1" workbookViewId="0">
      <selection activeCell="AD6" sqref="AD6"/>
    </sheetView>
  </sheetViews>
  <sheetFormatPr defaultColWidth="12.7109375" defaultRowHeight="11.25" x14ac:dyDescent="0.2"/>
  <cols>
    <col min="1" max="3" width="12.7109375" style="1"/>
    <col min="4" max="4" width="21" style="1" bestFit="1" customWidth="1"/>
    <col min="5" max="16384" width="12.7109375" style="1"/>
  </cols>
  <sheetData>
    <row r="4" spans="1:30" x14ac:dyDescent="0.2">
      <c r="E4" s="29" t="s">
        <v>96</v>
      </c>
      <c r="F4" s="29" t="s">
        <v>96</v>
      </c>
      <c r="G4" s="29" t="s">
        <v>96</v>
      </c>
      <c r="H4" s="29" t="s">
        <v>102</v>
      </c>
      <c r="I4" s="29" t="s">
        <v>102</v>
      </c>
      <c r="J4" s="29" t="s">
        <v>102</v>
      </c>
      <c r="K4" s="29" t="s">
        <v>103</v>
      </c>
      <c r="L4" s="29" t="s">
        <v>103</v>
      </c>
      <c r="M4" s="29" t="s">
        <v>103</v>
      </c>
      <c r="N4" s="28" t="s">
        <v>104</v>
      </c>
      <c r="O4" s="28" t="s">
        <v>104</v>
      </c>
      <c r="P4" s="28" t="s">
        <v>104</v>
      </c>
      <c r="Q4" s="28"/>
      <c r="R4" s="29" t="s">
        <v>105</v>
      </c>
      <c r="S4" s="29" t="s">
        <v>105</v>
      </c>
      <c r="T4" s="29" t="s">
        <v>105</v>
      </c>
      <c r="U4" s="29" t="s">
        <v>106</v>
      </c>
      <c r="V4" s="29" t="s">
        <v>106</v>
      </c>
      <c r="W4" s="29" t="s">
        <v>106</v>
      </c>
      <c r="X4" s="29" t="s">
        <v>107</v>
      </c>
      <c r="Y4" s="29" t="s">
        <v>107</v>
      </c>
      <c r="Z4" s="29" t="s">
        <v>107</v>
      </c>
      <c r="AA4" s="28" t="s">
        <v>108</v>
      </c>
      <c r="AB4" s="28" t="s">
        <v>108</v>
      </c>
      <c r="AC4" s="28" t="s">
        <v>108</v>
      </c>
    </row>
    <row r="5" spans="1:30" x14ac:dyDescent="0.2">
      <c r="B5" s="1" t="str">
        <f>B6</f>
        <v>Branch</v>
      </c>
      <c r="C5" s="1" t="str">
        <f>C6</f>
        <v>Region</v>
      </c>
      <c r="D5" s="1" t="str">
        <f>D6</f>
        <v>Account</v>
      </c>
      <c r="E5" s="21">
        <v>40909</v>
      </c>
      <c r="F5" s="21">
        <f>EDATE(E5,1)</f>
        <v>40940</v>
      </c>
      <c r="G5" s="21">
        <f>EDATE(F5,1)</f>
        <v>40969</v>
      </c>
      <c r="H5" s="21">
        <f t="shared" ref="H5:AC5" si="0">EDATE(G5,1)</f>
        <v>41000</v>
      </c>
      <c r="I5" s="21">
        <f t="shared" si="0"/>
        <v>41030</v>
      </c>
      <c r="J5" s="21">
        <f t="shared" si="0"/>
        <v>41061</v>
      </c>
      <c r="K5" s="21">
        <f t="shared" si="0"/>
        <v>41091</v>
      </c>
      <c r="L5" s="21">
        <f t="shared" si="0"/>
        <v>41122</v>
      </c>
      <c r="M5" s="21">
        <f t="shared" si="0"/>
        <v>41153</v>
      </c>
      <c r="N5" s="21">
        <f t="shared" si="0"/>
        <v>41183</v>
      </c>
      <c r="O5" s="21">
        <f t="shared" si="0"/>
        <v>41214</v>
      </c>
      <c r="P5" s="21">
        <f t="shared" si="0"/>
        <v>41244</v>
      </c>
      <c r="Q5" s="21" t="str">
        <f>Q6</f>
        <v>FY2012</v>
      </c>
      <c r="R5" s="21">
        <f>EDATE(P5,1)</f>
        <v>41275</v>
      </c>
      <c r="S5" s="21">
        <f t="shared" si="0"/>
        <v>41306</v>
      </c>
      <c r="T5" s="21">
        <f t="shared" si="0"/>
        <v>41334</v>
      </c>
      <c r="U5" s="21">
        <f t="shared" si="0"/>
        <v>41365</v>
      </c>
      <c r="V5" s="21">
        <f t="shared" si="0"/>
        <v>41395</v>
      </c>
      <c r="W5" s="21">
        <f t="shared" si="0"/>
        <v>41426</v>
      </c>
      <c r="X5" s="21">
        <f t="shared" si="0"/>
        <v>41456</v>
      </c>
      <c r="Y5" s="21">
        <f t="shared" si="0"/>
        <v>41487</v>
      </c>
      <c r="Z5" s="21">
        <f t="shared" si="0"/>
        <v>41518</v>
      </c>
      <c r="AA5" s="21">
        <f t="shared" si="0"/>
        <v>41548</v>
      </c>
      <c r="AB5" s="21">
        <f t="shared" si="0"/>
        <v>41579</v>
      </c>
      <c r="AC5" s="21">
        <f t="shared" si="0"/>
        <v>41609</v>
      </c>
      <c r="AD5" s="1" t="str">
        <f>AD6</f>
        <v>FY2013</v>
      </c>
    </row>
    <row r="6" spans="1:30" ht="12" thickBot="1" x14ac:dyDescent="0.25">
      <c r="B6" s="6" t="s">
        <v>25</v>
      </c>
      <c r="C6" s="7" t="s">
        <v>12</v>
      </c>
      <c r="D6" s="6" t="s">
        <v>18</v>
      </c>
      <c r="E6" s="7" t="s">
        <v>0</v>
      </c>
      <c r="F6" s="7" t="s">
        <v>1</v>
      </c>
      <c r="G6" s="7" t="s">
        <v>2</v>
      </c>
      <c r="H6" s="7" t="s">
        <v>3</v>
      </c>
      <c r="I6" s="7" t="s">
        <v>4</v>
      </c>
      <c r="J6" s="7" t="s">
        <v>5</v>
      </c>
      <c r="K6" s="7" t="s">
        <v>6</v>
      </c>
      <c r="L6" s="7" t="s">
        <v>7</v>
      </c>
      <c r="M6" s="7" t="s">
        <v>8</v>
      </c>
      <c r="N6" s="7" t="s">
        <v>9</v>
      </c>
      <c r="O6" s="7" t="s">
        <v>10</v>
      </c>
      <c r="P6" s="7" t="s">
        <v>11</v>
      </c>
      <c r="Q6" s="21" t="s">
        <v>116</v>
      </c>
      <c r="R6" s="7" t="s">
        <v>36</v>
      </c>
      <c r="S6" s="7" t="s">
        <v>37</v>
      </c>
      <c r="T6" s="7" t="s">
        <v>38</v>
      </c>
      <c r="U6" s="7" t="s">
        <v>39</v>
      </c>
      <c r="V6" s="7" t="s">
        <v>40</v>
      </c>
      <c r="W6" s="7" t="s">
        <v>41</v>
      </c>
      <c r="X6" s="7" t="s">
        <v>42</v>
      </c>
      <c r="Y6" s="7" t="s">
        <v>43</v>
      </c>
      <c r="Z6" s="7" t="s">
        <v>44</v>
      </c>
      <c r="AA6" s="7" t="s">
        <v>45</v>
      </c>
      <c r="AB6" s="7" t="s">
        <v>46</v>
      </c>
      <c r="AC6" s="7" t="s">
        <v>47</v>
      </c>
      <c r="AD6" s="1" t="s">
        <v>100</v>
      </c>
    </row>
    <row r="7" spans="1:30" x14ac:dyDescent="0.2">
      <c r="A7" s="1" t="s">
        <v>109</v>
      </c>
      <c r="B7" s="1" t="s">
        <v>34</v>
      </c>
      <c r="C7" s="10" t="s">
        <v>75</v>
      </c>
      <c r="D7" s="1" t="s">
        <v>53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f>SUM(E7:P7)</f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f>SUM(R7:AC7)</f>
        <v>0</v>
      </c>
    </row>
    <row r="8" spans="1:30" x14ac:dyDescent="0.2">
      <c r="A8" s="1" t="s">
        <v>109</v>
      </c>
      <c r="B8" s="1" t="s">
        <v>35</v>
      </c>
      <c r="C8" s="10" t="s">
        <v>75</v>
      </c>
      <c r="D8" s="1" t="s">
        <v>53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f t="shared" ref="Q8:Q71" si="1">SUM(E8:P8)</f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f t="shared" ref="AD8:AD71" si="2">SUM(R8:AC8)</f>
        <v>0</v>
      </c>
    </row>
    <row r="9" spans="1:30" x14ac:dyDescent="0.2">
      <c r="A9" s="1" t="s">
        <v>109</v>
      </c>
      <c r="B9" s="1" t="s">
        <v>34</v>
      </c>
      <c r="C9" s="10" t="s">
        <v>75</v>
      </c>
      <c r="D9" s="1" t="s">
        <v>20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f t="shared" si="1"/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f t="shared" si="2"/>
        <v>0</v>
      </c>
    </row>
    <row r="10" spans="1:30" x14ac:dyDescent="0.2">
      <c r="A10" s="1" t="s">
        <v>109</v>
      </c>
      <c r="B10" s="1" t="s">
        <v>35</v>
      </c>
      <c r="C10" s="10" t="s">
        <v>75</v>
      </c>
      <c r="D10" s="1" t="s">
        <v>20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f t="shared" si="1"/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f t="shared" si="2"/>
        <v>0</v>
      </c>
    </row>
    <row r="11" spans="1:30" x14ac:dyDescent="0.2">
      <c r="A11" s="1" t="s">
        <v>109</v>
      </c>
      <c r="B11" s="1" t="s">
        <v>34</v>
      </c>
      <c r="C11" s="10" t="s">
        <v>75</v>
      </c>
      <c r="D11" s="1" t="s">
        <v>52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1"/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f t="shared" si="2"/>
        <v>0</v>
      </c>
    </row>
    <row r="12" spans="1:30" x14ac:dyDescent="0.2">
      <c r="A12" s="1" t="s">
        <v>109</v>
      </c>
      <c r="B12" s="1" t="s">
        <v>35</v>
      </c>
      <c r="C12" s="10" t="s">
        <v>75</v>
      </c>
      <c r="D12" s="1" t="s">
        <v>52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1"/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f t="shared" si="2"/>
        <v>0</v>
      </c>
    </row>
    <row r="13" spans="1:30" x14ac:dyDescent="0.2">
      <c r="A13" s="1" t="s">
        <v>109</v>
      </c>
      <c r="B13" s="1" t="s">
        <v>34</v>
      </c>
      <c r="C13" s="10" t="s">
        <v>75</v>
      </c>
      <c r="D13" s="1" t="s">
        <v>54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f t="shared" si="1"/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f t="shared" si="2"/>
        <v>0</v>
      </c>
    </row>
    <row r="14" spans="1:30" x14ac:dyDescent="0.2">
      <c r="A14" s="1" t="s">
        <v>109</v>
      </c>
      <c r="B14" s="1" t="s">
        <v>35</v>
      </c>
      <c r="C14" s="10" t="s">
        <v>75</v>
      </c>
      <c r="D14" s="1" t="s">
        <v>54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 t="shared" si="1"/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f t="shared" si="2"/>
        <v>0</v>
      </c>
    </row>
    <row r="15" spans="1:30" x14ac:dyDescent="0.2">
      <c r="A15" s="1" t="s">
        <v>109</v>
      </c>
      <c r="B15" s="1" t="s">
        <v>34</v>
      </c>
      <c r="C15" s="10" t="s">
        <v>75</v>
      </c>
      <c r="D15" s="1" t="s">
        <v>21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f t="shared" si="1"/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f t="shared" si="2"/>
        <v>0</v>
      </c>
    </row>
    <row r="16" spans="1:30" x14ac:dyDescent="0.2">
      <c r="A16" s="1" t="s">
        <v>109</v>
      </c>
      <c r="B16" s="1" t="s">
        <v>34</v>
      </c>
      <c r="C16" s="10" t="s">
        <v>75</v>
      </c>
      <c r="D16" s="1" t="s">
        <v>49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f t="shared" si="1"/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f t="shared" si="2"/>
        <v>0</v>
      </c>
    </row>
    <row r="17" spans="1:30" x14ac:dyDescent="0.2">
      <c r="A17" s="1" t="s">
        <v>109</v>
      </c>
      <c r="B17" s="1" t="s">
        <v>34</v>
      </c>
      <c r="C17" s="10" t="s">
        <v>75</v>
      </c>
      <c r="D17" s="1" t="s">
        <v>50</v>
      </c>
      <c r="E17" s="1">
        <v>7</v>
      </c>
      <c r="F17" s="1">
        <v>7</v>
      </c>
      <c r="G17" s="1">
        <v>7</v>
      </c>
      <c r="H17" s="1">
        <v>12</v>
      </c>
      <c r="I17" s="1">
        <v>12</v>
      </c>
      <c r="J17" s="1">
        <v>14</v>
      </c>
      <c r="K17" s="1">
        <v>14</v>
      </c>
      <c r="L17" s="1">
        <v>14</v>
      </c>
      <c r="M17" s="1">
        <v>14</v>
      </c>
      <c r="N17" s="1">
        <v>17</v>
      </c>
      <c r="O17" s="1">
        <v>17</v>
      </c>
      <c r="P17" s="1">
        <v>17</v>
      </c>
      <c r="Q17" s="1">
        <f t="shared" si="1"/>
        <v>152</v>
      </c>
      <c r="R17" s="1">
        <v>19</v>
      </c>
      <c r="S17" s="1">
        <v>19</v>
      </c>
      <c r="T17" s="1">
        <v>20</v>
      </c>
      <c r="U17" s="1">
        <v>20</v>
      </c>
      <c r="V17" s="1">
        <v>20</v>
      </c>
      <c r="W17" s="1">
        <v>20</v>
      </c>
      <c r="X17" s="1">
        <v>21</v>
      </c>
      <c r="Y17" s="1">
        <v>21</v>
      </c>
      <c r="Z17" s="1">
        <v>22</v>
      </c>
      <c r="AA17" s="1">
        <v>23</v>
      </c>
      <c r="AB17" s="1">
        <v>23</v>
      </c>
      <c r="AC17" s="1">
        <v>23</v>
      </c>
      <c r="AD17" s="1">
        <f t="shared" si="2"/>
        <v>251</v>
      </c>
    </row>
    <row r="18" spans="1:30" x14ac:dyDescent="0.2">
      <c r="A18" s="1" t="s">
        <v>109</v>
      </c>
      <c r="B18" s="1" t="s">
        <v>34</v>
      </c>
      <c r="C18" s="10" t="s">
        <v>75</v>
      </c>
      <c r="D18" s="1" t="s">
        <v>51</v>
      </c>
      <c r="E18" s="1">
        <v>11</v>
      </c>
      <c r="F18" s="1">
        <v>10</v>
      </c>
      <c r="G18" s="1">
        <v>11</v>
      </c>
      <c r="H18" s="1">
        <v>18</v>
      </c>
      <c r="I18" s="1">
        <v>18</v>
      </c>
      <c r="J18" s="1">
        <v>22</v>
      </c>
      <c r="K18" s="1">
        <v>22</v>
      </c>
      <c r="L18" s="1">
        <v>22</v>
      </c>
      <c r="M18" s="1">
        <v>22</v>
      </c>
      <c r="N18" s="1">
        <v>22</v>
      </c>
      <c r="O18" s="1">
        <v>22</v>
      </c>
      <c r="P18" s="1">
        <v>22</v>
      </c>
      <c r="Q18" s="1">
        <f t="shared" si="1"/>
        <v>222</v>
      </c>
      <c r="R18" s="1">
        <v>22</v>
      </c>
      <c r="S18" s="1">
        <v>22</v>
      </c>
      <c r="T18" s="1">
        <v>22</v>
      </c>
      <c r="U18" s="1">
        <v>22</v>
      </c>
      <c r="V18" s="1">
        <v>22</v>
      </c>
      <c r="W18" s="1">
        <v>25</v>
      </c>
      <c r="X18" s="1">
        <v>25</v>
      </c>
      <c r="Y18" s="1">
        <v>25</v>
      </c>
      <c r="Z18" s="1">
        <v>25</v>
      </c>
      <c r="AA18" s="1">
        <v>25</v>
      </c>
      <c r="AB18" s="1">
        <v>25</v>
      </c>
      <c r="AC18" s="1">
        <v>25</v>
      </c>
      <c r="AD18" s="1">
        <f t="shared" si="2"/>
        <v>285</v>
      </c>
    </row>
    <row r="19" spans="1:30" x14ac:dyDescent="0.2">
      <c r="A19" s="1" t="s">
        <v>109</v>
      </c>
      <c r="B19" s="1" t="s">
        <v>34</v>
      </c>
      <c r="C19" s="10" t="s">
        <v>75</v>
      </c>
      <c r="D19" s="1" t="s">
        <v>56</v>
      </c>
      <c r="E19" s="8">
        <v>77</v>
      </c>
      <c r="F19" s="8">
        <v>70</v>
      </c>
      <c r="G19" s="8">
        <v>77</v>
      </c>
      <c r="H19" s="8">
        <v>125</v>
      </c>
      <c r="I19" s="8">
        <v>104</v>
      </c>
      <c r="J19" s="8">
        <v>160</v>
      </c>
      <c r="K19" s="8">
        <v>153</v>
      </c>
      <c r="L19" s="8">
        <v>160</v>
      </c>
      <c r="M19" s="8">
        <v>153</v>
      </c>
      <c r="N19" s="8">
        <v>181</v>
      </c>
      <c r="O19" s="8">
        <v>188</v>
      </c>
      <c r="P19" s="8">
        <v>195</v>
      </c>
      <c r="Q19" s="8">
        <f t="shared" si="1"/>
        <v>1643</v>
      </c>
      <c r="R19" s="8">
        <v>202</v>
      </c>
      <c r="S19" s="8">
        <v>202</v>
      </c>
      <c r="T19" s="8">
        <v>209</v>
      </c>
      <c r="U19" s="8">
        <v>209</v>
      </c>
      <c r="V19" s="8">
        <v>216</v>
      </c>
      <c r="W19" s="8">
        <v>216</v>
      </c>
      <c r="X19" s="8">
        <v>223</v>
      </c>
      <c r="Y19" s="8">
        <v>223</v>
      </c>
      <c r="Z19" s="8">
        <v>230</v>
      </c>
      <c r="AA19" s="8">
        <v>230</v>
      </c>
      <c r="AB19" s="8">
        <v>237</v>
      </c>
      <c r="AC19" s="8">
        <v>244</v>
      </c>
      <c r="AD19" s="8">
        <f t="shared" si="2"/>
        <v>2641</v>
      </c>
    </row>
    <row r="20" spans="1:30" x14ac:dyDescent="0.2">
      <c r="A20" s="1" t="s">
        <v>109</v>
      </c>
      <c r="B20" s="1" t="s">
        <v>66</v>
      </c>
      <c r="C20" s="10" t="s">
        <v>73</v>
      </c>
      <c r="D20" s="1" t="s">
        <v>53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f t="shared" si="1"/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f t="shared" si="2"/>
        <v>0</v>
      </c>
    </row>
    <row r="21" spans="1:30" x14ac:dyDescent="0.2">
      <c r="A21" s="1" t="s">
        <v>109</v>
      </c>
      <c r="B21" s="1" t="s">
        <v>66</v>
      </c>
      <c r="C21" s="10" t="s">
        <v>73</v>
      </c>
      <c r="D21" s="1" t="s">
        <v>20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f t="shared" si="1"/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f t="shared" si="2"/>
        <v>0</v>
      </c>
    </row>
    <row r="22" spans="1:30" x14ac:dyDescent="0.2">
      <c r="A22" s="1" t="s">
        <v>109</v>
      </c>
      <c r="B22" s="1" t="s">
        <v>66</v>
      </c>
      <c r="C22" s="10" t="s">
        <v>73</v>
      </c>
      <c r="D22" s="1" t="s">
        <v>52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f t="shared" si="1"/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f t="shared" si="2"/>
        <v>0</v>
      </c>
    </row>
    <row r="23" spans="1:30" x14ac:dyDescent="0.2">
      <c r="A23" s="1" t="s">
        <v>109</v>
      </c>
      <c r="B23" s="1" t="s">
        <v>66</v>
      </c>
      <c r="C23" s="10" t="s">
        <v>73</v>
      </c>
      <c r="D23" s="1" t="s">
        <v>54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f t="shared" si="1"/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f t="shared" si="2"/>
        <v>0</v>
      </c>
    </row>
    <row r="24" spans="1:30" x14ac:dyDescent="0.2">
      <c r="A24" s="1" t="s">
        <v>109</v>
      </c>
      <c r="B24" s="1" t="s">
        <v>66</v>
      </c>
      <c r="C24" s="10" t="s">
        <v>73</v>
      </c>
      <c r="D24" s="1" t="s">
        <v>21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f t="shared" si="1"/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f t="shared" si="2"/>
        <v>0</v>
      </c>
    </row>
    <row r="25" spans="1:30" x14ac:dyDescent="0.2">
      <c r="A25" s="1" t="s">
        <v>109</v>
      </c>
      <c r="B25" s="1" t="s">
        <v>66</v>
      </c>
      <c r="C25" s="10" t="s">
        <v>73</v>
      </c>
      <c r="D25" s="1" t="s">
        <v>49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f t="shared" si="1"/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f t="shared" si="2"/>
        <v>0</v>
      </c>
    </row>
    <row r="26" spans="1:30" x14ac:dyDescent="0.2">
      <c r="A26" s="1" t="s">
        <v>109</v>
      </c>
      <c r="B26" s="1" t="s">
        <v>35</v>
      </c>
      <c r="C26" s="10" t="s">
        <v>75</v>
      </c>
      <c r="D26" s="1" t="s">
        <v>21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f t="shared" si="1"/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f t="shared" si="2"/>
        <v>0</v>
      </c>
    </row>
    <row r="27" spans="1:30" x14ac:dyDescent="0.2">
      <c r="A27" s="1" t="s">
        <v>109</v>
      </c>
      <c r="B27" s="1" t="s">
        <v>35</v>
      </c>
      <c r="C27" s="10" t="s">
        <v>75</v>
      </c>
      <c r="D27" s="1" t="s">
        <v>49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f t="shared" si="1"/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f t="shared" si="2"/>
        <v>0</v>
      </c>
    </row>
    <row r="28" spans="1:30" x14ac:dyDescent="0.2">
      <c r="A28" s="1" t="s">
        <v>109</v>
      </c>
      <c r="B28" s="1" t="s">
        <v>59</v>
      </c>
      <c r="C28" s="10" t="s">
        <v>71</v>
      </c>
      <c r="D28" s="1" t="s">
        <v>53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f t="shared" si="1"/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f t="shared" si="2"/>
        <v>0</v>
      </c>
    </row>
    <row r="29" spans="1:30" x14ac:dyDescent="0.2">
      <c r="A29" s="1" t="s">
        <v>109</v>
      </c>
      <c r="B29" s="1" t="s">
        <v>59</v>
      </c>
      <c r="C29" s="10" t="s">
        <v>71</v>
      </c>
      <c r="D29" s="1" t="s">
        <v>20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f t="shared" si="1"/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f t="shared" si="2"/>
        <v>0</v>
      </c>
    </row>
    <row r="30" spans="1:30" x14ac:dyDescent="0.2">
      <c r="A30" s="1" t="s">
        <v>109</v>
      </c>
      <c r="B30" s="1" t="s">
        <v>59</v>
      </c>
      <c r="C30" s="10" t="s">
        <v>71</v>
      </c>
      <c r="D30" s="1" t="s">
        <v>52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f t="shared" si="1"/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f t="shared" si="2"/>
        <v>0</v>
      </c>
    </row>
    <row r="31" spans="1:30" x14ac:dyDescent="0.2">
      <c r="A31" s="1" t="s">
        <v>109</v>
      </c>
      <c r="B31" s="1" t="s">
        <v>59</v>
      </c>
      <c r="C31" s="10" t="s">
        <v>71</v>
      </c>
      <c r="D31" s="1" t="s">
        <v>54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f t="shared" si="1"/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f t="shared" si="2"/>
        <v>0</v>
      </c>
    </row>
    <row r="32" spans="1:30" x14ac:dyDescent="0.2">
      <c r="A32" s="1" t="s">
        <v>109</v>
      </c>
      <c r="B32" s="1" t="s">
        <v>59</v>
      </c>
      <c r="C32" s="10" t="s">
        <v>71</v>
      </c>
      <c r="D32" s="1" t="s">
        <v>21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f t="shared" si="1"/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f t="shared" si="2"/>
        <v>0</v>
      </c>
    </row>
    <row r="33" spans="1:30" x14ac:dyDescent="0.2">
      <c r="A33" s="1" t="s">
        <v>109</v>
      </c>
      <c r="B33" s="1" t="s">
        <v>59</v>
      </c>
      <c r="C33" s="10" t="s">
        <v>71</v>
      </c>
      <c r="D33" s="1" t="s">
        <v>49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f t="shared" si="1"/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f t="shared" si="2"/>
        <v>0</v>
      </c>
    </row>
    <row r="34" spans="1:30" x14ac:dyDescent="0.2">
      <c r="A34" s="1" t="s">
        <v>109</v>
      </c>
      <c r="B34" s="1" t="s">
        <v>60</v>
      </c>
      <c r="C34" s="10" t="s">
        <v>70</v>
      </c>
      <c r="D34" s="1" t="s">
        <v>53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f t="shared" si="1"/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f t="shared" si="2"/>
        <v>0</v>
      </c>
    </row>
    <row r="35" spans="1:30" x14ac:dyDescent="0.2">
      <c r="A35" s="1" t="s">
        <v>109</v>
      </c>
      <c r="B35" s="1" t="s">
        <v>60</v>
      </c>
      <c r="C35" s="10" t="s">
        <v>70</v>
      </c>
      <c r="D35" s="1" t="s">
        <v>20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f t="shared" si="1"/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f t="shared" si="2"/>
        <v>0</v>
      </c>
    </row>
    <row r="36" spans="1:30" x14ac:dyDescent="0.2">
      <c r="A36" s="1" t="s">
        <v>109</v>
      </c>
      <c r="B36" s="1" t="s">
        <v>60</v>
      </c>
      <c r="C36" s="10" t="s">
        <v>70</v>
      </c>
      <c r="D36" s="1" t="s">
        <v>52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f t="shared" si="1"/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f t="shared" si="2"/>
        <v>0</v>
      </c>
    </row>
    <row r="37" spans="1:30" x14ac:dyDescent="0.2">
      <c r="A37" s="1" t="s">
        <v>109</v>
      </c>
      <c r="B37" s="1" t="s">
        <v>60</v>
      </c>
      <c r="C37" s="10" t="s">
        <v>70</v>
      </c>
      <c r="D37" s="1" t="s">
        <v>54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f t="shared" si="1"/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f t="shared" si="2"/>
        <v>0</v>
      </c>
    </row>
    <row r="38" spans="1:30" x14ac:dyDescent="0.2">
      <c r="A38" s="1" t="s">
        <v>109</v>
      </c>
      <c r="B38" s="1" t="s">
        <v>60</v>
      </c>
      <c r="C38" s="10" t="s">
        <v>70</v>
      </c>
      <c r="D38" s="1" t="s">
        <v>21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f t="shared" si="1"/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f t="shared" si="2"/>
        <v>0</v>
      </c>
    </row>
    <row r="39" spans="1:30" x14ac:dyDescent="0.2">
      <c r="A39" s="1" t="s">
        <v>109</v>
      </c>
      <c r="B39" s="1" t="s">
        <v>60</v>
      </c>
      <c r="C39" s="10" t="s">
        <v>70</v>
      </c>
      <c r="D39" s="1" t="s">
        <v>49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f t="shared" si="1"/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f t="shared" si="2"/>
        <v>0</v>
      </c>
    </row>
    <row r="40" spans="1:30" x14ac:dyDescent="0.2">
      <c r="A40" s="1" t="s">
        <v>109</v>
      </c>
      <c r="B40" s="1" t="s">
        <v>61</v>
      </c>
      <c r="C40" s="10" t="s">
        <v>74</v>
      </c>
      <c r="D40" s="1" t="s">
        <v>53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f t="shared" si="1"/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f t="shared" si="2"/>
        <v>0</v>
      </c>
    </row>
    <row r="41" spans="1:30" x14ac:dyDescent="0.2">
      <c r="A41" s="1" t="s">
        <v>109</v>
      </c>
      <c r="B41" s="1" t="s">
        <v>61</v>
      </c>
      <c r="C41" s="10" t="s">
        <v>74</v>
      </c>
      <c r="D41" s="1" t="s">
        <v>20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f t="shared" si="1"/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f t="shared" si="2"/>
        <v>0</v>
      </c>
    </row>
    <row r="42" spans="1:30" x14ac:dyDescent="0.2">
      <c r="A42" s="1" t="s">
        <v>109</v>
      </c>
      <c r="B42" s="1" t="s">
        <v>61</v>
      </c>
      <c r="C42" s="10" t="s">
        <v>74</v>
      </c>
      <c r="D42" s="1" t="s">
        <v>52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f t="shared" si="1"/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f t="shared" si="2"/>
        <v>0</v>
      </c>
    </row>
    <row r="43" spans="1:30" x14ac:dyDescent="0.2">
      <c r="A43" s="1" t="s">
        <v>109</v>
      </c>
      <c r="B43" s="1" t="s">
        <v>61</v>
      </c>
      <c r="C43" s="10" t="s">
        <v>74</v>
      </c>
      <c r="D43" s="1" t="s">
        <v>54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f t="shared" si="1"/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f t="shared" si="2"/>
        <v>0</v>
      </c>
    </row>
    <row r="44" spans="1:30" x14ac:dyDescent="0.2">
      <c r="A44" s="1" t="s">
        <v>109</v>
      </c>
      <c r="B44" s="1" t="s">
        <v>61</v>
      </c>
      <c r="C44" s="10" t="s">
        <v>74</v>
      </c>
      <c r="D44" s="1" t="s">
        <v>21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f t="shared" si="1"/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f t="shared" si="2"/>
        <v>0</v>
      </c>
    </row>
    <row r="45" spans="1:30" x14ac:dyDescent="0.2">
      <c r="A45" s="1" t="s">
        <v>109</v>
      </c>
      <c r="B45" s="1" t="s">
        <v>61</v>
      </c>
      <c r="C45" s="10" t="s">
        <v>74</v>
      </c>
      <c r="D45" s="1" t="s">
        <v>49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f t="shared" si="1"/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f t="shared" si="2"/>
        <v>0</v>
      </c>
    </row>
    <row r="46" spans="1:30" x14ac:dyDescent="0.2">
      <c r="A46" s="1" t="s">
        <v>109</v>
      </c>
      <c r="B46" s="1" t="s">
        <v>62</v>
      </c>
      <c r="C46" s="10" t="s">
        <v>69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f t="shared" si="1"/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f t="shared" si="2"/>
        <v>0</v>
      </c>
    </row>
    <row r="47" spans="1:30" x14ac:dyDescent="0.2">
      <c r="A47" s="1" t="s">
        <v>109</v>
      </c>
      <c r="B47" s="1" t="s">
        <v>62</v>
      </c>
      <c r="C47" s="10" t="s">
        <v>69</v>
      </c>
      <c r="D47" s="1" t="s">
        <v>20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f t="shared" si="1"/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f t="shared" si="2"/>
        <v>0</v>
      </c>
    </row>
    <row r="48" spans="1:30" x14ac:dyDescent="0.2">
      <c r="A48" s="1" t="s">
        <v>109</v>
      </c>
      <c r="B48" s="1" t="s">
        <v>62</v>
      </c>
      <c r="C48" s="10" t="s">
        <v>69</v>
      </c>
      <c r="D48" s="1" t="s">
        <v>52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f t="shared" si="1"/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f t="shared" si="2"/>
        <v>0</v>
      </c>
    </row>
    <row r="49" spans="1:30" x14ac:dyDescent="0.2">
      <c r="A49" s="1" t="s">
        <v>109</v>
      </c>
      <c r="B49" s="1" t="s">
        <v>62</v>
      </c>
      <c r="C49" s="10" t="s">
        <v>69</v>
      </c>
      <c r="D49" s="1" t="s">
        <v>54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f t="shared" si="1"/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f t="shared" si="2"/>
        <v>0</v>
      </c>
    </row>
    <row r="50" spans="1:30" x14ac:dyDescent="0.2">
      <c r="A50" s="1" t="s">
        <v>109</v>
      </c>
      <c r="B50" s="1" t="s">
        <v>62</v>
      </c>
      <c r="C50" s="10" t="s">
        <v>69</v>
      </c>
      <c r="D50" s="1" t="s">
        <v>21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f t="shared" si="1"/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f t="shared" si="2"/>
        <v>0</v>
      </c>
    </row>
    <row r="51" spans="1:30" x14ac:dyDescent="0.2">
      <c r="A51" s="1" t="s">
        <v>109</v>
      </c>
      <c r="B51" s="1" t="s">
        <v>62</v>
      </c>
      <c r="C51" s="10" t="s">
        <v>69</v>
      </c>
      <c r="D51" s="1" t="s">
        <v>49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f t="shared" si="1"/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f t="shared" si="2"/>
        <v>0</v>
      </c>
    </row>
    <row r="52" spans="1:30" x14ac:dyDescent="0.2">
      <c r="A52" s="1" t="s">
        <v>109</v>
      </c>
      <c r="B52" s="1" t="s">
        <v>63</v>
      </c>
      <c r="C52" s="10" t="s">
        <v>69</v>
      </c>
      <c r="D52" s="1" t="s">
        <v>53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f t="shared" si="1"/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f t="shared" si="2"/>
        <v>0</v>
      </c>
    </row>
    <row r="53" spans="1:30" x14ac:dyDescent="0.2">
      <c r="A53" s="1" t="s">
        <v>109</v>
      </c>
      <c r="B53" s="1" t="s">
        <v>63</v>
      </c>
      <c r="C53" s="10" t="s">
        <v>69</v>
      </c>
      <c r="D53" s="1" t="s">
        <v>20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f t="shared" si="1"/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f t="shared" si="2"/>
        <v>0</v>
      </c>
    </row>
    <row r="54" spans="1:30" x14ac:dyDescent="0.2">
      <c r="A54" s="1" t="s">
        <v>109</v>
      </c>
      <c r="B54" s="1" t="s">
        <v>63</v>
      </c>
      <c r="C54" s="10" t="s">
        <v>69</v>
      </c>
      <c r="D54" s="1" t="s">
        <v>52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f t="shared" si="1"/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f t="shared" si="2"/>
        <v>0</v>
      </c>
    </row>
    <row r="55" spans="1:30" x14ac:dyDescent="0.2">
      <c r="A55" s="1" t="s">
        <v>109</v>
      </c>
      <c r="B55" s="1" t="s">
        <v>63</v>
      </c>
      <c r="C55" s="10" t="s">
        <v>69</v>
      </c>
      <c r="D55" s="1" t="s">
        <v>54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f t="shared" si="1"/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f t="shared" si="2"/>
        <v>0</v>
      </c>
    </row>
    <row r="56" spans="1:30" x14ac:dyDescent="0.2">
      <c r="A56" s="1" t="s">
        <v>109</v>
      </c>
      <c r="B56" s="1" t="s">
        <v>63</v>
      </c>
      <c r="C56" s="10" t="s">
        <v>69</v>
      </c>
      <c r="D56" s="1" t="s">
        <v>21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f t="shared" si="1"/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f t="shared" si="2"/>
        <v>0</v>
      </c>
    </row>
    <row r="57" spans="1:30" x14ac:dyDescent="0.2">
      <c r="A57" s="1" t="s">
        <v>109</v>
      </c>
      <c r="B57" s="1" t="s">
        <v>63</v>
      </c>
      <c r="C57" s="10" t="s">
        <v>69</v>
      </c>
      <c r="D57" s="1" t="s">
        <v>49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f t="shared" si="1"/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f t="shared" si="2"/>
        <v>0</v>
      </c>
    </row>
    <row r="58" spans="1:30" x14ac:dyDescent="0.2">
      <c r="A58" s="1" t="s">
        <v>109</v>
      </c>
      <c r="B58" s="1" t="s">
        <v>63</v>
      </c>
      <c r="C58" s="10" t="s">
        <v>69</v>
      </c>
      <c r="D58" s="1" t="s">
        <v>50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4</v>
      </c>
      <c r="M58" s="1">
        <v>4</v>
      </c>
      <c r="N58" s="1">
        <v>5</v>
      </c>
      <c r="O58" s="1">
        <v>5</v>
      </c>
      <c r="P58" s="1">
        <v>5</v>
      </c>
      <c r="Q58" s="1">
        <f t="shared" si="1"/>
        <v>44</v>
      </c>
      <c r="R58" s="1">
        <v>5</v>
      </c>
      <c r="S58" s="1">
        <v>5</v>
      </c>
      <c r="T58" s="1">
        <v>6</v>
      </c>
      <c r="U58" s="1">
        <v>6</v>
      </c>
      <c r="V58" s="1">
        <v>5</v>
      </c>
      <c r="W58" s="1">
        <v>6</v>
      </c>
      <c r="X58" s="1">
        <v>6</v>
      </c>
      <c r="Y58" s="1">
        <v>8</v>
      </c>
      <c r="Z58" s="1">
        <v>7</v>
      </c>
      <c r="AA58" s="1">
        <v>8</v>
      </c>
      <c r="AB58" s="1">
        <v>9</v>
      </c>
      <c r="AC58" s="1">
        <v>8</v>
      </c>
      <c r="AD58" s="1">
        <f t="shared" si="2"/>
        <v>79</v>
      </c>
    </row>
    <row r="59" spans="1:30" x14ac:dyDescent="0.2">
      <c r="A59" s="1" t="s">
        <v>109</v>
      </c>
      <c r="B59" s="1" t="s">
        <v>60</v>
      </c>
      <c r="C59" s="10" t="s">
        <v>70</v>
      </c>
      <c r="D59" s="1" t="s">
        <v>50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M59" s="1">
        <v>5</v>
      </c>
      <c r="N59" s="1">
        <v>5</v>
      </c>
      <c r="O59" s="1">
        <v>5</v>
      </c>
      <c r="P59" s="1">
        <v>5</v>
      </c>
      <c r="Q59" s="1">
        <f t="shared" si="1"/>
        <v>60</v>
      </c>
      <c r="R59" s="1">
        <v>5</v>
      </c>
      <c r="S59" s="1">
        <v>6</v>
      </c>
      <c r="T59" s="1">
        <v>7</v>
      </c>
      <c r="U59" s="1">
        <v>7</v>
      </c>
      <c r="V59" s="1">
        <v>7</v>
      </c>
      <c r="W59" s="1">
        <v>7</v>
      </c>
      <c r="X59" s="1">
        <v>8</v>
      </c>
      <c r="Y59" s="1">
        <v>8</v>
      </c>
      <c r="Z59" s="1">
        <v>8</v>
      </c>
      <c r="AA59" s="1">
        <v>8</v>
      </c>
      <c r="AB59" s="1">
        <v>8</v>
      </c>
      <c r="AC59" s="1">
        <v>8</v>
      </c>
      <c r="AD59" s="1">
        <f t="shared" si="2"/>
        <v>87</v>
      </c>
    </row>
    <row r="60" spans="1:30" x14ac:dyDescent="0.2">
      <c r="A60" s="1" t="s">
        <v>109</v>
      </c>
      <c r="B60" s="1" t="s">
        <v>61</v>
      </c>
      <c r="C60" s="10" t="s">
        <v>74</v>
      </c>
      <c r="D60" s="1" t="s">
        <v>50</v>
      </c>
      <c r="E60" s="1">
        <v>5</v>
      </c>
      <c r="F60" s="1">
        <v>5</v>
      </c>
      <c r="G60" s="1">
        <v>5</v>
      </c>
      <c r="H60" s="1">
        <v>6</v>
      </c>
      <c r="I60" s="1">
        <v>6</v>
      </c>
      <c r="J60" s="1">
        <v>6</v>
      </c>
      <c r="K60" s="1">
        <v>6</v>
      </c>
      <c r="L60" s="1">
        <v>6</v>
      </c>
      <c r="M60" s="1">
        <v>6</v>
      </c>
      <c r="N60" s="1">
        <v>6</v>
      </c>
      <c r="O60" s="1">
        <v>12</v>
      </c>
      <c r="P60" s="1">
        <v>12</v>
      </c>
      <c r="Q60" s="1">
        <f t="shared" si="1"/>
        <v>81</v>
      </c>
      <c r="R60" s="1">
        <v>12</v>
      </c>
      <c r="S60" s="1">
        <v>12</v>
      </c>
      <c r="T60" s="1">
        <v>12</v>
      </c>
      <c r="U60" s="1">
        <v>12</v>
      </c>
      <c r="V60" s="1">
        <v>12</v>
      </c>
      <c r="W60" s="1">
        <v>12</v>
      </c>
      <c r="X60" s="1">
        <v>12</v>
      </c>
      <c r="Y60" s="1">
        <v>12</v>
      </c>
      <c r="Z60" s="1">
        <v>12</v>
      </c>
      <c r="AA60" s="1">
        <v>12</v>
      </c>
      <c r="AB60" s="1">
        <v>12</v>
      </c>
      <c r="AC60" s="1">
        <v>12</v>
      </c>
      <c r="AD60" s="1">
        <f t="shared" si="2"/>
        <v>144</v>
      </c>
    </row>
    <row r="61" spans="1:30" x14ac:dyDescent="0.2">
      <c r="A61" s="1" t="s">
        <v>109</v>
      </c>
      <c r="B61" s="1" t="s">
        <v>62</v>
      </c>
      <c r="C61" s="10" t="s">
        <v>69</v>
      </c>
      <c r="D61" s="1" t="s">
        <v>50</v>
      </c>
      <c r="E61" s="1">
        <v>5</v>
      </c>
      <c r="F61" s="1">
        <v>5</v>
      </c>
      <c r="G61" s="1">
        <v>5</v>
      </c>
      <c r="H61" s="1">
        <v>6</v>
      </c>
      <c r="I61" s="1">
        <v>7</v>
      </c>
      <c r="J61" s="1">
        <v>6</v>
      </c>
      <c r="K61" s="1">
        <v>6</v>
      </c>
      <c r="L61" s="1">
        <v>8</v>
      </c>
      <c r="M61" s="1">
        <v>9</v>
      </c>
      <c r="N61" s="1">
        <v>9</v>
      </c>
      <c r="O61" s="1">
        <v>9</v>
      </c>
      <c r="P61" s="1">
        <v>9</v>
      </c>
      <c r="Q61" s="1">
        <f t="shared" si="1"/>
        <v>84</v>
      </c>
      <c r="R61" s="1">
        <v>9</v>
      </c>
      <c r="S61" s="1">
        <v>10</v>
      </c>
      <c r="T61" s="1">
        <v>10</v>
      </c>
      <c r="U61" s="1">
        <v>11</v>
      </c>
      <c r="V61" s="1">
        <v>12</v>
      </c>
      <c r="W61" s="1">
        <v>14</v>
      </c>
      <c r="X61" s="1">
        <v>15</v>
      </c>
      <c r="Y61" s="1">
        <v>16</v>
      </c>
      <c r="Z61" s="1">
        <v>16</v>
      </c>
      <c r="AA61" s="1">
        <v>16</v>
      </c>
      <c r="AB61" s="1">
        <v>16</v>
      </c>
      <c r="AC61" s="1">
        <v>16</v>
      </c>
      <c r="AD61" s="1">
        <f t="shared" si="2"/>
        <v>161</v>
      </c>
    </row>
    <row r="62" spans="1:30" x14ac:dyDescent="0.2">
      <c r="A62" s="1" t="s">
        <v>109</v>
      </c>
      <c r="B62" s="1" t="s">
        <v>59</v>
      </c>
      <c r="C62" s="10" t="s">
        <v>71</v>
      </c>
      <c r="D62" s="1" t="s">
        <v>50</v>
      </c>
      <c r="E62" s="1">
        <v>7</v>
      </c>
      <c r="F62" s="1">
        <v>7</v>
      </c>
      <c r="G62" s="1">
        <v>7</v>
      </c>
      <c r="H62" s="1">
        <v>9</v>
      </c>
      <c r="I62" s="1">
        <v>9</v>
      </c>
      <c r="J62" s="1">
        <v>9</v>
      </c>
      <c r="K62" s="1">
        <v>9</v>
      </c>
      <c r="L62" s="1">
        <v>9</v>
      </c>
      <c r="M62" s="1">
        <v>9</v>
      </c>
      <c r="N62" s="1">
        <v>12</v>
      </c>
      <c r="O62" s="1">
        <v>12</v>
      </c>
      <c r="P62" s="1">
        <v>12</v>
      </c>
      <c r="Q62" s="1">
        <f t="shared" si="1"/>
        <v>111</v>
      </c>
      <c r="R62" s="1">
        <v>12</v>
      </c>
      <c r="S62" s="1">
        <v>12</v>
      </c>
      <c r="T62" s="1">
        <v>15</v>
      </c>
      <c r="U62" s="1">
        <v>15</v>
      </c>
      <c r="V62" s="1">
        <v>15</v>
      </c>
      <c r="W62" s="1">
        <v>15</v>
      </c>
      <c r="X62" s="1">
        <v>15</v>
      </c>
      <c r="Y62" s="1">
        <v>15</v>
      </c>
      <c r="Z62" s="1">
        <v>14</v>
      </c>
      <c r="AA62" s="1">
        <v>15</v>
      </c>
      <c r="AB62" s="1">
        <v>15</v>
      </c>
      <c r="AC62" s="1">
        <v>14</v>
      </c>
      <c r="AD62" s="1">
        <f t="shared" si="2"/>
        <v>172</v>
      </c>
    </row>
    <row r="63" spans="1:30" x14ac:dyDescent="0.2">
      <c r="A63" s="1" t="s">
        <v>109</v>
      </c>
      <c r="B63" s="1" t="s">
        <v>63</v>
      </c>
      <c r="C63" s="10" t="s">
        <v>69</v>
      </c>
      <c r="D63" s="1" t="s">
        <v>51</v>
      </c>
      <c r="E63" s="1">
        <v>9</v>
      </c>
      <c r="F63" s="1">
        <v>9</v>
      </c>
      <c r="G63" s="1">
        <v>9</v>
      </c>
      <c r="H63" s="1">
        <v>9</v>
      </c>
      <c r="I63" s="1">
        <v>9</v>
      </c>
      <c r="J63" s="1">
        <v>9</v>
      </c>
      <c r="K63" s="1">
        <v>9</v>
      </c>
      <c r="L63" s="1">
        <v>12</v>
      </c>
      <c r="M63" s="1">
        <v>12</v>
      </c>
      <c r="N63" s="1">
        <v>12</v>
      </c>
      <c r="O63" s="1">
        <v>12</v>
      </c>
      <c r="P63" s="1">
        <v>12</v>
      </c>
      <c r="Q63" s="1">
        <f t="shared" si="1"/>
        <v>123</v>
      </c>
      <c r="R63" s="1">
        <v>12</v>
      </c>
      <c r="S63" s="1">
        <v>12</v>
      </c>
      <c r="T63" s="1">
        <v>18</v>
      </c>
      <c r="U63" s="1">
        <v>18</v>
      </c>
      <c r="V63" s="1">
        <v>18</v>
      </c>
      <c r="W63" s="1">
        <v>18</v>
      </c>
      <c r="X63" s="1">
        <v>18</v>
      </c>
      <c r="Y63" s="1">
        <v>24</v>
      </c>
      <c r="Z63" s="1">
        <v>24</v>
      </c>
      <c r="AA63" s="1">
        <v>24</v>
      </c>
      <c r="AB63" s="1">
        <v>24</v>
      </c>
      <c r="AC63" s="1">
        <v>24</v>
      </c>
      <c r="AD63" s="1">
        <f t="shared" si="2"/>
        <v>234</v>
      </c>
    </row>
    <row r="64" spans="1:30" x14ac:dyDescent="0.2">
      <c r="A64" s="1" t="s">
        <v>109</v>
      </c>
      <c r="B64" s="1" t="s">
        <v>35</v>
      </c>
      <c r="C64" s="10" t="s">
        <v>75</v>
      </c>
      <c r="D64" s="1" t="s">
        <v>50</v>
      </c>
      <c r="E64" s="1">
        <v>8</v>
      </c>
      <c r="F64" s="1">
        <v>8</v>
      </c>
      <c r="G64" s="1">
        <v>8</v>
      </c>
      <c r="H64" s="1">
        <v>11</v>
      </c>
      <c r="I64" s="1">
        <v>11</v>
      </c>
      <c r="J64" s="1">
        <v>11</v>
      </c>
      <c r="K64" s="1">
        <v>11</v>
      </c>
      <c r="L64" s="1">
        <v>11</v>
      </c>
      <c r="M64" s="1">
        <v>17</v>
      </c>
      <c r="N64" s="1">
        <v>20</v>
      </c>
      <c r="O64" s="1">
        <v>20</v>
      </c>
      <c r="P64" s="1">
        <v>22</v>
      </c>
      <c r="Q64" s="1">
        <f t="shared" si="1"/>
        <v>158</v>
      </c>
      <c r="R64" s="1">
        <v>22</v>
      </c>
      <c r="S64" s="1">
        <v>22</v>
      </c>
      <c r="T64" s="1">
        <v>23</v>
      </c>
      <c r="U64" s="1">
        <v>23</v>
      </c>
      <c r="V64" s="1">
        <v>24</v>
      </c>
      <c r="W64" s="1">
        <v>24</v>
      </c>
      <c r="X64" s="1">
        <v>24</v>
      </c>
      <c r="Y64" s="1">
        <v>25</v>
      </c>
      <c r="Z64" s="1">
        <v>25</v>
      </c>
      <c r="AA64" s="1">
        <v>25</v>
      </c>
      <c r="AB64" s="1">
        <v>26</v>
      </c>
      <c r="AC64" s="1">
        <v>26</v>
      </c>
      <c r="AD64" s="1">
        <f t="shared" si="2"/>
        <v>289</v>
      </c>
    </row>
    <row r="65" spans="1:30" x14ac:dyDescent="0.2">
      <c r="A65" s="1" t="s">
        <v>109</v>
      </c>
      <c r="B65" s="1" t="s">
        <v>66</v>
      </c>
      <c r="C65" s="10" t="s">
        <v>73</v>
      </c>
      <c r="D65" s="1" t="s">
        <v>50</v>
      </c>
      <c r="E65" s="1">
        <v>9</v>
      </c>
      <c r="F65" s="1">
        <v>9</v>
      </c>
      <c r="G65" s="1">
        <v>9</v>
      </c>
      <c r="H65" s="1">
        <v>12</v>
      </c>
      <c r="I65" s="1">
        <v>12</v>
      </c>
      <c r="J65" s="1">
        <v>12</v>
      </c>
      <c r="K65" s="1">
        <v>12</v>
      </c>
      <c r="L65" s="1">
        <v>12</v>
      </c>
      <c r="M65" s="1">
        <v>12</v>
      </c>
      <c r="N65" s="1">
        <v>22</v>
      </c>
      <c r="O65" s="1">
        <v>22</v>
      </c>
      <c r="P65" s="1">
        <v>22</v>
      </c>
      <c r="Q65" s="1">
        <f t="shared" si="1"/>
        <v>165</v>
      </c>
      <c r="R65" s="1">
        <v>22</v>
      </c>
      <c r="S65" s="1">
        <v>22</v>
      </c>
      <c r="T65" s="1">
        <v>25</v>
      </c>
      <c r="U65" s="1">
        <v>25</v>
      </c>
      <c r="V65" s="1">
        <v>25</v>
      </c>
      <c r="W65" s="1">
        <v>25</v>
      </c>
      <c r="X65" s="1">
        <v>25</v>
      </c>
      <c r="Y65" s="1">
        <v>27</v>
      </c>
      <c r="Z65" s="1">
        <v>27</v>
      </c>
      <c r="AA65" s="1">
        <v>27</v>
      </c>
      <c r="AB65" s="1">
        <v>27</v>
      </c>
      <c r="AC65" s="1">
        <v>27</v>
      </c>
      <c r="AD65" s="1">
        <f t="shared" si="2"/>
        <v>304</v>
      </c>
    </row>
    <row r="66" spans="1:30" x14ac:dyDescent="0.2">
      <c r="A66" s="1" t="s">
        <v>109</v>
      </c>
      <c r="B66" s="1" t="s">
        <v>60</v>
      </c>
      <c r="C66" s="10" t="s">
        <v>70</v>
      </c>
      <c r="D66" s="1" t="s">
        <v>51</v>
      </c>
      <c r="E66" s="1">
        <v>13</v>
      </c>
      <c r="F66" s="1">
        <v>13</v>
      </c>
      <c r="G66" s="1">
        <v>13</v>
      </c>
      <c r="H66" s="1">
        <v>13</v>
      </c>
      <c r="I66" s="1">
        <v>13</v>
      </c>
      <c r="J66" s="1">
        <v>13</v>
      </c>
      <c r="K66" s="1">
        <v>13</v>
      </c>
      <c r="L66" s="1">
        <v>13</v>
      </c>
      <c r="M66" s="1">
        <v>15</v>
      </c>
      <c r="N66" s="1">
        <v>20</v>
      </c>
      <c r="O66" s="1">
        <v>20</v>
      </c>
      <c r="P66" s="1">
        <v>20</v>
      </c>
      <c r="Q66" s="1">
        <f t="shared" si="1"/>
        <v>179</v>
      </c>
      <c r="R66" s="1">
        <v>20</v>
      </c>
      <c r="S66" s="1">
        <v>20</v>
      </c>
      <c r="T66" s="1">
        <v>20</v>
      </c>
      <c r="U66" s="1">
        <v>27</v>
      </c>
      <c r="V66" s="1">
        <v>27</v>
      </c>
      <c r="W66" s="1">
        <v>27</v>
      </c>
      <c r="X66" s="1">
        <v>27</v>
      </c>
      <c r="Y66" s="1">
        <v>27</v>
      </c>
      <c r="Z66" s="1">
        <v>27</v>
      </c>
      <c r="AA66" s="1">
        <v>27</v>
      </c>
      <c r="AB66" s="1">
        <v>27</v>
      </c>
      <c r="AC66" s="1">
        <v>27</v>
      </c>
      <c r="AD66" s="1">
        <f t="shared" si="2"/>
        <v>303</v>
      </c>
    </row>
    <row r="67" spans="1:30" x14ac:dyDescent="0.2">
      <c r="A67" s="1" t="s">
        <v>109</v>
      </c>
      <c r="B67" s="1" t="s">
        <v>61</v>
      </c>
      <c r="C67" s="10" t="s">
        <v>74</v>
      </c>
      <c r="D67" s="1" t="s">
        <v>51</v>
      </c>
      <c r="E67" s="1">
        <v>11</v>
      </c>
      <c r="F67" s="1">
        <v>10</v>
      </c>
      <c r="G67" s="1">
        <v>11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26</v>
      </c>
      <c r="P67" s="1">
        <v>26</v>
      </c>
      <c r="Q67" s="1">
        <f t="shared" si="1"/>
        <v>182</v>
      </c>
      <c r="R67" s="1">
        <v>26</v>
      </c>
      <c r="S67" s="1">
        <v>26</v>
      </c>
      <c r="T67" s="1">
        <v>26</v>
      </c>
      <c r="U67" s="1">
        <v>26</v>
      </c>
      <c r="V67" s="1">
        <v>26</v>
      </c>
      <c r="W67" s="1">
        <v>26</v>
      </c>
      <c r="X67" s="1">
        <v>26</v>
      </c>
      <c r="Y67" s="1">
        <v>26</v>
      </c>
      <c r="Z67" s="1">
        <v>26</v>
      </c>
      <c r="AA67" s="1">
        <v>26</v>
      </c>
      <c r="AB67" s="1">
        <v>26</v>
      </c>
      <c r="AC67" s="1">
        <v>26</v>
      </c>
      <c r="AD67" s="1">
        <f t="shared" si="2"/>
        <v>312</v>
      </c>
    </row>
    <row r="68" spans="1:30" x14ac:dyDescent="0.2">
      <c r="A68" s="1" t="s">
        <v>109</v>
      </c>
      <c r="B68" s="1" t="s">
        <v>59</v>
      </c>
      <c r="C68" s="10" t="s">
        <v>71</v>
      </c>
      <c r="D68" s="1" t="s">
        <v>51</v>
      </c>
      <c r="E68" s="1">
        <v>12</v>
      </c>
      <c r="F68" s="1">
        <v>12</v>
      </c>
      <c r="G68" s="1">
        <v>12</v>
      </c>
      <c r="H68" s="1">
        <v>15</v>
      </c>
      <c r="I68" s="1">
        <v>15</v>
      </c>
      <c r="J68" s="1">
        <v>15</v>
      </c>
      <c r="K68" s="1">
        <v>15</v>
      </c>
      <c r="L68" s="1">
        <v>15</v>
      </c>
      <c r="M68" s="1">
        <v>15</v>
      </c>
      <c r="N68" s="1">
        <v>27</v>
      </c>
      <c r="O68" s="1">
        <v>28</v>
      </c>
      <c r="P68" s="1">
        <v>30</v>
      </c>
      <c r="Q68" s="1">
        <f t="shared" si="1"/>
        <v>211</v>
      </c>
      <c r="R68" s="1">
        <v>31</v>
      </c>
      <c r="S68" s="1">
        <v>31</v>
      </c>
      <c r="T68" s="1">
        <v>32</v>
      </c>
      <c r="U68" s="1">
        <v>32</v>
      </c>
      <c r="V68" s="1">
        <v>32</v>
      </c>
      <c r="W68" s="1">
        <v>33</v>
      </c>
      <c r="X68" s="1">
        <v>34</v>
      </c>
      <c r="Y68" s="1">
        <v>34</v>
      </c>
      <c r="Z68" s="1">
        <v>35</v>
      </c>
      <c r="AA68" s="1">
        <v>36</v>
      </c>
      <c r="AB68" s="1">
        <v>36</v>
      </c>
      <c r="AC68" s="1">
        <v>37</v>
      </c>
      <c r="AD68" s="1">
        <f t="shared" si="2"/>
        <v>403</v>
      </c>
    </row>
    <row r="69" spans="1:30" x14ac:dyDescent="0.2">
      <c r="A69" s="1" t="s">
        <v>109</v>
      </c>
      <c r="B69" s="1" t="s">
        <v>62</v>
      </c>
      <c r="C69" s="10" t="s">
        <v>69</v>
      </c>
      <c r="D69" s="1" t="s">
        <v>51</v>
      </c>
      <c r="E69" s="1">
        <v>12</v>
      </c>
      <c r="F69" s="1">
        <v>11</v>
      </c>
      <c r="G69" s="1">
        <v>12</v>
      </c>
      <c r="H69" s="1">
        <v>15</v>
      </c>
      <c r="I69" s="1">
        <v>15</v>
      </c>
      <c r="J69" s="1">
        <v>15</v>
      </c>
      <c r="K69" s="1">
        <v>15</v>
      </c>
      <c r="L69" s="1">
        <v>17</v>
      </c>
      <c r="M69" s="1">
        <v>18</v>
      </c>
      <c r="N69" s="1">
        <v>18</v>
      </c>
      <c r="O69" s="1">
        <v>18</v>
      </c>
      <c r="P69" s="1">
        <v>18</v>
      </c>
      <c r="Q69" s="1">
        <f t="shared" si="1"/>
        <v>184</v>
      </c>
      <c r="R69" s="1">
        <v>18</v>
      </c>
      <c r="S69" s="1">
        <v>18</v>
      </c>
      <c r="T69" s="1">
        <v>22</v>
      </c>
      <c r="U69" s="1">
        <v>22</v>
      </c>
      <c r="V69" s="1">
        <v>24</v>
      </c>
      <c r="W69" s="1">
        <v>24</v>
      </c>
      <c r="X69" s="1">
        <v>24</v>
      </c>
      <c r="Y69" s="1">
        <v>24</v>
      </c>
      <c r="Z69" s="1">
        <v>24</v>
      </c>
      <c r="AA69" s="1">
        <v>23</v>
      </c>
      <c r="AB69" s="1">
        <v>22</v>
      </c>
      <c r="AC69" s="1">
        <v>22</v>
      </c>
      <c r="AD69" s="1">
        <f t="shared" si="2"/>
        <v>267</v>
      </c>
    </row>
    <row r="70" spans="1:30" x14ac:dyDescent="0.2">
      <c r="A70" s="1" t="s">
        <v>109</v>
      </c>
      <c r="B70" s="1" t="s">
        <v>66</v>
      </c>
      <c r="C70" s="10" t="s">
        <v>73</v>
      </c>
      <c r="D70" s="1" t="s">
        <v>51</v>
      </c>
      <c r="E70" s="1">
        <v>13</v>
      </c>
      <c r="F70" s="1">
        <v>13</v>
      </c>
      <c r="G70" s="1">
        <v>13</v>
      </c>
      <c r="H70" s="1">
        <v>17</v>
      </c>
      <c r="I70" s="1">
        <v>17</v>
      </c>
      <c r="J70" s="1">
        <v>17</v>
      </c>
      <c r="K70" s="1">
        <v>17</v>
      </c>
      <c r="L70" s="1">
        <v>17</v>
      </c>
      <c r="M70" s="1">
        <v>17</v>
      </c>
      <c r="N70" s="1">
        <v>30</v>
      </c>
      <c r="O70" s="1">
        <v>30</v>
      </c>
      <c r="P70" s="1">
        <v>30</v>
      </c>
      <c r="Q70" s="1">
        <f t="shared" si="1"/>
        <v>231</v>
      </c>
      <c r="R70" s="1">
        <v>30</v>
      </c>
      <c r="S70" s="1">
        <v>30</v>
      </c>
      <c r="T70" s="1">
        <v>35</v>
      </c>
      <c r="U70" s="1">
        <v>35</v>
      </c>
      <c r="V70" s="1">
        <v>35</v>
      </c>
      <c r="W70" s="1">
        <v>35</v>
      </c>
      <c r="X70" s="1">
        <v>35</v>
      </c>
      <c r="Y70" s="1">
        <v>38</v>
      </c>
      <c r="Z70" s="1">
        <v>38</v>
      </c>
      <c r="AA70" s="1">
        <v>38</v>
      </c>
      <c r="AB70" s="1">
        <v>38</v>
      </c>
      <c r="AC70" s="1">
        <v>38</v>
      </c>
      <c r="AD70" s="1">
        <f t="shared" si="2"/>
        <v>425</v>
      </c>
    </row>
    <row r="71" spans="1:30" x14ac:dyDescent="0.2">
      <c r="A71" s="1" t="s">
        <v>109</v>
      </c>
      <c r="B71" s="1" t="s">
        <v>35</v>
      </c>
      <c r="C71" s="10" t="s">
        <v>75</v>
      </c>
      <c r="D71" s="1" t="s">
        <v>51</v>
      </c>
      <c r="E71" s="1">
        <v>13</v>
      </c>
      <c r="F71" s="1">
        <v>13</v>
      </c>
      <c r="G71" s="1">
        <v>13</v>
      </c>
      <c r="H71" s="1">
        <v>17</v>
      </c>
      <c r="I71" s="1">
        <v>17</v>
      </c>
      <c r="J71" s="1">
        <v>17</v>
      </c>
      <c r="K71" s="1">
        <v>17</v>
      </c>
      <c r="L71" s="1">
        <v>17</v>
      </c>
      <c r="M71" s="1">
        <v>26</v>
      </c>
      <c r="N71" s="1">
        <v>30</v>
      </c>
      <c r="O71" s="1">
        <v>31</v>
      </c>
      <c r="P71" s="1">
        <v>33</v>
      </c>
      <c r="Q71" s="1">
        <f t="shared" si="1"/>
        <v>244</v>
      </c>
      <c r="R71" s="1">
        <v>34</v>
      </c>
      <c r="S71" s="1">
        <v>34</v>
      </c>
      <c r="T71" s="1">
        <v>35</v>
      </c>
      <c r="U71" s="1">
        <v>35</v>
      </c>
      <c r="V71" s="1">
        <v>36</v>
      </c>
      <c r="W71" s="1">
        <v>36</v>
      </c>
      <c r="X71" s="1">
        <v>37</v>
      </c>
      <c r="Y71" s="1">
        <v>38</v>
      </c>
      <c r="Z71" s="1">
        <v>38</v>
      </c>
      <c r="AA71" s="1">
        <v>39</v>
      </c>
      <c r="AB71" s="1">
        <v>40</v>
      </c>
      <c r="AC71" s="1">
        <v>40</v>
      </c>
      <c r="AD71" s="1">
        <f t="shared" si="2"/>
        <v>442</v>
      </c>
    </row>
    <row r="72" spans="1:30" x14ac:dyDescent="0.2">
      <c r="A72" s="1" t="s">
        <v>109</v>
      </c>
      <c r="B72" s="1" t="s">
        <v>62</v>
      </c>
      <c r="C72" s="10" t="s">
        <v>69</v>
      </c>
      <c r="D72" s="1" t="s">
        <v>56</v>
      </c>
      <c r="E72" s="8">
        <v>55</v>
      </c>
      <c r="F72" s="8">
        <v>50</v>
      </c>
      <c r="G72" s="8">
        <v>55</v>
      </c>
      <c r="H72" s="8">
        <v>87</v>
      </c>
      <c r="I72" s="8">
        <v>69</v>
      </c>
      <c r="J72" s="8">
        <v>110</v>
      </c>
      <c r="K72" s="8">
        <v>105</v>
      </c>
      <c r="L72" s="8">
        <v>114</v>
      </c>
      <c r="M72" s="8">
        <v>105</v>
      </c>
      <c r="N72" s="8">
        <v>123</v>
      </c>
      <c r="O72" s="8">
        <v>128</v>
      </c>
      <c r="P72" s="8">
        <v>137</v>
      </c>
      <c r="Q72" s="8">
        <f t="shared" ref="Q72:Q135" si="3">SUM(E72:P72)</f>
        <v>1138</v>
      </c>
      <c r="R72" s="8">
        <v>142</v>
      </c>
      <c r="S72" s="8">
        <v>142</v>
      </c>
      <c r="T72" s="8">
        <v>146</v>
      </c>
      <c r="U72" s="8">
        <v>146</v>
      </c>
      <c r="V72" s="8">
        <v>146</v>
      </c>
      <c r="W72" s="8">
        <v>151</v>
      </c>
      <c r="X72" s="8">
        <v>155</v>
      </c>
      <c r="Y72" s="8">
        <v>155</v>
      </c>
      <c r="Z72" s="8">
        <v>160</v>
      </c>
      <c r="AA72" s="8">
        <v>165</v>
      </c>
      <c r="AB72" s="8">
        <v>165</v>
      </c>
      <c r="AC72" s="8">
        <v>169</v>
      </c>
      <c r="AD72" s="8">
        <f t="shared" ref="AD72:AD135" si="4">SUM(R72:AC72)</f>
        <v>1842</v>
      </c>
    </row>
    <row r="73" spans="1:30" x14ac:dyDescent="0.2">
      <c r="A73" s="1" t="s">
        <v>109</v>
      </c>
      <c r="B73" s="1" t="s">
        <v>60</v>
      </c>
      <c r="C73" s="10" t="s">
        <v>70</v>
      </c>
      <c r="D73" s="1" t="s">
        <v>56</v>
      </c>
      <c r="E73" s="8">
        <v>67</v>
      </c>
      <c r="F73" s="8">
        <v>62</v>
      </c>
      <c r="G73" s="8">
        <v>67</v>
      </c>
      <c r="H73" s="8">
        <v>108</v>
      </c>
      <c r="I73" s="8">
        <v>88</v>
      </c>
      <c r="J73" s="8">
        <v>139</v>
      </c>
      <c r="K73" s="8">
        <v>134</v>
      </c>
      <c r="L73" s="8">
        <v>144</v>
      </c>
      <c r="M73" s="8">
        <v>134</v>
      </c>
      <c r="N73" s="8">
        <v>160</v>
      </c>
      <c r="O73" s="8">
        <v>165</v>
      </c>
      <c r="P73" s="8">
        <v>175</v>
      </c>
      <c r="Q73" s="8">
        <f t="shared" si="3"/>
        <v>1443</v>
      </c>
      <c r="R73" s="8">
        <v>175</v>
      </c>
      <c r="S73" s="8">
        <v>181</v>
      </c>
      <c r="T73" s="8">
        <v>181</v>
      </c>
      <c r="U73" s="8">
        <v>186</v>
      </c>
      <c r="V73" s="8">
        <v>186</v>
      </c>
      <c r="W73" s="8">
        <v>191</v>
      </c>
      <c r="X73" s="8">
        <v>196</v>
      </c>
      <c r="Y73" s="8">
        <v>196</v>
      </c>
      <c r="Z73" s="8">
        <v>201</v>
      </c>
      <c r="AA73" s="8">
        <v>206</v>
      </c>
      <c r="AB73" s="8">
        <v>206</v>
      </c>
      <c r="AC73" s="8">
        <v>212</v>
      </c>
      <c r="AD73" s="8">
        <f t="shared" si="4"/>
        <v>2317</v>
      </c>
    </row>
    <row r="74" spans="1:30" x14ac:dyDescent="0.2">
      <c r="A74" s="1" t="s">
        <v>109</v>
      </c>
      <c r="B74" s="1" t="s">
        <v>61</v>
      </c>
      <c r="C74" s="10" t="s">
        <v>74</v>
      </c>
      <c r="D74" s="1" t="s">
        <v>56</v>
      </c>
      <c r="E74" s="8">
        <v>77</v>
      </c>
      <c r="F74" s="8">
        <v>70</v>
      </c>
      <c r="G74" s="8">
        <v>77</v>
      </c>
      <c r="H74" s="8">
        <v>120</v>
      </c>
      <c r="I74" s="8">
        <v>99</v>
      </c>
      <c r="J74" s="8">
        <v>155</v>
      </c>
      <c r="K74" s="8">
        <v>148</v>
      </c>
      <c r="L74" s="8">
        <v>162</v>
      </c>
      <c r="M74" s="8">
        <v>148</v>
      </c>
      <c r="N74" s="8">
        <v>176</v>
      </c>
      <c r="O74" s="8">
        <v>183</v>
      </c>
      <c r="P74" s="8">
        <v>197</v>
      </c>
      <c r="Q74" s="8">
        <f t="shared" si="3"/>
        <v>1612</v>
      </c>
      <c r="R74" s="8">
        <v>197</v>
      </c>
      <c r="S74" s="8">
        <v>197</v>
      </c>
      <c r="T74" s="8">
        <v>204</v>
      </c>
      <c r="U74" s="8">
        <v>204</v>
      </c>
      <c r="V74" s="8">
        <v>211</v>
      </c>
      <c r="W74" s="8">
        <v>211</v>
      </c>
      <c r="X74" s="8">
        <v>218</v>
      </c>
      <c r="Y74" s="8">
        <v>218</v>
      </c>
      <c r="Z74" s="8">
        <v>225</v>
      </c>
      <c r="AA74" s="8">
        <v>232</v>
      </c>
      <c r="AB74" s="8">
        <v>232</v>
      </c>
      <c r="AC74" s="8">
        <v>239</v>
      </c>
      <c r="AD74" s="8">
        <f t="shared" si="4"/>
        <v>2588</v>
      </c>
    </row>
    <row r="75" spans="1:30" x14ac:dyDescent="0.2">
      <c r="A75" s="1" t="s">
        <v>109</v>
      </c>
      <c r="B75" s="1" t="s">
        <v>66</v>
      </c>
      <c r="C75" s="10" t="s">
        <v>73</v>
      </c>
      <c r="D75" s="1" t="s">
        <v>56</v>
      </c>
      <c r="E75" s="8">
        <v>80</v>
      </c>
      <c r="F75" s="8">
        <v>74</v>
      </c>
      <c r="G75" s="8">
        <v>80</v>
      </c>
      <c r="H75" s="8">
        <v>130</v>
      </c>
      <c r="I75" s="8">
        <v>105</v>
      </c>
      <c r="J75" s="8">
        <v>161</v>
      </c>
      <c r="K75" s="8">
        <v>161</v>
      </c>
      <c r="L75" s="8">
        <v>167</v>
      </c>
      <c r="M75" s="8">
        <v>161</v>
      </c>
      <c r="N75" s="8">
        <v>186</v>
      </c>
      <c r="O75" s="8">
        <v>192</v>
      </c>
      <c r="P75" s="8">
        <v>204</v>
      </c>
      <c r="Q75" s="8">
        <f t="shared" si="3"/>
        <v>1701</v>
      </c>
      <c r="R75" s="8">
        <v>211</v>
      </c>
      <c r="S75" s="8">
        <v>211</v>
      </c>
      <c r="T75" s="8">
        <v>217</v>
      </c>
      <c r="U75" s="8">
        <v>217</v>
      </c>
      <c r="V75" s="8">
        <v>223</v>
      </c>
      <c r="W75" s="8">
        <v>223</v>
      </c>
      <c r="X75" s="8">
        <v>229</v>
      </c>
      <c r="Y75" s="8">
        <v>235</v>
      </c>
      <c r="Z75" s="8">
        <v>235</v>
      </c>
      <c r="AA75" s="8">
        <v>241</v>
      </c>
      <c r="AB75" s="8">
        <v>248</v>
      </c>
      <c r="AC75" s="8">
        <v>248</v>
      </c>
      <c r="AD75" s="8">
        <f t="shared" si="4"/>
        <v>2738</v>
      </c>
    </row>
    <row r="76" spans="1:30" x14ac:dyDescent="0.2">
      <c r="A76" s="1" t="s">
        <v>109</v>
      </c>
      <c r="B76" s="1" t="s">
        <v>59</v>
      </c>
      <c r="C76" s="10" t="s">
        <v>71</v>
      </c>
      <c r="D76" s="1" t="s">
        <v>56</v>
      </c>
      <c r="E76" s="8">
        <v>86</v>
      </c>
      <c r="F76" s="8">
        <v>79</v>
      </c>
      <c r="G76" s="8">
        <v>86</v>
      </c>
      <c r="H76" s="8">
        <v>137</v>
      </c>
      <c r="I76" s="8">
        <v>108</v>
      </c>
      <c r="J76" s="8">
        <v>173</v>
      </c>
      <c r="K76" s="8">
        <v>165</v>
      </c>
      <c r="L76" s="8">
        <v>180</v>
      </c>
      <c r="M76" s="8">
        <v>165</v>
      </c>
      <c r="N76" s="8">
        <v>194</v>
      </c>
      <c r="O76" s="8">
        <v>201</v>
      </c>
      <c r="P76" s="8">
        <v>216</v>
      </c>
      <c r="Q76" s="8">
        <f t="shared" si="3"/>
        <v>1790</v>
      </c>
      <c r="R76" s="8">
        <v>223</v>
      </c>
      <c r="S76" s="8">
        <v>223</v>
      </c>
      <c r="T76" s="8">
        <v>230</v>
      </c>
      <c r="U76" s="8">
        <v>230</v>
      </c>
      <c r="V76" s="8">
        <v>230</v>
      </c>
      <c r="W76" s="8">
        <v>237</v>
      </c>
      <c r="X76" s="8">
        <v>245</v>
      </c>
      <c r="Y76" s="8">
        <v>245</v>
      </c>
      <c r="Z76" s="8">
        <v>252</v>
      </c>
      <c r="AA76" s="8">
        <v>259</v>
      </c>
      <c r="AB76" s="8">
        <v>259</v>
      </c>
      <c r="AC76" s="8">
        <v>266</v>
      </c>
      <c r="AD76" s="8">
        <f t="shared" si="4"/>
        <v>2899</v>
      </c>
    </row>
    <row r="77" spans="1:30" x14ac:dyDescent="0.2">
      <c r="A77" s="1" t="s">
        <v>109</v>
      </c>
      <c r="B77" s="1" t="s">
        <v>35</v>
      </c>
      <c r="C77" s="10" t="s">
        <v>75</v>
      </c>
      <c r="D77" s="1" t="s">
        <v>56</v>
      </c>
      <c r="E77" s="8">
        <v>88</v>
      </c>
      <c r="F77" s="8">
        <v>82</v>
      </c>
      <c r="G77" s="8">
        <v>88</v>
      </c>
      <c r="H77" s="8">
        <v>143</v>
      </c>
      <c r="I77" s="8">
        <v>116</v>
      </c>
      <c r="J77" s="8">
        <v>177</v>
      </c>
      <c r="K77" s="8">
        <v>177</v>
      </c>
      <c r="L77" s="8">
        <v>184</v>
      </c>
      <c r="M77" s="8">
        <v>177</v>
      </c>
      <c r="N77" s="8">
        <v>204</v>
      </c>
      <c r="O77" s="8">
        <v>211</v>
      </c>
      <c r="P77" s="8">
        <v>224</v>
      </c>
      <c r="Q77" s="8">
        <f t="shared" si="3"/>
        <v>1871</v>
      </c>
      <c r="R77" s="8">
        <v>231</v>
      </c>
      <c r="S77" s="8">
        <v>231</v>
      </c>
      <c r="T77" s="8">
        <v>238</v>
      </c>
      <c r="U77" s="8">
        <v>238</v>
      </c>
      <c r="V77" s="8">
        <v>245</v>
      </c>
      <c r="W77" s="8">
        <v>245</v>
      </c>
      <c r="X77" s="8">
        <v>252</v>
      </c>
      <c r="Y77" s="8">
        <v>258</v>
      </c>
      <c r="Z77" s="8">
        <v>258</v>
      </c>
      <c r="AA77" s="8">
        <v>265</v>
      </c>
      <c r="AB77" s="8">
        <v>272</v>
      </c>
      <c r="AC77" s="8">
        <v>272</v>
      </c>
      <c r="AD77" s="8">
        <f t="shared" si="4"/>
        <v>3005</v>
      </c>
    </row>
    <row r="78" spans="1:30" x14ac:dyDescent="0.2">
      <c r="A78" s="1" t="s">
        <v>109</v>
      </c>
      <c r="B78" s="1" t="s">
        <v>60</v>
      </c>
      <c r="C78" s="10" t="s">
        <v>70</v>
      </c>
      <c r="D78" s="1" t="s">
        <v>58</v>
      </c>
      <c r="E78" s="8">
        <v>95.25</v>
      </c>
      <c r="F78" s="8">
        <v>85.25</v>
      </c>
      <c r="G78" s="8">
        <v>80.25</v>
      </c>
      <c r="H78" s="8">
        <v>157.05000000000001</v>
      </c>
      <c r="I78" s="8">
        <v>118.15</v>
      </c>
      <c r="J78" s="8">
        <v>184.95</v>
      </c>
      <c r="K78" s="8">
        <v>189.95</v>
      </c>
      <c r="L78" s="8">
        <v>209.4</v>
      </c>
      <c r="M78" s="8">
        <v>189.95</v>
      </c>
      <c r="N78" s="8">
        <v>222.85</v>
      </c>
      <c r="O78" s="8">
        <v>247.3</v>
      </c>
      <c r="P78" s="8">
        <v>237.3</v>
      </c>
      <c r="Q78" s="8">
        <f t="shared" si="3"/>
        <v>2017.65</v>
      </c>
      <c r="R78" s="8">
        <v>237.3</v>
      </c>
      <c r="S78" s="8">
        <v>260.75</v>
      </c>
      <c r="T78" s="8">
        <v>260.75</v>
      </c>
      <c r="U78" s="8">
        <v>255.75</v>
      </c>
      <c r="V78" s="8">
        <v>255.75</v>
      </c>
      <c r="W78" s="8">
        <v>280.2</v>
      </c>
      <c r="X78" s="8">
        <v>275.2</v>
      </c>
      <c r="Y78" s="8">
        <v>275.2</v>
      </c>
      <c r="Z78" s="8">
        <v>270.2</v>
      </c>
      <c r="AA78" s="8">
        <v>294.64999999999998</v>
      </c>
      <c r="AB78" s="8">
        <v>294.64999999999998</v>
      </c>
      <c r="AC78" s="8">
        <v>288.64999999999998</v>
      </c>
      <c r="AD78" s="8">
        <f t="shared" si="4"/>
        <v>3249.05</v>
      </c>
    </row>
    <row r="79" spans="1:30" x14ac:dyDescent="0.2">
      <c r="A79" s="1" t="s">
        <v>109</v>
      </c>
      <c r="B79" s="1" t="s">
        <v>66</v>
      </c>
      <c r="C79" s="10" t="s">
        <v>73</v>
      </c>
      <c r="D79" s="1" t="s">
        <v>58</v>
      </c>
      <c r="E79" s="8">
        <v>160.53500000000003</v>
      </c>
      <c r="F79" s="8">
        <v>111.53500000000001</v>
      </c>
      <c r="G79" s="8">
        <v>105.53500000000001</v>
      </c>
      <c r="H79" s="8">
        <v>179.22499999999999</v>
      </c>
      <c r="I79" s="8">
        <v>142.38000000000002</v>
      </c>
      <c r="J79" s="8">
        <v>230.685</v>
      </c>
      <c r="K79" s="8">
        <v>230.685</v>
      </c>
      <c r="L79" s="8">
        <v>224.685</v>
      </c>
      <c r="M79" s="8">
        <v>230.685</v>
      </c>
      <c r="N79" s="8">
        <v>267.53000000000003</v>
      </c>
      <c r="O79" s="8">
        <v>261.53000000000003</v>
      </c>
      <c r="P79" s="8">
        <v>290.76000000000005</v>
      </c>
      <c r="Q79" s="8">
        <f t="shared" si="3"/>
        <v>2435.77</v>
      </c>
      <c r="R79" s="8">
        <v>283.76000000000005</v>
      </c>
      <c r="S79" s="8">
        <v>283.76000000000005</v>
      </c>
      <c r="T79" s="8">
        <v>298.375</v>
      </c>
      <c r="U79" s="8">
        <v>298.375</v>
      </c>
      <c r="V79" s="8">
        <v>312.99000000000007</v>
      </c>
      <c r="W79" s="8">
        <v>312.99000000000007</v>
      </c>
      <c r="X79" s="8">
        <v>327.60499999999996</v>
      </c>
      <c r="Y79" s="8">
        <v>321.60499999999996</v>
      </c>
      <c r="Z79" s="8">
        <v>321.60499999999996</v>
      </c>
      <c r="AA79" s="8">
        <v>336.22</v>
      </c>
      <c r="AB79" s="8">
        <v>349.83500000000004</v>
      </c>
      <c r="AC79" s="8">
        <v>349.83500000000004</v>
      </c>
      <c r="AD79" s="8">
        <f t="shared" si="4"/>
        <v>3796.9549999999999</v>
      </c>
    </row>
    <row r="80" spans="1:30" x14ac:dyDescent="0.2">
      <c r="A80" s="1" t="s">
        <v>109</v>
      </c>
      <c r="B80" s="1" t="s">
        <v>61</v>
      </c>
      <c r="C80" s="10" t="s">
        <v>74</v>
      </c>
      <c r="D80" s="1" t="s">
        <v>58</v>
      </c>
      <c r="E80" s="8">
        <v>224.15</v>
      </c>
      <c r="F80" s="8">
        <v>136.15</v>
      </c>
      <c r="G80" s="8">
        <v>129.15</v>
      </c>
      <c r="H80" s="8">
        <v>209.83999999999997</v>
      </c>
      <c r="I80" s="8">
        <v>148.38000000000002</v>
      </c>
      <c r="J80" s="8">
        <v>257.3</v>
      </c>
      <c r="K80" s="8">
        <v>264.3</v>
      </c>
      <c r="L80" s="8">
        <v>250.3</v>
      </c>
      <c r="M80" s="8">
        <v>264.3</v>
      </c>
      <c r="N80" s="8">
        <v>277.53000000000003</v>
      </c>
      <c r="O80" s="8">
        <v>311.76000000000005</v>
      </c>
      <c r="P80" s="8">
        <v>338.99000000000007</v>
      </c>
      <c r="Q80" s="8">
        <f t="shared" si="3"/>
        <v>2812.1500000000005</v>
      </c>
      <c r="R80" s="8">
        <v>338.99000000000007</v>
      </c>
      <c r="S80" s="8">
        <v>338.99000000000007</v>
      </c>
      <c r="T80" s="8">
        <v>331.99000000000007</v>
      </c>
      <c r="U80" s="8">
        <v>331.99000000000007</v>
      </c>
      <c r="V80" s="8">
        <v>366.22</v>
      </c>
      <c r="W80" s="8">
        <v>366.22</v>
      </c>
      <c r="X80" s="8">
        <v>359.22</v>
      </c>
      <c r="Y80" s="8">
        <v>359.22</v>
      </c>
      <c r="Z80" s="8">
        <v>393.45</v>
      </c>
      <c r="AA80" s="8">
        <v>386.45</v>
      </c>
      <c r="AB80" s="8">
        <v>386.45</v>
      </c>
      <c r="AC80" s="8">
        <v>379.45</v>
      </c>
      <c r="AD80" s="8">
        <f t="shared" si="4"/>
        <v>4338.6400000000003</v>
      </c>
    </row>
    <row r="81" spans="1:30" x14ac:dyDescent="0.2">
      <c r="A81" s="1" t="s">
        <v>109</v>
      </c>
      <c r="B81" s="1" t="s">
        <v>59</v>
      </c>
      <c r="C81" s="10" t="s">
        <v>71</v>
      </c>
      <c r="D81" s="1" t="s">
        <v>58</v>
      </c>
      <c r="E81" s="8">
        <v>160.76500000000004</v>
      </c>
      <c r="F81" s="8">
        <v>147.76500000000001</v>
      </c>
      <c r="G81" s="8">
        <v>140.76500000000001</v>
      </c>
      <c r="H81" s="8">
        <v>251.73999999999998</v>
      </c>
      <c r="I81" s="8">
        <v>183.55500000000004</v>
      </c>
      <c r="J81" s="8">
        <v>312.92500000000001</v>
      </c>
      <c r="K81" s="8">
        <v>288.53000000000003</v>
      </c>
      <c r="L81" s="8">
        <v>305.92500000000001</v>
      </c>
      <c r="M81" s="8">
        <v>288.53000000000003</v>
      </c>
      <c r="N81" s="8">
        <v>324.32000000000005</v>
      </c>
      <c r="O81" s="8">
        <v>349.71500000000003</v>
      </c>
      <c r="P81" s="8">
        <v>367.11000000000007</v>
      </c>
      <c r="Q81" s="8">
        <f t="shared" si="3"/>
        <v>3121.6450000000004</v>
      </c>
      <c r="R81" s="8">
        <v>392.505</v>
      </c>
      <c r="S81" s="8">
        <v>392.505</v>
      </c>
      <c r="T81" s="8">
        <v>385.505</v>
      </c>
      <c r="U81" s="8">
        <v>385.505</v>
      </c>
      <c r="V81" s="8">
        <v>385.505</v>
      </c>
      <c r="W81" s="8">
        <v>410.9</v>
      </c>
      <c r="X81" s="8">
        <v>435.29500000000002</v>
      </c>
      <c r="Y81" s="8">
        <v>435.29500000000002</v>
      </c>
      <c r="Z81" s="8">
        <v>428.29500000000002</v>
      </c>
      <c r="AA81" s="8">
        <v>453.69000000000005</v>
      </c>
      <c r="AB81" s="8">
        <v>453.69000000000005</v>
      </c>
      <c r="AC81" s="8">
        <v>479.08500000000004</v>
      </c>
      <c r="AD81" s="8">
        <f t="shared" si="4"/>
        <v>5037.7750000000005</v>
      </c>
    </row>
    <row r="82" spans="1:30" x14ac:dyDescent="0.2">
      <c r="A82" s="1" t="s">
        <v>109</v>
      </c>
      <c r="B82" s="1" t="s">
        <v>60</v>
      </c>
      <c r="C82" s="10" t="s">
        <v>70</v>
      </c>
      <c r="D82" s="1" t="s">
        <v>57</v>
      </c>
      <c r="E82" s="8">
        <v>155</v>
      </c>
      <c r="F82" s="8">
        <v>155</v>
      </c>
      <c r="G82" s="8">
        <v>155</v>
      </c>
      <c r="H82" s="8">
        <v>279</v>
      </c>
      <c r="I82" s="8">
        <v>217</v>
      </c>
      <c r="J82" s="8">
        <v>341</v>
      </c>
      <c r="K82" s="8">
        <v>341</v>
      </c>
      <c r="L82" s="8">
        <v>372</v>
      </c>
      <c r="M82" s="8">
        <v>341</v>
      </c>
      <c r="N82" s="8">
        <v>403</v>
      </c>
      <c r="O82" s="8">
        <v>434</v>
      </c>
      <c r="P82" s="8">
        <v>434</v>
      </c>
      <c r="Q82" s="8">
        <f t="shared" si="3"/>
        <v>3627</v>
      </c>
      <c r="R82" s="8">
        <v>434</v>
      </c>
      <c r="S82" s="8">
        <v>465</v>
      </c>
      <c r="T82" s="8">
        <v>465</v>
      </c>
      <c r="U82" s="8">
        <v>465</v>
      </c>
      <c r="V82" s="8">
        <v>465</v>
      </c>
      <c r="W82" s="8">
        <v>496</v>
      </c>
      <c r="X82" s="8">
        <v>496</v>
      </c>
      <c r="Y82" s="8">
        <v>496</v>
      </c>
      <c r="Z82" s="8">
        <v>496</v>
      </c>
      <c r="AA82" s="8">
        <v>527</v>
      </c>
      <c r="AB82" s="8">
        <v>527</v>
      </c>
      <c r="AC82" s="8">
        <v>527</v>
      </c>
      <c r="AD82" s="8">
        <f t="shared" si="4"/>
        <v>5859</v>
      </c>
    </row>
    <row r="83" spans="1:30" x14ac:dyDescent="0.2">
      <c r="A83" s="1" t="s">
        <v>109</v>
      </c>
      <c r="B83" s="1" t="s">
        <v>62</v>
      </c>
      <c r="C83" s="10" t="s">
        <v>69</v>
      </c>
      <c r="D83" s="1" t="s">
        <v>58</v>
      </c>
      <c r="E83" s="8">
        <v>305.60000000000002</v>
      </c>
      <c r="F83" s="8">
        <v>185.6</v>
      </c>
      <c r="G83" s="8">
        <v>180.6</v>
      </c>
      <c r="H83" s="8">
        <v>289.96000000000004</v>
      </c>
      <c r="I83" s="8">
        <v>213.72000000000003</v>
      </c>
      <c r="J83" s="8">
        <v>361.2</v>
      </c>
      <c r="K83" s="8">
        <v>366.2</v>
      </c>
      <c r="L83" s="8">
        <v>404.32000000000005</v>
      </c>
      <c r="M83" s="8">
        <v>366.2</v>
      </c>
      <c r="N83" s="8">
        <v>442.44000000000005</v>
      </c>
      <c r="O83" s="8">
        <v>437.44000000000005</v>
      </c>
      <c r="P83" s="8">
        <v>475.56000000000006</v>
      </c>
      <c r="Q83" s="8">
        <f t="shared" si="3"/>
        <v>4028.84</v>
      </c>
      <c r="R83" s="8">
        <v>470.56000000000006</v>
      </c>
      <c r="S83" s="8">
        <v>470.56000000000006</v>
      </c>
      <c r="T83" s="8">
        <v>513.67999999999995</v>
      </c>
      <c r="U83" s="8">
        <v>513.67999999999995</v>
      </c>
      <c r="V83" s="8">
        <v>513.67999999999995</v>
      </c>
      <c r="W83" s="8">
        <v>508.67999999999995</v>
      </c>
      <c r="X83" s="8">
        <v>551.79999999999995</v>
      </c>
      <c r="Y83" s="8">
        <v>551.79999999999995</v>
      </c>
      <c r="Z83" s="8">
        <v>546.79999999999995</v>
      </c>
      <c r="AA83" s="8">
        <v>588.92000000000007</v>
      </c>
      <c r="AB83" s="8">
        <v>588.92000000000007</v>
      </c>
      <c r="AC83" s="8">
        <v>584.92000000000007</v>
      </c>
      <c r="AD83" s="8">
        <f t="shared" si="4"/>
        <v>6404</v>
      </c>
    </row>
    <row r="84" spans="1:30" x14ac:dyDescent="0.2">
      <c r="A84" s="1" t="s">
        <v>109</v>
      </c>
      <c r="B84" s="1" t="s">
        <v>34</v>
      </c>
      <c r="C84" s="10" t="s">
        <v>75</v>
      </c>
      <c r="D84" s="1" t="s">
        <v>58</v>
      </c>
      <c r="E84" s="8">
        <v>200.38000000000002</v>
      </c>
      <c r="F84" s="8">
        <v>177.38000000000002</v>
      </c>
      <c r="G84" s="8">
        <v>170.38000000000002</v>
      </c>
      <c r="H84" s="8">
        <v>299.08000000000004</v>
      </c>
      <c r="I84" s="8">
        <v>249.4</v>
      </c>
      <c r="J84" s="8">
        <v>370.1</v>
      </c>
      <c r="K84" s="8">
        <v>341.76000000000005</v>
      </c>
      <c r="L84" s="8">
        <v>370.1</v>
      </c>
      <c r="M84" s="8">
        <v>341.76000000000005</v>
      </c>
      <c r="N84" s="8">
        <v>419.78</v>
      </c>
      <c r="O84" s="8">
        <v>448.12</v>
      </c>
      <c r="P84" s="8">
        <v>441.12</v>
      </c>
      <c r="Q84" s="8">
        <f t="shared" si="3"/>
        <v>3829.3600000000006</v>
      </c>
      <c r="R84" s="8">
        <v>469.46000000000004</v>
      </c>
      <c r="S84" s="8">
        <v>469.46000000000004</v>
      </c>
      <c r="T84" s="8">
        <v>497.8</v>
      </c>
      <c r="U84" s="8">
        <v>497.8</v>
      </c>
      <c r="V84" s="8">
        <v>490.8</v>
      </c>
      <c r="W84" s="8">
        <v>490.8</v>
      </c>
      <c r="X84" s="8">
        <v>519.1400000000001</v>
      </c>
      <c r="Y84" s="8">
        <v>519.1400000000001</v>
      </c>
      <c r="Z84" s="8">
        <v>547.48</v>
      </c>
      <c r="AA84" s="8">
        <v>547.48</v>
      </c>
      <c r="AB84" s="8">
        <v>540.48</v>
      </c>
      <c r="AC84" s="8">
        <v>568.82000000000005</v>
      </c>
      <c r="AD84" s="8">
        <f t="shared" si="4"/>
        <v>6158.66</v>
      </c>
    </row>
    <row r="85" spans="1:30" x14ac:dyDescent="0.2">
      <c r="A85" s="1" t="s">
        <v>109</v>
      </c>
      <c r="B85" s="1" t="s">
        <v>35</v>
      </c>
      <c r="C85" s="10" t="s">
        <v>75</v>
      </c>
      <c r="D85" s="1" t="s">
        <v>58</v>
      </c>
      <c r="E85" s="8">
        <v>221.16000000000003</v>
      </c>
      <c r="F85" s="8">
        <v>177.16000000000003</v>
      </c>
      <c r="G85" s="8">
        <v>171.16000000000003</v>
      </c>
      <c r="H85" s="8">
        <v>310.53000000000003</v>
      </c>
      <c r="I85" s="8">
        <v>240.34500000000003</v>
      </c>
      <c r="J85" s="8">
        <v>373.71500000000003</v>
      </c>
      <c r="K85" s="8">
        <v>373.71500000000003</v>
      </c>
      <c r="L85" s="8">
        <v>399.11000000000007</v>
      </c>
      <c r="M85" s="8">
        <v>373.71500000000003</v>
      </c>
      <c r="N85" s="8">
        <v>443.9</v>
      </c>
      <c r="O85" s="8">
        <v>436.9</v>
      </c>
      <c r="P85" s="8">
        <v>488.69000000000005</v>
      </c>
      <c r="Q85" s="8">
        <f t="shared" si="3"/>
        <v>4010.1000000000008</v>
      </c>
      <c r="R85" s="8">
        <v>481.69000000000005</v>
      </c>
      <c r="S85" s="8">
        <v>481.69000000000005</v>
      </c>
      <c r="T85" s="8">
        <v>507.08500000000004</v>
      </c>
      <c r="U85" s="8">
        <v>507.08500000000004</v>
      </c>
      <c r="V85" s="8">
        <v>532.48</v>
      </c>
      <c r="W85" s="8">
        <v>532.48</v>
      </c>
      <c r="X85" s="8">
        <v>525.48</v>
      </c>
      <c r="Y85" s="8">
        <v>551.875</v>
      </c>
      <c r="Z85" s="8">
        <v>551.875</v>
      </c>
      <c r="AA85" s="8">
        <v>544.875</v>
      </c>
      <c r="AB85" s="8">
        <v>570.27</v>
      </c>
      <c r="AC85" s="8">
        <v>570.27</v>
      </c>
      <c r="AD85" s="8">
        <f t="shared" si="4"/>
        <v>6357.1550000000007</v>
      </c>
    </row>
    <row r="86" spans="1:30" x14ac:dyDescent="0.2">
      <c r="A86" s="1" t="s">
        <v>109</v>
      </c>
      <c r="B86" s="1" t="s">
        <v>66</v>
      </c>
      <c r="C86" s="10" t="s">
        <v>73</v>
      </c>
      <c r="D86" s="1" t="s">
        <v>57</v>
      </c>
      <c r="E86" s="8">
        <v>195.3</v>
      </c>
      <c r="F86" s="8">
        <v>195.3</v>
      </c>
      <c r="G86" s="8">
        <v>195.3</v>
      </c>
      <c r="H86" s="8">
        <v>325.5</v>
      </c>
      <c r="I86" s="8">
        <v>260.40000000000003</v>
      </c>
      <c r="J86" s="8">
        <v>412.3</v>
      </c>
      <c r="K86" s="8">
        <v>412.3</v>
      </c>
      <c r="L86" s="8">
        <v>412.3</v>
      </c>
      <c r="M86" s="8">
        <v>412.3</v>
      </c>
      <c r="N86" s="8">
        <v>477.40000000000003</v>
      </c>
      <c r="O86" s="8">
        <v>477.40000000000003</v>
      </c>
      <c r="P86" s="8">
        <v>520.80000000000007</v>
      </c>
      <c r="Q86" s="8">
        <f t="shared" si="3"/>
        <v>4296.6000000000004</v>
      </c>
      <c r="R86" s="8">
        <v>520.80000000000007</v>
      </c>
      <c r="S86" s="8">
        <v>520.80000000000007</v>
      </c>
      <c r="T86" s="8">
        <v>542.5</v>
      </c>
      <c r="U86" s="8">
        <v>542.5</v>
      </c>
      <c r="V86" s="8">
        <v>564.20000000000005</v>
      </c>
      <c r="W86" s="8">
        <v>564.20000000000005</v>
      </c>
      <c r="X86" s="8">
        <v>585.9</v>
      </c>
      <c r="Y86" s="8">
        <v>585.9</v>
      </c>
      <c r="Z86" s="8">
        <v>585.9</v>
      </c>
      <c r="AA86" s="8">
        <v>607.6</v>
      </c>
      <c r="AB86" s="8">
        <v>629.30000000000007</v>
      </c>
      <c r="AC86" s="8">
        <v>629.30000000000007</v>
      </c>
      <c r="AD86" s="8">
        <f t="shared" si="4"/>
        <v>6878.9000000000005</v>
      </c>
    </row>
    <row r="87" spans="1:30" x14ac:dyDescent="0.2">
      <c r="A87" s="1" t="s">
        <v>109</v>
      </c>
      <c r="B87" s="1" t="s">
        <v>61</v>
      </c>
      <c r="C87" s="10" t="s">
        <v>74</v>
      </c>
      <c r="D87" s="1" t="s">
        <v>57</v>
      </c>
      <c r="E87" s="8">
        <v>217</v>
      </c>
      <c r="F87" s="8">
        <v>217</v>
      </c>
      <c r="G87" s="8">
        <v>217</v>
      </c>
      <c r="H87" s="8">
        <v>347.2</v>
      </c>
      <c r="I87" s="8">
        <v>260.40000000000003</v>
      </c>
      <c r="J87" s="8">
        <v>434</v>
      </c>
      <c r="K87" s="8">
        <v>434</v>
      </c>
      <c r="L87" s="8">
        <v>434</v>
      </c>
      <c r="M87" s="8">
        <v>434</v>
      </c>
      <c r="N87" s="8">
        <v>477.40000000000003</v>
      </c>
      <c r="O87" s="8">
        <v>520.80000000000007</v>
      </c>
      <c r="P87" s="8">
        <v>564.20000000000005</v>
      </c>
      <c r="Q87" s="8">
        <f t="shared" si="3"/>
        <v>4557.0000000000009</v>
      </c>
      <c r="R87" s="8">
        <v>564.20000000000005</v>
      </c>
      <c r="S87" s="8">
        <v>564.20000000000005</v>
      </c>
      <c r="T87" s="8">
        <v>564.20000000000005</v>
      </c>
      <c r="U87" s="8">
        <v>564.20000000000005</v>
      </c>
      <c r="V87" s="8">
        <v>607.6</v>
      </c>
      <c r="W87" s="8">
        <v>607.6</v>
      </c>
      <c r="X87" s="8">
        <v>607.6</v>
      </c>
      <c r="Y87" s="8">
        <v>607.6</v>
      </c>
      <c r="Z87" s="8">
        <v>651</v>
      </c>
      <c r="AA87" s="8">
        <v>651</v>
      </c>
      <c r="AB87" s="8">
        <v>651</v>
      </c>
      <c r="AC87" s="8">
        <v>651</v>
      </c>
      <c r="AD87" s="8">
        <f t="shared" si="4"/>
        <v>7291.2</v>
      </c>
    </row>
    <row r="88" spans="1:30" x14ac:dyDescent="0.2">
      <c r="A88" s="1" t="s">
        <v>109</v>
      </c>
      <c r="B88" s="1" t="s">
        <v>62</v>
      </c>
      <c r="C88" s="10" t="s">
        <v>69</v>
      </c>
      <c r="D88" s="1" t="s">
        <v>57</v>
      </c>
      <c r="E88" s="8">
        <v>248</v>
      </c>
      <c r="F88" s="8">
        <v>248</v>
      </c>
      <c r="G88" s="8">
        <v>248</v>
      </c>
      <c r="H88" s="8">
        <v>396.8</v>
      </c>
      <c r="I88" s="8">
        <v>297.60000000000002</v>
      </c>
      <c r="J88" s="8">
        <v>496</v>
      </c>
      <c r="K88" s="8">
        <v>496</v>
      </c>
      <c r="L88" s="8">
        <v>545.6</v>
      </c>
      <c r="M88" s="8">
        <v>496</v>
      </c>
      <c r="N88" s="8">
        <v>595.20000000000005</v>
      </c>
      <c r="O88" s="8">
        <v>595.20000000000005</v>
      </c>
      <c r="P88" s="8">
        <v>644.80000000000007</v>
      </c>
      <c r="Q88" s="8">
        <f t="shared" si="3"/>
        <v>5307.2</v>
      </c>
      <c r="R88" s="8">
        <v>644.80000000000007</v>
      </c>
      <c r="S88" s="8">
        <v>644.80000000000007</v>
      </c>
      <c r="T88" s="8">
        <v>694.4</v>
      </c>
      <c r="U88" s="8">
        <v>694.4</v>
      </c>
      <c r="V88" s="8">
        <v>694.4</v>
      </c>
      <c r="W88" s="8">
        <v>694.4</v>
      </c>
      <c r="X88" s="8">
        <v>744</v>
      </c>
      <c r="Y88" s="8">
        <v>744</v>
      </c>
      <c r="Z88" s="8">
        <v>744</v>
      </c>
      <c r="AA88" s="8">
        <v>793.6</v>
      </c>
      <c r="AB88" s="8">
        <v>793.6</v>
      </c>
      <c r="AC88" s="8">
        <v>793.6</v>
      </c>
      <c r="AD88" s="8">
        <f t="shared" si="4"/>
        <v>8680.0000000000018</v>
      </c>
    </row>
    <row r="89" spans="1:30" x14ac:dyDescent="0.2">
      <c r="A89" s="1" t="s">
        <v>109</v>
      </c>
      <c r="B89" s="1" t="s">
        <v>59</v>
      </c>
      <c r="C89" s="10" t="s">
        <v>71</v>
      </c>
      <c r="D89" s="1" t="s">
        <v>57</v>
      </c>
      <c r="E89" s="8">
        <v>238.70000000000002</v>
      </c>
      <c r="F89" s="8">
        <v>238.70000000000002</v>
      </c>
      <c r="G89" s="8">
        <v>238.70000000000002</v>
      </c>
      <c r="H89" s="8">
        <v>409.2</v>
      </c>
      <c r="I89" s="8">
        <v>306.90000000000003</v>
      </c>
      <c r="J89" s="8">
        <v>511.5</v>
      </c>
      <c r="K89" s="8">
        <v>477.40000000000003</v>
      </c>
      <c r="L89" s="8">
        <v>511.5</v>
      </c>
      <c r="M89" s="8">
        <v>477.40000000000003</v>
      </c>
      <c r="N89" s="8">
        <v>545.6</v>
      </c>
      <c r="O89" s="8">
        <v>579.70000000000005</v>
      </c>
      <c r="P89" s="8">
        <v>613.80000000000007</v>
      </c>
      <c r="Q89" s="8">
        <f t="shared" si="3"/>
        <v>5149.1000000000004</v>
      </c>
      <c r="R89" s="8">
        <v>647.9</v>
      </c>
      <c r="S89" s="8">
        <v>647.9</v>
      </c>
      <c r="T89" s="8">
        <v>647.9</v>
      </c>
      <c r="U89" s="8">
        <v>647.9</v>
      </c>
      <c r="V89" s="8">
        <v>647.9</v>
      </c>
      <c r="W89" s="8">
        <v>682</v>
      </c>
      <c r="X89" s="8">
        <v>716.1</v>
      </c>
      <c r="Y89" s="8">
        <v>716.1</v>
      </c>
      <c r="Z89" s="8">
        <v>716.1</v>
      </c>
      <c r="AA89" s="8">
        <v>750.2</v>
      </c>
      <c r="AB89" s="8">
        <v>750.2</v>
      </c>
      <c r="AC89" s="8">
        <v>784.30000000000007</v>
      </c>
      <c r="AD89" s="8">
        <f t="shared" si="4"/>
        <v>8354.5</v>
      </c>
    </row>
    <row r="90" spans="1:30" x14ac:dyDescent="0.2">
      <c r="A90" s="1" t="s">
        <v>109</v>
      </c>
      <c r="B90" s="1" t="s">
        <v>34</v>
      </c>
      <c r="C90" s="10" t="s">
        <v>75</v>
      </c>
      <c r="D90" s="1" t="s">
        <v>57</v>
      </c>
      <c r="E90" s="8">
        <v>260.40000000000003</v>
      </c>
      <c r="F90" s="8">
        <v>260.40000000000003</v>
      </c>
      <c r="G90" s="8">
        <v>260.40000000000003</v>
      </c>
      <c r="H90" s="8">
        <v>446.40000000000003</v>
      </c>
      <c r="I90" s="8">
        <v>372</v>
      </c>
      <c r="J90" s="8">
        <v>558</v>
      </c>
      <c r="K90" s="8">
        <v>520.80000000000007</v>
      </c>
      <c r="L90" s="8">
        <v>558</v>
      </c>
      <c r="M90" s="8">
        <v>520.80000000000007</v>
      </c>
      <c r="N90" s="8">
        <v>632.4</v>
      </c>
      <c r="O90" s="8">
        <v>669.6</v>
      </c>
      <c r="P90" s="8">
        <v>669.6</v>
      </c>
      <c r="Q90" s="8">
        <f t="shared" si="3"/>
        <v>5728.8000000000011</v>
      </c>
      <c r="R90" s="8">
        <v>706.80000000000007</v>
      </c>
      <c r="S90" s="8">
        <v>706.80000000000007</v>
      </c>
      <c r="T90" s="8">
        <v>744</v>
      </c>
      <c r="U90" s="8">
        <v>744</v>
      </c>
      <c r="V90" s="8">
        <v>744</v>
      </c>
      <c r="W90" s="8">
        <v>744</v>
      </c>
      <c r="X90" s="8">
        <v>781.2</v>
      </c>
      <c r="Y90" s="8">
        <v>781.2</v>
      </c>
      <c r="Z90" s="8">
        <v>818.4</v>
      </c>
      <c r="AA90" s="8">
        <v>818.4</v>
      </c>
      <c r="AB90" s="8">
        <v>818.4</v>
      </c>
      <c r="AC90" s="8">
        <v>855.6</v>
      </c>
      <c r="AD90" s="8">
        <f t="shared" si="4"/>
        <v>9262.7999999999993</v>
      </c>
    </row>
    <row r="91" spans="1:30" x14ac:dyDescent="0.2">
      <c r="A91" s="1" t="s">
        <v>109</v>
      </c>
      <c r="B91" s="1" t="s">
        <v>35</v>
      </c>
      <c r="C91" s="10" t="s">
        <v>75</v>
      </c>
      <c r="D91" s="1" t="s">
        <v>57</v>
      </c>
      <c r="E91" s="8">
        <v>272.8</v>
      </c>
      <c r="F91" s="8">
        <v>272.8</v>
      </c>
      <c r="G91" s="8">
        <v>272.8</v>
      </c>
      <c r="H91" s="8">
        <v>477.40000000000003</v>
      </c>
      <c r="I91" s="8">
        <v>375.1</v>
      </c>
      <c r="J91" s="8">
        <v>579.70000000000005</v>
      </c>
      <c r="K91" s="8">
        <v>579.70000000000005</v>
      </c>
      <c r="L91" s="8">
        <v>613.80000000000007</v>
      </c>
      <c r="M91" s="8">
        <v>579.70000000000005</v>
      </c>
      <c r="N91" s="8">
        <v>682</v>
      </c>
      <c r="O91" s="8">
        <v>682</v>
      </c>
      <c r="P91" s="8">
        <v>750.2</v>
      </c>
      <c r="Q91" s="8">
        <f t="shared" si="3"/>
        <v>6138</v>
      </c>
      <c r="R91" s="8">
        <v>750.2</v>
      </c>
      <c r="S91" s="8">
        <v>750.2</v>
      </c>
      <c r="T91" s="8">
        <v>784.30000000000007</v>
      </c>
      <c r="U91" s="8">
        <v>784.30000000000007</v>
      </c>
      <c r="V91" s="8">
        <v>818.4</v>
      </c>
      <c r="W91" s="8">
        <v>818.4</v>
      </c>
      <c r="X91" s="8">
        <v>818.4</v>
      </c>
      <c r="Y91" s="8">
        <v>852.5</v>
      </c>
      <c r="Z91" s="8">
        <v>852.5</v>
      </c>
      <c r="AA91" s="8">
        <v>852.5</v>
      </c>
      <c r="AB91" s="8">
        <v>886.6</v>
      </c>
      <c r="AC91" s="8">
        <v>886.6</v>
      </c>
      <c r="AD91" s="8">
        <f t="shared" si="4"/>
        <v>9854.9</v>
      </c>
    </row>
    <row r="92" spans="1:30" x14ac:dyDescent="0.2">
      <c r="A92" s="1" t="s">
        <v>109</v>
      </c>
      <c r="B92" s="1" t="s">
        <v>63</v>
      </c>
      <c r="C92" s="10" t="s">
        <v>69</v>
      </c>
      <c r="D92" s="1" t="s">
        <v>56</v>
      </c>
      <c r="E92" s="8">
        <v>418</v>
      </c>
      <c r="F92" s="8">
        <v>390</v>
      </c>
      <c r="G92" s="8">
        <v>445</v>
      </c>
      <c r="H92" s="8">
        <v>696</v>
      </c>
      <c r="I92" s="8">
        <v>557</v>
      </c>
      <c r="J92" s="8">
        <v>891</v>
      </c>
      <c r="K92" s="8">
        <v>863</v>
      </c>
      <c r="L92" s="8">
        <v>891</v>
      </c>
      <c r="M92" s="8">
        <v>863</v>
      </c>
      <c r="N92" s="8">
        <v>1002</v>
      </c>
      <c r="O92" s="8">
        <v>1030</v>
      </c>
      <c r="P92" s="8">
        <v>1114</v>
      </c>
      <c r="Q92" s="8">
        <f t="shared" si="3"/>
        <v>9160</v>
      </c>
      <c r="R92" s="8">
        <v>1114</v>
      </c>
      <c r="S92" s="8">
        <v>1141</v>
      </c>
      <c r="T92" s="8">
        <v>1169</v>
      </c>
      <c r="U92" s="8">
        <v>1169</v>
      </c>
      <c r="V92" s="8">
        <v>1197</v>
      </c>
      <c r="W92" s="8">
        <v>1225</v>
      </c>
      <c r="X92" s="8">
        <v>1225</v>
      </c>
      <c r="Y92" s="8">
        <v>1253</v>
      </c>
      <c r="Z92" s="8">
        <v>1281</v>
      </c>
      <c r="AA92" s="8">
        <v>1308</v>
      </c>
      <c r="AB92" s="8">
        <v>1336</v>
      </c>
      <c r="AC92" s="8">
        <v>1336</v>
      </c>
      <c r="AD92" s="8">
        <f t="shared" si="4"/>
        <v>14754</v>
      </c>
    </row>
    <row r="93" spans="1:30" x14ac:dyDescent="0.2">
      <c r="A93" s="1" t="s">
        <v>109</v>
      </c>
      <c r="B93" s="1" t="s">
        <v>34</v>
      </c>
      <c r="C93" s="10" t="s">
        <v>75</v>
      </c>
      <c r="D93" s="1" t="s">
        <v>55</v>
      </c>
      <c r="E93" s="8">
        <v>1760.8799999999999</v>
      </c>
      <c r="F93" s="8">
        <v>1600.8</v>
      </c>
      <c r="G93" s="8">
        <v>1760.8799999999999</v>
      </c>
      <c r="H93" s="8">
        <v>2881.44</v>
      </c>
      <c r="I93" s="8">
        <v>2401.1999999999998</v>
      </c>
      <c r="J93" s="8">
        <v>3681.84</v>
      </c>
      <c r="K93" s="8">
        <v>3521.7599999999998</v>
      </c>
      <c r="L93" s="8">
        <v>3681.84</v>
      </c>
      <c r="M93" s="8">
        <v>3521.7599999999998</v>
      </c>
      <c r="N93" s="8">
        <v>4162.08</v>
      </c>
      <c r="O93" s="8">
        <v>4322.16</v>
      </c>
      <c r="P93" s="8">
        <v>4482.24</v>
      </c>
      <c r="Q93" s="8">
        <f t="shared" si="3"/>
        <v>37778.879999999997</v>
      </c>
      <c r="R93" s="8">
        <v>4642.32</v>
      </c>
      <c r="S93" s="8">
        <v>4642.32</v>
      </c>
      <c r="T93" s="8">
        <v>4802.3999999999996</v>
      </c>
      <c r="U93" s="8">
        <v>4802.3999999999996</v>
      </c>
      <c r="V93" s="8">
        <v>4962.4799999999996</v>
      </c>
      <c r="W93" s="8">
        <v>4962.4799999999996</v>
      </c>
      <c r="X93" s="8">
        <v>5122.5600000000004</v>
      </c>
      <c r="Y93" s="8">
        <v>5122.5600000000004</v>
      </c>
      <c r="Z93" s="8">
        <v>5282.64</v>
      </c>
      <c r="AA93" s="8">
        <v>5282.64</v>
      </c>
      <c r="AB93" s="8">
        <v>5442.72</v>
      </c>
      <c r="AC93" s="8">
        <v>5602.8</v>
      </c>
      <c r="AD93" s="8">
        <f t="shared" si="4"/>
        <v>60670.32</v>
      </c>
    </row>
    <row r="94" spans="1:30" x14ac:dyDescent="0.2">
      <c r="A94" s="1" t="s">
        <v>109</v>
      </c>
      <c r="B94" s="1" t="s">
        <v>35</v>
      </c>
      <c r="C94" s="10" t="s">
        <v>75</v>
      </c>
      <c r="D94" s="1" t="s">
        <v>55</v>
      </c>
      <c r="E94" s="8">
        <v>1856.3999999999999</v>
      </c>
      <c r="F94" s="8">
        <v>1713.6</v>
      </c>
      <c r="G94" s="8">
        <v>1856.3999999999999</v>
      </c>
      <c r="H94" s="8">
        <v>2998.7999999999997</v>
      </c>
      <c r="I94" s="8">
        <v>2427.6</v>
      </c>
      <c r="J94" s="8">
        <v>3712.7999999999997</v>
      </c>
      <c r="K94" s="8">
        <v>3712.7999999999997</v>
      </c>
      <c r="L94" s="8">
        <v>3855.6</v>
      </c>
      <c r="M94" s="8">
        <v>3712.7999999999997</v>
      </c>
      <c r="N94" s="8">
        <v>4284</v>
      </c>
      <c r="O94" s="8">
        <v>4426.8</v>
      </c>
      <c r="P94" s="8">
        <v>4712.3999999999996</v>
      </c>
      <c r="Q94" s="8">
        <f t="shared" si="3"/>
        <v>39270</v>
      </c>
      <c r="R94" s="8">
        <v>4855.2</v>
      </c>
      <c r="S94" s="8">
        <v>4855.2</v>
      </c>
      <c r="T94" s="8">
        <v>4998</v>
      </c>
      <c r="U94" s="8">
        <v>4998</v>
      </c>
      <c r="V94" s="8">
        <v>5140.8</v>
      </c>
      <c r="W94" s="8">
        <v>5140.8</v>
      </c>
      <c r="X94" s="8">
        <v>5283.5999999999995</v>
      </c>
      <c r="Y94" s="8">
        <v>5426.4</v>
      </c>
      <c r="Z94" s="8">
        <v>5426.4</v>
      </c>
      <c r="AA94" s="8">
        <v>5569.2</v>
      </c>
      <c r="AB94" s="8">
        <v>5712</v>
      </c>
      <c r="AC94" s="8">
        <v>5712</v>
      </c>
      <c r="AD94" s="8">
        <f t="shared" si="4"/>
        <v>63117.599999999999</v>
      </c>
    </row>
    <row r="95" spans="1:30" x14ac:dyDescent="0.2">
      <c r="A95" s="1" t="s">
        <v>109</v>
      </c>
      <c r="B95" s="1" t="s">
        <v>62</v>
      </c>
      <c r="C95" s="10" t="s">
        <v>69</v>
      </c>
      <c r="D95" s="1" t="s">
        <v>55</v>
      </c>
      <c r="E95" s="8">
        <v>1920</v>
      </c>
      <c r="F95" s="8">
        <v>1760</v>
      </c>
      <c r="G95" s="8">
        <v>1920</v>
      </c>
      <c r="H95" s="8">
        <v>3040</v>
      </c>
      <c r="I95" s="8">
        <v>2400</v>
      </c>
      <c r="J95" s="8">
        <v>3840</v>
      </c>
      <c r="K95" s="8">
        <v>3680</v>
      </c>
      <c r="L95" s="8">
        <v>4000</v>
      </c>
      <c r="M95" s="8">
        <v>3680</v>
      </c>
      <c r="N95" s="8">
        <v>4320</v>
      </c>
      <c r="O95" s="8">
        <v>4480</v>
      </c>
      <c r="P95" s="8">
        <v>4800</v>
      </c>
      <c r="Q95" s="8">
        <f t="shared" si="3"/>
        <v>39840</v>
      </c>
      <c r="R95" s="8">
        <v>4960</v>
      </c>
      <c r="S95" s="8">
        <v>4960</v>
      </c>
      <c r="T95" s="8">
        <v>5120</v>
      </c>
      <c r="U95" s="8">
        <v>5120</v>
      </c>
      <c r="V95" s="8">
        <v>5120</v>
      </c>
      <c r="W95" s="8">
        <v>5280</v>
      </c>
      <c r="X95" s="8">
        <v>5440</v>
      </c>
      <c r="Y95" s="8">
        <v>5440</v>
      </c>
      <c r="Z95" s="8">
        <v>5600</v>
      </c>
      <c r="AA95" s="8">
        <v>5760</v>
      </c>
      <c r="AB95" s="8">
        <v>5760</v>
      </c>
      <c r="AC95" s="8">
        <v>5920</v>
      </c>
      <c r="AD95" s="8">
        <f t="shared" si="4"/>
        <v>64480</v>
      </c>
    </row>
    <row r="96" spans="1:30" x14ac:dyDescent="0.2">
      <c r="A96" s="1" t="s">
        <v>109</v>
      </c>
      <c r="B96" s="1" t="s">
        <v>61</v>
      </c>
      <c r="C96" s="10" t="s">
        <v>74</v>
      </c>
      <c r="D96" s="1" t="s">
        <v>55</v>
      </c>
      <c r="E96" s="8">
        <v>1936</v>
      </c>
      <c r="F96" s="8">
        <v>1760</v>
      </c>
      <c r="G96" s="8">
        <v>1936</v>
      </c>
      <c r="H96" s="8">
        <v>2992</v>
      </c>
      <c r="I96" s="8">
        <v>2464</v>
      </c>
      <c r="J96" s="8">
        <v>3872</v>
      </c>
      <c r="K96" s="8">
        <v>3696</v>
      </c>
      <c r="L96" s="8">
        <v>4048</v>
      </c>
      <c r="M96" s="8">
        <v>3696</v>
      </c>
      <c r="N96" s="8">
        <v>4400</v>
      </c>
      <c r="O96" s="8">
        <v>4576</v>
      </c>
      <c r="P96" s="8">
        <v>4928</v>
      </c>
      <c r="Q96" s="8">
        <f t="shared" si="3"/>
        <v>40304</v>
      </c>
      <c r="R96" s="8">
        <v>4928</v>
      </c>
      <c r="S96" s="8">
        <v>4928</v>
      </c>
      <c r="T96" s="8">
        <v>5104</v>
      </c>
      <c r="U96" s="8">
        <v>5104</v>
      </c>
      <c r="V96" s="8">
        <v>5280</v>
      </c>
      <c r="W96" s="8">
        <v>5280</v>
      </c>
      <c r="X96" s="8">
        <v>5456</v>
      </c>
      <c r="Y96" s="8">
        <v>5456</v>
      </c>
      <c r="Z96" s="8">
        <v>5632</v>
      </c>
      <c r="AA96" s="8">
        <v>5808</v>
      </c>
      <c r="AB96" s="8">
        <v>5808</v>
      </c>
      <c r="AC96" s="8">
        <v>5984</v>
      </c>
      <c r="AD96" s="8">
        <f t="shared" si="4"/>
        <v>64768</v>
      </c>
    </row>
    <row r="97" spans="1:30" x14ac:dyDescent="0.2">
      <c r="A97" s="1" t="s">
        <v>109</v>
      </c>
      <c r="B97" s="1" t="s">
        <v>59</v>
      </c>
      <c r="C97" s="10" t="s">
        <v>71</v>
      </c>
      <c r="D97" s="1" t="s">
        <v>55</v>
      </c>
      <c r="E97" s="8">
        <v>1985.28</v>
      </c>
      <c r="F97" s="8">
        <v>1819.84</v>
      </c>
      <c r="G97" s="8">
        <v>1985.28</v>
      </c>
      <c r="H97" s="8">
        <v>3143.36</v>
      </c>
      <c r="I97" s="8">
        <v>2481.6</v>
      </c>
      <c r="J97" s="8">
        <v>3970.56</v>
      </c>
      <c r="K97" s="8">
        <v>3805.12</v>
      </c>
      <c r="L97" s="8">
        <v>4136</v>
      </c>
      <c r="M97" s="8">
        <v>3805.12</v>
      </c>
      <c r="N97" s="8">
        <v>4466.88</v>
      </c>
      <c r="O97" s="8">
        <v>4632.32</v>
      </c>
      <c r="P97" s="8">
        <v>4963.2</v>
      </c>
      <c r="Q97" s="8">
        <f t="shared" si="3"/>
        <v>41194.559999999998</v>
      </c>
      <c r="R97" s="8">
        <v>5128.6400000000003</v>
      </c>
      <c r="S97" s="8">
        <v>5128.6400000000003</v>
      </c>
      <c r="T97" s="8">
        <v>5294.08</v>
      </c>
      <c r="U97" s="8">
        <v>5294.08</v>
      </c>
      <c r="V97" s="8">
        <v>5294.08</v>
      </c>
      <c r="W97" s="8">
        <v>5459.52</v>
      </c>
      <c r="X97" s="8">
        <v>5624.96</v>
      </c>
      <c r="Y97" s="8">
        <v>5624.96</v>
      </c>
      <c r="Z97" s="8">
        <v>5790.4</v>
      </c>
      <c r="AA97" s="8">
        <v>5955.84</v>
      </c>
      <c r="AB97" s="8">
        <v>5955.84</v>
      </c>
      <c r="AC97" s="8">
        <v>6121.28</v>
      </c>
      <c r="AD97" s="8">
        <f t="shared" si="4"/>
        <v>66672.320000000007</v>
      </c>
    </row>
    <row r="98" spans="1:30" x14ac:dyDescent="0.2">
      <c r="A98" s="1" t="s">
        <v>109</v>
      </c>
      <c r="B98" s="1" t="s">
        <v>66</v>
      </c>
      <c r="C98" s="10" t="s">
        <v>73</v>
      </c>
      <c r="D98" s="1" t="s">
        <v>55</v>
      </c>
      <c r="E98" s="8">
        <v>2012.3999999999999</v>
      </c>
      <c r="F98" s="8">
        <v>1857.6</v>
      </c>
      <c r="G98" s="8">
        <v>2012.3999999999999</v>
      </c>
      <c r="H98" s="8">
        <v>3250.7999999999997</v>
      </c>
      <c r="I98" s="8">
        <v>2631.6</v>
      </c>
      <c r="J98" s="8">
        <v>4024.7999999999997</v>
      </c>
      <c r="K98" s="8">
        <v>4024.7999999999997</v>
      </c>
      <c r="L98" s="8">
        <v>4179.6000000000004</v>
      </c>
      <c r="M98" s="8">
        <v>4024.7999999999997</v>
      </c>
      <c r="N98" s="8">
        <v>4644</v>
      </c>
      <c r="O98" s="8">
        <v>4798.8</v>
      </c>
      <c r="P98" s="8">
        <v>5108.3999999999996</v>
      </c>
      <c r="Q98" s="8">
        <f t="shared" si="3"/>
        <v>42570</v>
      </c>
      <c r="R98" s="8">
        <v>5263.2</v>
      </c>
      <c r="S98" s="8">
        <v>5263.2</v>
      </c>
      <c r="T98" s="8">
        <v>5418</v>
      </c>
      <c r="U98" s="8">
        <v>5418</v>
      </c>
      <c r="V98" s="8">
        <v>5572.8</v>
      </c>
      <c r="W98" s="8">
        <v>5572.8</v>
      </c>
      <c r="X98" s="8">
        <v>5727.6</v>
      </c>
      <c r="Y98" s="8">
        <v>5882.4</v>
      </c>
      <c r="Z98" s="8">
        <v>5882.4</v>
      </c>
      <c r="AA98" s="8">
        <v>6037.2</v>
      </c>
      <c r="AB98" s="8">
        <v>6192</v>
      </c>
      <c r="AC98" s="8">
        <v>6192</v>
      </c>
      <c r="AD98" s="8">
        <f t="shared" si="4"/>
        <v>68421.600000000006</v>
      </c>
    </row>
    <row r="99" spans="1:30" x14ac:dyDescent="0.2">
      <c r="A99" s="1" t="s">
        <v>109</v>
      </c>
      <c r="B99" s="1" t="s">
        <v>60</v>
      </c>
      <c r="C99" s="10" t="s">
        <v>70</v>
      </c>
      <c r="D99" s="1" t="s">
        <v>55</v>
      </c>
      <c r="E99" s="8">
        <v>2012.3999999999999</v>
      </c>
      <c r="F99" s="8">
        <v>1857.6</v>
      </c>
      <c r="G99" s="8">
        <v>2012.3999999999999</v>
      </c>
      <c r="H99" s="8">
        <v>3250.7999999999997</v>
      </c>
      <c r="I99" s="8">
        <v>2631.6</v>
      </c>
      <c r="J99" s="8">
        <v>4179.6000000000004</v>
      </c>
      <c r="K99" s="8">
        <v>4024.7999999999997</v>
      </c>
      <c r="L99" s="8">
        <v>4334.3999999999996</v>
      </c>
      <c r="M99" s="8">
        <v>4024.7999999999997</v>
      </c>
      <c r="N99" s="8">
        <v>4798.8</v>
      </c>
      <c r="O99" s="8">
        <v>4953.6000000000004</v>
      </c>
      <c r="P99" s="8">
        <v>5263.2</v>
      </c>
      <c r="Q99" s="8">
        <f t="shared" si="3"/>
        <v>43343.999999999993</v>
      </c>
      <c r="R99" s="8">
        <v>5263.2</v>
      </c>
      <c r="S99" s="8">
        <v>5418</v>
      </c>
      <c r="T99" s="8">
        <v>5418</v>
      </c>
      <c r="U99" s="8">
        <v>5572.8</v>
      </c>
      <c r="V99" s="8">
        <v>5572.8</v>
      </c>
      <c r="W99" s="8">
        <v>5727.6</v>
      </c>
      <c r="X99" s="8">
        <v>5882.4</v>
      </c>
      <c r="Y99" s="8">
        <v>5882.4</v>
      </c>
      <c r="Z99" s="8">
        <v>6037.2</v>
      </c>
      <c r="AA99" s="8">
        <v>6192</v>
      </c>
      <c r="AB99" s="8">
        <v>6192</v>
      </c>
      <c r="AC99" s="8">
        <v>6346.8</v>
      </c>
      <c r="AD99" s="8">
        <f t="shared" si="4"/>
        <v>69505.2</v>
      </c>
    </row>
    <row r="100" spans="1:30" x14ac:dyDescent="0.2">
      <c r="A100" s="1" t="s">
        <v>109</v>
      </c>
      <c r="B100" s="1" t="s">
        <v>62</v>
      </c>
      <c r="C100" s="10" t="s">
        <v>69</v>
      </c>
      <c r="D100" s="1" t="s">
        <v>17</v>
      </c>
      <c r="E100" s="9">
        <v>2750</v>
      </c>
      <c r="F100" s="9">
        <v>2500</v>
      </c>
      <c r="G100" s="9">
        <v>2750</v>
      </c>
      <c r="H100" s="9">
        <v>4350.0000000000009</v>
      </c>
      <c r="I100" s="9">
        <v>3450</v>
      </c>
      <c r="J100" s="9">
        <v>5500</v>
      </c>
      <c r="K100" s="9">
        <v>5250</v>
      </c>
      <c r="L100" s="9">
        <v>5700</v>
      </c>
      <c r="M100" s="9">
        <v>5250</v>
      </c>
      <c r="N100" s="9">
        <v>6150</v>
      </c>
      <c r="O100" s="9">
        <v>6400</v>
      </c>
      <c r="P100" s="9">
        <v>6850.0000000000009</v>
      </c>
      <c r="Q100" s="9">
        <f t="shared" si="3"/>
        <v>56900</v>
      </c>
      <c r="R100" s="9">
        <v>7100.0000000000009</v>
      </c>
      <c r="S100" s="9">
        <v>7100.0000000000009</v>
      </c>
      <c r="T100" s="9">
        <v>7300.0000000000009</v>
      </c>
      <c r="U100" s="9">
        <v>7300.0000000000009</v>
      </c>
      <c r="V100" s="9">
        <v>7300.0000000000009</v>
      </c>
      <c r="W100" s="9">
        <v>7550.0000000000009</v>
      </c>
      <c r="X100" s="9">
        <v>7750</v>
      </c>
      <c r="Y100" s="9">
        <v>7750</v>
      </c>
      <c r="Z100" s="9">
        <v>8000</v>
      </c>
      <c r="AA100" s="9">
        <v>8250</v>
      </c>
      <c r="AB100" s="9">
        <v>8250</v>
      </c>
      <c r="AC100" s="9">
        <v>8450.0000000000018</v>
      </c>
      <c r="AD100" s="9">
        <f t="shared" si="4"/>
        <v>92100</v>
      </c>
    </row>
    <row r="101" spans="1:30" x14ac:dyDescent="0.2">
      <c r="A101" s="1" t="s">
        <v>109</v>
      </c>
      <c r="B101" s="1" t="s">
        <v>60</v>
      </c>
      <c r="C101" s="10" t="s">
        <v>70</v>
      </c>
      <c r="D101" s="1" t="s">
        <v>17</v>
      </c>
      <c r="E101" s="9">
        <v>2680</v>
      </c>
      <c r="F101" s="9">
        <v>2480</v>
      </c>
      <c r="G101" s="9">
        <v>2680</v>
      </c>
      <c r="H101" s="9">
        <v>4320</v>
      </c>
      <c r="I101" s="9">
        <v>3520</v>
      </c>
      <c r="J101" s="9">
        <v>5560.0000000000009</v>
      </c>
      <c r="K101" s="9">
        <v>5360</v>
      </c>
      <c r="L101" s="9">
        <v>5760</v>
      </c>
      <c r="M101" s="9">
        <v>5360</v>
      </c>
      <c r="N101" s="9">
        <v>6400</v>
      </c>
      <c r="O101" s="9">
        <v>6600.0000000000009</v>
      </c>
      <c r="P101" s="9">
        <v>7000</v>
      </c>
      <c r="Q101" s="9">
        <f t="shared" si="3"/>
        <v>57720</v>
      </c>
      <c r="R101" s="9">
        <v>7000</v>
      </c>
      <c r="S101" s="9">
        <v>7240</v>
      </c>
      <c r="T101" s="9">
        <v>7240</v>
      </c>
      <c r="U101" s="9">
        <v>7440</v>
      </c>
      <c r="V101" s="9">
        <v>7440</v>
      </c>
      <c r="W101" s="9">
        <v>7640.0000000000009</v>
      </c>
      <c r="X101" s="9">
        <v>7840</v>
      </c>
      <c r="Y101" s="9">
        <v>7840</v>
      </c>
      <c r="Z101" s="9">
        <v>8040.0000000000009</v>
      </c>
      <c r="AA101" s="9">
        <v>8240</v>
      </c>
      <c r="AB101" s="9">
        <v>8240</v>
      </c>
      <c r="AC101" s="9">
        <v>8480</v>
      </c>
      <c r="AD101" s="9">
        <f t="shared" si="4"/>
        <v>92680</v>
      </c>
    </row>
    <row r="102" spans="1:30" x14ac:dyDescent="0.2">
      <c r="A102" s="1" t="s">
        <v>109</v>
      </c>
      <c r="B102" s="1" t="s">
        <v>61</v>
      </c>
      <c r="C102" s="10" t="s">
        <v>74</v>
      </c>
      <c r="D102" s="1" t="s">
        <v>17</v>
      </c>
      <c r="E102" s="9">
        <v>3080</v>
      </c>
      <c r="F102" s="9">
        <v>2800.0000000000005</v>
      </c>
      <c r="G102" s="9">
        <v>3080</v>
      </c>
      <c r="H102" s="9">
        <v>4800</v>
      </c>
      <c r="I102" s="9">
        <v>3960</v>
      </c>
      <c r="J102" s="9">
        <v>6200</v>
      </c>
      <c r="K102" s="9">
        <v>5920</v>
      </c>
      <c r="L102" s="9">
        <v>6480</v>
      </c>
      <c r="M102" s="9">
        <v>5920</v>
      </c>
      <c r="N102" s="9">
        <v>7040</v>
      </c>
      <c r="O102" s="9">
        <v>7320</v>
      </c>
      <c r="P102" s="9">
        <v>7880</v>
      </c>
      <c r="Q102" s="9">
        <f t="shared" si="3"/>
        <v>64480</v>
      </c>
      <c r="R102" s="9">
        <v>7880</v>
      </c>
      <c r="S102" s="9">
        <v>7880</v>
      </c>
      <c r="T102" s="9">
        <v>8160</v>
      </c>
      <c r="U102" s="9">
        <v>8160</v>
      </c>
      <c r="V102" s="9">
        <v>8440</v>
      </c>
      <c r="W102" s="9">
        <v>8440</v>
      </c>
      <c r="X102" s="9">
        <v>8720</v>
      </c>
      <c r="Y102" s="9">
        <v>8720</v>
      </c>
      <c r="Z102" s="9">
        <v>9000</v>
      </c>
      <c r="AA102" s="9">
        <v>9280</v>
      </c>
      <c r="AB102" s="9">
        <v>9280</v>
      </c>
      <c r="AC102" s="9">
        <v>9560</v>
      </c>
      <c r="AD102" s="9">
        <f t="shared" si="4"/>
        <v>103520</v>
      </c>
    </row>
    <row r="103" spans="1:30" x14ac:dyDescent="0.2">
      <c r="A103" s="1" t="s">
        <v>109</v>
      </c>
      <c r="B103" s="1" t="s">
        <v>60</v>
      </c>
      <c r="C103" s="10" t="s">
        <v>70</v>
      </c>
      <c r="D103" s="1" t="s">
        <v>23</v>
      </c>
      <c r="E103" s="9">
        <v>3350</v>
      </c>
      <c r="F103" s="9">
        <v>3100</v>
      </c>
      <c r="G103" s="9">
        <v>3350</v>
      </c>
      <c r="H103" s="9">
        <v>5400</v>
      </c>
      <c r="I103" s="9">
        <v>4400</v>
      </c>
      <c r="J103" s="9">
        <v>6950</v>
      </c>
      <c r="K103" s="9">
        <v>6700</v>
      </c>
      <c r="L103" s="9">
        <v>7200</v>
      </c>
      <c r="M103" s="9">
        <v>6700</v>
      </c>
      <c r="N103" s="9">
        <v>8000</v>
      </c>
      <c r="O103" s="9">
        <v>8250</v>
      </c>
      <c r="P103" s="9">
        <v>8750</v>
      </c>
      <c r="Q103" s="9">
        <f t="shared" si="3"/>
        <v>72150</v>
      </c>
      <c r="R103" s="9">
        <v>8750</v>
      </c>
      <c r="S103" s="9">
        <v>9050</v>
      </c>
      <c r="T103" s="9">
        <v>9050</v>
      </c>
      <c r="U103" s="9">
        <v>9300</v>
      </c>
      <c r="V103" s="9">
        <v>9300</v>
      </c>
      <c r="W103" s="9">
        <v>9550</v>
      </c>
      <c r="X103" s="9">
        <v>9800</v>
      </c>
      <c r="Y103" s="9">
        <v>9800</v>
      </c>
      <c r="Z103" s="9">
        <v>10050</v>
      </c>
      <c r="AA103" s="9">
        <v>10300</v>
      </c>
      <c r="AB103" s="9">
        <v>10300</v>
      </c>
      <c r="AC103" s="9">
        <v>10600.000000000002</v>
      </c>
      <c r="AD103" s="9">
        <f t="shared" si="4"/>
        <v>115850</v>
      </c>
    </row>
    <row r="104" spans="1:30" x14ac:dyDescent="0.2">
      <c r="A104" s="1" t="s">
        <v>109</v>
      </c>
      <c r="B104" s="1" t="s">
        <v>34</v>
      </c>
      <c r="C104" s="10" t="s">
        <v>75</v>
      </c>
      <c r="D104" s="1" t="s">
        <v>17</v>
      </c>
      <c r="E104" s="9">
        <v>3850</v>
      </c>
      <c r="F104" s="9">
        <v>3500</v>
      </c>
      <c r="G104" s="9">
        <v>3850</v>
      </c>
      <c r="H104" s="9">
        <v>6250</v>
      </c>
      <c r="I104" s="9">
        <v>5200</v>
      </c>
      <c r="J104" s="9">
        <v>8000</v>
      </c>
      <c r="K104" s="9">
        <v>7650</v>
      </c>
      <c r="L104" s="9">
        <v>8000</v>
      </c>
      <c r="M104" s="9">
        <v>7650</v>
      </c>
      <c r="N104" s="9">
        <v>9050</v>
      </c>
      <c r="O104" s="9">
        <v>9400</v>
      </c>
      <c r="P104" s="9">
        <v>9750</v>
      </c>
      <c r="Q104" s="9">
        <f t="shared" si="3"/>
        <v>82150</v>
      </c>
      <c r="R104" s="9">
        <v>10100.000000000002</v>
      </c>
      <c r="S104" s="9">
        <v>10100.000000000002</v>
      </c>
      <c r="T104" s="9">
        <v>10450.000000000002</v>
      </c>
      <c r="U104" s="9">
        <v>10450.000000000002</v>
      </c>
      <c r="V104" s="9">
        <v>10800</v>
      </c>
      <c r="W104" s="9">
        <v>10800</v>
      </c>
      <c r="X104" s="9">
        <v>11150</v>
      </c>
      <c r="Y104" s="9">
        <v>11150</v>
      </c>
      <c r="Z104" s="9">
        <v>11500</v>
      </c>
      <c r="AA104" s="9">
        <v>11500</v>
      </c>
      <c r="AB104" s="9">
        <v>11850.000000000002</v>
      </c>
      <c r="AC104" s="9">
        <v>12200.000000000002</v>
      </c>
      <c r="AD104" s="9">
        <f t="shared" si="4"/>
        <v>132050</v>
      </c>
    </row>
    <row r="105" spans="1:30" x14ac:dyDescent="0.2">
      <c r="A105" s="1" t="s">
        <v>109</v>
      </c>
      <c r="B105" s="1" t="s">
        <v>66</v>
      </c>
      <c r="C105" s="10" t="s">
        <v>73</v>
      </c>
      <c r="D105" s="1" t="s">
        <v>17</v>
      </c>
      <c r="E105" s="9">
        <v>4000</v>
      </c>
      <c r="F105" s="9">
        <v>3700</v>
      </c>
      <c r="G105" s="9">
        <v>4000</v>
      </c>
      <c r="H105" s="9">
        <v>6500</v>
      </c>
      <c r="I105" s="9">
        <v>5250</v>
      </c>
      <c r="J105" s="9">
        <v>8050.0000000000009</v>
      </c>
      <c r="K105" s="9">
        <v>8050.0000000000009</v>
      </c>
      <c r="L105" s="9">
        <v>8350</v>
      </c>
      <c r="M105" s="9">
        <v>8050.0000000000009</v>
      </c>
      <c r="N105" s="9">
        <v>9300</v>
      </c>
      <c r="O105" s="9">
        <v>9600.0000000000018</v>
      </c>
      <c r="P105" s="9">
        <v>10200.000000000002</v>
      </c>
      <c r="Q105" s="9">
        <f t="shared" si="3"/>
        <v>85050</v>
      </c>
      <c r="R105" s="9">
        <v>10550</v>
      </c>
      <c r="S105" s="9">
        <v>10550</v>
      </c>
      <c r="T105" s="9">
        <v>10850.000000000002</v>
      </c>
      <c r="U105" s="9">
        <v>10850.000000000002</v>
      </c>
      <c r="V105" s="9">
        <v>11150</v>
      </c>
      <c r="W105" s="9">
        <v>11150</v>
      </c>
      <c r="X105" s="9">
        <v>11450.000000000002</v>
      </c>
      <c r="Y105" s="9">
        <v>11750</v>
      </c>
      <c r="Z105" s="9">
        <v>11750</v>
      </c>
      <c r="AA105" s="9">
        <v>12050</v>
      </c>
      <c r="AB105" s="9">
        <v>12400</v>
      </c>
      <c r="AC105" s="9">
        <v>12400</v>
      </c>
      <c r="AD105" s="9">
        <f t="shared" si="4"/>
        <v>136900</v>
      </c>
    </row>
    <row r="106" spans="1:30" x14ac:dyDescent="0.2">
      <c r="A106" s="1" t="s">
        <v>109</v>
      </c>
      <c r="B106" s="1" t="s">
        <v>59</v>
      </c>
      <c r="C106" s="10" t="s">
        <v>71</v>
      </c>
      <c r="D106" s="1" t="s">
        <v>17</v>
      </c>
      <c r="E106" s="9">
        <v>4300</v>
      </c>
      <c r="F106" s="9">
        <v>3950</v>
      </c>
      <c r="G106" s="9">
        <v>4300</v>
      </c>
      <c r="H106" s="9">
        <v>6850.0000000000009</v>
      </c>
      <c r="I106" s="9">
        <v>5400</v>
      </c>
      <c r="J106" s="9">
        <v>8650</v>
      </c>
      <c r="K106" s="9">
        <v>8250</v>
      </c>
      <c r="L106" s="9">
        <v>9000</v>
      </c>
      <c r="M106" s="9">
        <v>8250</v>
      </c>
      <c r="N106" s="9">
        <v>9700.0000000000018</v>
      </c>
      <c r="O106" s="9">
        <v>10050</v>
      </c>
      <c r="P106" s="9">
        <v>10800</v>
      </c>
      <c r="Q106" s="9">
        <f t="shared" si="3"/>
        <v>89500</v>
      </c>
      <c r="R106" s="9">
        <v>11150</v>
      </c>
      <c r="S106" s="9">
        <v>11150</v>
      </c>
      <c r="T106" s="9">
        <v>11500</v>
      </c>
      <c r="U106" s="9">
        <v>11500</v>
      </c>
      <c r="V106" s="9">
        <v>11500</v>
      </c>
      <c r="W106" s="9">
        <v>11850.000000000002</v>
      </c>
      <c r="X106" s="9">
        <v>12250</v>
      </c>
      <c r="Y106" s="9">
        <v>12250</v>
      </c>
      <c r="Z106" s="9">
        <v>12600.000000000002</v>
      </c>
      <c r="AA106" s="9">
        <v>12950.000000000002</v>
      </c>
      <c r="AB106" s="9">
        <v>12950.000000000002</v>
      </c>
      <c r="AC106" s="9">
        <v>13300</v>
      </c>
      <c r="AD106" s="9">
        <f t="shared" si="4"/>
        <v>144950</v>
      </c>
    </row>
    <row r="107" spans="1:30" x14ac:dyDescent="0.2">
      <c r="A107" s="1" t="s">
        <v>109</v>
      </c>
      <c r="B107" s="1" t="s">
        <v>59</v>
      </c>
      <c r="C107" s="10" t="s">
        <v>71</v>
      </c>
      <c r="D107" s="1" t="s">
        <v>23</v>
      </c>
      <c r="E107" s="9">
        <v>4300</v>
      </c>
      <c r="F107" s="9">
        <v>3950</v>
      </c>
      <c r="G107" s="9">
        <v>4300</v>
      </c>
      <c r="H107" s="9">
        <v>6850.0000000000009</v>
      </c>
      <c r="I107" s="9">
        <v>5400</v>
      </c>
      <c r="J107" s="9">
        <v>8650</v>
      </c>
      <c r="K107" s="9">
        <v>8250</v>
      </c>
      <c r="L107" s="9">
        <v>9000</v>
      </c>
      <c r="M107" s="9">
        <v>8250</v>
      </c>
      <c r="N107" s="9">
        <v>9700.0000000000018</v>
      </c>
      <c r="O107" s="9">
        <v>10050</v>
      </c>
      <c r="P107" s="9">
        <v>10800</v>
      </c>
      <c r="Q107" s="9">
        <f t="shared" si="3"/>
        <v>89500</v>
      </c>
      <c r="R107" s="9">
        <v>11150</v>
      </c>
      <c r="S107" s="9">
        <v>11150</v>
      </c>
      <c r="T107" s="9">
        <v>11500</v>
      </c>
      <c r="U107" s="9">
        <v>11500</v>
      </c>
      <c r="V107" s="9">
        <v>11500</v>
      </c>
      <c r="W107" s="9">
        <v>11850.000000000002</v>
      </c>
      <c r="X107" s="9">
        <v>12250</v>
      </c>
      <c r="Y107" s="9">
        <v>12250</v>
      </c>
      <c r="Z107" s="9">
        <v>12600.000000000002</v>
      </c>
      <c r="AA107" s="9">
        <v>12950.000000000002</v>
      </c>
      <c r="AB107" s="9">
        <v>12950.000000000002</v>
      </c>
      <c r="AC107" s="9">
        <v>13300</v>
      </c>
      <c r="AD107" s="9">
        <f t="shared" si="4"/>
        <v>144950</v>
      </c>
    </row>
    <row r="108" spans="1:30" x14ac:dyDescent="0.2">
      <c r="A108" s="1" t="s">
        <v>109</v>
      </c>
      <c r="B108" s="1" t="s">
        <v>35</v>
      </c>
      <c r="C108" s="10" t="s">
        <v>75</v>
      </c>
      <c r="D108" s="1" t="s">
        <v>17</v>
      </c>
      <c r="E108" s="9">
        <v>4400</v>
      </c>
      <c r="F108" s="9">
        <v>4100.0000000000009</v>
      </c>
      <c r="G108" s="9">
        <v>4400</v>
      </c>
      <c r="H108" s="9">
        <v>7150</v>
      </c>
      <c r="I108" s="9">
        <v>5800.0000000000009</v>
      </c>
      <c r="J108" s="9">
        <v>8850</v>
      </c>
      <c r="K108" s="9">
        <v>8850</v>
      </c>
      <c r="L108" s="9">
        <v>9200.0000000000018</v>
      </c>
      <c r="M108" s="9">
        <v>8850</v>
      </c>
      <c r="N108" s="9">
        <v>10200.000000000002</v>
      </c>
      <c r="O108" s="9">
        <v>10550</v>
      </c>
      <c r="P108" s="9">
        <v>11200.000000000002</v>
      </c>
      <c r="Q108" s="9">
        <f t="shared" si="3"/>
        <v>93550</v>
      </c>
      <c r="R108" s="9">
        <v>11550</v>
      </c>
      <c r="S108" s="9">
        <v>11550</v>
      </c>
      <c r="T108" s="9">
        <v>11900</v>
      </c>
      <c r="U108" s="9">
        <v>11900</v>
      </c>
      <c r="V108" s="9">
        <v>12250</v>
      </c>
      <c r="W108" s="9">
        <v>12250</v>
      </c>
      <c r="X108" s="9">
        <v>12600.000000000002</v>
      </c>
      <c r="Y108" s="9">
        <v>12900</v>
      </c>
      <c r="Z108" s="9">
        <v>12900</v>
      </c>
      <c r="AA108" s="9">
        <v>13250</v>
      </c>
      <c r="AB108" s="9">
        <v>13600.000000000002</v>
      </c>
      <c r="AC108" s="9">
        <v>13600.000000000002</v>
      </c>
      <c r="AD108" s="9">
        <f t="shared" si="4"/>
        <v>150250</v>
      </c>
    </row>
    <row r="109" spans="1:30" x14ac:dyDescent="0.2">
      <c r="A109" s="1" t="s">
        <v>109</v>
      </c>
      <c r="B109" s="1" t="s">
        <v>62</v>
      </c>
      <c r="C109" s="10" t="s">
        <v>69</v>
      </c>
      <c r="D109" s="1" t="s">
        <v>23</v>
      </c>
      <c r="E109" s="9">
        <v>5500</v>
      </c>
      <c r="F109" s="9">
        <v>5000</v>
      </c>
      <c r="G109" s="9">
        <v>5500</v>
      </c>
      <c r="H109" s="9">
        <v>8700.0000000000018</v>
      </c>
      <c r="I109" s="9">
        <v>6900</v>
      </c>
      <c r="J109" s="9">
        <v>11000</v>
      </c>
      <c r="K109" s="9">
        <v>10500</v>
      </c>
      <c r="L109" s="9">
        <v>11400</v>
      </c>
      <c r="M109" s="9">
        <v>10500</v>
      </c>
      <c r="N109" s="9">
        <v>12300</v>
      </c>
      <c r="O109" s="9">
        <v>12800</v>
      </c>
      <c r="P109" s="9">
        <v>13700.000000000002</v>
      </c>
      <c r="Q109" s="9">
        <f t="shared" si="3"/>
        <v>113800</v>
      </c>
      <c r="R109" s="9">
        <v>14200.000000000002</v>
      </c>
      <c r="S109" s="9">
        <v>14200.000000000002</v>
      </c>
      <c r="T109" s="9">
        <v>14600.000000000002</v>
      </c>
      <c r="U109" s="9">
        <v>14600.000000000002</v>
      </c>
      <c r="V109" s="9">
        <v>14600.000000000002</v>
      </c>
      <c r="W109" s="9">
        <v>15100.000000000002</v>
      </c>
      <c r="X109" s="9">
        <v>15500</v>
      </c>
      <c r="Y109" s="9">
        <v>15500</v>
      </c>
      <c r="Z109" s="9">
        <v>16000</v>
      </c>
      <c r="AA109" s="9">
        <v>16500</v>
      </c>
      <c r="AB109" s="9">
        <v>16500</v>
      </c>
      <c r="AC109" s="9">
        <v>16900.000000000004</v>
      </c>
      <c r="AD109" s="9">
        <f t="shared" si="4"/>
        <v>184200</v>
      </c>
    </row>
    <row r="110" spans="1:30" x14ac:dyDescent="0.2">
      <c r="A110" s="1" t="s">
        <v>109</v>
      </c>
      <c r="B110" s="1" t="s">
        <v>61</v>
      </c>
      <c r="C110" s="10" t="s">
        <v>74</v>
      </c>
      <c r="D110" s="1" t="s">
        <v>23</v>
      </c>
      <c r="E110" s="9">
        <v>5774.9999999999991</v>
      </c>
      <c r="F110" s="9">
        <v>5250</v>
      </c>
      <c r="G110" s="9">
        <v>5774.9999999999991</v>
      </c>
      <c r="H110" s="9">
        <v>9000</v>
      </c>
      <c r="I110" s="9">
        <v>7425</v>
      </c>
      <c r="J110" s="9">
        <v>11625</v>
      </c>
      <c r="K110" s="9">
        <v>11100</v>
      </c>
      <c r="L110" s="9">
        <v>12150</v>
      </c>
      <c r="M110" s="9">
        <v>11100</v>
      </c>
      <c r="N110" s="9">
        <v>13200</v>
      </c>
      <c r="O110" s="9">
        <v>13725</v>
      </c>
      <c r="P110" s="9">
        <v>14774.999999999998</v>
      </c>
      <c r="Q110" s="9">
        <f t="shared" si="3"/>
        <v>120900</v>
      </c>
      <c r="R110" s="9">
        <v>14774.999999999998</v>
      </c>
      <c r="S110" s="9">
        <v>14774.999999999998</v>
      </c>
      <c r="T110" s="9">
        <v>15299.999999999998</v>
      </c>
      <c r="U110" s="9">
        <v>15299.999999999998</v>
      </c>
      <c r="V110" s="9">
        <v>15825</v>
      </c>
      <c r="W110" s="9">
        <v>15825</v>
      </c>
      <c r="X110" s="9">
        <v>16349.999999999998</v>
      </c>
      <c r="Y110" s="9">
        <v>16349.999999999998</v>
      </c>
      <c r="Z110" s="9">
        <v>16875</v>
      </c>
      <c r="AA110" s="9">
        <v>17400</v>
      </c>
      <c r="AB110" s="9">
        <v>17400</v>
      </c>
      <c r="AC110" s="9">
        <v>17925</v>
      </c>
      <c r="AD110" s="9">
        <f t="shared" si="4"/>
        <v>194100</v>
      </c>
    </row>
    <row r="111" spans="1:30" x14ac:dyDescent="0.2">
      <c r="A111" s="1" t="s">
        <v>109</v>
      </c>
      <c r="B111" s="1" t="s">
        <v>66</v>
      </c>
      <c r="C111" s="10" t="s">
        <v>73</v>
      </c>
      <c r="D111" s="1" t="s">
        <v>23</v>
      </c>
      <c r="E111" s="9">
        <v>10000</v>
      </c>
      <c r="F111" s="9">
        <v>9250</v>
      </c>
      <c r="G111" s="9">
        <v>10000</v>
      </c>
      <c r="H111" s="9">
        <v>16250</v>
      </c>
      <c r="I111" s="9">
        <v>13125</v>
      </c>
      <c r="J111" s="9">
        <v>20125</v>
      </c>
      <c r="K111" s="9">
        <v>20125</v>
      </c>
      <c r="L111" s="9">
        <v>20875</v>
      </c>
      <c r="M111" s="9">
        <v>20125</v>
      </c>
      <c r="N111" s="9">
        <v>23250</v>
      </c>
      <c r="O111" s="9">
        <v>24000</v>
      </c>
      <c r="P111" s="9">
        <v>25500</v>
      </c>
      <c r="Q111" s="9">
        <f t="shared" si="3"/>
        <v>212625</v>
      </c>
      <c r="R111" s="9">
        <v>26375</v>
      </c>
      <c r="S111" s="9">
        <v>26375</v>
      </c>
      <c r="T111" s="9">
        <v>27125</v>
      </c>
      <c r="U111" s="9">
        <v>27125</v>
      </c>
      <c r="V111" s="9">
        <v>27875</v>
      </c>
      <c r="W111" s="9">
        <v>27875</v>
      </c>
      <c r="X111" s="9">
        <v>28625</v>
      </c>
      <c r="Y111" s="9">
        <v>29375</v>
      </c>
      <c r="Z111" s="9">
        <v>29375</v>
      </c>
      <c r="AA111" s="9">
        <v>30125</v>
      </c>
      <c r="AB111" s="9">
        <v>31000</v>
      </c>
      <c r="AC111" s="9">
        <v>31000</v>
      </c>
      <c r="AD111" s="9">
        <f t="shared" si="4"/>
        <v>342250</v>
      </c>
    </row>
    <row r="112" spans="1:30" x14ac:dyDescent="0.2">
      <c r="A112" s="1" t="s">
        <v>109</v>
      </c>
      <c r="B112" s="1" t="s">
        <v>62</v>
      </c>
      <c r="C112" s="10" t="s">
        <v>69</v>
      </c>
      <c r="D112" s="1" t="s">
        <v>15</v>
      </c>
      <c r="E112" s="9">
        <v>13200</v>
      </c>
      <c r="F112" s="9">
        <v>12000</v>
      </c>
      <c r="G112" s="9">
        <v>13200</v>
      </c>
      <c r="H112" s="9">
        <v>20880</v>
      </c>
      <c r="I112" s="9">
        <v>16560</v>
      </c>
      <c r="J112" s="9">
        <v>26400</v>
      </c>
      <c r="K112" s="9">
        <v>25200</v>
      </c>
      <c r="L112" s="9">
        <v>27360</v>
      </c>
      <c r="M112" s="9">
        <v>25200</v>
      </c>
      <c r="N112" s="9">
        <v>29520</v>
      </c>
      <c r="O112" s="9">
        <v>30720</v>
      </c>
      <c r="P112" s="9">
        <v>32879.999999999993</v>
      </c>
      <c r="Q112" s="9">
        <f t="shared" si="3"/>
        <v>273120</v>
      </c>
      <c r="R112" s="9">
        <v>34080</v>
      </c>
      <c r="S112" s="9">
        <v>34080</v>
      </c>
      <c r="T112" s="9">
        <v>35040</v>
      </c>
      <c r="U112" s="9">
        <v>35040</v>
      </c>
      <c r="V112" s="9">
        <v>35040</v>
      </c>
      <c r="W112" s="9">
        <v>36240</v>
      </c>
      <c r="X112" s="9">
        <v>37199.999999999993</v>
      </c>
      <c r="Y112" s="9">
        <v>37199.999999999993</v>
      </c>
      <c r="Z112" s="9">
        <v>38400</v>
      </c>
      <c r="AA112" s="9">
        <v>39600</v>
      </c>
      <c r="AB112" s="9">
        <v>39600</v>
      </c>
      <c r="AC112" s="9">
        <v>40559.999999999993</v>
      </c>
      <c r="AD112" s="9">
        <f t="shared" si="4"/>
        <v>442080</v>
      </c>
    </row>
    <row r="113" spans="1:30" x14ac:dyDescent="0.2">
      <c r="A113" s="1" t="s">
        <v>109</v>
      </c>
      <c r="B113" s="1" t="s">
        <v>35</v>
      </c>
      <c r="C113" s="10" t="s">
        <v>75</v>
      </c>
      <c r="D113" s="1" t="s">
        <v>23</v>
      </c>
      <c r="E113" s="9">
        <v>13200</v>
      </c>
      <c r="F113" s="9">
        <v>12299.999999999998</v>
      </c>
      <c r="G113" s="9">
        <v>13200</v>
      </c>
      <c r="H113" s="9">
        <v>21450</v>
      </c>
      <c r="I113" s="9">
        <v>17400</v>
      </c>
      <c r="J113" s="9">
        <v>26550</v>
      </c>
      <c r="K113" s="9">
        <v>26550</v>
      </c>
      <c r="L113" s="9">
        <v>27599.999999999996</v>
      </c>
      <c r="M113" s="9">
        <v>26550</v>
      </c>
      <c r="N113" s="9">
        <v>30599.999999999996</v>
      </c>
      <c r="O113" s="9">
        <v>31650</v>
      </c>
      <c r="P113" s="9">
        <v>33600</v>
      </c>
      <c r="Q113" s="9">
        <f t="shared" si="3"/>
        <v>280650</v>
      </c>
      <c r="R113" s="9">
        <v>34650</v>
      </c>
      <c r="S113" s="9">
        <v>34650</v>
      </c>
      <c r="T113" s="9">
        <v>35699.999999999993</v>
      </c>
      <c r="U113" s="9">
        <v>35699.999999999993</v>
      </c>
      <c r="V113" s="9">
        <v>36750</v>
      </c>
      <c r="W113" s="9">
        <v>36750</v>
      </c>
      <c r="X113" s="9">
        <v>37800</v>
      </c>
      <c r="Y113" s="9">
        <v>38699.999999999993</v>
      </c>
      <c r="Z113" s="9">
        <v>38699.999999999993</v>
      </c>
      <c r="AA113" s="9">
        <v>39750</v>
      </c>
      <c r="AB113" s="9">
        <v>40800</v>
      </c>
      <c r="AC113" s="9">
        <v>40800</v>
      </c>
      <c r="AD113" s="9">
        <f t="shared" si="4"/>
        <v>450750</v>
      </c>
    </row>
    <row r="114" spans="1:30" x14ac:dyDescent="0.2">
      <c r="A114" s="1" t="s">
        <v>109</v>
      </c>
      <c r="B114" s="1" t="s">
        <v>61</v>
      </c>
      <c r="C114" s="10" t="s">
        <v>74</v>
      </c>
      <c r="D114" s="1" t="s">
        <v>15</v>
      </c>
      <c r="E114" s="9">
        <v>15400</v>
      </c>
      <c r="F114" s="9">
        <v>14000</v>
      </c>
      <c r="G114" s="9">
        <v>15400</v>
      </c>
      <c r="H114" s="9">
        <v>24000</v>
      </c>
      <c r="I114" s="9">
        <v>19800</v>
      </c>
      <c r="J114" s="9">
        <v>31000</v>
      </c>
      <c r="K114" s="9">
        <v>29600</v>
      </c>
      <c r="L114" s="9">
        <v>32400</v>
      </c>
      <c r="M114" s="9">
        <v>29600</v>
      </c>
      <c r="N114" s="9">
        <v>35200</v>
      </c>
      <c r="O114" s="9">
        <v>36600</v>
      </c>
      <c r="P114" s="9">
        <v>39400.000000000007</v>
      </c>
      <c r="Q114" s="9">
        <f t="shared" si="3"/>
        <v>322400</v>
      </c>
      <c r="R114" s="9">
        <v>39400.000000000007</v>
      </c>
      <c r="S114" s="9">
        <v>39400.000000000007</v>
      </c>
      <c r="T114" s="9">
        <v>40800.000000000007</v>
      </c>
      <c r="U114" s="9">
        <v>40800.000000000007</v>
      </c>
      <c r="V114" s="9">
        <v>42200</v>
      </c>
      <c r="W114" s="9">
        <v>42200</v>
      </c>
      <c r="X114" s="9">
        <v>43600</v>
      </c>
      <c r="Y114" s="9">
        <v>43600</v>
      </c>
      <c r="Z114" s="9">
        <v>45000</v>
      </c>
      <c r="AA114" s="9">
        <v>46400.000000000007</v>
      </c>
      <c r="AB114" s="9">
        <v>46400.000000000007</v>
      </c>
      <c r="AC114" s="9">
        <v>47800.000000000007</v>
      </c>
      <c r="AD114" s="9">
        <f t="shared" si="4"/>
        <v>517600</v>
      </c>
    </row>
    <row r="115" spans="1:30" x14ac:dyDescent="0.2">
      <c r="A115" s="1" t="s">
        <v>109</v>
      </c>
      <c r="B115" s="1" t="s">
        <v>34</v>
      </c>
      <c r="C115" s="10" t="s">
        <v>75</v>
      </c>
      <c r="D115" s="1" t="s">
        <v>23</v>
      </c>
      <c r="E115" s="9">
        <v>15400</v>
      </c>
      <c r="F115" s="9">
        <v>14000</v>
      </c>
      <c r="G115" s="9">
        <v>15400</v>
      </c>
      <c r="H115" s="9">
        <v>25000</v>
      </c>
      <c r="I115" s="9">
        <v>20800</v>
      </c>
      <c r="J115" s="9">
        <v>32000</v>
      </c>
      <c r="K115" s="9">
        <v>30600</v>
      </c>
      <c r="L115" s="9">
        <v>32000</v>
      </c>
      <c r="M115" s="9">
        <v>30600</v>
      </c>
      <c r="N115" s="9">
        <v>36200</v>
      </c>
      <c r="O115" s="9">
        <v>37600</v>
      </c>
      <c r="P115" s="9">
        <v>39000</v>
      </c>
      <c r="Q115" s="9">
        <f t="shared" si="3"/>
        <v>328600</v>
      </c>
      <c r="R115" s="9">
        <v>40400.000000000007</v>
      </c>
      <c r="S115" s="9">
        <v>40400.000000000007</v>
      </c>
      <c r="T115" s="9">
        <v>41800.000000000007</v>
      </c>
      <c r="U115" s="9">
        <v>41800.000000000007</v>
      </c>
      <c r="V115" s="9">
        <v>43200</v>
      </c>
      <c r="W115" s="9">
        <v>43200</v>
      </c>
      <c r="X115" s="9">
        <v>44600</v>
      </c>
      <c r="Y115" s="9">
        <v>44600</v>
      </c>
      <c r="Z115" s="9">
        <v>46000</v>
      </c>
      <c r="AA115" s="9">
        <v>46000</v>
      </c>
      <c r="AB115" s="9">
        <v>47400.000000000007</v>
      </c>
      <c r="AC115" s="9">
        <v>48800.000000000007</v>
      </c>
      <c r="AD115" s="9">
        <f t="shared" si="4"/>
        <v>528200</v>
      </c>
    </row>
    <row r="116" spans="1:30" x14ac:dyDescent="0.2">
      <c r="A116" s="1" t="s">
        <v>109</v>
      </c>
      <c r="B116" s="1" t="s">
        <v>60</v>
      </c>
      <c r="C116" s="10" t="s">
        <v>70</v>
      </c>
      <c r="D116" s="1" t="s">
        <v>15</v>
      </c>
      <c r="E116" s="9">
        <v>16079.999999999998</v>
      </c>
      <c r="F116" s="9">
        <v>14879.999999999998</v>
      </c>
      <c r="G116" s="9">
        <v>16079.999999999998</v>
      </c>
      <c r="H116" s="9">
        <v>25919.999999999996</v>
      </c>
      <c r="I116" s="9">
        <v>21119.999999999996</v>
      </c>
      <c r="J116" s="9">
        <v>33360</v>
      </c>
      <c r="K116" s="9">
        <v>32159.999999999996</v>
      </c>
      <c r="L116" s="9">
        <v>34560</v>
      </c>
      <c r="M116" s="9">
        <v>32159.999999999996</v>
      </c>
      <c r="N116" s="9">
        <v>38400</v>
      </c>
      <c r="O116" s="9">
        <v>39600</v>
      </c>
      <c r="P116" s="9">
        <v>42000</v>
      </c>
      <c r="Q116" s="9">
        <f t="shared" si="3"/>
        <v>346320</v>
      </c>
      <c r="R116" s="9">
        <v>42000</v>
      </c>
      <c r="S116" s="9">
        <v>43440</v>
      </c>
      <c r="T116" s="9">
        <v>43440</v>
      </c>
      <c r="U116" s="9">
        <v>44640</v>
      </c>
      <c r="V116" s="9">
        <v>44640</v>
      </c>
      <c r="W116" s="9">
        <v>45839.999999999993</v>
      </c>
      <c r="X116" s="9">
        <v>47040</v>
      </c>
      <c r="Y116" s="9">
        <v>47040</v>
      </c>
      <c r="Z116" s="9">
        <v>48239.999999999993</v>
      </c>
      <c r="AA116" s="9">
        <v>49440</v>
      </c>
      <c r="AB116" s="9">
        <v>49440</v>
      </c>
      <c r="AC116" s="9">
        <v>50879.999999999993</v>
      </c>
      <c r="AD116" s="9">
        <f t="shared" si="4"/>
        <v>556080</v>
      </c>
    </row>
    <row r="117" spans="1:30" x14ac:dyDescent="0.2">
      <c r="A117" s="1" t="s">
        <v>109</v>
      </c>
      <c r="B117" s="1" t="s">
        <v>34</v>
      </c>
      <c r="C117" s="10" t="s">
        <v>75</v>
      </c>
      <c r="D117" s="1" t="s">
        <v>15</v>
      </c>
      <c r="E117" s="9">
        <v>18480</v>
      </c>
      <c r="F117" s="9">
        <v>16800</v>
      </c>
      <c r="G117" s="9">
        <v>18480</v>
      </c>
      <c r="H117" s="9">
        <v>30000</v>
      </c>
      <c r="I117" s="9">
        <v>24960</v>
      </c>
      <c r="J117" s="9">
        <v>38400</v>
      </c>
      <c r="K117" s="9">
        <v>36720</v>
      </c>
      <c r="L117" s="9">
        <v>38400</v>
      </c>
      <c r="M117" s="9">
        <v>36720</v>
      </c>
      <c r="N117" s="9">
        <v>43440</v>
      </c>
      <c r="O117" s="9">
        <v>45120</v>
      </c>
      <c r="P117" s="9">
        <v>46800</v>
      </c>
      <c r="Q117" s="9">
        <f t="shared" si="3"/>
        <v>394320</v>
      </c>
      <c r="R117" s="9">
        <v>48480</v>
      </c>
      <c r="S117" s="9">
        <v>48480</v>
      </c>
      <c r="T117" s="9">
        <v>50160</v>
      </c>
      <c r="U117" s="9">
        <v>50160</v>
      </c>
      <c r="V117" s="9">
        <v>51839.999999999993</v>
      </c>
      <c r="W117" s="9">
        <v>51839.999999999993</v>
      </c>
      <c r="X117" s="9">
        <v>53519.999999999993</v>
      </c>
      <c r="Y117" s="9">
        <v>53519.999999999993</v>
      </c>
      <c r="Z117" s="9">
        <v>55199.999999999993</v>
      </c>
      <c r="AA117" s="9">
        <v>55199.999999999993</v>
      </c>
      <c r="AB117" s="9">
        <v>56879.999999999993</v>
      </c>
      <c r="AC117" s="9">
        <v>58559.999999999993</v>
      </c>
      <c r="AD117" s="9">
        <f t="shared" si="4"/>
        <v>633840</v>
      </c>
    </row>
    <row r="118" spans="1:30" x14ac:dyDescent="0.2">
      <c r="A118" s="1" t="s">
        <v>109</v>
      </c>
      <c r="B118" s="1" t="s">
        <v>66</v>
      </c>
      <c r="C118" s="10" t="s">
        <v>73</v>
      </c>
      <c r="D118" s="1" t="s">
        <v>15</v>
      </c>
      <c r="E118" s="9">
        <v>19200</v>
      </c>
      <c r="F118" s="9">
        <v>17759.999999999996</v>
      </c>
      <c r="G118" s="9">
        <v>19200</v>
      </c>
      <c r="H118" s="9">
        <v>31200</v>
      </c>
      <c r="I118" s="9">
        <v>25200</v>
      </c>
      <c r="J118" s="9">
        <v>38640</v>
      </c>
      <c r="K118" s="9">
        <v>38640</v>
      </c>
      <c r="L118" s="9">
        <v>40080</v>
      </c>
      <c r="M118" s="9">
        <v>38640</v>
      </c>
      <c r="N118" s="9">
        <v>44640</v>
      </c>
      <c r="O118" s="9">
        <v>46080</v>
      </c>
      <c r="P118" s="9">
        <v>48960</v>
      </c>
      <c r="Q118" s="9">
        <f t="shared" si="3"/>
        <v>408240</v>
      </c>
      <c r="R118" s="9">
        <v>50640</v>
      </c>
      <c r="S118" s="9">
        <v>50640</v>
      </c>
      <c r="T118" s="9">
        <v>52080</v>
      </c>
      <c r="U118" s="9">
        <v>52080</v>
      </c>
      <c r="V118" s="9">
        <v>53519.999999999993</v>
      </c>
      <c r="W118" s="9">
        <v>53519.999999999993</v>
      </c>
      <c r="X118" s="9">
        <v>54960</v>
      </c>
      <c r="Y118" s="9">
        <v>56400</v>
      </c>
      <c r="Z118" s="9">
        <v>56400</v>
      </c>
      <c r="AA118" s="9">
        <v>57839.999999999993</v>
      </c>
      <c r="AB118" s="9">
        <v>59519.999999999993</v>
      </c>
      <c r="AC118" s="9">
        <v>59519.999999999993</v>
      </c>
      <c r="AD118" s="9">
        <f t="shared" si="4"/>
        <v>657120</v>
      </c>
    </row>
    <row r="119" spans="1:30" x14ac:dyDescent="0.2">
      <c r="A119" s="1" t="s">
        <v>109</v>
      </c>
      <c r="B119" s="1" t="s">
        <v>34</v>
      </c>
      <c r="C119" s="10" t="s">
        <v>75</v>
      </c>
      <c r="D119" s="1" t="s">
        <v>16</v>
      </c>
      <c r="E119" s="9">
        <v>19000</v>
      </c>
      <c r="F119" s="9">
        <v>17400</v>
      </c>
      <c r="G119" s="9">
        <v>19600</v>
      </c>
      <c r="H119" s="9">
        <v>31000</v>
      </c>
      <c r="I119" s="9">
        <v>25400</v>
      </c>
      <c r="J119" s="9">
        <v>39400</v>
      </c>
      <c r="K119" s="9">
        <v>38400</v>
      </c>
      <c r="L119" s="9">
        <v>40600</v>
      </c>
      <c r="M119" s="9">
        <v>38600</v>
      </c>
      <c r="N119" s="9">
        <v>45000</v>
      </c>
      <c r="O119" s="9">
        <v>46600</v>
      </c>
      <c r="P119" s="9">
        <v>49600</v>
      </c>
      <c r="Q119" s="9">
        <f t="shared" si="3"/>
        <v>410600</v>
      </c>
      <c r="R119" s="9">
        <v>50400</v>
      </c>
      <c r="S119" s="9">
        <v>51200</v>
      </c>
      <c r="T119" s="9">
        <v>52000</v>
      </c>
      <c r="U119" s="9">
        <v>52800</v>
      </c>
      <c r="V119" s="9">
        <v>53600</v>
      </c>
      <c r="W119" s="9">
        <v>54600</v>
      </c>
      <c r="X119" s="9">
        <v>55600</v>
      </c>
      <c r="Y119" s="9">
        <v>56600</v>
      </c>
      <c r="Z119" s="9">
        <v>57600</v>
      </c>
      <c r="AA119" s="9">
        <v>58600</v>
      </c>
      <c r="AB119" s="9">
        <v>59600</v>
      </c>
      <c r="AC119" s="9">
        <v>60600</v>
      </c>
      <c r="AD119" s="9">
        <f t="shared" si="4"/>
        <v>663200</v>
      </c>
    </row>
    <row r="120" spans="1:30" x14ac:dyDescent="0.2">
      <c r="A120" s="1" t="s">
        <v>109</v>
      </c>
      <c r="B120" s="1" t="s">
        <v>66</v>
      </c>
      <c r="C120" s="10" t="s">
        <v>73</v>
      </c>
      <c r="D120" s="1" t="s">
        <v>16</v>
      </c>
      <c r="E120" s="9">
        <v>19000</v>
      </c>
      <c r="F120" s="9">
        <v>17400</v>
      </c>
      <c r="G120" s="9">
        <v>19600</v>
      </c>
      <c r="H120" s="9">
        <v>31000</v>
      </c>
      <c r="I120" s="9">
        <v>25400</v>
      </c>
      <c r="J120" s="9">
        <v>39400</v>
      </c>
      <c r="K120" s="9">
        <v>38400</v>
      </c>
      <c r="L120" s="9">
        <v>40600</v>
      </c>
      <c r="M120" s="9">
        <v>38600</v>
      </c>
      <c r="N120" s="9">
        <v>45000</v>
      </c>
      <c r="O120" s="9">
        <v>46600</v>
      </c>
      <c r="P120" s="9">
        <v>49600</v>
      </c>
      <c r="Q120" s="9">
        <f t="shared" si="3"/>
        <v>410600</v>
      </c>
      <c r="R120" s="9">
        <v>50400</v>
      </c>
      <c r="S120" s="9">
        <v>51200</v>
      </c>
      <c r="T120" s="9">
        <v>52000</v>
      </c>
      <c r="U120" s="9">
        <v>52800</v>
      </c>
      <c r="V120" s="9">
        <v>53600</v>
      </c>
      <c r="W120" s="9">
        <v>54600</v>
      </c>
      <c r="X120" s="9">
        <v>55600</v>
      </c>
      <c r="Y120" s="9">
        <v>56600</v>
      </c>
      <c r="Z120" s="9">
        <v>57600</v>
      </c>
      <c r="AA120" s="9">
        <v>58600</v>
      </c>
      <c r="AB120" s="9">
        <v>59600</v>
      </c>
      <c r="AC120" s="9">
        <v>60600</v>
      </c>
      <c r="AD120" s="9">
        <f t="shared" si="4"/>
        <v>663200</v>
      </c>
    </row>
    <row r="121" spans="1:30" x14ac:dyDescent="0.2">
      <c r="A121" s="1" t="s">
        <v>109</v>
      </c>
      <c r="B121" s="1" t="s">
        <v>35</v>
      </c>
      <c r="C121" s="10" t="s">
        <v>75</v>
      </c>
      <c r="D121" s="1" t="s">
        <v>16</v>
      </c>
      <c r="E121" s="9">
        <v>19000</v>
      </c>
      <c r="F121" s="9">
        <v>17400</v>
      </c>
      <c r="G121" s="9">
        <v>19600</v>
      </c>
      <c r="H121" s="9">
        <v>31000</v>
      </c>
      <c r="I121" s="9">
        <v>25400</v>
      </c>
      <c r="J121" s="9">
        <v>39400</v>
      </c>
      <c r="K121" s="9">
        <v>38400</v>
      </c>
      <c r="L121" s="9">
        <v>40600</v>
      </c>
      <c r="M121" s="9">
        <v>38600</v>
      </c>
      <c r="N121" s="9">
        <v>45000</v>
      </c>
      <c r="O121" s="9">
        <v>46600</v>
      </c>
      <c r="P121" s="9">
        <v>49600</v>
      </c>
      <c r="Q121" s="9">
        <f t="shared" si="3"/>
        <v>410600</v>
      </c>
      <c r="R121" s="9">
        <v>50400</v>
      </c>
      <c r="S121" s="9">
        <v>51200</v>
      </c>
      <c r="T121" s="9">
        <v>52000</v>
      </c>
      <c r="U121" s="9">
        <v>52800</v>
      </c>
      <c r="V121" s="9">
        <v>53600</v>
      </c>
      <c r="W121" s="9">
        <v>54600</v>
      </c>
      <c r="X121" s="9">
        <v>55600</v>
      </c>
      <c r="Y121" s="9">
        <v>56600</v>
      </c>
      <c r="Z121" s="9">
        <v>57600</v>
      </c>
      <c r="AA121" s="9">
        <v>58600</v>
      </c>
      <c r="AB121" s="9">
        <v>59600</v>
      </c>
      <c r="AC121" s="9">
        <v>60600</v>
      </c>
      <c r="AD121" s="9">
        <f t="shared" si="4"/>
        <v>663200</v>
      </c>
    </row>
    <row r="122" spans="1:30" x14ac:dyDescent="0.2">
      <c r="A122" s="1" t="s">
        <v>109</v>
      </c>
      <c r="B122" s="1" t="s">
        <v>59</v>
      </c>
      <c r="C122" s="10" t="s">
        <v>71</v>
      </c>
      <c r="D122" s="1" t="s">
        <v>16</v>
      </c>
      <c r="E122" s="9">
        <v>19000</v>
      </c>
      <c r="F122" s="9">
        <v>17400</v>
      </c>
      <c r="G122" s="9">
        <v>19600</v>
      </c>
      <c r="H122" s="9">
        <v>31000</v>
      </c>
      <c r="I122" s="9">
        <v>25400</v>
      </c>
      <c r="J122" s="9">
        <v>39400</v>
      </c>
      <c r="K122" s="9">
        <v>38400</v>
      </c>
      <c r="L122" s="9">
        <v>40600</v>
      </c>
      <c r="M122" s="9">
        <v>38600</v>
      </c>
      <c r="N122" s="9">
        <v>45000</v>
      </c>
      <c r="O122" s="9">
        <v>46600</v>
      </c>
      <c r="P122" s="9">
        <v>49600</v>
      </c>
      <c r="Q122" s="9">
        <f t="shared" si="3"/>
        <v>410600</v>
      </c>
      <c r="R122" s="9">
        <v>50400</v>
      </c>
      <c r="S122" s="9">
        <v>51200</v>
      </c>
      <c r="T122" s="9">
        <v>52000</v>
      </c>
      <c r="U122" s="9">
        <v>52800</v>
      </c>
      <c r="V122" s="9">
        <v>53600</v>
      </c>
      <c r="W122" s="9">
        <v>54600</v>
      </c>
      <c r="X122" s="9">
        <v>55600</v>
      </c>
      <c r="Y122" s="9">
        <v>56600</v>
      </c>
      <c r="Z122" s="9">
        <v>57600</v>
      </c>
      <c r="AA122" s="9">
        <v>58600</v>
      </c>
      <c r="AB122" s="9">
        <v>59600</v>
      </c>
      <c r="AC122" s="9">
        <v>60600</v>
      </c>
      <c r="AD122" s="9">
        <f t="shared" si="4"/>
        <v>663200</v>
      </c>
    </row>
    <row r="123" spans="1:30" x14ac:dyDescent="0.2">
      <c r="A123" s="1" t="s">
        <v>109</v>
      </c>
      <c r="B123" s="1" t="s">
        <v>60</v>
      </c>
      <c r="C123" s="10" t="s">
        <v>70</v>
      </c>
      <c r="D123" s="1" t="s">
        <v>16</v>
      </c>
      <c r="E123" s="9">
        <v>19000</v>
      </c>
      <c r="F123" s="9">
        <v>17400</v>
      </c>
      <c r="G123" s="9">
        <v>19600</v>
      </c>
      <c r="H123" s="9">
        <v>31000</v>
      </c>
      <c r="I123" s="9">
        <v>25400</v>
      </c>
      <c r="J123" s="9">
        <v>39400</v>
      </c>
      <c r="K123" s="9">
        <v>38400</v>
      </c>
      <c r="L123" s="9">
        <v>40600</v>
      </c>
      <c r="M123" s="9">
        <v>38600</v>
      </c>
      <c r="N123" s="9">
        <v>45000</v>
      </c>
      <c r="O123" s="9">
        <v>46600</v>
      </c>
      <c r="P123" s="9">
        <v>49600</v>
      </c>
      <c r="Q123" s="9">
        <f t="shared" si="3"/>
        <v>410600</v>
      </c>
      <c r="R123" s="9">
        <v>50400</v>
      </c>
      <c r="S123" s="9">
        <v>51200</v>
      </c>
      <c r="T123" s="9">
        <v>52000</v>
      </c>
      <c r="U123" s="9">
        <v>52800</v>
      </c>
      <c r="V123" s="9">
        <v>53600</v>
      </c>
      <c r="W123" s="9">
        <v>54600</v>
      </c>
      <c r="X123" s="9">
        <v>55600</v>
      </c>
      <c r="Y123" s="9">
        <v>56600</v>
      </c>
      <c r="Z123" s="9">
        <v>57600</v>
      </c>
      <c r="AA123" s="9">
        <v>58600</v>
      </c>
      <c r="AB123" s="9">
        <v>59600</v>
      </c>
      <c r="AC123" s="9">
        <v>60600</v>
      </c>
      <c r="AD123" s="9">
        <f t="shared" si="4"/>
        <v>663200</v>
      </c>
    </row>
    <row r="124" spans="1:30" x14ac:dyDescent="0.2">
      <c r="A124" s="1" t="s">
        <v>109</v>
      </c>
      <c r="B124" s="1" t="s">
        <v>61</v>
      </c>
      <c r="C124" s="10" t="s">
        <v>74</v>
      </c>
      <c r="D124" s="1" t="s">
        <v>16</v>
      </c>
      <c r="E124" s="9">
        <v>19000</v>
      </c>
      <c r="F124" s="9">
        <v>17400</v>
      </c>
      <c r="G124" s="9">
        <v>19600</v>
      </c>
      <c r="H124" s="9">
        <v>31000</v>
      </c>
      <c r="I124" s="9">
        <v>25400</v>
      </c>
      <c r="J124" s="9">
        <v>39400</v>
      </c>
      <c r="K124" s="9">
        <v>38400</v>
      </c>
      <c r="L124" s="9">
        <v>40600</v>
      </c>
      <c r="M124" s="9">
        <v>38600</v>
      </c>
      <c r="N124" s="9">
        <v>45000</v>
      </c>
      <c r="O124" s="9">
        <v>46600</v>
      </c>
      <c r="P124" s="9">
        <v>49600</v>
      </c>
      <c r="Q124" s="9">
        <f t="shared" si="3"/>
        <v>410600</v>
      </c>
      <c r="R124" s="9">
        <v>50400</v>
      </c>
      <c r="S124" s="9">
        <v>51200</v>
      </c>
      <c r="T124" s="9">
        <v>52000</v>
      </c>
      <c r="U124" s="9">
        <v>52800</v>
      </c>
      <c r="V124" s="9">
        <v>53600</v>
      </c>
      <c r="W124" s="9">
        <v>54600</v>
      </c>
      <c r="X124" s="9">
        <v>55600</v>
      </c>
      <c r="Y124" s="9">
        <v>56600</v>
      </c>
      <c r="Z124" s="9">
        <v>57600</v>
      </c>
      <c r="AA124" s="9">
        <v>58600</v>
      </c>
      <c r="AB124" s="9">
        <v>59600</v>
      </c>
      <c r="AC124" s="9">
        <v>60600</v>
      </c>
      <c r="AD124" s="9">
        <f t="shared" si="4"/>
        <v>663200</v>
      </c>
    </row>
    <row r="125" spans="1:30" x14ac:dyDescent="0.2">
      <c r="A125" s="1" t="s">
        <v>109</v>
      </c>
      <c r="B125" s="1" t="s">
        <v>62</v>
      </c>
      <c r="C125" s="10" t="s">
        <v>69</v>
      </c>
      <c r="D125" s="1" t="s">
        <v>16</v>
      </c>
      <c r="E125" s="9">
        <v>19000</v>
      </c>
      <c r="F125" s="9">
        <v>17400</v>
      </c>
      <c r="G125" s="9">
        <v>19600</v>
      </c>
      <c r="H125" s="9">
        <v>31000</v>
      </c>
      <c r="I125" s="9">
        <v>25400</v>
      </c>
      <c r="J125" s="9">
        <v>39400</v>
      </c>
      <c r="K125" s="9">
        <v>38400</v>
      </c>
      <c r="L125" s="9">
        <v>40600</v>
      </c>
      <c r="M125" s="9">
        <v>38600</v>
      </c>
      <c r="N125" s="9">
        <v>45000</v>
      </c>
      <c r="O125" s="9">
        <v>46600</v>
      </c>
      <c r="P125" s="9">
        <v>49600</v>
      </c>
      <c r="Q125" s="9">
        <f t="shared" si="3"/>
        <v>410600</v>
      </c>
      <c r="R125" s="9">
        <v>50400</v>
      </c>
      <c r="S125" s="9">
        <v>51200</v>
      </c>
      <c r="T125" s="9">
        <v>52000</v>
      </c>
      <c r="U125" s="9">
        <v>52800</v>
      </c>
      <c r="V125" s="9">
        <v>53600</v>
      </c>
      <c r="W125" s="9">
        <v>54600</v>
      </c>
      <c r="X125" s="9">
        <v>55600</v>
      </c>
      <c r="Y125" s="9">
        <v>56600</v>
      </c>
      <c r="Z125" s="9">
        <v>57600</v>
      </c>
      <c r="AA125" s="9">
        <v>58600</v>
      </c>
      <c r="AB125" s="9">
        <v>59600</v>
      </c>
      <c r="AC125" s="9">
        <v>60600</v>
      </c>
      <c r="AD125" s="9">
        <f t="shared" si="4"/>
        <v>663200</v>
      </c>
    </row>
    <row r="126" spans="1:30" x14ac:dyDescent="0.2">
      <c r="A126" s="1" t="s">
        <v>109</v>
      </c>
      <c r="B126" s="1" t="s">
        <v>59</v>
      </c>
      <c r="C126" s="10" t="s">
        <v>71</v>
      </c>
      <c r="D126" s="1" t="s">
        <v>15</v>
      </c>
      <c r="E126" s="9">
        <v>20640</v>
      </c>
      <c r="F126" s="9">
        <v>18960</v>
      </c>
      <c r="G126" s="9">
        <v>20640</v>
      </c>
      <c r="H126" s="9">
        <v>32879.999999999993</v>
      </c>
      <c r="I126" s="9">
        <v>25919.999999999996</v>
      </c>
      <c r="J126" s="9">
        <v>41519.999999999993</v>
      </c>
      <c r="K126" s="9">
        <v>39600</v>
      </c>
      <c r="L126" s="9">
        <v>43199.999999999993</v>
      </c>
      <c r="M126" s="9">
        <v>39600</v>
      </c>
      <c r="N126" s="9">
        <v>46559.999999999993</v>
      </c>
      <c r="O126" s="9">
        <v>48239.999999999993</v>
      </c>
      <c r="P126" s="9">
        <v>51839.999999999993</v>
      </c>
      <c r="Q126" s="9">
        <f t="shared" si="3"/>
        <v>429600</v>
      </c>
      <c r="R126" s="9">
        <v>53519.999999999993</v>
      </c>
      <c r="S126" s="9">
        <v>53519.999999999993</v>
      </c>
      <c r="T126" s="9">
        <v>55199.999999999993</v>
      </c>
      <c r="U126" s="9">
        <v>55199.999999999993</v>
      </c>
      <c r="V126" s="9">
        <v>55199.999999999993</v>
      </c>
      <c r="W126" s="9">
        <v>56879.999999999993</v>
      </c>
      <c r="X126" s="9">
        <v>58800</v>
      </c>
      <c r="Y126" s="9">
        <v>58800</v>
      </c>
      <c r="Z126" s="9">
        <v>60480</v>
      </c>
      <c r="AA126" s="9">
        <v>62160</v>
      </c>
      <c r="AB126" s="9">
        <v>62160</v>
      </c>
      <c r="AC126" s="9">
        <v>63839.999999999993</v>
      </c>
      <c r="AD126" s="9">
        <f t="shared" si="4"/>
        <v>695760</v>
      </c>
    </row>
    <row r="127" spans="1:30" x14ac:dyDescent="0.2">
      <c r="A127" s="1" t="s">
        <v>109</v>
      </c>
      <c r="B127" s="1" t="s">
        <v>63</v>
      </c>
      <c r="C127" s="10" t="s">
        <v>69</v>
      </c>
      <c r="D127" s="1" t="s">
        <v>58</v>
      </c>
      <c r="E127" s="8">
        <v>545.48000000000013</v>
      </c>
      <c r="F127" s="8">
        <v>564.17999999999995</v>
      </c>
      <c r="G127" s="8">
        <v>615.20000000000005</v>
      </c>
      <c r="H127" s="8">
        <v>964.98</v>
      </c>
      <c r="I127" s="8">
        <v>785.92000000000007</v>
      </c>
      <c r="J127" s="8">
        <v>1264.7400000000002</v>
      </c>
      <c r="K127" s="8">
        <v>1222.0600000000002</v>
      </c>
      <c r="L127" s="8">
        <v>1264.7400000000002</v>
      </c>
      <c r="M127" s="8">
        <v>1222.0600000000002</v>
      </c>
      <c r="N127" s="8">
        <v>1401.12</v>
      </c>
      <c r="O127" s="8">
        <v>1443.8</v>
      </c>
      <c r="P127" s="8">
        <v>1571.8400000000001</v>
      </c>
      <c r="Q127" s="8">
        <f t="shared" si="3"/>
        <v>12866.119999999999</v>
      </c>
      <c r="R127" s="8">
        <v>1571.8400000000001</v>
      </c>
      <c r="S127" s="8">
        <v>1615.52</v>
      </c>
      <c r="T127" s="8">
        <v>1622.8600000000001</v>
      </c>
      <c r="U127" s="8">
        <v>1622.8600000000001</v>
      </c>
      <c r="V127" s="8">
        <v>1665.5400000000002</v>
      </c>
      <c r="W127" s="8">
        <v>1708.2199999999998</v>
      </c>
      <c r="X127" s="8">
        <v>1708.2199999999998</v>
      </c>
      <c r="Y127" s="8">
        <v>1750.9</v>
      </c>
      <c r="Z127" s="8">
        <v>1793.5800000000002</v>
      </c>
      <c r="AA127" s="8">
        <v>1837.2600000000002</v>
      </c>
      <c r="AB127" s="8">
        <v>1879.9400000000003</v>
      </c>
      <c r="AC127" s="8">
        <v>1879.9400000000003</v>
      </c>
      <c r="AD127" s="8">
        <f t="shared" si="4"/>
        <v>20656.679999999997</v>
      </c>
    </row>
    <row r="128" spans="1:30" x14ac:dyDescent="0.2">
      <c r="A128" s="1" t="s">
        <v>109</v>
      </c>
      <c r="B128" s="1" t="s">
        <v>63</v>
      </c>
      <c r="C128" s="10" t="s">
        <v>69</v>
      </c>
      <c r="D128" s="1" t="s">
        <v>57</v>
      </c>
      <c r="E128" s="8">
        <v>1041.6000000000001</v>
      </c>
      <c r="F128" s="8">
        <v>1004.4</v>
      </c>
      <c r="G128" s="8">
        <v>1116</v>
      </c>
      <c r="H128" s="8">
        <v>1748.4</v>
      </c>
      <c r="I128" s="8">
        <v>1413.6000000000001</v>
      </c>
      <c r="J128" s="8">
        <v>2269.2000000000003</v>
      </c>
      <c r="K128" s="8">
        <v>2194.8000000000002</v>
      </c>
      <c r="L128" s="8">
        <v>2269.2000000000003</v>
      </c>
      <c r="M128" s="8">
        <v>2194.8000000000002</v>
      </c>
      <c r="N128" s="8">
        <v>2529.6</v>
      </c>
      <c r="O128" s="8">
        <v>2604</v>
      </c>
      <c r="P128" s="8">
        <v>2827.2000000000003</v>
      </c>
      <c r="Q128" s="8">
        <f t="shared" si="3"/>
        <v>23212.799999999999</v>
      </c>
      <c r="R128" s="8">
        <v>2827.2000000000003</v>
      </c>
      <c r="S128" s="8">
        <v>2901.6</v>
      </c>
      <c r="T128" s="8">
        <v>2938.8</v>
      </c>
      <c r="U128" s="8">
        <v>2938.8</v>
      </c>
      <c r="V128" s="8">
        <v>3013.2000000000003</v>
      </c>
      <c r="W128" s="8">
        <v>3087.6</v>
      </c>
      <c r="X128" s="8">
        <v>3087.6</v>
      </c>
      <c r="Y128" s="8">
        <v>3162</v>
      </c>
      <c r="Z128" s="8">
        <v>3236.4</v>
      </c>
      <c r="AA128" s="8">
        <v>3310.8</v>
      </c>
      <c r="AB128" s="8">
        <v>3385.2000000000003</v>
      </c>
      <c r="AC128" s="8">
        <v>3385.2000000000003</v>
      </c>
      <c r="AD128" s="8">
        <f t="shared" si="4"/>
        <v>37274.399999999994</v>
      </c>
    </row>
    <row r="129" spans="1:30" x14ac:dyDescent="0.2">
      <c r="A129" s="1" t="s">
        <v>109</v>
      </c>
      <c r="B129" s="1" t="s">
        <v>63</v>
      </c>
      <c r="C129" s="10" t="s">
        <v>69</v>
      </c>
      <c r="D129" s="1" t="s">
        <v>55</v>
      </c>
      <c r="E129" s="8">
        <v>2088</v>
      </c>
      <c r="F129" s="8">
        <v>1948.8</v>
      </c>
      <c r="G129" s="8">
        <v>2227.1999999999998</v>
      </c>
      <c r="H129" s="8">
        <v>3480</v>
      </c>
      <c r="I129" s="8">
        <v>2784</v>
      </c>
      <c r="J129" s="8">
        <v>4454.3999999999996</v>
      </c>
      <c r="K129" s="8">
        <v>4315.2</v>
      </c>
      <c r="L129" s="8">
        <v>4454.3999999999996</v>
      </c>
      <c r="M129" s="8">
        <v>4315.2</v>
      </c>
      <c r="N129" s="8">
        <v>5011.2</v>
      </c>
      <c r="O129" s="8">
        <v>5150.3999999999996</v>
      </c>
      <c r="P129" s="8">
        <v>5568</v>
      </c>
      <c r="Q129" s="8">
        <f t="shared" si="3"/>
        <v>45796.800000000003</v>
      </c>
      <c r="R129" s="8">
        <v>5568</v>
      </c>
      <c r="S129" s="8">
        <v>5707.2</v>
      </c>
      <c r="T129" s="8">
        <v>5846.4</v>
      </c>
      <c r="U129" s="8">
        <v>5846.4</v>
      </c>
      <c r="V129" s="8">
        <v>5985.6</v>
      </c>
      <c r="W129" s="8">
        <v>6124.8</v>
      </c>
      <c r="X129" s="8">
        <v>6124.8</v>
      </c>
      <c r="Y129" s="8">
        <v>6264</v>
      </c>
      <c r="Z129" s="8">
        <v>6403.2</v>
      </c>
      <c r="AA129" s="8">
        <v>6542.4</v>
      </c>
      <c r="AB129" s="8">
        <v>6681.6</v>
      </c>
      <c r="AC129" s="8">
        <v>6681.6</v>
      </c>
      <c r="AD129" s="8">
        <f t="shared" si="4"/>
        <v>73776.000000000015</v>
      </c>
    </row>
    <row r="130" spans="1:30" x14ac:dyDescent="0.2">
      <c r="A130" s="1" t="s">
        <v>109</v>
      </c>
      <c r="B130" s="1" t="s">
        <v>63</v>
      </c>
      <c r="C130" s="10" t="s">
        <v>69</v>
      </c>
      <c r="D130" s="1" t="s">
        <v>17</v>
      </c>
      <c r="E130" s="9">
        <v>4180</v>
      </c>
      <c r="F130" s="9">
        <v>3900</v>
      </c>
      <c r="G130" s="9">
        <v>4450</v>
      </c>
      <c r="H130" s="9">
        <v>6960</v>
      </c>
      <c r="I130" s="9">
        <v>5570</v>
      </c>
      <c r="J130" s="9">
        <v>8910</v>
      </c>
      <c r="K130" s="9">
        <v>8630</v>
      </c>
      <c r="L130" s="9">
        <v>8910</v>
      </c>
      <c r="M130" s="9">
        <v>8630</v>
      </c>
      <c r="N130" s="9">
        <v>10020</v>
      </c>
      <c r="O130" s="9">
        <v>10300</v>
      </c>
      <c r="P130" s="9">
        <v>11140</v>
      </c>
      <c r="Q130" s="9">
        <f t="shared" si="3"/>
        <v>91600</v>
      </c>
      <c r="R130" s="9">
        <v>11140</v>
      </c>
      <c r="S130" s="9">
        <v>11410</v>
      </c>
      <c r="T130" s="9">
        <v>11690</v>
      </c>
      <c r="U130" s="9">
        <v>11690</v>
      </c>
      <c r="V130" s="9">
        <v>11970</v>
      </c>
      <c r="W130" s="9">
        <v>12250</v>
      </c>
      <c r="X130" s="9">
        <v>12250</v>
      </c>
      <c r="Y130" s="9">
        <v>12530.000000000002</v>
      </c>
      <c r="Z130" s="9">
        <v>12810</v>
      </c>
      <c r="AA130" s="9">
        <v>13080</v>
      </c>
      <c r="AB130" s="9">
        <v>13360</v>
      </c>
      <c r="AC130" s="9">
        <v>13360</v>
      </c>
      <c r="AD130" s="9">
        <f t="shared" si="4"/>
        <v>147540</v>
      </c>
    </row>
    <row r="131" spans="1:30" x14ac:dyDescent="0.2">
      <c r="A131" s="1" t="s">
        <v>109</v>
      </c>
      <c r="B131" s="1" t="s">
        <v>63</v>
      </c>
      <c r="C131" s="10" t="s">
        <v>69</v>
      </c>
      <c r="D131" s="1" t="s">
        <v>16</v>
      </c>
      <c r="E131" s="9">
        <v>19000</v>
      </c>
      <c r="F131" s="9">
        <v>17400</v>
      </c>
      <c r="G131" s="9">
        <v>19600</v>
      </c>
      <c r="H131" s="9">
        <v>31000</v>
      </c>
      <c r="I131" s="9">
        <v>25400</v>
      </c>
      <c r="J131" s="9">
        <v>39400</v>
      </c>
      <c r="K131" s="9">
        <v>38400</v>
      </c>
      <c r="L131" s="9">
        <v>40600</v>
      </c>
      <c r="M131" s="9">
        <v>38600</v>
      </c>
      <c r="N131" s="9">
        <v>45000</v>
      </c>
      <c r="O131" s="9">
        <v>46600</v>
      </c>
      <c r="P131" s="9">
        <v>49600</v>
      </c>
      <c r="Q131" s="9">
        <f t="shared" si="3"/>
        <v>410600</v>
      </c>
      <c r="R131" s="9">
        <v>50400</v>
      </c>
      <c r="S131" s="9">
        <v>51200</v>
      </c>
      <c r="T131" s="9">
        <v>52000</v>
      </c>
      <c r="U131" s="9">
        <v>52800</v>
      </c>
      <c r="V131" s="9">
        <v>53600</v>
      </c>
      <c r="W131" s="9">
        <v>54600</v>
      </c>
      <c r="X131" s="9">
        <v>55600</v>
      </c>
      <c r="Y131" s="9">
        <v>56600</v>
      </c>
      <c r="Z131" s="9">
        <v>57600</v>
      </c>
      <c r="AA131" s="9">
        <v>58600</v>
      </c>
      <c r="AB131" s="9">
        <v>59600</v>
      </c>
      <c r="AC131" s="9">
        <v>60600</v>
      </c>
      <c r="AD131" s="9">
        <f t="shared" si="4"/>
        <v>663200</v>
      </c>
    </row>
    <row r="132" spans="1:30" x14ac:dyDescent="0.2">
      <c r="A132" s="1" t="s">
        <v>109</v>
      </c>
      <c r="B132" s="1" t="s">
        <v>64</v>
      </c>
      <c r="C132" s="10" t="s">
        <v>72</v>
      </c>
      <c r="D132" s="1" t="s">
        <v>53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f t="shared" si="3"/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f t="shared" si="4"/>
        <v>0</v>
      </c>
    </row>
    <row r="133" spans="1:30" x14ac:dyDescent="0.2">
      <c r="A133" s="1" t="s">
        <v>109</v>
      </c>
      <c r="B133" s="1" t="s">
        <v>64</v>
      </c>
      <c r="C133" s="10" t="s">
        <v>72</v>
      </c>
      <c r="D133" s="1" t="s">
        <v>20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f t="shared" si="3"/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f t="shared" si="4"/>
        <v>0</v>
      </c>
    </row>
    <row r="134" spans="1:30" x14ac:dyDescent="0.2">
      <c r="A134" s="1" t="s">
        <v>109</v>
      </c>
      <c r="B134" s="1" t="s">
        <v>64</v>
      </c>
      <c r="C134" s="10" t="s">
        <v>72</v>
      </c>
      <c r="D134" s="1" t="s">
        <v>52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f t="shared" si="3"/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f t="shared" si="4"/>
        <v>0</v>
      </c>
    </row>
    <row r="135" spans="1:30" x14ac:dyDescent="0.2">
      <c r="A135" s="1" t="s">
        <v>109</v>
      </c>
      <c r="B135" s="1" t="s">
        <v>64</v>
      </c>
      <c r="C135" s="10" t="s">
        <v>72</v>
      </c>
      <c r="D135" s="1" t="s">
        <v>54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f t="shared" si="3"/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f t="shared" si="4"/>
        <v>0</v>
      </c>
    </row>
    <row r="136" spans="1:30" x14ac:dyDescent="0.2">
      <c r="A136" s="1" t="s">
        <v>109</v>
      </c>
      <c r="B136" s="1" t="s">
        <v>64</v>
      </c>
      <c r="C136" s="10" t="s">
        <v>72</v>
      </c>
      <c r="D136" s="1" t="s">
        <v>21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f t="shared" ref="Q136:Q199" si="5">SUM(E136:P136)</f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f t="shared" ref="AD136:AD199" si="6">SUM(R136:AC136)</f>
        <v>0</v>
      </c>
    </row>
    <row r="137" spans="1:30" x14ac:dyDescent="0.2">
      <c r="A137" s="1" t="s">
        <v>109</v>
      </c>
      <c r="B137" s="1" t="s">
        <v>64</v>
      </c>
      <c r="C137" s="10" t="s">
        <v>72</v>
      </c>
      <c r="D137" s="1" t="s">
        <v>49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f t="shared" si="5"/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f t="shared" si="6"/>
        <v>0</v>
      </c>
    </row>
    <row r="138" spans="1:30" x14ac:dyDescent="0.2">
      <c r="A138" s="1" t="s">
        <v>109</v>
      </c>
      <c r="B138" s="1" t="s">
        <v>65</v>
      </c>
      <c r="C138" s="10" t="s">
        <v>72</v>
      </c>
      <c r="D138" s="1" t="s">
        <v>53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f t="shared" si="5"/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f t="shared" si="6"/>
        <v>0</v>
      </c>
    </row>
    <row r="139" spans="1:30" x14ac:dyDescent="0.2">
      <c r="A139" s="1" t="s">
        <v>109</v>
      </c>
      <c r="B139" s="1" t="s">
        <v>65</v>
      </c>
      <c r="C139" s="10" t="s">
        <v>72</v>
      </c>
      <c r="D139" s="1" t="s">
        <v>20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f t="shared" si="5"/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f t="shared" si="6"/>
        <v>0</v>
      </c>
    </row>
    <row r="140" spans="1:30" x14ac:dyDescent="0.2">
      <c r="A140" s="1" t="s">
        <v>109</v>
      </c>
      <c r="B140" s="1" t="s">
        <v>65</v>
      </c>
      <c r="C140" s="10" t="s">
        <v>72</v>
      </c>
      <c r="D140" s="1" t="s">
        <v>52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f t="shared" si="5"/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f t="shared" si="6"/>
        <v>0</v>
      </c>
    </row>
    <row r="141" spans="1:30" x14ac:dyDescent="0.2">
      <c r="A141" s="1" t="s">
        <v>109</v>
      </c>
      <c r="B141" s="1" t="s">
        <v>65</v>
      </c>
      <c r="C141" s="10" t="s">
        <v>72</v>
      </c>
      <c r="D141" s="1" t="s">
        <v>54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f t="shared" si="5"/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f t="shared" si="6"/>
        <v>0</v>
      </c>
    </row>
    <row r="142" spans="1:30" x14ac:dyDescent="0.2">
      <c r="A142" s="1" t="s">
        <v>109</v>
      </c>
      <c r="B142" s="1" t="s">
        <v>65</v>
      </c>
      <c r="C142" s="10" t="s">
        <v>72</v>
      </c>
      <c r="D142" s="1" t="s">
        <v>21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f t="shared" si="5"/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f t="shared" si="6"/>
        <v>0</v>
      </c>
    </row>
    <row r="143" spans="1:30" x14ac:dyDescent="0.2">
      <c r="A143" s="1" t="s">
        <v>109</v>
      </c>
      <c r="B143" s="1" t="s">
        <v>65</v>
      </c>
      <c r="C143" s="10" t="s">
        <v>72</v>
      </c>
      <c r="D143" s="1" t="s">
        <v>49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f t="shared" si="5"/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f t="shared" si="6"/>
        <v>0</v>
      </c>
    </row>
    <row r="144" spans="1:30" x14ac:dyDescent="0.2">
      <c r="A144" s="1" t="s">
        <v>109</v>
      </c>
      <c r="B144" s="1" t="s">
        <v>24</v>
      </c>
      <c r="C144" s="10" t="s">
        <v>24</v>
      </c>
      <c r="D144" s="1" t="s">
        <v>55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f t="shared" si="5"/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f t="shared" si="6"/>
        <v>0</v>
      </c>
    </row>
    <row r="145" spans="1:30" x14ac:dyDescent="0.2">
      <c r="A145" s="1" t="s">
        <v>109</v>
      </c>
      <c r="B145" s="1" t="s">
        <v>24</v>
      </c>
      <c r="C145" s="10" t="s">
        <v>24</v>
      </c>
      <c r="D145" s="1" t="s">
        <v>48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f t="shared" si="5"/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f t="shared" si="6"/>
        <v>0</v>
      </c>
    </row>
    <row r="146" spans="1:30" x14ac:dyDescent="0.2">
      <c r="A146" s="1" t="s">
        <v>109</v>
      </c>
      <c r="B146" s="1" t="s">
        <v>24</v>
      </c>
      <c r="C146" s="10" t="s">
        <v>24</v>
      </c>
      <c r="D146" s="1" t="s">
        <v>14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f t="shared" si="5"/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f t="shared" si="6"/>
        <v>0</v>
      </c>
    </row>
    <row r="147" spans="1:30" x14ac:dyDescent="0.2">
      <c r="A147" s="1" t="s">
        <v>109</v>
      </c>
      <c r="B147" s="1" t="s">
        <v>24</v>
      </c>
      <c r="C147" s="10" t="s">
        <v>24</v>
      </c>
      <c r="D147" s="1" t="s">
        <v>13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f t="shared" si="5"/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f t="shared" si="6"/>
        <v>0</v>
      </c>
    </row>
    <row r="148" spans="1:30" x14ac:dyDescent="0.2">
      <c r="A148" s="1" t="s">
        <v>109</v>
      </c>
      <c r="B148" s="1" t="s">
        <v>24</v>
      </c>
      <c r="C148" s="10" t="s">
        <v>24</v>
      </c>
      <c r="D148" s="1" t="s">
        <v>57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f t="shared" si="5"/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f t="shared" si="6"/>
        <v>0</v>
      </c>
    </row>
    <row r="149" spans="1:30" x14ac:dyDescent="0.2">
      <c r="A149" s="1" t="s">
        <v>109</v>
      </c>
      <c r="B149" s="1" t="s">
        <v>24</v>
      </c>
      <c r="C149" s="10" t="s">
        <v>24</v>
      </c>
      <c r="D149" s="1" t="s">
        <v>15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f t="shared" si="5"/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f t="shared" si="6"/>
        <v>0</v>
      </c>
    </row>
    <row r="150" spans="1:30" x14ac:dyDescent="0.2">
      <c r="A150" s="1" t="s">
        <v>109</v>
      </c>
      <c r="B150" s="1" t="s">
        <v>24</v>
      </c>
      <c r="C150" s="10" t="s">
        <v>24</v>
      </c>
      <c r="D150" s="1" t="s">
        <v>58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f t="shared" si="5"/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f t="shared" si="6"/>
        <v>0</v>
      </c>
    </row>
    <row r="151" spans="1:30" x14ac:dyDescent="0.2">
      <c r="A151" s="1" t="s">
        <v>109</v>
      </c>
      <c r="B151" s="1" t="s">
        <v>24</v>
      </c>
      <c r="C151" s="10" t="s">
        <v>24</v>
      </c>
      <c r="D151" s="1" t="s">
        <v>19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f t="shared" si="5"/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f t="shared" si="6"/>
        <v>0</v>
      </c>
    </row>
    <row r="152" spans="1:30" x14ac:dyDescent="0.2">
      <c r="A152" s="1" t="s">
        <v>109</v>
      </c>
      <c r="B152" s="1" t="s">
        <v>24</v>
      </c>
      <c r="C152" s="10" t="s">
        <v>24</v>
      </c>
      <c r="D152" s="1" t="s">
        <v>56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f t="shared" si="5"/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f t="shared" si="6"/>
        <v>0</v>
      </c>
    </row>
    <row r="153" spans="1:30" x14ac:dyDescent="0.2">
      <c r="A153" s="1" t="s">
        <v>109</v>
      </c>
      <c r="B153" s="1" t="s">
        <v>24</v>
      </c>
      <c r="C153" s="10" t="s">
        <v>24</v>
      </c>
      <c r="D153" s="1" t="s">
        <v>52</v>
      </c>
      <c r="E153" s="1">
        <v>5</v>
      </c>
      <c r="F153" s="1">
        <v>5</v>
      </c>
      <c r="G153" s="1">
        <v>5</v>
      </c>
      <c r="H153" s="1">
        <v>5</v>
      </c>
      <c r="I153" s="1">
        <v>5</v>
      </c>
      <c r="J153" s="1">
        <v>5</v>
      </c>
      <c r="K153" s="1">
        <v>5</v>
      </c>
      <c r="L153" s="1">
        <v>4</v>
      </c>
      <c r="M153" s="1">
        <v>4</v>
      </c>
      <c r="N153" s="1">
        <v>4</v>
      </c>
      <c r="O153" s="1">
        <v>4</v>
      </c>
      <c r="P153" s="1">
        <v>4</v>
      </c>
      <c r="Q153" s="1">
        <f t="shared" si="5"/>
        <v>55</v>
      </c>
      <c r="R153" s="1">
        <v>4</v>
      </c>
      <c r="S153" s="1">
        <v>4</v>
      </c>
      <c r="T153" s="1">
        <v>4</v>
      </c>
      <c r="U153" s="1">
        <v>4</v>
      </c>
      <c r="V153" s="1">
        <v>4</v>
      </c>
      <c r="W153" s="1">
        <v>4</v>
      </c>
      <c r="X153" s="1">
        <v>4</v>
      </c>
      <c r="Y153" s="1">
        <v>5</v>
      </c>
      <c r="Z153" s="1">
        <v>5</v>
      </c>
      <c r="AA153" s="1">
        <v>5</v>
      </c>
      <c r="AB153" s="1">
        <v>5</v>
      </c>
      <c r="AC153" s="1">
        <v>5</v>
      </c>
      <c r="AD153" s="1">
        <f t="shared" si="6"/>
        <v>53</v>
      </c>
    </row>
    <row r="154" spans="1:30" x14ac:dyDescent="0.2">
      <c r="A154" s="1" t="s">
        <v>109</v>
      </c>
      <c r="B154" s="1" t="s">
        <v>65</v>
      </c>
      <c r="C154" s="10" t="s">
        <v>72</v>
      </c>
      <c r="D154" s="1" t="s">
        <v>50</v>
      </c>
      <c r="E154" s="1">
        <v>5</v>
      </c>
      <c r="F154" s="1">
        <v>4</v>
      </c>
      <c r="G154" s="1">
        <v>5</v>
      </c>
      <c r="H154" s="1">
        <v>5</v>
      </c>
      <c r="I154" s="1">
        <v>5</v>
      </c>
      <c r="J154" s="1">
        <v>8</v>
      </c>
      <c r="K154" s="1">
        <v>8</v>
      </c>
      <c r="L154" s="1">
        <v>10</v>
      </c>
      <c r="M154" s="1">
        <v>10</v>
      </c>
      <c r="N154" s="1">
        <v>11</v>
      </c>
      <c r="O154" s="1">
        <v>12</v>
      </c>
      <c r="P154" s="1">
        <v>12</v>
      </c>
      <c r="Q154" s="1">
        <f t="shared" si="5"/>
        <v>95</v>
      </c>
      <c r="R154" s="1">
        <v>13</v>
      </c>
      <c r="S154" s="1">
        <v>13</v>
      </c>
      <c r="T154" s="1">
        <v>13</v>
      </c>
      <c r="U154" s="1">
        <v>13</v>
      </c>
      <c r="V154" s="1">
        <v>13</v>
      </c>
      <c r="W154" s="1">
        <v>13</v>
      </c>
      <c r="X154" s="1">
        <v>14</v>
      </c>
      <c r="Y154" s="1">
        <v>14</v>
      </c>
      <c r="Z154" s="1">
        <v>14</v>
      </c>
      <c r="AA154" s="1">
        <v>15</v>
      </c>
      <c r="AB154" s="1">
        <v>15</v>
      </c>
      <c r="AC154" s="1">
        <v>15</v>
      </c>
      <c r="AD154" s="1">
        <f t="shared" si="6"/>
        <v>165</v>
      </c>
    </row>
    <row r="155" spans="1:30" x14ac:dyDescent="0.2">
      <c r="A155" s="1" t="s">
        <v>109</v>
      </c>
      <c r="B155" s="1" t="s">
        <v>24</v>
      </c>
      <c r="C155" s="10" t="s">
        <v>24</v>
      </c>
      <c r="D155" s="1" t="s">
        <v>53</v>
      </c>
      <c r="E155" s="1">
        <v>8</v>
      </c>
      <c r="F155" s="1">
        <v>8</v>
      </c>
      <c r="G155" s="1">
        <v>8</v>
      </c>
      <c r="H155" s="1">
        <v>8</v>
      </c>
      <c r="I155" s="1">
        <v>8</v>
      </c>
      <c r="J155" s="1">
        <v>9</v>
      </c>
      <c r="K155" s="1">
        <v>9</v>
      </c>
      <c r="L155" s="1">
        <v>9</v>
      </c>
      <c r="M155" s="1">
        <v>9</v>
      </c>
      <c r="N155" s="1">
        <v>10</v>
      </c>
      <c r="O155" s="1">
        <v>10</v>
      </c>
      <c r="P155" s="1">
        <v>10</v>
      </c>
      <c r="Q155" s="1">
        <f t="shared" si="5"/>
        <v>106</v>
      </c>
      <c r="R155" s="1">
        <v>10</v>
      </c>
      <c r="S155" s="1">
        <v>10</v>
      </c>
      <c r="T155" s="1">
        <v>10</v>
      </c>
      <c r="U155" s="1">
        <v>10</v>
      </c>
      <c r="V155" s="1">
        <v>10</v>
      </c>
      <c r="W155" s="1">
        <v>10</v>
      </c>
      <c r="X155" s="1">
        <v>10</v>
      </c>
      <c r="Y155" s="1">
        <v>10</v>
      </c>
      <c r="Z155" s="1">
        <v>10</v>
      </c>
      <c r="AA155" s="1">
        <v>10</v>
      </c>
      <c r="AB155" s="1">
        <v>10</v>
      </c>
      <c r="AC155" s="1">
        <v>10</v>
      </c>
      <c r="AD155" s="1">
        <f t="shared" si="6"/>
        <v>120</v>
      </c>
    </row>
    <row r="156" spans="1:30" x14ac:dyDescent="0.2">
      <c r="A156" s="1" t="s">
        <v>109</v>
      </c>
      <c r="B156" s="1" t="s">
        <v>64</v>
      </c>
      <c r="C156" s="10" t="s">
        <v>72</v>
      </c>
      <c r="D156" s="1" t="s">
        <v>50</v>
      </c>
      <c r="E156" s="1">
        <v>5</v>
      </c>
      <c r="F156" s="1">
        <v>4</v>
      </c>
      <c r="G156" s="1">
        <v>5</v>
      </c>
      <c r="H156" s="1">
        <v>8</v>
      </c>
      <c r="I156" s="1">
        <v>6</v>
      </c>
      <c r="J156" s="1">
        <v>10</v>
      </c>
      <c r="K156" s="1">
        <v>9</v>
      </c>
      <c r="L156" s="1">
        <v>10</v>
      </c>
      <c r="M156" s="1">
        <v>10</v>
      </c>
      <c r="N156" s="1">
        <v>11</v>
      </c>
      <c r="O156" s="1">
        <v>12</v>
      </c>
      <c r="P156" s="1">
        <v>12</v>
      </c>
      <c r="Q156" s="1">
        <f t="shared" si="5"/>
        <v>102</v>
      </c>
      <c r="R156" s="1">
        <v>12</v>
      </c>
      <c r="S156" s="1">
        <v>12</v>
      </c>
      <c r="T156" s="1">
        <v>13</v>
      </c>
      <c r="U156" s="1">
        <v>13</v>
      </c>
      <c r="V156" s="1">
        <v>14</v>
      </c>
      <c r="W156" s="1">
        <v>13</v>
      </c>
      <c r="X156" s="1">
        <v>13</v>
      </c>
      <c r="Y156" s="1">
        <v>13</v>
      </c>
      <c r="Z156" s="1">
        <v>13</v>
      </c>
      <c r="AA156" s="1">
        <v>13</v>
      </c>
      <c r="AB156" s="1">
        <v>13</v>
      </c>
      <c r="AC156" s="1">
        <v>13</v>
      </c>
      <c r="AD156" s="1">
        <f t="shared" si="6"/>
        <v>155</v>
      </c>
    </row>
    <row r="157" spans="1:30" x14ac:dyDescent="0.2">
      <c r="A157" s="1" t="s">
        <v>109</v>
      </c>
      <c r="B157" s="1" t="s">
        <v>24</v>
      </c>
      <c r="C157" s="10" t="s">
        <v>24</v>
      </c>
      <c r="D157" s="1" t="s">
        <v>54</v>
      </c>
      <c r="E157" s="1">
        <v>10</v>
      </c>
      <c r="F157" s="1">
        <v>10</v>
      </c>
      <c r="G157" s="1">
        <v>10</v>
      </c>
      <c r="H157" s="1">
        <v>12</v>
      </c>
      <c r="I157" s="1">
        <v>12</v>
      </c>
      <c r="J157" s="1">
        <v>12</v>
      </c>
      <c r="K157" s="1">
        <v>12</v>
      </c>
      <c r="L157" s="1">
        <v>12</v>
      </c>
      <c r="M157" s="1">
        <v>12</v>
      </c>
      <c r="N157" s="1">
        <v>14</v>
      </c>
      <c r="O157" s="1">
        <v>14</v>
      </c>
      <c r="P157" s="1">
        <v>14</v>
      </c>
      <c r="Q157" s="1">
        <f t="shared" si="5"/>
        <v>144</v>
      </c>
      <c r="R157" s="1">
        <v>14</v>
      </c>
      <c r="S157" s="1">
        <v>14</v>
      </c>
      <c r="T157" s="1">
        <v>14</v>
      </c>
      <c r="U157" s="1">
        <v>16</v>
      </c>
      <c r="V157" s="1">
        <v>16</v>
      </c>
      <c r="W157" s="1">
        <v>16</v>
      </c>
      <c r="X157" s="1">
        <v>16</v>
      </c>
      <c r="Y157" s="1">
        <v>16</v>
      </c>
      <c r="Z157" s="1">
        <v>17</v>
      </c>
      <c r="AA157" s="1">
        <v>17</v>
      </c>
      <c r="AB157" s="1">
        <v>17</v>
      </c>
      <c r="AC157" s="1">
        <v>17</v>
      </c>
      <c r="AD157" s="1">
        <f t="shared" si="6"/>
        <v>190</v>
      </c>
    </row>
    <row r="158" spans="1:30" x14ac:dyDescent="0.2">
      <c r="A158" s="1" t="s">
        <v>109</v>
      </c>
      <c r="B158" s="1" t="s">
        <v>24</v>
      </c>
      <c r="C158" s="10" t="s">
        <v>24</v>
      </c>
      <c r="D158" s="1" t="s">
        <v>50</v>
      </c>
      <c r="E158" s="1">
        <v>14</v>
      </c>
      <c r="F158" s="1">
        <v>14</v>
      </c>
      <c r="G158" s="1">
        <v>14</v>
      </c>
      <c r="H158" s="1">
        <v>14</v>
      </c>
      <c r="I158" s="1">
        <v>15</v>
      </c>
      <c r="J158" s="1">
        <v>15</v>
      </c>
      <c r="K158" s="1">
        <v>16</v>
      </c>
      <c r="L158" s="1">
        <v>19</v>
      </c>
      <c r="M158" s="1">
        <v>20</v>
      </c>
      <c r="N158" s="1">
        <v>20</v>
      </c>
      <c r="O158" s="1">
        <v>20</v>
      </c>
      <c r="P158" s="1">
        <v>20</v>
      </c>
      <c r="Q158" s="1">
        <f t="shared" si="5"/>
        <v>201</v>
      </c>
      <c r="R158" s="1">
        <v>23</v>
      </c>
      <c r="S158" s="1">
        <v>24</v>
      </c>
      <c r="T158" s="1">
        <v>24</v>
      </c>
      <c r="U158" s="1">
        <v>24</v>
      </c>
      <c r="V158" s="1">
        <v>24</v>
      </c>
      <c r="W158" s="1">
        <v>24</v>
      </c>
      <c r="X158" s="1">
        <v>24</v>
      </c>
      <c r="Y158" s="1">
        <v>24</v>
      </c>
      <c r="Z158" s="1">
        <v>24</v>
      </c>
      <c r="AA158" s="1">
        <v>24</v>
      </c>
      <c r="AB158" s="1">
        <v>24</v>
      </c>
      <c r="AC158" s="1">
        <v>24</v>
      </c>
      <c r="AD158" s="1">
        <f t="shared" si="6"/>
        <v>287</v>
      </c>
    </row>
    <row r="159" spans="1:30" x14ac:dyDescent="0.2">
      <c r="A159" s="1" t="s">
        <v>109</v>
      </c>
      <c r="B159" s="1" t="s">
        <v>65</v>
      </c>
      <c r="C159" s="10" t="s">
        <v>72</v>
      </c>
      <c r="D159" s="1" t="s">
        <v>51</v>
      </c>
      <c r="E159" s="1">
        <v>13</v>
      </c>
      <c r="F159" s="1">
        <v>12</v>
      </c>
      <c r="G159" s="1">
        <v>13</v>
      </c>
      <c r="H159" s="1">
        <v>13</v>
      </c>
      <c r="I159" s="1">
        <v>13</v>
      </c>
      <c r="J159" s="1">
        <v>18</v>
      </c>
      <c r="K159" s="1">
        <v>18</v>
      </c>
      <c r="L159" s="1">
        <v>25</v>
      </c>
      <c r="M159" s="1">
        <v>26</v>
      </c>
      <c r="N159" s="1">
        <v>26</v>
      </c>
      <c r="O159" s="1">
        <v>26</v>
      </c>
      <c r="P159" s="1">
        <v>28</v>
      </c>
      <c r="Q159" s="1">
        <f t="shared" si="5"/>
        <v>231</v>
      </c>
      <c r="R159" s="1">
        <v>28</v>
      </c>
      <c r="S159" s="1">
        <v>28</v>
      </c>
      <c r="T159" s="1">
        <v>28</v>
      </c>
      <c r="U159" s="1">
        <v>28</v>
      </c>
      <c r="V159" s="1">
        <v>28</v>
      </c>
      <c r="W159" s="1">
        <v>28</v>
      </c>
      <c r="X159" s="1">
        <v>28</v>
      </c>
      <c r="Y159" s="1">
        <v>28</v>
      </c>
      <c r="Z159" s="1">
        <v>28</v>
      </c>
      <c r="AA159" s="1">
        <v>28</v>
      </c>
      <c r="AB159" s="1">
        <v>28</v>
      </c>
      <c r="AC159" s="1">
        <v>26</v>
      </c>
      <c r="AD159" s="1">
        <f t="shared" si="6"/>
        <v>334</v>
      </c>
    </row>
    <row r="160" spans="1:30" x14ac:dyDescent="0.2">
      <c r="A160" s="1" t="s">
        <v>109</v>
      </c>
      <c r="B160" s="1" t="s">
        <v>64</v>
      </c>
      <c r="C160" s="10" t="s">
        <v>72</v>
      </c>
      <c r="D160" s="1" t="s">
        <v>51</v>
      </c>
      <c r="E160" s="1">
        <v>14</v>
      </c>
      <c r="F160" s="1">
        <v>13</v>
      </c>
      <c r="G160" s="1">
        <v>15</v>
      </c>
      <c r="H160" s="1">
        <v>15</v>
      </c>
      <c r="I160" s="1">
        <v>19</v>
      </c>
      <c r="J160" s="1">
        <v>19</v>
      </c>
      <c r="K160" s="1">
        <v>19</v>
      </c>
      <c r="L160" s="1">
        <v>19</v>
      </c>
      <c r="M160" s="1">
        <v>19</v>
      </c>
      <c r="N160" s="1">
        <v>19</v>
      </c>
      <c r="O160" s="1">
        <v>19</v>
      </c>
      <c r="P160" s="1">
        <v>20</v>
      </c>
      <c r="Q160" s="1">
        <f t="shared" si="5"/>
        <v>210</v>
      </c>
      <c r="R160" s="1">
        <v>24</v>
      </c>
      <c r="S160" s="1">
        <v>25</v>
      </c>
      <c r="T160" s="1">
        <v>26</v>
      </c>
      <c r="U160" s="1">
        <v>26</v>
      </c>
      <c r="V160" s="1">
        <v>26</v>
      </c>
      <c r="W160" s="1">
        <v>30</v>
      </c>
      <c r="X160" s="1">
        <v>26</v>
      </c>
      <c r="Y160" s="1">
        <v>26</v>
      </c>
      <c r="Z160" s="1">
        <v>24</v>
      </c>
      <c r="AA160" s="1">
        <v>24</v>
      </c>
      <c r="AB160" s="1">
        <v>20</v>
      </c>
      <c r="AC160" s="1">
        <v>20</v>
      </c>
      <c r="AD160" s="1">
        <f t="shared" si="6"/>
        <v>297</v>
      </c>
    </row>
    <row r="161" spans="1:30" x14ac:dyDescent="0.2">
      <c r="A161" s="1" t="s">
        <v>109</v>
      </c>
      <c r="B161" s="1" t="s">
        <v>65</v>
      </c>
      <c r="C161" s="10" t="s">
        <v>72</v>
      </c>
      <c r="D161" s="1" t="s">
        <v>58</v>
      </c>
      <c r="E161" s="8">
        <v>120.35</v>
      </c>
      <c r="F161" s="8">
        <v>17.680000000000007</v>
      </c>
      <c r="G161" s="8">
        <v>30.35</v>
      </c>
      <c r="H161" s="8">
        <v>48.360000000000014</v>
      </c>
      <c r="I161" s="8">
        <v>30.020000000000007</v>
      </c>
      <c r="J161" s="8">
        <v>60.7</v>
      </c>
      <c r="K161" s="8">
        <v>60.7</v>
      </c>
      <c r="L161" s="8">
        <v>56.7</v>
      </c>
      <c r="M161" s="8">
        <v>60.7</v>
      </c>
      <c r="N161" s="8">
        <v>61.36999999999999</v>
      </c>
      <c r="O161" s="8">
        <v>74.04000000000002</v>
      </c>
      <c r="P161" s="8">
        <v>65.04000000000002</v>
      </c>
      <c r="Q161" s="8">
        <f t="shared" si="5"/>
        <v>686.01</v>
      </c>
      <c r="R161" s="8">
        <v>78.710000000000008</v>
      </c>
      <c r="S161" s="8">
        <v>78.710000000000008</v>
      </c>
      <c r="T161" s="8">
        <v>73.710000000000008</v>
      </c>
      <c r="U161" s="8">
        <v>73.710000000000008</v>
      </c>
      <c r="V161" s="8">
        <v>69.710000000000008</v>
      </c>
      <c r="W161" s="8">
        <v>69.710000000000008</v>
      </c>
      <c r="X161" s="8">
        <v>82.380000000000024</v>
      </c>
      <c r="Y161" s="8">
        <v>78.380000000000024</v>
      </c>
      <c r="Z161" s="8">
        <v>78.380000000000024</v>
      </c>
      <c r="AA161" s="8">
        <v>92.05</v>
      </c>
      <c r="AB161" s="8">
        <v>87.05</v>
      </c>
      <c r="AC161" s="8">
        <v>87.05</v>
      </c>
      <c r="AD161" s="8">
        <f t="shared" si="6"/>
        <v>949.55</v>
      </c>
    </row>
    <row r="162" spans="1:30" x14ac:dyDescent="0.2">
      <c r="A162" s="1" t="s">
        <v>109</v>
      </c>
      <c r="B162" s="1" t="s">
        <v>65</v>
      </c>
      <c r="C162" s="10" t="s">
        <v>72</v>
      </c>
      <c r="D162" s="1" t="s">
        <v>56</v>
      </c>
      <c r="E162" s="8">
        <v>58</v>
      </c>
      <c r="F162" s="8">
        <v>53</v>
      </c>
      <c r="G162" s="8">
        <v>58</v>
      </c>
      <c r="H162" s="8">
        <v>93</v>
      </c>
      <c r="I162" s="8">
        <v>76</v>
      </c>
      <c r="J162" s="8">
        <v>116</v>
      </c>
      <c r="K162" s="8">
        <v>116</v>
      </c>
      <c r="L162" s="8">
        <v>120</v>
      </c>
      <c r="M162" s="8">
        <v>116</v>
      </c>
      <c r="N162" s="8">
        <v>133</v>
      </c>
      <c r="O162" s="8">
        <v>138</v>
      </c>
      <c r="P162" s="8">
        <v>147</v>
      </c>
      <c r="Q162" s="8">
        <f t="shared" si="5"/>
        <v>1224</v>
      </c>
      <c r="R162" s="8">
        <v>151</v>
      </c>
      <c r="S162" s="8">
        <v>151</v>
      </c>
      <c r="T162" s="8">
        <v>156</v>
      </c>
      <c r="U162" s="8">
        <v>156</v>
      </c>
      <c r="V162" s="8">
        <v>160</v>
      </c>
      <c r="W162" s="8">
        <v>160</v>
      </c>
      <c r="X162" s="8">
        <v>165</v>
      </c>
      <c r="Y162" s="8">
        <v>169</v>
      </c>
      <c r="Z162" s="8">
        <v>169</v>
      </c>
      <c r="AA162" s="8">
        <v>173</v>
      </c>
      <c r="AB162" s="8">
        <v>178</v>
      </c>
      <c r="AC162" s="8">
        <v>178</v>
      </c>
      <c r="AD162" s="8">
        <f t="shared" si="6"/>
        <v>1966</v>
      </c>
    </row>
    <row r="163" spans="1:30" x14ac:dyDescent="0.2">
      <c r="A163" s="1" t="s">
        <v>109</v>
      </c>
      <c r="B163" s="1" t="s">
        <v>64</v>
      </c>
      <c r="C163" s="10" t="s">
        <v>72</v>
      </c>
      <c r="D163" s="1" t="s">
        <v>58</v>
      </c>
      <c r="E163" s="8">
        <v>150.25</v>
      </c>
      <c r="F163" s="8">
        <v>50.8</v>
      </c>
      <c r="G163" s="8">
        <v>70.25</v>
      </c>
      <c r="H163" s="8">
        <v>116.6</v>
      </c>
      <c r="I163" s="8">
        <v>78.7</v>
      </c>
      <c r="J163" s="8">
        <v>144.5</v>
      </c>
      <c r="K163" s="8">
        <v>121.05</v>
      </c>
      <c r="L163" s="8">
        <v>139.5</v>
      </c>
      <c r="M163" s="8">
        <v>144.5</v>
      </c>
      <c r="N163" s="8">
        <v>153.94999999999999</v>
      </c>
      <c r="O163" s="8">
        <v>172.4</v>
      </c>
      <c r="P163" s="8">
        <v>162.4</v>
      </c>
      <c r="Q163" s="8">
        <f t="shared" si="5"/>
        <v>1504.9</v>
      </c>
      <c r="R163" s="8">
        <v>162.4</v>
      </c>
      <c r="S163" s="8">
        <v>157.4</v>
      </c>
      <c r="T163" s="8">
        <v>181.85</v>
      </c>
      <c r="U163" s="8">
        <v>181.85</v>
      </c>
      <c r="V163" s="8">
        <v>176.85</v>
      </c>
      <c r="W163" s="8">
        <v>176.85</v>
      </c>
      <c r="X163" s="8">
        <v>170.85</v>
      </c>
      <c r="Y163" s="8">
        <v>195.3</v>
      </c>
      <c r="Z163" s="8">
        <v>190.3</v>
      </c>
      <c r="AA163" s="8">
        <v>190.3</v>
      </c>
      <c r="AB163" s="8">
        <v>185.3</v>
      </c>
      <c r="AC163" s="8">
        <v>209.75</v>
      </c>
      <c r="AD163" s="8">
        <f t="shared" si="6"/>
        <v>2179</v>
      </c>
    </row>
    <row r="164" spans="1:30" x14ac:dyDescent="0.2">
      <c r="A164" s="1" t="s">
        <v>109</v>
      </c>
      <c r="B164" s="1" t="s">
        <v>64</v>
      </c>
      <c r="C164" s="10" t="s">
        <v>72</v>
      </c>
      <c r="D164" s="1" t="s">
        <v>56</v>
      </c>
      <c r="E164" s="8">
        <v>72</v>
      </c>
      <c r="F164" s="8">
        <v>67</v>
      </c>
      <c r="G164" s="8">
        <v>77</v>
      </c>
      <c r="H164" s="8">
        <v>119</v>
      </c>
      <c r="I164" s="8">
        <v>98</v>
      </c>
      <c r="J164" s="8">
        <v>150</v>
      </c>
      <c r="K164" s="8">
        <v>144</v>
      </c>
      <c r="L164" s="8">
        <v>155</v>
      </c>
      <c r="M164" s="8">
        <v>150</v>
      </c>
      <c r="N164" s="8">
        <v>170</v>
      </c>
      <c r="O164" s="8">
        <v>181</v>
      </c>
      <c r="P164" s="8">
        <v>191</v>
      </c>
      <c r="Q164" s="8">
        <f t="shared" si="5"/>
        <v>1574</v>
      </c>
      <c r="R164" s="8">
        <v>191</v>
      </c>
      <c r="S164" s="8">
        <v>196</v>
      </c>
      <c r="T164" s="8">
        <v>201</v>
      </c>
      <c r="U164" s="8">
        <v>201</v>
      </c>
      <c r="V164" s="8">
        <v>206</v>
      </c>
      <c r="W164" s="8">
        <v>206</v>
      </c>
      <c r="X164" s="8">
        <v>212</v>
      </c>
      <c r="Y164" s="8">
        <v>217</v>
      </c>
      <c r="Z164" s="8">
        <v>222</v>
      </c>
      <c r="AA164" s="8">
        <v>222</v>
      </c>
      <c r="AB164" s="8">
        <v>227</v>
      </c>
      <c r="AC164" s="8">
        <v>232</v>
      </c>
      <c r="AD164" s="8">
        <f t="shared" si="6"/>
        <v>2533</v>
      </c>
    </row>
    <row r="165" spans="1:30" x14ac:dyDescent="0.2">
      <c r="A165" s="1" t="s">
        <v>109</v>
      </c>
      <c r="B165" s="1" t="s">
        <v>65</v>
      </c>
      <c r="C165" s="10" t="s">
        <v>72</v>
      </c>
      <c r="D165" s="1" t="s">
        <v>57</v>
      </c>
      <c r="E165" s="8">
        <v>93</v>
      </c>
      <c r="F165" s="8">
        <v>74.400000000000006</v>
      </c>
      <c r="G165" s="8">
        <v>93</v>
      </c>
      <c r="H165" s="8">
        <v>148.80000000000001</v>
      </c>
      <c r="I165" s="8">
        <v>111.60000000000001</v>
      </c>
      <c r="J165" s="8">
        <v>186</v>
      </c>
      <c r="K165" s="8">
        <v>186</v>
      </c>
      <c r="L165" s="8">
        <v>186</v>
      </c>
      <c r="M165" s="8">
        <v>186</v>
      </c>
      <c r="N165" s="8">
        <v>204.6</v>
      </c>
      <c r="O165" s="8">
        <v>223.20000000000002</v>
      </c>
      <c r="P165" s="8">
        <v>223.20000000000002</v>
      </c>
      <c r="Q165" s="8">
        <f t="shared" si="5"/>
        <v>1915.8</v>
      </c>
      <c r="R165" s="8">
        <v>241.8</v>
      </c>
      <c r="S165" s="8">
        <v>241.8</v>
      </c>
      <c r="T165" s="8">
        <v>241.8</v>
      </c>
      <c r="U165" s="8">
        <v>241.8</v>
      </c>
      <c r="V165" s="8">
        <v>241.8</v>
      </c>
      <c r="W165" s="8">
        <v>241.8</v>
      </c>
      <c r="X165" s="8">
        <v>260.40000000000003</v>
      </c>
      <c r="Y165" s="8">
        <v>260.40000000000003</v>
      </c>
      <c r="Z165" s="8">
        <v>260.40000000000003</v>
      </c>
      <c r="AA165" s="8">
        <v>279</v>
      </c>
      <c r="AB165" s="8">
        <v>279</v>
      </c>
      <c r="AC165" s="8">
        <v>279</v>
      </c>
      <c r="AD165" s="8">
        <f t="shared" si="6"/>
        <v>3069</v>
      </c>
    </row>
    <row r="166" spans="1:30" x14ac:dyDescent="0.2">
      <c r="A166" s="1" t="s">
        <v>109</v>
      </c>
      <c r="B166" s="1" t="s">
        <v>64</v>
      </c>
      <c r="C166" s="10" t="s">
        <v>72</v>
      </c>
      <c r="D166" s="1" t="s">
        <v>57</v>
      </c>
      <c r="E166" s="8">
        <v>155</v>
      </c>
      <c r="F166" s="8">
        <v>124</v>
      </c>
      <c r="G166" s="8">
        <v>155</v>
      </c>
      <c r="H166" s="8">
        <v>248</v>
      </c>
      <c r="I166" s="8">
        <v>186</v>
      </c>
      <c r="J166" s="8">
        <v>310</v>
      </c>
      <c r="K166" s="8">
        <v>279</v>
      </c>
      <c r="L166" s="8">
        <v>310</v>
      </c>
      <c r="M166" s="8">
        <v>310</v>
      </c>
      <c r="N166" s="8">
        <v>341</v>
      </c>
      <c r="O166" s="8">
        <v>372</v>
      </c>
      <c r="P166" s="8">
        <v>372</v>
      </c>
      <c r="Q166" s="8">
        <f t="shared" si="5"/>
        <v>3162</v>
      </c>
      <c r="R166" s="8">
        <v>372</v>
      </c>
      <c r="S166" s="8">
        <v>372</v>
      </c>
      <c r="T166" s="8">
        <v>403</v>
      </c>
      <c r="U166" s="8">
        <v>403</v>
      </c>
      <c r="V166" s="8">
        <v>403</v>
      </c>
      <c r="W166" s="8">
        <v>403</v>
      </c>
      <c r="X166" s="8">
        <v>403</v>
      </c>
      <c r="Y166" s="8">
        <v>434</v>
      </c>
      <c r="Z166" s="8">
        <v>434</v>
      </c>
      <c r="AA166" s="8">
        <v>434</v>
      </c>
      <c r="AB166" s="8">
        <v>434</v>
      </c>
      <c r="AC166" s="8">
        <v>465</v>
      </c>
      <c r="AD166" s="8">
        <f t="shared" si="6"/>
        <v>4960</v>
      </c>
    </row>
    <row r="167" spans="1:30" x14ac:dyDescent="0.2">
      <c r="A167" s="1" t="s">
        <v>109</v>
      </c>
      <c r="B167" s="1" t="s">
        <v>65</v>
      </c>
      <c r="C167" s="10" t="s">
        <v>72</v>
      </c>
      <c r="D167" s="1" t="s">
        <v>55</v>
      </c>
      <c r="E167" s="8">
        <v>1878.5</v>
      </c>
      <c r="F167" s="8">
        <v>1734</v>
      </c>
      <c r="G167" s="8">
        <v>1878.5</v>
      </c>
      <c r="H167" s="8">
        <v>3034.5</v>
      </c>
      <c r="I167" s="8">
        <v>2456.5</v>
      </c>
      <c r="J167" s="8">
        <v>3757</v>
      </c>
      <c r="K167" s="8">
        <v>3757</v>
      </c>
      <c r="L167" s="8">
        <v>3901.5</v>
      </c>
      <c r="M167" s="8">
        <v>3757</v>
      </c>
      <c r="N167" s="8">
        <v>4335</v>
      </c>
      <c r="O167" s="8">
        <v>4479.5</v>
      </c>
      <c r="P167" s="8">
        <v>4768.5</v>
      </c>
      <c r="Q167" s="8">
        <f t="shared" si="5"/>
        <v>39737.5</v>
      </c>
      <c r="R167" s="8">
        <v>4913</v>
      </c>
      <c r="S167" s="8">
        <v>4913</v>
      </c>
      <c r="T167" s="8">
        <v>5057.5</v>
      </c>
      <c r="U167" s="8">
        <v>5057.5</v>
      </c>
      <c r="V167" s="8">
        <v>5202</v>
      </c>
      <c r="W167" s="8">
        <v>5202</v>
      </c>
      <c r="X167" s="8">
        <v>5346.5</v>
      </c>
      <c r="Y167" s="8">
        <v>5491</v>
      </c>
      <c r="Z167" s="8">
        <v>5491</v>
      </c>
      <c r="AA167" s="8">
        <v>5635.5</v>
      </c>
      <c r="AB167" s="8">
        <v>5780</v>
      </c>
      <c r="AC167" s="8">
        <v>5780</v>
      </c>
      <c r="AD167" s="8">
        <f t="shared" si="6"/>
        <v>63869</v>
      </c>
    </row>
    <row r="168" spans="1:30" x14ac:dyDescent="0.2">
      <c r="A168" s="1" t="s">
        <v>109</v>
      </c>
      <c r="B168" s="1" t="s">
        <v>64</v>
      </c>
      <c r="C168" s="10" t="s">
        <v>72</v>
      </c>
      <c r="D168" s="1" t="s">
        <v>55</v>
      </c>
      <c r="E168" s="8">
        <v>2167.1999999999998</v>
      </c>
      <c r="F168" s="8">
        <v>2012.3999999999999</v>
      </c>
      <c r="G168" s="8">
        <v>2322</v>
      </c>
      <c r="H168" s="8">
        <v>3560.4</v>
      </c>
      <c r="I168" s="8">
        <v>2941.2</v>
      </c>
      <c r="J168" s="8">
        <v>4489.2</v>
      </c>
      <c r="K168" s="8">
        <v>4334.3999999999996</v>
      </c>
      <c r="L168" s="8">
        <v>4644</v>
      </c>
      <c r="M168" s="8">
        <v>4489.2</v>
      </c>
      <c r="N168" s="8">
        <v>5108.3999999999996</v>
      </c>
      <c r="O168" s="8">
        <v>5418</v>
      </c>
      <c r="P168" s="8">
        <v>5727.6</v>
      </c>
      <c r="Q168" s="8">
        <f t="shared" si="5"/>
        <v>47214</v>
      </c>
      <c r="R168" s="8">
        <v>5727.6</v>
      </c>
      <c r="S168" s="8">
        <v>5882.4</v>
      </c>
      <c r="T168" s="8">
        <v>6037.2</v>
      </c>
      <c r="U168" s="8">
        <v>6037.2</v>
      </c>
      <c r="V168" s="8">
        <v>6192</v>
      </c>
      <c r="W168" s="8">
        <v>6192</v>
      </c>
      <c r="X168" s="8">
        <v>6346.8</v>
      </c>
      <c r="Y168" s="8">
        <v>6501.5999999999995</v>
      </c>
      <c r="Z168" s="8">
        <v>6656.4</v>
      </c>
      <c r="AA168" s="8">
        <v>6656.4</v>
      </c>
      <c r="AB168" s="8">
        <v>6811.2</v>
      </c>
      <c r="AC168" s="8">
        <v>6966</v>
      </c>
      <c r="AD168" s="8">
        <f t="shared" si="6"/>
        <v>76006.8</v>
      </c>
    </row>
    <row r="169" spans="1:30" x14ac:dyDescent="0.2">
      <c r="A169" s="1" t="s">
        <v>109</v>
      </c>
      <c r="B169" s="1" t="s">
        <v>65</v>
      </c>
      <c r="C169" s="10" t="s">
        <v>72</v>
      </c>
      <c r="D169" s="1" t="s">
        <v>17</v>
      </c>
      <c r="E169" s="9">
        <v>2320</v>
      </c>
      <c r="F169" s="9">
        <v>2120</v>
      </c>
      <c r="G169" s="9">
        <v>2320</v>
      </c>
      <c r="H169" s="9">
        <v>3720</v>
      </c>
      <c r="I169" s="9">
        <v>3040</v>
      </c>
      <c r="J169" s="9">
        <v>4640</v>
      </c>
      <c r="K169" s="9">
        <v>4640</v>
      </c>
      <c r="L169" s="9">
        <v>4800</v>
      </c>
      <c r="M169" s="9">
        <v>4640</v>
      </c>
      <c r="N169" s="9">
        <v>5320</v>
      </c>
      <c r="O169" s="9">
        <v>5520.0000000000009</v>
      </c>
      <c r="P169" s="9">
        <v>5880</v>
      </c>
      <c r="Q169" s="9">
        <f t="shared" si="5"/>
        <v>48960</v>
      </c>
      <c r="R169" s="9">
        <v>6040</v>
      </c>
      <c r="S169" s="9">
        <v>6040</v>
      </c>
      <c r="T169" s="9">
        <v>6240</v>
      </c>
      <c r="U169" s="9">
        <v>6240</v>
      </c>
      <c r="V169" s="9">
        <v>6400</v>
      </c>
      <c r="W169" s="9">
        <v>6400</v>
      </c>
      <c r="X169" s="9">
        <v>6600.0000000000009</v>
      </c>
      <c r="Y169" s="9">
        <v>6760</v>
      </c>
      <c r="Z169" s="9">
        <v>6760</v>
      </c>
      <c r="AA169" s="9">
        <v>6920</v>
      </c>
      <c r="AB169" s="9">
        <v>7120</v>
      </c>
      <c r="AC169" s="9">
        <v>7120</v>
      </c>
      <c r="AD169" s="9">
        <f t="shared" si="6"/>
        <v>78640</v>
      </c>
    </row>
    <row r="170" spans="1:30" x14ac:dyDescent="0.2">
      <c r="A170" s="1" t="s">
        <v>109</v>
      </c>
      <c r="B170" s="1" t="s">
        <v>64</v>
      </c>
      <c r="C170" s="10" t="s">
        <v>72</v>
      </c>
      <c r="D170" s="1" t="s">
        <v>17</v>
      </c>
      <c r="E170" s="9">
        <v>2880</v>
      </c>
      <c r="F170" s="9">
        <v>2680</v>
      </c>
      <c r="G170" s="9">
        <v>3080</v>
      </c>
      <c r="H170" s="9">
        <v>4760</v>
      </c>
      <c r="I170" s="9">
        <v>3920</v>
      </c>
      <c r="J170" s="9">
        <v>6000</v>
      </c>
      <c r="K170" s="9">
        <v>5760</v>
      </c>
      <c r="L170" s="9">
        <v>6200</v>
      </c>
      <c r="M170" s="9">
        <v>6000</v>
      </c>
      <c r="N170" s="9">
        <v>6800</v>
      </c>
      <c r="O170" s="9">
        <v>7240</v>
      </c>
      <c r="P170" s="9">
        <v>7640.0000000000009</v>
      </c>
      <c r="Q170" s="9">
        <f t="shared" si="5"/>
        <v>62960</v>
      </c>
      <c r="R170" s="9">
        <v>7640.0000000000009</v>
      </c>
      <c r="S170" s="9">
        <v>7840</v>
      </c>
      <c r="T170" s="9">
        <v>8040.0000000000009</v>
      </c>
      <c r="U170" s="9">
        <v>8040.0000000000009</v>
      </c>
      <c r="V170" s="9">
        <v>8240</v>
      </c>
      <c r="W170" s="9">
        <v>8240</v>
      </c>
      <c r="X170" s="9">
        <v>8480</v>
      </c>
      <c r="Y170" s="9">
        <v>8680</v>
      </c>
      <c r="Z170" s="9">
        <v>8880</v>
      </c>
      <c r="AA170" s="9">
        <v>8880</v>
      </c>
      <c r="AB170" s="9">
        <v>9080</v>
      </c>
      <c r="AC170" s="9">
        <v>9280</v>
      </c>
      <c r="AD170" s="9">
        <f t="shared" si="6"/>
        <v>101320</v>
      </c>
    </row>
    <row r="171" spans="1:30" x14ac:dyDescent="0.2">
      <c r="A171" s="1" t="s">
        <v>109</v>
      </c>
      <c r="B171" s="1" t="s">
        <v>65</v>
      </c>
      <c r="C171" s="10" t="s">
        <v>72</v>
      </c>
      <c r="D171" s="1" t="s">
        <v>23</v>
      </c>
      <c r="E171" s="9">
        <v>5800.0000000000009</v>
      </c>
      <c r="F171" s="9">
        <v>5300.0000000000009</v>
      </c>
      <c r="G171" s="9">
        <v>5800.0000000000009</v>
      </c>
      <c r="H171" s="9">
        <v>9300</v>
      </c>
      <c r="I171" s="9">
        <v>7600.0000000000009</v>
      </c>
      <c r="J171" s="9">
        <v>11600.000000000002</v>
      </c>
      <c r="K171" s="9">
        <v>11600.000000000002</v>
      </c>
      <c r="L171" s="9">
        <v>12000</v>
      </c>
      <c r="M171" s="9">
        <v>11600.000000000002</v>
      </c>
      <c r="N171" s="9">
        <v>13300</v>
      </c>
      <c r="O171" s="9">
        <v>13800</v>
      </c>
      <c r="P171" s="9">
        <v>14700.000000000002</v>
      </c>
      <c r="Q171" s="9">
        <f t="shared" si="5"/>
        <v>122400</v>
      </c>
      <c r="R171" s="9">
        <v>15100.000000000002</v>
      </c>
      <c r="S171" s="9">
        <v>15100.000000000002</v>
      </c>
      <c r="T171" s="9">
        <v>15600.000000000002</v>
      </c>
      <c r="U171" s="9">
        <v>15600.000000000002</v>
      </c>
      <c r="V171" s="9">
        <v>16000</v>
      </c>
      <c r="W171" s="9">
        <v>16000</v>
      </c>
      <c r="X171" s="9">
        <v>16500</v>
      </c>
      <c r="Y171" s="9">
        <v>16900.000000000004</v>
      </c>
      <c r="Z171" s="9">
        <v>16900.000000000004</v>
      </c>
      <c r="AA171" s="9">
        <v>17300</v>
      </c>
      <c r="AB171" s="9">
        <v>17800</v>
      </c>
      <c r="AC171" s="9">
        <v>17800</v>
      </c>
      <c r="AD171" s="9">
        <f t="shared" si="6"/>
        <v>196600</v>
      </c>
    </row>
    <row r="172" spans="1:30" x14ac:dyDescent="0.2">
      <c r="A172" s="1" t="s">
        <v>109</v>
      </c>
      <c r="B172" s="1" t="s">
        <v>64</v>
      </c>
      <c r="C172" s="10" t="s">
        <v>72</v>
      </c>
      <c r="D172" s="1" t="s">
        <v>23</v>
      </c>
      <c r="E172" s="9">
        <v>7200</v>
      </c>
      <c r="F172" s="9">
        <v>6700</v>
      </c>
      <c r="G172" s="9">
        <v>7700</v>
      </c>
      <c r="H172" s="9">
        <v>11900</v>
      </c>
      <c r="I172" s="9">
        <v>9800</v>
      </c>
      <c r="J172" s="9">
        <v>15000</v>
      </c>
      <c r="K172" s="9">
        <v>14400</v>
      </c>
      <c r="L172" s="9">
        <v>15500</v>
      </c>
      <c r="M172" s="9">
        <v>15000</v>
      </c>
      <c r="N172" s="9">
        <v>17000</v>
      </c>
      <c r="O172" s="9">
        <v>18100</v>
      </c>
      <c r="P172" s="9">
        <v>19100</v>
      </c>
      <c r="Q172" s="9">
        <f t="shared" si="5"/>
        <v>157400</v>
      </c>
      <c r="R172" s="9">
        <v>19100</v>
      </c>
      <c r="S172" s="9">
        <v>19600</v>
      </c>
      <c r="T172" s="9">
        <v>20100</v>
      </c>
      <c r="U172" s="9">
        <v>20100</v>
      </c>
      <c r="V172" s="9">
        <v>20600</v>
      </c>
      <c r="W172" s="9">
        <v>20600</v>
      </c>
      <c r="X172" s="9">
        <v>21200.000000000004</v>
      </c>
      <c r="Y172" s="9">
        <v>21700.000000000004</v>
      </c>
      <c r="Z172" s="9">
        <v>22200.000000000004</v>
      </c>
      <c r="AA172" s="9">
        <v>22200.000000000004</v>
      </c>
      <c r="AB172" s="9">
        <v>22700.000000000004</v>
      </c>
      <c r="AC172" s="9">
        <v>23200.000000000004</v>
      </c>
      <c r="AD172" s="9">
        <f t="shared" si="6"/>
        <v>253300</v>
      </c>
    </row>
    <row r="173" spans="1:30" x14ac:dyDescent="0.2">
      <c r="A173" s="1" t="s">
        <v>109</v>
      </c>
      <c r="B173" s="1" t="s">
        <v>65</v>
      </c>
      <c r="C173" s="10" t="s">
        <v>72</v>
      </c>
      <c r="D173" s="1" t="s">
        <v>15</v>
      </c>
      <c r="E173" s="9">
        <v>13920</v>
      </c>
      <c r="F173" s="9">
        <v>12719.999999999998</v>
      </c>
      <c r="G173" s="9">
        <v>13920</v>
      </c>
      <c r="H173" s="9">
        <v>22320</v>
      </c>
      <c r="I173" s="9">
        <v>18240</v>
      </c>
      <c r="J173" s="9">
        <v>27840</v>
      </c>
      <c r="K173" s="9">
        <v>27840</v>
      </c>
      <c r="L173" s="9">
        <v>28799.999999999996</v>
      </c>
      <c r="M173" s="9">
        <v>27840</v>
      </c>
      <c r="N173" s="9">
        <v>31919.999999999996</v>
      </c>
      <c r="O173" s="9">
        <v>33120</v>
      </c>
      <c r="P173" s="9">
        <v>35280</v>
      </c>
      <c r="Q173" s="9">
        <f t="shared" si="5"/>
        <v>293760</v>
      </c>
      <c r="R173" s="9">
        <v>36240</v>
      </c>
      <c r="S173" s="9">
        <v>36240</v>
      </c>
      <c r="T173" s="9">
        <v>37440</v>
      </c>
      <c r="U173" s="9">
        <v>37440</v>
      </c>
      <c r="V173" s="9">
        <v>38400</v>
      </c>
      <c r="W173" s="9">
        <v>38400</v>
      </c>
      <c r="X173" s="9">
        <v>39600</v>
      </c>
      <c r="Y173" s="9">
        <v>40559.999999999993</v>
      </c>
      <c r="Z173" s="9">
        <v>40559.999999999993</v>
      </c>
      <c r="AA173" s="9">
        <v>41519.999999999993</v>
      </c>
      <c r="AB173" s="9">
        <v>42720</v>
      </c>
      <c r="AC173" s="9">
        <v>42720</v>
      </c>
      <c r="AD173" s="9">
        <f t="shared" si="6"/>
        <v>471840</v>
      </c>
    </row>
    <row r="174" spans="1:30" x14ac:dyDescent="0.2">
      <c r="A174" s="1" t="s">
        <v>109</v>
      </c>
      <c r="B174" s="1" t="s">
        <v>64</v>
      </c>
      <c r="C174" s="10" t="s">
        <v>72</v>
      </c>
      <c r="D174" s="1" t="s">
        <v>15</v>
      </c>
      <c r="E174" s="9">
        <v>17280</v>
      </c>
      <c r="F174" s="9">
        <v>16079.999999999998</v>
      </c>
      <c r="G174" s="9">
        <v>18480</v>
      </c>
      <c r="H174" s="9">
        <v>28560</v>
      </c>
      <c r="I174" s="9">
        <v>23520</v>
      </c>
      <c r="J174" s="9">
        <v>36000</v>
      </c>
      <c r="K174" s="9">
        <v>34560</v>
      </c>
      <c r="L174" s="9">
        <v>37199.999999999993</v>
      </c>
      <c r="M174" s="9">
        <v>36000</v>
      </c>
      <c r="N174" s="9">
        <v>40800</v>
      </c>
      <c r="O174" s="9">
        <v>43440</v>
      </c>
      <c r="P174" s="9">
        <v>45839.999999999993</v>
      </c>
      <c r="Q174" s="9">
        <f t="shared" si="5"/>
        <v>377760</v>
      </c>
      <c r="R174" s="9">
        <v>45839.999999999993</v>
      </c>
      <c r="S174" s="9">
        <v>47040</v>
      </c>
      <c r="T174" s="9">
        <v>48239.999999999993</v>
      </c>
      <c r="U174" s="9">
        <v>48239.999999999993</v>
      </c>
      <c r="V174" s="9">
        <v>49440</v>
      </c>
      <c r="W174" s="9">
        <v>49440</v>
      </c>
      <c r="X174" s="9">
        <v>50879.999999999993</v>
      </c>
      <c r="Y174" s="9">
        <v>52080</v>
      </c>
      <c r="Z174" s="9">
        <v>53280</v>
      </c>
      <c r="AA174" s="9">
        <v>53280</v>
      </c>
      <c r="AB174" s="9">
        <v>54480</v>
      </c>
      <c r="AC174" s="9">
        <v>55680</v>
      </c>
      <c r="AD174" s="9">
        <f t="shared" si="6"/>
        <v>607920</v>
      </c>
    </row>
    <row r="175" spans="1:30" x14ac:dyDescent="0.2">
      <c r="A175" s="1" t="s">
        <v>109</v>
      </c>
      <c r="B175" s="1" t="s">
        <v>64</v>
      </c>
      <c r="C175" s="10" t="s">
        <v>72</v>
      </c>
      <c r="D175" s="1" t="s">
        <v>16</v>
      </c>
      <c r="E175" s="9">
        <v>19000</v>
      </c>
      <c r="F175" s="9">
        <v>17400</v>
      </c>
      <c r="G175" s="9">
        <v>19600</v>
      </c>
      <c r="H175" s="9">
        <v>31000</v>
      </c>
      <c r="I175" s="9">
        <v>25400</v>
      </c>
      <c r="J175" s="9">
        <v>39400</v>
      </c>
      <c r="K175" s="9">
        <v>38400</v>
      </c>
      <c r="L175" s="9">
        <v>40600</v>
      </c>
      <c r="M175" s="9">
        <v>38600</v>
      </c>
      <c r="N175" s="9">
        <v>45000</v>
      </c>
      <c r="O175" s="9">
        <v>46600</v>
      </c>
      <c r="P175" s="9">
        <v>49600</v>
      </c>
      <c r="Q175" s="9">
        <f t="shared" si="5"/>
        <v>410600</v>
      </c>
      <c r="R175" s="9">
        <v>50400</v>
      </c>
      <c r="S175" s="9">
        <v>51200</v>
      </c>
      <c r="T175" s="9">
        <v>52000</v>
      </c>
      <c r="U175" s="9">
        <v>52800</v>
      </c>
      <c r="V175" s="9">
        <v>53600</v>
      </c>
      <c r="W175" s="9">
        <v>54600</v>
      </c>
      <c r="X175" s="9">
        <v>55600</v>
      </c>
      <c r="Y175" s="9">
        <v>56600</v>
      </c>
      <c r="Z175" s="9">
        <v>57600</v>
      </c>
      <c r="AA175" s="9">
        <v>58600</v>
      </c>
      <c r="AB175" s="9">
        <v>59600</v>
      </c>
      <c r="AC175" s="9">
        <v>60600</v>
      </c>
      <c r="AD175" s="9">
        <f t="shared" si="6"/>
        <v>663200</v>
      </c>
    </row>
    <row r="176" spans="1:30" x14ac:dyDescent="0.2">
      <c r="A176" s="1" t="s">
        <v>109</v>
      </c>
      <c r="B176" s="1" t="s">
        <v>65</v>
      </c>
      <c r="C176" s="10" t="s">
        <v>72</v>
      </c>
      <c r="D176" s="1" t="s">
        <v>16</v>
      </c>
      <c r="E176" s="9">
        <v>19000</v>
      </c>
      <c r="F176" s="9">
        <v>17400</v>
      </c>
      <c r="G176" s="9">
        <v>19600</v>
      </c>
      <c r="H176" s="9">
        <v>31000</v>
      </c>
      <c r="I176" s="9">
        <v>25400</v>
      </c>
      <c r="J176" s="9">
        <v>39400</v>
      </c>
      <c r="K176" s="9">
        <v>38400</v>
      </c>
      <c r="L176" s="9">
        <v>40600</v>
      </c>
      <c r="M176" s="9">
        <v>38600</v>
      </c>
      <c r="N176" s="9">
        <v>45000</v>
      </c>
      <c r="O176" s="9">
        <v>46600</v>
      </c>
      <c r="P176" s="9">
        <v>49600</v>
      </c>
      <c r="Q176" s="9">
        <f t="shared" si="5"/>
        <v>410600</v>
      </c>
      <c r="R176" s="9">
        <v>50400</v>
      </c>
      <c r="S176" s="9">
        <v>51200</v>
      </c>
      <c r="T176" s="9">
        <v>52000</v>
      </c>
      <c r="U176" s="9">
        <v>52800</v>
      </c>
      <c r="V176" s="9">
        <v>53600</v>
      </c>
      <c r="W176" s="9">
        <v>54600</v>
      </c>
      <c r="X176" s="9">
        <v>55600</v>
      </c>
      <c r="Y176" s="9">
        <v>56600</v>
      </c>
      <c r="Z176" s="9">
        <v>57600</v>
      </c>
      <c r="AA176" s="9">
        <v>58600</v>
      </c>
      <c r="AB176" s="9">
        <v>59600</v>
      </c>
      <c r="AC176" s="9">
        <v>60600</v>
      </c>
      <c r="AD176" s="9">
        <f t="shared" si="6"/>
        <v>663200</v>
      </c>
    </row>
    <row r="177" spans="1:30" x14ac:dyDescent="0.2">
      <c r="A177" s="1" t="s">
        <v>109</v>
      </c>
      <c r="B177" s="1" t="s">
        <v>24</v>
      </c>
      <c r="C177" s="10" t="s">
        <v>24</v>
      </c>
      <c r="D177" s="1" t="s">
        <v>51</v>
      </c>
      <c r="E177" s="1">
        <v>22</v>
      </c>
      <c r="F177" s="1">
        <v>22</v>
      </c>
      <c r="G177" s="1">
        <v>22</v>
      </c>
      <c r="H177" s="1">
        <v>22</v>
      </c>
      <c r="I177" s="1">
        <v>22</v>
      </c>
      <c r="J177" s="1">
        <v>23</v>
      </c>
      <c r="K177" s="1">
        <v>23</v>
      </c>
      <c r="L177" s="1">
        <v>23</v>
      </c>
      <c r="M177" s="1">
        <v>24</v>
      </c>
      <c r="N177" s="1">
        <v>25</v>
      </c>
      <c r="O177" s="1">
        <v>26</v>
      </c>
      <c r="P177" s="1">
        <v>27</v>
      </c>
      <c r="Q177" s="1">
        <f t="shared" si="5"/>
        <v>281</v>
      </c>
      <c r="R177" s="1">
        <v>27</v>
      </c>
      <c r="S177" s="1">
        <v>27</v>
      </c>
      <c r="T177" s="1">
        <v>27</v>
      </c>
      <c r="U177" s="1">
        <v>27</v>
      </c>
      <c r="V177" s="1">
        <v>27</v>
      </c>
      <c r="W177" s="1">
        <v>28</v>
      </c>
      <c r="X177" s="1">
        <v>28</v>
      </c>
      <c r="Y177" s="1">
        <v>28</v>
      </c>
      <c r="Z177" s="1">
        <v>28</v>
      </c>
      <c r="AA177" s="1">
        <v>28</v>
      </c>
      <c r="AB177" s="1">
        <v>28</v>
      </c>
      <c r="AC177" s="1">
        <v>28</v>
      </c>
      <c r="AD177" s="1">
        <f t="shared" si="6"/>
        <v>331</v>
      </c>
    </row>
    <row r="178" spans="1:30" x14ac:dyDescent="0.2">
      <c r="A178" s="1" t="s">
        <v>109</v>
      </c>
      <c r="B178" s="1" t="s">
        <v>24</v>
      </c>
      <c r="C178" s="10" t="s">
        <v>24</v>
      </c>
      <c r="D178" s="1" t="s">
        <v>17</v>
      </c>
      <c r="E178" s="9">
        <v>10000</v>
      </c>
      <c r="F178" s="9">
        <v>8000</v>
      </c>
      <c r="G178" s="9">
        <v>8000</v>
      </c>
      <c r="H178" s="9">
        <v>8000</v>
      </c>
      <c r="I178" s="9">
        <v>7000</v>
      </c>
      <c r="J178" s="9">
        <v>8000</v>
      </c>
      <c r="K178" s="9">
        <v>8000</v>
      </c>
      <c r="L178" s="9">
        <v>8000</v>
      </c>
      <c r="M178" s="9">
        <v>8000</v>
      </c>
      <c r="N178" s="9">
        <v>5000</v>
      </c>
      <c r="O178" s="9">
        <v>5000</v>
      </c>
      <c r="P178" s="9">
        <v>7000</v>
      </c>
      <c r="Q178" s="9">
        <f t="shared" si="5"/>
        <v>90000</v>
      </c>
      <c r="R178" s="9">
        <v>8000</v>
      </c>
      <c r="S178" s="9">
        <v>9000</v>
      </c>
      <c r="T178" s="9">
        <v>10000</v>
      </c>
      <c r="U178" s="9">
        <v>11000</v>
      </c>
      <c r="V178" s="9">
        <v>12000</v>
      </c>
      <c r="W178" s="9">
        <v>13000</v>
      </c>
      <c r="X178" s="9">
        <v>14000</v>
      </c>
      <c r="Y178" s="9">
        <v>15000</v>
      </c>
      <c r="Z178" s="9">
        <v>16000</v>
      </c>
      <c r="AA178" s="9">
        <v>17000</v>
      </c>
      <c r="AB178" s="9">
        <v>18000</v>
      </c>
      <c r="AC178" s="9">
        <v>19000</v>
      </c>
      <c r="AD178" s="9">
        <f t="shared" si="6"/>
        <v>162000</v>
      </c>
    </row>
    <row r="179" spans="1:30" x14ac:dyDescent="0.2">
      <c r="A179" s="1" t="s">
        <v>109</v>
      </c>
      <c r="B179" s="1" t="s">
        <v>24</v>
      </c>
      <c r="C179" s="10" t="s">
        <v>24</v>
      </c>
      <c r="D179" s="1" t="s">
        <v>21</v>
      </c>
      <c r="E179" s="9">
        <v>13000</v>
      </c>
      <c r="F179" s="9">
        <v>10000</v>
      </c>
      <c r="G179" s="9">
        <v>30000</v>
      </c>
      <c r="H179" s="9">
        <v>17000</v>
      </c>
      <c r="I179" s="9">
        <v>10000</v>
      </c>
      <c r="J179" s="9">
        <v>28000</v>
      </c>
      <c r="K179" s="9">
        <v>28000</v>
      </c>
      <c r="L179" s="9">
        <v>30000</v>
      </c>
      <c r="M179" s="9">
        <v>21000</v>
      </c>
      <c r="N179" s="9">
        <v>31000</v>
      </c>
      <c r="O179" s="9">
        <v>31000</v>
      </c>
      <c r="P179" s="9">
        <v>35000</v>
      </c>
      <c r="Q179" s="9">
        <f t="shared" si="5"/>
        <v>284000</v>
      </c>
      <c r="R179" s="9">
        <v>36000</v>
      </c>
      <c r="S179" s="9">
        <v>37000</v>
      </c>
      <c r="T179" s="9">
        <v>38000</v>
      </c>
      <c r="U179" s="9">
        <v>39000</v>
      </c>
      <c r="V179" s="9">
        <v>40000</v>
      </c>
      <c r="W179" s="9">
        <v>41000</v>
      </c>
      <c r="X179" s="9">
        <v>42000</v>
      </c>
      <c r="Y179" s="9">
        <v>43000</v>
      </c>
      <c r="Z179" s="9">
        <v>44000</v>
      </c>
      <c r="AA179" s="9">
        <v>45000</v>
      </c>
      <c r="AB179" s="9">
        <v>46000</v>
      </c>
      <c r="AC179" s="9">
        <v>47000</v>
      </c>
      <c r="AD179" s="9">
        <f t="shared" si="6"/>
        <v>498000</v>
      </c>
    </row>
    <row r="180" spans="1:30" x14ac:dyDescent="0.2">
      <c r="A180" s="1" t="s">
        <v>109</v>
      </c>
      <c r="B180" s="1" t="s">
        <v>35</v>
      </c>
      <c r="C180" s="10" t="s">
        <v>75</v>
      </c>
      <c r="D180" s="1" t="s">
        <v>15</v>
      </c>
      <c r="E180" s="9">
        <v>21119.999999999996</v>
      </c>
      <c r="F180" s="9">
        <v>19680</v>
      </c>
      <c r="G180" s="9">
        <v>21119.999999999996</v>
      </c>
      <c r="H180" s="9">
        <v>34320</v>
      </c>
      <c r="I180" s="9">
        <v>27840</v>
      </c>
      <c r="J180" s="9">
        <v>42480</v>
      </c>
      <c r="K180" s="9">
        <v>42480</v>
      </c>
      <c r="L180" s="9">
        <v>44160</v>
      </c>
      <c r="M180" s="9">
        <v>42480</v>
      </c>
      <c r="N180" s="9">
        <v>48960</v>
      </c>
      <c r="O180" s="9">
        <v>50640</v>
      </c>
      <c r="P180" s="9">
        <v>53760</v>
      </c>
      <c r="Q180" s="9">
        <f t="shared" si="5"/>
        <v>449040</v>
      </c>
      <c r="R180" s="9">
        <v>55440</v>
      </c>
      <c r="S180" s="9">
        <v>55440</v>
      </c>
      <c r="T180" s="9">
        <v>57120</v>
      </c>
      <c r="U180" s="9">
        <v>57120</v>
      </c>
      <c r="V180" s="9">
        <v>58800</v>
      </c>
      <c r="W180" s="9">
        <v>58800</v>
      </c>
      <c r="X180" s="9">
        <v>60480</v>
      </c>
      <c r="Y180" s="9">
        <v>61919.999999999993</v>
      </c>
      <c r="Z180" s="9">
        <v>61919.999999999993</v>
      </c>
      <c r="AA180" s="9">
        <v>63599.999999999993</v>
      </c>
      <c r="AB180" s="9">
        <v>65280</v>
      </c>
      <c r="AC180" s="9">
        <v>65280</v>
      </c>
      <c r="AD180" s="9">
        <f t="shared" si="6"/>
        <v>721200</v>
      </c>
    </row>
    <row r="181" spans="1:30" x14ac:dyDescent="0.2">
      <c r="A181" s="1" t="s">
        <v>109</v>
      </c>
      <c r="B181" s="1" t="s">
        <v>65</v>
      </c>
      <c r="C181" s="10" t="s">
        <v>72</v>
      </c>
      <c r="D181" s="1" t="s">
        <v>48</v>
      </c>
      <c r="E181" s="9">
        <v>23200.000000000004</v>
      </c>
      <c r="F181" s="9">
        <v>21200.000000000004</v>
      </c>
      <c r="G181" s="9">
        <v>23200.000000000004</v>
      </c>
      <c r="H181" s="9">
        <v>37200</v>
      </c>
      <c r="I181" s="9">
        <v>30400.000000000004</v>
      </c>
      <c r="J181" s="9">
        <v>46400.000000000007</v>
      </c>
      <c r="K181" s="9">
        <v>46400.000000000007</v>
      </c>
      <c r="L181" s="9">
        <v>48000</v>
      </c>
      <c r="M181" s="9">
        <v>46400.000000000007</v>
      </c>
      <c r="N181" s="9">
        <v>53200</v>
      </c>
      <c r="O181" s="9">
        <v>55200</v>
      </c>
      <c r="P181" s="9">
        <v>58800.000000000007</v>
      </c>
      <c r="Q181" s="9">
        <f t="shared" si="5"/>
        <v>489600</v>
      </c>
      <c r="R181" s="9">
        <v>60400.000000000007</v>
      </c>
      <c r="S181" s="9">
        <v>60400.000000000007</v>
      </c>
      <c r="T181" s="9">
        <v>62400.000000000007</v>
      </c>
      <c r="U181" s="9">
        <v>62400.000000000007</v>
      </c>
      <c r="V181" s="9">
        <v>64000</v>
      </c>
      <c r="W181" s="9">
        <v>64000</v>
      </c>
      <c r="X181" s="9">
        <v>66000</v>
      </c>
      <c r="Y181" s="9">
        <v>67600.000000000015</v>
      </c>
      <c r="Z181" s="9">
        <v>67600.000000000015</v>
      </c>
      <c r="AA181" s="9">
        <v>69200</v>
      </c>
      <c r="AB181" s="9">
        <v>71200</v>
      </c>
      <c r="AC181" s="9">
        <v>71200</v>
      </c>
      <c r="AD181" s="9">
        <f t="shared" si="6"/>
        <v>786400</v>
      </c>
    </row>
    <row r="182" spans="1:30" x14ac:dyDescent="0.2">
      <c r="A182" s="1" t="s">
        <v>109</v>
      </c>
      <c r="B182" s="1" t="s">
        <v>65</v>
      </c>
      <c r="C182" s="10" t="s">
        <v>72</v>
      </c>
      <c r="D182" s="1" t="s">
        <v>22</v>
      </c>
      <c r="E182" s="9">
        <v>23200.000000000004</v>
      </c>
      <c r="F182" s="9">
        <v>21200.000000000004</v>
      </c>
      <c r="G182" s="9">
        <v>23200.000000000004</v>
      </c>
      <c r="H182" s="9">
        <v>37200</v>
      </c>
      <c r="I182" s="9">
        <v>30400.000000000004</v>
      </c>
      <c r="J182" s="9">
        <v>46400.000000000007</v>
      </c>
      <c r="K182" s="9">
        <v>46400.000000000007</v>
      </c>
      <c r="L182" s="9">
        <v>48000</v>
      </c>
      <c r="M182" s="9">
        <v>46400.000000000007</v>
      </c>
      <c r="N182" s="9">
        <v>53200</v>
      </c>
      <c r="O182" s="9">
        <v>55200</v>
      </c>
      <c r="P182" s="9">
        <v>58800.000000000007</v>
      </c>
      <c r="Q182" s="9">
        <f t="shared" si="5"/>
        <v>489600</v>
      </c>
      <c r="R182" s="9">
        <v>60400.000000000007</v>
      </c>
      <c r="S182" s="9">
        <v>60400.000000000007</v>
      </c>
      <c r="T182" s="9">
        <v>62400.000000000007</v>
      </c>
      <c r="U182" s="9">
        <v>62400.000000000007</v>
      </c>
      <c r="V182" s="9">
        <v>64000</v>
      </c>
      <c r="W182" s="9">
        <v>64000</v>
      </c>
      <c r="X182" s="9">
        <v>66000</v>
      </c>
      <c r="Y182" s="9">
        <v>67600.000000000015</v>
      </c>
      <c r="Z182" s="9">
        <v>67600.000000000015</v>
      </c>
      <c r="AA182" s="9">
        <v>69200</v>
      </c>
      <c r="AB182" s="9">
        <v>71200</v>
      </c>
      <c r="AC182" s="9">
        <v>71200</v>
      </c>
      <c r="AD182" s="9">
        <f t="shared" si="6"/>
        <v>786400</v>
      </c>
    </row>
    <row r="183" spans="1:30" x14ac:dyDescent="0.2">
      <c r="A183" s="1" t="s">
        <v>109</v>
      </c>
      <c r="B183" s="1" t="s">
        <v>24</v>
      </c>
      <c r="C183" s="10" t="s">
        <v>24</v>
      </c>
      <c r="D183" s="1" t="s">
        <v>20</v>
      </c>
      <c r="E183" s="9">
        <v>47000</v>
      </c>
      <c r="F183" s="9">
        <v>54000</v>
      </c>
      <c r="G183" s="9">
        <v>52000</v>
      </c>
      <c r="H183" s="9">
        <v>53000</v>
      </c>
      <c r="I183" s="9">
        <v>100000</v>
      </c>
      <c r="J183" s="9">
        <v>74000</v>
      </c>
      <c r="K183" s="9">
        <v>67000</v>
      </c>
      <c r="L183" s="9">
        <v>43000</v>
      </c>
      <c r="M183" s="9">
        <v>71000</v>
      </c>
      <c r="N183" s="9">
        <v>54000</v>
      </c>
      <c r="O183" s="9">
        <v>66000</v>
      </c>
      <c r="P183" s="9">
        <v>160000</v>
      </c>
      <c r="Q183" s="9">
        <f t="shared" si="5"/>
        <v>841000</v>
      </c>
      <c r="R183" s="9">
        <v>163000</v>
      </c>
      <c r="S183" s="9">
        <v>166000</v>
      </c>
      <c r="T183" s="9">
        <v>169000</v>
      </c>
      <c r="U183" s="9">
        <v>172000</v>
      </c>
      <c r="V183" s="9">
        <v>175000</v>
      </c>
      <c r="W183" s="9">
        <v>178000</v>
      </c>
      <c r="X183" s="9">
        <v>181000</v>
      </c>
      <c r="Y183" s="9">
        <v>184000</v>
      </c>
      <c r="Z183" s="9">
        <v>187000</v>
      </c>
      <c r="AA183" s="9">
        <v>190000</v>
      </c>
      <c r="AB183" s="9">
        <v>193000</v>
      </c>
      <c r="AC183" s="9">
        <v>196000</v>
      </c>
      <c r="AD183" s="9">
        <f t="shared" si="6"/>
        <v>2154000</v>
      </c>
    </row>
    <row r="184" spans="1:30" x14ac:dyDescent="0.2">
      <c r="A184" s="1" t="s">
        <v>109</v>
      </c>
      <c r="B184" s="1" t="s">
        <v>24</v>
      </c>
      <c r="C184" s="10" t="s">
        <v>24</v>
      </c>
      <c r="D184" s="1" t="s">
        <v>23</v>
      </c>
      <c r="E184" s="9">
        <v>10000</v>
      </c>
      <c r="F184" s="9">
        <v>86000</v>
      </c>
      <c r="G184" s="9">
        <v>31000</v>
      </c>
      <c r="H184" s="9">
        <v>30000</v>
      </c>
      <c r="I184" s="9">
        <v>52000</v>
      </c>
      <c r="J184" s="9">
        <v>82000</v>
      </c>
      <c r="K184" s="9">
        <v>94000</v>
      </c>
      <c r="L184" s="9">
        <v>73000</v>
      </c>
      <c r="M184" s="9">
        <v>104000</v>
      </c>
      <c r="N184" s="9">
        <v>59000</v>
      </c>
      <c r="O184" s="9">
        <v>70000</v>
      </c>
      <c r="P184" s="9">
        <v>52000</v>
      </c>
      <c r="Q184" s="9">
        <f t="shared" si="5"/>
        <v>743000</v>
      </c>
      <c r="R184" s="9">
        <v>53000</v>
      </c>
      <c r="S184" s="9">
        <v>54000</v>
      </c>
      <c r="T184" s="9">
        <v>55000</v>
      </c>
      <c r="U184" s="9">
        <v>56000</v>
      </c>
      <c r="V184" s="9">
        <v>57000</v>
      </c>
      <c r="W184" s="9">
        <v>58000</v>
      </c>
      <c r="X184" s="9">
        <v>59000</v>
      </c>
      <c r="Y184" s="9">
        <v>60000</v>
      </c>
      <c r="Z184" s="9">
        <v>61000</v>
      </c>
      <c r="AA184" s="9">
        <v>62000</v>
      </c>
      <c r="AB184" s="9">
        <v>63000</v>
      </c>
      <c r="AC184" s="9">
        <v>64000</v>
      </c>
      <c r="AD184" s="9">
        <f t="shared" si="6"/>
        <v>702000</v>
      </c>
    </row>
    <row r="185" spans="1:30" x14ac:dyDescent="0.2">
      <c r="A185" s="1" t="s">
        <v>109</v>
      </c>
      <c r="B185" s="1" t="s">
        <v>64</v>
      </c>
      <c r="C185" s="10" t="s">
        <v>72</v>
      </c>
      <c r="D185" s="1" t="s">
        <v>48</v>
      </c>
      <c r="E185" s="9">
        <v>25200</v>
      </c>
      <c r="F185" s="9">
        <v>23450</v>
      </c>
      <c r="G185" s="9">
        <v>26950</v>
      </c>
      <c r="H185" s="9">
        <v>41650</v>
      </c>
      <c r="I185" s="9">
        <v>34300</v>
      </c>
      <c r="J185" s="9">
        <v>52500</v>
      </c>
      <c r="K185" s="9">
        <v>50400</v>
      </c>
      <c r="L185" s="9">
        <v>54250</v>
      </c>
      <c r="M185" s="9">
        <v>52500</v>
      </c>
      <c r="N185" s="9">
        <v>59499.999999999993</v>
      </c>
      <c r="O185" s="9">
        <v>63349.999999999993</v>
      </c>
      <c r="P185" s="9">
        <v>66850</v>
      </c>
      <c r="Q185" s="9">
        <f t="shared" si="5"/>
        <v>550900</v>
      </c>
      <c r="R185" s="9">
        <v>66850</v>
      </c>
      <c r="S185" s="9">
        <v>68600</v>
      </c>
      <c r="T185" s="9">
        <v>70350</v>
      </c>
      <c r="U185" s="9">
        <v>70350</v>
      </c>
      <c r="V185" s="9">
        <v>72100</v>
      </c>
      <c r="W185" s="9">
        <v>72100</v>
      </c>
      <c r="X185" s="9">
        <v>74199.999999999985</v>
      </c>
      <c r="Y185" s="9">
        <v>75949.999999999985</v>
      </c>
      <c r="Z185" s="9">
        <v>77699.999999999985</v>
      </c>
      <c r="AA185" s="9">
        <v>77699.999999999985</v>
      </c>
      <c r="AB185" s="9">
        <v>79449.999999999985</v>
      </c>
      <c r="AC185" s="9">
        <v>81199.999999999985</v>
      </c>
      <c r="AD185" s="9">
        <f t="shared" si="6"/>
        <v>886550</v>
      </c>
    </row>
    <row r="186" spans="1:30" x14ac:dyDescent="0.2">
      <c r="A186" s="1" t="s">
        <v>109</v>
      </c>
      <c r="B186" s="1" t="s">
        <v>64</v>
      </c>
      <c r="C186" s="10" t="s">
        <v>72</v>
      </c>
      <c r="D186" s="1" t="s">
        <v>22</v>
      </c>
      <c r="E186" s="9">
        <v>25200</v>
      </c>
      <c r="F186" s="9">
        <v>23450</v>
      </c>
      <c r="G186" s="9">
        <v>26950</v>
      </c>
      <c r="H186" s="9">
        <v>41650</v>
      </c>
      <c r="I186" s="9">
        <v>34300</v>
      </c>
      <c r="J186" s="9">
        <v>52500</v>
      </c>
      <c r="K186" s="9">
        <v>50400</v>
      </c>
      <c r="L186" s="9">
        <v>54250</v>
      </c>
      <c r="M186" s="9">
        <v>52500</v>
      </c>
      <c r="N186" s="9">
        <v>59499.999999999993</v>
      </c>
      <c r="O186" s="9">
        <v>63349.999999999993</v>
      </c>
      <c r="P186" s="9">
        <v>66850</v>
      </c>
      <c r="Q186" s="9">
        <f t="shared" si="5"/>
        <v>550900</v>
      </c>
      <c r="R186" s="9">
        <v>66850</v>
      </c>
      <c r="S186" s="9">
        <v>68600</v>
      </c>
      <c r="T186" s="9">
        <v>70350</v>
      </c>
      <c r="U186" s="9">
        <v>70350</v>
      </c>
      <c r="V186" s="9">
        <v>72100</v>
      </c>
      <c r="W186" s="9">
        <v>72100</v>
      </c>
      <c r="X186" s="9">
        <v>74199.999999999985</v>
      </c>
      <c r="Y186" s="9">
        <v>75949.999999999985</v>
      </c>
      <c r="Z186" s="9">
        <v>77699.999999999985</v>
      </c>
      <c r="AA186" s="9">
        <v>77699.999999999985</v>
      </c>
      <c r="AB186" s="9">
        <v>79449.999999999985</v>
      </c>
      <c r="AC186" s="9">
        <v>81199.999999999985</v>
      </c>
      <c r="AD186" s="9">
        <f t="shared" si="6"/>
        <v>886550</v>
      </c>
    </row>
    <row r="187" spans="1:30" x14ac:dyDescent="0.2">
      <c r="A187" s="1" t="s">
        <v>109</v>
      </c>
      <c r="B187" s="1" t="s">
        <v>62</v>
      </c>
      <c r="C187" s="10" t="s">
        <v>69</v>
      </c>
      <c r="D187" s="1" t="s">
        <v>48</v>
      </c>
      <c r="E187" s="9">
        <v>30800.000000000004</v>
      </c>
      <c r="F187" s="9">
        <v>28000.000000000004</v>
      </c>
      <c r="G187" s="9">
        <v>30800.000000000004</v>
      </c>
      <c r="H187" s="9">
        <v>48720.000000000007</v>
      </c>
      <c r="I187" s="9">
        <v>38640</v>
      </c>
      <c r="J187" s="9">
        <v>61600.000000000007</v>
      </c>
      <c r="K187" s="9">
        <v>58800.000000000007</v>
      </c>
      <c r="L187" s="9">
        <v>63840</v>
      </c>
      <c r="M187" s="9">
        <v>58800.000000000007</v>
      </c>
      <c r="N187" s="9">
        <v>68880.000000000015</v>
      </c>
      <c r="O187" s="9">
        <v>71680</v>
      </c>
      <c r="P187" s="9">
        <v>76720.000000000015</v>
      </c>
      <c r="Q187" s="9">
        <f t="shared" si="5"/>
        <v>637280</v>
      </c>
      <c r="R187" s="9">
        <v>79520.000000000015</v>
      </c>
      <c r="S187" s="9">
        <v>79520.000000000015</v>
      </c>
      <c r="T187" s="9">
        <v>81760</v>
      </c>
      <c r="U187" s="9">
        <v>81760</v>
      </c>
      <c r="V187" s="9">
        <v>81760</v>
      </c>
      <c r="W187" s="9">
        <v>84560</v>
      </c>
      <c r="X187" s="9">
        <v>86800.000000000015</v>
      </c>
      <c r="Y187" s="9">
        <v>86800.000000000015</v>
      </c>
      <c r="Z187" s="9">
        <v>89600.000000000015</v>
      </c>
      <c r="AA187" s="9">
        <v>92400</v>
      </c>
      <c r="AB187" s="9">
        <v>92400</v>
      </c>
      <c r="AC187" s="9">
        <v>94640.000000000015</v>
      </c>
      <c r="AD187" s="9">
        <f t="shared" si="6"/>
        <v>1031520</v>
      </c>
    </row>
    <row r="188" spans="1:30" x14ac:dyDescent="0.2">
      <c r="A188" s="1" t="s">
        <v>109</v>
      </c>
      <c r="B188" s="1" t="s">
        <v>60</v>
      </c>
      <c r="C188" s="10" t="s">
        <v>70</v>
      </c>
      <c r="D188" s="1" t="s">
        <v>48</v>
      </c>
      <c r="E188" s="9">
        <v>30150.000000000004</v>
      </c>
      <c r="F188" s="9">
        <v>27900.000000000004</v>
      </c>
      <c r="G188" s="9">
        <v>30150.000000000004</v>
      </c>
      <c r="H188" s="9">
        <v>48600</v>
      </c>
      <c r="I188" s="9">
        <v>39600</v>
      </c>
      <c r="J188" s="9">
        <v>62550.000000000007</v>
      </c>
      <c r="K188" s="9">
        <v>60300.000000000007</v>
      </c>
      <c r="L188" s="9">
        <v>64800</v>
      </c>
      <c r="M188" s="9">
        <v>60300.000000000007</v>
      </c>
      <c r="N188" s="9">
        <v>72000</v>
      </c>
      <c r="O188" s="9">
        <v>74250</v>
      </c>
      <c r="P188" s="9">
        <v>78750</v>
      </c>
      <c r="Q188" s="9">
        <f t="shared" si="5"/>
        <v>649350</v>
      </c>
      <c r="R188" s="9">
        <v>78750</v>
      </c>
      <c r="S188" s="9">
        <v>81450</v>
      </c>
      <c r="T188" s="9">
        <v>81450</v>
      </c>
      <c r="U188" s="9">
        <v>83700</v>
      </c>
      <c r="V188" s="9">
        <v>83700</v>
      </c>
      <c r="W188" s="9">
        <v>85950</v>
      </c>
      <c r="X188" s="9">
        <v>88200</v>
      </c>
      <c r="Y188" s="9">
        <v>88200</v>
      </c>
      <c r="Z188" s="9">
        <v>90450</v>
      </c>
      <c r="AA188" s="9">
        <v>92700</v>
      </c>
      <c r="AB188" s="9">
        <v>92700</v>
      </c>
      <c r="AC188" s="9">
        <v>95400</v>
      </c>
      <c r="AD188" s="9">
        <f t="shared" si="6"/>
        <v>1042650</v>
      </c>
    </row>
    <row r="189" spans="1:30" x14ac:dyDescent="0.2">
      <c r="A189" s="1" t="s">
        <v>109</v>
      </c>
      <c r="B189" s="1" t="s">
        <v>60</v>
      </c>
      <c r="C189" s="10" t="s">
        <v>70</v>
      </c>
      <c r="D189" s="1" t="s">
        <v>22</v>
      </c>
      <c r="E189" s="9">
        <v>30150.000000000004</v>
      </c>
      <c r="F189" s="9">
        <v>27900.000000000004</v>
      </c>
      <c r="G189" s="9">
        <v>30150.000000000004</v>
      </c>
      <c r="H189" s="9">
        <v>48600</v>
      </c>
      <c r="I189" s="9">
        <v>39600</v>
      </c>
      <c r="J189" s="9">
        <v>62550.000000000007</v>
      </c>
      <c r="K189" s="9">
        <v>60300.000000000007</v>
      </c>
      <c r="L189" s="9">
        <v>64800</v>
      </c>
      <c r="M189" s="9">
        <v>60300.000000000007</v>
      </c>
      <c r="N189" s="9">
        <v>72000</v>
      </c>
      <c r="O189" s="9">
        <v>74250</v>
      </c>
      <c r="P189" s="9">
        <v>78750</v>
      </c>
      <c r="Q189" s="9">
        <f t="shared" si="5"/>
        <v>649350</v>
      </c>
      <c r="R189" s="9">
        <v>78750</v>
      </c>
      <c r="S189" s="9">
        <v>81450</v>
      </c>
      <c r="T189" s="9">
        <v>81450</v>
      </c>
      <c r="U189" s="9">
        <v>83700</v>
      </c>
      <c r="V189" s="9">
        <v>83700</v>
      </c>
      <c r="W189" s="9">
        <v>85950</v>
      </c>
      <c r="X189" s="9">
        <v>88200</v>
      </c>
      <c r="Y189" s="9">
        <v>88200</v>
      </c>
      <c r="Z189" s="9">
        <v>90450</v>
      </c>
      <c r="AA189" s="9">
        <v>92700</v>
      </c>
      <c r="AB189" s="9">
        <v>92700</v>
      </c>
      <c r="AC189" s="9">
        <v>95400</v>
      </c>
      <c r="AD189" s="9">
        <f t="shared" si="6"/>
        <v>1042650</v>
      </c>
    </row>
    <row r="190" spans="1:30" x14ac:dyDescent="0.2">
      <c r="A190" s="1" t="s">
        <v>109</v>
      </c>
      <c r="B190" s="1" t="s">
        <v>61</v>
      </c>
      <c r="C190" s="10" t="s">
        <v>74</v>
      </c>
      <c r="D190" s="1" t="s">
        <v>48</v>
      </c>
      <c r="E190" s="9">
        <v>42350</v>
      </c>
      <c r="F190" s="9">
        <v>38500</v>
      </c>
      <c r="G190" s="9">
        <v>42350</v>
      </c>
      <c r="H190" s="9">
        <v>66000</v>
      </c>
      <c r="I190" s="9">
        <v>54450</v>
      </c>
      <c r="J190" s="9">
        <v>85250</v>
      </c>
      <c r="K190" s="9">
        <v>81400</v>
      </c>
      <c r="L190" s="9">
        <v>89100.000000000015</v>
      </c>
      <c r="M190" s="9">
        <v>81400</v>
      </c>
      <c r="N190" s="9">
        <v>96800.000000000015</v>
      </c>
      <c r="O190" s="9">
        <v>100650</v>
      </c>
      <c r="P190" s="9">
        <v>108350.00000000001</v>
      </c>
      <c r="Q190" s="9">
        <f t="shared" si="5"/>
        <v>886600</v>
      </c>
      <c r="R190" s="9">
        <v>108350.00000000001</v>
      </c>
      <c r="S190" s="9">
        <v>108350.00000000001</v>
      </c>
      <c r="T190" s="9">
        <v>112200</v>
      </c>
      <c r="U190" s="9">
        <v>112200</v>
      </c>
      <c r="V190" s="9">
        <v>116050.00000000001</v>
      </c>
      <c r="W190" s="9">
        <v>116050.00000000001</v>
      </c>
      <c r="X190" s="9">
        <v>119900</v>
      </c>
      <c r="Y190" s="9">
        <v>119900</v>
      </c>
      <c r="Z190" s="9">
        <v>123750.00000000001</v>
      </c>
      <c r="AA190" s="9">
        <v>127600.00000000001</v>
      </c>
      <c r="AB190" s="9">
        <v>127600.00000000001</v>
      </c>
      <c r="AC190" s="9">
        <v>131450.00000000003</v>
      </c>
      <c r="AD190" s="9">
        <f t="shared" si="6"/>
        <v>1423400</v>
      </c>
    </row>
    <row r="191" spans="1:30" x14ac:dyDescent="0.2">
      <c r="A191" s="1" t="s">
        <v>109</v>
      </c>
      <c r="B191" s="1" t="s">
        <v>61</v>
      </c>
      <c r="C191" s="10" t="s">
        <v>74</v>
      </c>
      <c r="D191" s="1" t="s">
        <v>22</v>
      </c>
      <c r="E191" s="9">
        <v>42350</v>
      </c>
      <c r="F191" s="9">
        <v>38500</v>
      </c>
      <c r="G191" s="9">
        <v>42350</v>
      </c>
      <c r="H191" s="9">
        <v>66000</v>
      </c>
      <c r="I191" s="9">
        <v>54450</v>
      </c>
      <c r="J191" s="9">
        <v>85250</v>
      </c>
      <c r="K191" s="9">
        <v>81400</v>
      </c>
      <c r="L191" s="9">
        <v>89100.000000000015</v>
      </c>
      <c r="M191" s="9">
        <v>81400</v>
      </c>
      <c r="N191" s="9">
        <v>96800.000000000015</v>
      </c>
      <c r="O191" s="9">
        <v>100650</v>
      </c>
      <c r="P191" s="9">
        <v>108350.00000000001</v>
      </c>
      <c r="Q191" s="9">
        <f t="shared" si="5"/>
        <v>886600</v>
      </c>
      <c r="R191" s="9">
        <v>108350.00000000001</v>
      </c>
      <c r="S191" s="9">
        <v>108350.00000000001</v>
      </c>
      <c r="T191" s="9">
        <v>112200</v>
      </c>
      <c r="U191" s="9">
        <v>112200</v>
      </c>
      <c r="V191" s="9">
        <v>116050.00000000001</v>
      </c>
      <c r="W191" s="9">
        <v>116050.00000000001</v>
      </c>
      <c r="X191" s="9">
        <v>119900</v>
      </c>
      <c r="Y191" s="9">
        <v>119900</v>
      </c>
      <c r="Z191" s="9">
        <v>123750.00000000001</v>
      </c>
      <c r="AA191" s="9">
        <v>127600.00000000001</v>
      </c>
      <c r="AB191" s="9">
        <v>127600.00000000001</v>
      </c>
      <c r="AC191" s="9">
        <v>131450.00000000003</v>
      </c>
      <c r="AD191" s="9">
        <f t="shared" si="6"/>
        <v>1423400</v>
      </c>
    </row>
    <row r="192" spans="1:30" x14ac:dyDescent="0.2">
      <c r="A192" s="1" t="s">
        <v>109</v>
      </c>
      <c r="B192" s="1" t="s">
        <v>65</v>
      </c>
      <c r="C192" s="10" t="s">
        <v>72</v>
      </c>
      <c r="D192" s="1" t="s">
        <v>13</v>
      </c>
      <c r="E192" s="9">
        <v>325500</v>
      </c>
      <c r="F192" s="9">
        <v>259098</v>
      </c>
      <c r="G192" s="9">
        <v>322253.13750000001</v>
      </c>
      <c r="H192" s="9">
        <v>513026.99490000011</v>
      </c>
      <c r="I192" s="9">
        <v>382846.39494412503</v>
      </c>
      <c r="J192" s="9">
        <v>634886.93828234065</v>
      </c>
      <c r="K192" s="9">
        <v>631712.50359092897</v>
      </c>
      <c r="L192" s="9">
        <v>628553.94107297424</v>
      </c>
      <c r="M192" s="9">
        <v>625411.17136760941</v>
      </c>
      <c r="N192" s="9">
        <v>684512.52706184844</v>
      </c>
      <c r="O192" s="9">
        <v>743007.23391986103</v>
      </c>
      <c r="P192" s="9">
        <v>739292.19775026187</v>
      </c>
      <c r="Q192" s="9">
        <f t="shared" si="5"/>
        <v>6490101.0403899485</v>
      </c>
      <c r="R192" s="9">
        <v>796895.38149163628</v>
      </c>
      <c r="S192" s="9">
        <v>792910.90458417812</v>
      </c>
      <c r="T192" s="9">
        <v>788946.35006125714</v>
      </c>
      <c r="U192" s="9">
        <v>785001.61831095093</v>
      </c>
      <c r="V192" s="9">
        <v>781076.61021939619</v>
      </c>
      <c r="W192" s="9">
        <v>777171.22716829914</v>
      </c>
      <c r="X192" s="9">
        <v>832768.8611118776</v>
      </c>
      <c r="Y192" s="9">
        <v>828605.01680631819</v>
      </c>
      <c r="Z192" s="9">
        <v>824461.99172228656</v>
      </c>
      <c r="AA192" s="9">
        <v>878935.37331822328</v>
      </c>
      <c r="AB192" s="9">
        <v>874540.69645163207</v>
      </c>
      <c r="AC192" s="9">
        <v>870167.99296937394</v>
      </c>
      <c r="AD192" s="9">
        <f t="shared" si="6"/>
        <v>9831482.0242154282</v>
      </c>
    </row>
    <row r="193" spans="1:30" x14ac:dyDescent="0.2">
      <c r="A193" s="1" t="s">
        <v>109</v>
      </c>
      <c r="B193" s="1" t="s">
        <v>61</v>
      </c>
      <c r="C193" s="10" t="s">
        <v>74</v>
      </c>
      <c r="D193" s="1" t="s">
        <v>19</v>
      </c>
      <c r="E193" s="9">
        <v>304165.38075000007</v>
      </c>
      <c r="F193" s="9">
        <v>275131.4125875</v>
      </c>
      <c r="G193" s="9">
        <v>301131.33107701875</v>
      </c>
      <c r="H193" s="9">
        <v>466949.10299475375</v>
      </c>
      <c r="I193" s="9">
        <v>383306.84492081852</v>
      </c>
      <c r="J193" s="9">
        <v>597126.24401932559</v>
      </c>
      <c r="K193" s="9">
        <v>567308.45609216706</v>
      </c>
      <c r="L193" s="9">
        <v>617867.90565875953</v>
      </c>
      <c r="M193" s="9">
        <v>561649.55424264772</v>
      </c>
      <c r="N193" s="9">
        <v>664568.04012819228</v>
      </c>
      <c r="O193" s="9">
        <v>687544.72492466983</v>
      </c>
      <c r="P193" s="9">
        <v>736443.05604431219</v>
      </c>
      <c r="Q193" s="9">
        <f t="shared" si="5"/>
        <v>6163192.0534401648</v>
      </c>
      <c r="R193" s="9">
        <v>732760.84076409077</v>
      </c>
      <c r="S193" s="9">
        <v>729097.03656027024</v>
      </c>
      <c r="T193" s="9">
        <v>751229.01767006936</v>
      </c>
      <c r="U193" s="9">
        <v>747472.87258171896</v>
      </c>
      <c r="V193" s="9">
        <v>769255.84428514203</v>
      </c>
      <c r="W193" s="9">
        <v>765409.56506371626</v>
      </c>
      <c r="X193" s="9">
        <v>786848.2879524678</v>
      </c>
      <c r="Y193" s="9">
        <v>782914.04651270562</v>
      </c>
      <c r="Z193" s="9">
        <v>804013.22093133919</v>
      </c>
      <c r="AA193" s="9">
        <v>824881.83075462375</v>
      </c>
      <c r="AB193" s="9">
        <v>820757.42160085065</v>
      </c>
      <c r="AC193" s="9">
        <v>841294.04587840638</v>
      </c>
      <c r="AD193" s="9">
        <f t="shared" si="6"/>
        <v>9355934.030555401</v>
      </c>
    </row>
    <row r="194" spans="1:30" x14ac:dyDescent="0.2">
      <c r="A194" s="1" t="s">
        <v>109</v>
      </c>
      <c r="B194" s="1" t="s">
        <v>63</v>
      </c>
      <c r="C194" s="10" t="s">
        <v>69</v>
      </c>
      <c r="D194" s="1" t="s">
        <v>48</v>
      </c>
      <c r="E194" s="9">
        <v>271700</v>
      </c>
      <c r="F194" s="9">
        <v>253500</v>
      </c>
      <c r="G194" s="9">
        <v>289250</v>
      </c>
      <c r="H194" s="9">
        <v>452400.00000000006</v>
      </c>
      <c r="I194" s="9">
        <v>362050</v>
      </c>
      <c r="J194" s="9">
        <v>579150</v>
      </c>
      <c r="K194" s="9">
        <v>560950</v>
      </c>
      <c r="L194" s="9">
        <v>579150</v>
      </c>
      <c r="M194" s="9">
        <v>560950</v>
      </c>
      <c r="N194" s="9">
        <v>651300.00000000012</v>
      </c>
      <c r="O194" s="9">
        <v>669500</v>
      </c>
      <c r="P194" s="9">
        <v>724100</v>
      </c>
      <c r="Q194" s="9">
        <f t="shared" si="5"/>
        <v>5954000</v>
      </c>
      <c r="R194" s="9">
        <v>724100</v>
      </c>
      <c r="S194" s="9">
        <v>741650</v>
      </c>
      <c r="T194" s="9">
        <v>759850</v>
      </c>
      <c r="U194" s="9">
        <v>759850</v>
      </c>
      <c r="V194" s="9">
        <v>778050.00000000012</v>
      </c>
      <c r="W194" s="9">
        <v>796250</v>
      </c>
      <c r="X194" s="9">
        <v>796250</v>
      </c>
      <c r="Y194" s="9">
        <v>814450</v>
      </c>
      <c r="Z194" s="9">
        <v>832650</v>
      </c>
      <c r="AA194" s="9">
        <v>850200</v>
      </c>
      <c r="AB194" s="9">
        <v>868400</v>
      </c>
      <c r="AC194" s="9">
        <v>868400</v>
      </c>
      <c r="AD194" s="9">
        <f t="shared" si="6"/>
        <v>9590100</v>
      </c>
    </row>
    <row r="195" spans="1:30" x14ac:dyDescent="0.2">
      <c r="A195" s="1" t="s">
        <v>109</v>
      </c>
      <c r="B195" s="1" t="s">
        <v>24</v>
      </c>
      <c r="C195" s="10" t="s">
        <v>24</v>
      </c>
      <c r="D195" s="1" t="s">
        <v>49</v>
      </c>
      <c r="E195" s="9">
        <v>510000</v>
      </c>
      <c r="F195" s="9">
        <v>523000</v>
      </c>
      <c r="G195" s="9">
        <v>478000</v>
      </c>
      <c r="H195" s="9">
        <v>588000</v>
      </c>
      <c r="I195" s="9">
        <v>495000</v>
      </c>
      <c r="J195" s="9">
        <v>564000</v>
      </c>
      <c r="K195" s="9">
        <v>555000</v>
      </c>
      <c r="L195" s="9">
        <v>518000</v>
      </c>
      <c r="M195" s="9">
        <v>553000</v>
      </c>
      <c r="N195" s="9">
        <v>599000</v>
      </c>
      <c r="O195" s="9">
        <v>591000</v>
      </c>
      <c r="P195" s="9">
        <v>658000</v>
      </c>
      <c r="Q195" s="9">
        <f t="shared" si="5"/>
        <v>6632000</v>
      </c>
      <c r="R195" s="9">
        <v>668000</v>
      </c>
      <c r="S195" s="9">
        <v>679000</v>
      </c>
      <c r="T195" s="9">
        <v>690000</v>
      </c>
      <c r="U195" s="9">
        <v>701000</v>
      </c>
      <c r="V195" s="9">
        <v>712000</v>
      </c>
      <c r="W195" s="9">
        <v>723000</v>
      </c>
      <c r="X195" s="9">
        <v>734000</v>
      </c>
      <c r="Y195" s="9">
        <v>746000</v>
      </c>
      <c r="Z195" s="9">
        <v>758000</v>
      </c>
      <c r="AA195" s="9">
        <v>770000</v>
      </c>
      <c r="AB195" s="9">
        <v>782000</v>
      </c>
      <c r="AC195" s="9">
        <v>794000</v>
      </c>
      <c r="AD195" s="9">
        <f t="shared" si="6"/>
        <v>8757000</v>
      </c>
    </row>
    <row r="196" spans="1:30" x14ac:dyDescent="0.2">
      <c r="A196" s="1" t="s">
        <v>109</v>
      </c>
      <c r="B196" s="1" t="s">
        <v>60</v>
      </c>
      <c r="C196" s="10" t="s">
        <v>70</v>
      </c>
      <c r="D196" s="1" t="s">
        <v>19</v>
      </c>
      <c r="E196" s="9">
        <v>257385.14021062502</v>
      </c>
      <c r="F196" s="9">
        <v>236986.40745661873</v>
      </c>
      <c r="G196" s="9">
        <v>254817.72343702402</v>
      </c>
      <c r="H196" s="9">
        <v>408697.20239615825</v>
      </c>
      <c r="I196" s="9">
        <v>331347.47260932979</v>
      </c>
      <c r="J196" s="9">
        <v>520761.50226401538</v>
      </c>
      <c r="K196" s="9">
        <v>499518.92875439685</v>
      </c>
      <c r="L196" s="9">
        <v>534112.47844723868</v>
      </c>
      <c r="M196" s="9">
        <v>494536.22744007176</v>
      </c>
      <c r="N196" s="9">
        <v>587538.56274969724</v>
      </c>
      <c r="O196" s="9">
        <v>602869.64712144714</v>
      </c>
      <c r="P196" s="9">
        <v>636210.16548498161</v>
      </c>
      <c r="Q196" s="9">
        <f t="shared" si="5"/>
        <v>5364781.4583716048</v>
      </c>
      <c r="R196" s="9">
        <v>633029.11465755675</v>
      </c>
      <c r="S196" s="9">
        <v>651459.30516715813</v>
      </c>
      <c r="T196" s="9">
        <v>648202.00864132238</v>
      </c>
      <c r="U196" s="9">
        <v>662777.60076933436</v>
      </c>
      <c r="V196" s="9">
        <v>659463.71276548784</v>
      </c>
      <c r="W196" s="9">
        <v>673805.27576622111</v>
      </c>
      <c r="X196" s="9">
        <v>687986.936544128</v>
      </c>
      <c r="Y196" s="9">
        <v>684547.00186140731</v>
      </c>
      <c r="Z196" s="9">
        <v>698499.88590444974</v>
      </c>
      <c r="AA196" s="9">
        <v>712296.12743201526</v>
      </c>
      <c r="AB196" s="9">
        <v>708734.64679485513</v>
      </c>
      <c r="AC196" s="9">
        <v>725730.51648012979</v>
      </c>
      <c r="AD196" s="9">
        <f t="shared" si="6"/>
        <v>8146532.1327840658</v>
      </c>
    </row>
    <row r="197" spans="1:30" x14ac:dyDescent="0.2">
      <c r="A197" s="1" t="s">
        <v>109</v>
      </c>
      <c r="B197" s="1" t="s">
        <v>64</v>
      </c>
      <c r="C197" s="10" t="s">
        <v>72</v>
      </c>
      <c r="D197" s="1" t="s">
        <v>19</v>
      </c>
      <c r="E197" s="9">
        <v>231086.685375</v>
      </c>
      <c r="F197" s="9">
        <v>213963.80389617188</v>
      </c>
      <c r="G197" s="9">
        <v>244669.20650007774</v>
      </c>
      <c r="H197" s="9">
        <v>376234.51163171045</v>
      </c>
      <c r="I197" s="9">
        <v>308290.98511939571</v>
      </c>
      <c r="J197" s="9">
        <v>469514.58703132451</v>
      </c>
      <c r="K197" s="9">
        <v>448480.33353232121</v>
      </c>
      <c r="L197" s="9">
        <v>480325.5516598766</v>
      </c>
      <c r="M197" s="9">
        <v>462507.02313055861</v>
      </c>
      <c r="N197" s="9">
        <v>521553.75308355986</v>
      </c>
      <c r="O197" s="9">
        <v>552524.84212696296</v>
      </c>
      <c r="P197" s="9">
        <v>580135.82111612533</v>
      </c>
      <c r="Q197" s="9">
        <f t="shared" si="5"/>
        <v>4889287.1042030845</v>
      </c>
      <c r="R197" s="9">
        <v>577235.14201054478</v>
      </c>
      <c r="S197" s="9">
        <v>589384.27955443156</v>
      </c>
      <c r="T197" s="9">
        <v>601397.49484432919</v>
      </c>
      <c r="U197" s="9">
        <v>598390.50737010757</v>
      </c>
      <c r="V197" s="9">
        <v>610209.46415746748</v>
      </c>
      <c r="W197" s="9">
        <v>607158.41683668015</v>
      </c>
      <c r="X197" s="9">
        <v>621718.42935693834</v>
      </c>
      <c r="Y197" s="9">
        <v>633199.69186133659</v>
      </c>
      <c r="Z197" s="9">
        <v>644550.59877995693</v>
      </c>
      <c r="AA197" s="9">
        <v>641327.84578605706</v>
      </c>
      <c r="AB197" s="9">
        <v>652493.30580390897</v>
      </c>
      <c r="AC197" s="9">
        <v>663531.07802543766</v>
      </c>
      <c r="AD197" s="9">
        <f t="shared" si="6"/>
        <v>7440596.2543871962</v>
      </c>
    </row>
    <row r="198" spans="1:30" x14ac:dyDescent="0.2">
      <c r="A198" s="1" t="s">
        <v>109</v>
      </c>
      <c r="B198" s="1" t="s">
        <v>62</v>
      </c>
      <c r="C198" s="10" t="s">
        <v>69</v>
      </c>
      <c r="D198" s="1" t="s">
        <v>19</v>
      </c>
      <c r="E198" s="9">
        <v>230839.79789062496</v>
      </c>
      <c r="F198" s="9">
        <v>208805.08991015621</v>
      </c>
      <c r="G198" s="9">
        <v>228537.17090666597</v>
      </c>
      <c r="H198" s="9">
        <v>359696.73090064619</v>
      </c>
      <c r="I198" s="9">
        <v>283850.33402280306</v>
      </c>
      <c r="J198" s="9">
        <v>450252.45012747525</v>
      </c>
      <c r="K198" s="9">
        <v>427637.49751879973</v>
      </c>
      <c r="L198" s="9">
        <v>461970.67946245201</v>
      </c>
      <c r="M198" s="9">
        <v>423371.81348104973</v>
      </c>
      <c r="N198" s="9">
        <v>493470.08945598354</v>
      </c>
      <c r="O198" s="9">
        <v>510962.19994401681</v>
      </c>
      <c r="P198" s="9">
        <v>544154.78347944259</v>
      </c>
      <c r="Q198" s="9">
        <f t="shared" si="5"/>
        <v>4623548.6371001163</v>
      </c>
      <c r="R198" s="9">
        <v>561194.37487452873</v>
      </c>
      <c r="S198" s="9">
        <v>558388.40300015616</v>
      </c>
      <c r="T198" s="9">
        <v>571247.06551994837</v>
      </c>
      <c r="U198" s="9">
        <v>568390.83019234869</v>
      </c>
      <c r="V198" s="9">
        <v>565548.87604138686</v>
      </c>
      <c r="W198" s="9">
        <v>581992.40329341218</v>
      </c>
      <c r="X198" s="9">
        <v>594422.37349620194</v>
      </c>
      <c r="Y198" s="9">
        <v>591450.26162872091</v>
      </c>
      <c r="Z198" s="9">
        <v>607476.65581478947</v>
      </c>
      <c r="AA198" s="9">
        <v>623327.99980245659</v>
      </c>
      <c r="AB198" s="9">
        <v>620211.35980344424</v>
      </c>
      <c r="AC198" s="9">
        <v>632070.55277423142</v>
      </c>
      <c r="AD198" s="9">
        <f t="shared" si="6"/>
        <v>7075721.1562416255</v>
      </c>
    </row>
    <row r="199" spans="1:30" x14ac:dyDescent="0.2">
      <c r="A199" s="1" t="s">
        <v>109</v>
      </c>
      <c r="B199" s="1" t="s">
        <v>65</v>
      </c>
      <c r="C199" s="10" t="s">
        <v>72</v>
      </c>
      <c r="D199" s="1" t="s">
        <v>19</v>
      </c>
      <c r="E199" s="9">
        <v>200472.63731250001</v>
      </c>
      <c r="F199" s="9">
        <v>182274.56083921876</v>
      </c>
      <c r="G199" s="9">
        <v>198472.92275530781</v>
      </c>
      <c r="H199" s="9">
        <v>316649.86046831741</v>
      </c>
      <c r="I199" s="9">
        <v>257473.78977004479</v>
      </c>
      <c r="J199" s="9">
        <v>391021.37914813904</v>
      </c>
      <c r="K199" s="9">
        <v>389066.27225239831</v>
      </c>
      <c r="L199" s="9">
        <v>400469.93885289965</v>
      </c>
      <c r="M199" s="9">
        <v>385185.33618668065</v>
      </c>
      <c r="N199" s="9">
        <v>439426.73676089995</v>
      </c>
      <c r="O199" s="9">
        <v>453666.80620029452</v>
      </c>
      <c r="P199" s="9">
        <v>480837.50296294253</v>
      </c>
      <c r="Q199" s="9">
        <f t="shared" si="5"/>
        <v>4095017.7435096432</v>
      </c>
      <c r="R199" s="9">
        <v>491451.90906576399</v>
      </c>
      <c r="S199" s="9">
        <v>488994.6495204352</v>
      </c>
      <c r="T199" s="9">
        <v>502660.59270570829</v>
      </c>
      <c r="U199" s="9">
        <v>500147.28974217968</v>
      </c>
      <c r="V199" s="9">
        <v>510406.7213266347</v>
      </c>
      <c r="W199" s="9">
        <v>507854.6877200015</v>
      </c>
      <c r="X199" s="9">
        <v>521106.52097769536</v>
      </c>
      <c r="Y199" s="9">
        <v>531070.7093030567</v>
      </c>
      <c r="Z199" s="9">
        <v>528415.35575654148</v>
      </c>
      <c r="AA199" s="9">
        <v>538217.61694172933</v>
      </c>
      <c r="AB199" s="9">
        <v>551004.1741997092</v>
      </c>
      <c r="AC199" s="9">
        <v>548249.1533287107</v>
      </c>
      <c r="AD199" s="9">
        <f t="shared" si="6"/>
        <v>6219579.3805881664</v>
      </c>
    </row>
    <row r="200" spans="1:30" x14ac:dyDescent="0.2">
      <c r="A200" s="1" t="s">
        <v>109</v>
      </c>
      <c r="B200" s="1" t="s">
        <v>35</v>
      </c>
      <c r="C200" s="10" t="s">
        <v>75</v>
      </c>
      <c r="D200" s="1" t="s">
        <v>14</v>
      </c>
      <c r="E200" s="9">
        <v>123199.99999999999</v>
      </c>
      <c r="F200" s="9">
        <v>114800</v>
      </c>
      <c r="G200" s="9">
        <v>123199.99999999999</v>
      </c>
      <c r="H200" s="9">
        <v>200200</v>
      </c>
      <c r="I200" s="9">
        <v>162399.99999999997</v>
      </c>
      <c r="J200" s="9">
        <v>247799.99999999997</v>
      </c>
      <c r="K200" s="9">
        <v>247799.99999999997</v>
      </c>
      <c r="L200" s="9">
        <v>257599.99999999997</v>
      </c>
      <c r="M200" s="9">
        <v>247799.99999999997</v>
      </c>
      <c r="N200" s="9">
        <v>285599.99999999994</v>
      </c>
      <c r="O200" s="9">
        <v>295400</v>
      </c>
      <c r="P200" s="9">
        <v>313599.99999999994</v>
      </c>
      <c r="Q200" s="9">
        <f t="shared" ref="Q200:Q263" si="7">SUM(E200:P200)</f>
        <v>2619400</v>
      </c>
      <c r="R200" s="9">
        <v>323400</v>
      </c>
      <c r="S200" s="9">
        <v>323400</v>
      </c>
      <c r="T200" s="9">
        <v>333200</v>
      </c>
      <c r="U200" s="9">
        <v>333200</v>
      </c>
      <c r="V200" s="9">
        <v>343000</v>
      </c>
      <c r="W200" s="9">
        <v>343000</v>
      </c>
      <c r="X200" s="9">
        <v>352799.99999999994</v>
      </c>
      <c r="Y200" s="9">
        <v>361200</v>
      </c>
      <c r="Z200" s="9">
        <v>361200</v>
      </c>
      <c r="AA200" s="9">
        <v>371000</v>
      </c>
      <c r="AB200" s="9">
        <v>380799.99999999994</v>
      </c>
      <c r="AC200" s="9">
        <v>380799.99999999994</v>
      </c>
      <c r="AD200" s="9">
        <f t="shared" ref="AD200:AD263" si="8">SUM(R200:AC200)</f>
        <v>4207000</v>
      </c>
    </row>
    <row r="201" spans="1:30" x14ac:dyDescent="0.2">
      <c r="A201" s="1" t="s">
        <v>109</v>
      </c>
      <c r="B201" s="1" t="s">
        <v>24</v>
      </c>
      <c r="C201" s="10" t="s">
        <v>24</v>
      </c>
      <c r="D201" s="1" t="s">
        <v>22</v>
      </c>
      <c r="E201" s="9">
        <v>160000</v>
      </c>
      <c r="F201" s="9">
        <v>221000</v>
      </c>
      <c r="G201" s="9">
        <v>232000</v>
      </c>
      <c r="H201" s="9">
        <v>194000</v>
      </c>
      <c r="I201" s="9">
        <v>196000</v>
      </c>
      <c r="J201" s="9">
        <v>239000</v>
      </c>
      <c r="K201" s="9">
        <v>246000</v>
      </c>
      <c r="L201" s="9">
        <v>226000</v>
      </c>
      <c r="M201" s="9">
        <v>368000</v>
      </c>
      <c r="N201" s="9">
        <v>337000</v>
      </c>
      <c r="O201" s="9">
        <v>322000</v>
      </c>
      <c r="P201" s="9">
        <v>406000</v>
      </c>
      <c r="Q201" s="9">
        <f t="shared" si="7"/>
        <v>3147000</v>
      </c>
      <c r="R201" s="9">
        <v>413000</v>
      </c>
      <c r="S201" s="9">
        <v>420000</v>
      </c>
      <c r="T201" s="9">
        <v>427000</v>
      </c>
      <c r="U201" s="9">
        <v>434000</v>
      </c>
      <c r="V201" s="9">
        <v>441000</v>
      </c>
      <c r="W201" s="9">
        <v>448000</v>
      </c>
      <c r="X201" s="9">
        <v>455000</v>
      </c>
      <c r="Y201" s="9">
        <v>462000</v>
      </c>
      <c r="Z201" s="9">
        <v>469000</v>
      </c>
      <c r="AA201" s="9">
        <v>477000</v>
      </c>
      <c r="AB201" s="9">
        <v>485000</v>
      </c>
      <c r="AC201" s="9">
        <v>493000</v>
      </c>
      <c r="AD201" s="9">
        <f t="shared" si="8"/>
        <v>5424000</v>
      </c>
    </row>
    <row r="202" spans="1:30" x14ac:dyDescent="0.2">
      <c r="A202" s="1" t="s">
        <v>109</v>
      </c>
      <c r="B202" s="1" t="s">
        <v>66</v>
      </c>
      <c r="C202" s="10" t="s">
        <v>73</v>
      </c>
      <c r="D202" s="1" t="s">
        <v>14</v>
      </c>
      <c r="E202" s="9">
        <v>116000</v>
      </c>
      <c r="F202" s="9">
        <v>107300</v>
      </c>
      <c r="G202" s="9">
        <v>116000</v>
      </c>
      <c r="H202" s="9">
        <v>188500</v>
      </c>
      <c r="I202" s="9">
        <v>152250</v>
      </c>
      <c r="J202" s="9">
        <v>233450</v>
      </c>
      <c r="K202" s="9">
        <v>233450</v>
      </c>
      <c r="L202" s="9">
        <v>242150</v>
      </c>
      <c r="M202" s="9">
        <v>233450</v>
      </c>
      <c r="N202" s="9">
        <v>269700</v>
      </c>
      <c r="O202" s="9">
        <v>278400</v>
      </c>
      <c r="P202" s="9">
        <v>295800</v>
      </c>
      <c r="Q202" s="9">
        <f t="shared" si="7"/>
        <v>2466450</v>
      </c>
      <c r="R202" s="9">
        <v>305950</v>
      </c>
      <c r="S202" s="9">
        <v>305950</v>
      </c>
      <c r="T202" s="9">
        <v>314650</v>
      </c>
      <c r="U202" s="9">
        <v>314650</v>
      </c>
      <c r="V202" s="9">
        <v>323349.99999999994</v>
      </c>
      <c r="W202" s="9">
        <v>323349.99999999994</v>
      </c>
      <c r="X202" s="9">
        <v>332050</v>
      </c>
      <c r="Y202" s="9">
        <v>340750</v>
      </c>
      <c r="Z202" s="9">
        <v>340750</v>
      </c>
      <c r="AA202" s="9">
        <v>349450</v>
      </c>
      <c r="AB202" s="9">
        <v>359599.99999999994</v>
      </c>
      <c r="AC202" s="9">
        <v>359599.99999999994</v>
      </c>
      <c r="AD202" s="9">
        <f t="shared" si="8"/>
        <v>3970100</v>
      </c>
    </row>
    <row r="203" spans="1:30" x14ac:dyDescent="0.2">
      <c r="A203" s="1" t="s">
        <v>109</v>
      </c>
      <c r="B203" s="1" t="s">
        <v>59</v>
      </c>
      <c r="C203" s="10" t="s">
        <v>71</v>
      </c>
      <c r="D203" s="1" t="s">
        <v>14</v>
      </c>
      <c r="E203" s="9">
        <v>120399.99999999999</v>
      </c>
      <c r="F203" s="9">
        <v>110600</v>
      </c>
      <c r="G203" s="9">
        <v>120399.99999999999</v>
      </c>
      <c r="H203" s="9">
        <v>191799.99999999997</v>
      </c>
      <c r="I203" s="9">
        <v>151200</v>
      </c>
      <c r="J203" s="9">
        <v>242200</v>
      </c>
      <c r="K203" s="9">
        <v>230999.99999999997</v>
      </c>
      <c r="L203" s="9">
        <v>251999.99999999997</v>
      </c>
      <c r="M203" s="9">
        <v>230999.99999999997</v>
      </c>
      <c r="N203" s="9">
        <v>271599.99999999994</v>
      </c>
      <c r="O203" s="9">
        <v>281400</v>
      </c>
      <c r="P203" s="9">
        <v>302400</v>
      </c>
      <c r="Q203" s="9">
        <f t="shared" si="7"/>
        <v>2506000</v>
      </c>
      <c r="R203" s="9">
        <v>312200</v>
      </c>
      <c r="S203" s="9">
        <v>312200</v>
      </c>
      <c r="T203" s="9">
        <v>322000</v>
      </c>
      <c r="U203" s="9">
        <v>322000</v>
      </c>
      <c r="V203" s="9">
        <v>322000</v>
      </c>
      <c r="W203" s="9">
        <v>331799.99999999994</v>
      </c>
      <c r="X203" s="9">
        <v>343000</v>
      </c>
      <c r="Y203" s="9">
        <v>343000</v>
      </c>
      <c r="Z203" s="9">
        <v>352799.99999999994</v>
      </c>
      <c r="AA203" s="9">
        <v>362599.99999999994</v>
      </c>
      <c r="AB203" s="9">
        <v>362599.99999999994</v>
      </c>
      <c r="AC203" s="9">
        <v>372400</v>
      </c>
      <c r="AD203" s="9">
        <f t="shared" si="8"/>
        <v>4058600</v>
      </c>
    </row>
    <row r="204" spans="1:30" x14ac:dyDescent="0.2">
      <c r="A204" s="1" t="s">
        <v>109</v>
      </c>
      <c r="B204" s="1" t="s">
        <v>34</v>
      </c>
      <c r="C204" s="10" t="s">
        <v>75</v>
      </c>
      <c r="D204" s="1" t="s">
        <v>14</v>
      </c>
      <c r="E204" s="9">
        <v>107800</v>
      </c>
      <c r="F204" s="9">
        <v>98000</v>
      </c>
      <c r="G204" s="9">
        <v>107800</v>
      </c>
      <c r="H204" s="9">
        <v>175000</v>
      </c>
      <c r="I204" s="9">
        <v>145600</v>
      </c>
      <c r="J204" s="9">
        <v>224000</v>
      </c>
      <c r="K204" s="9">
        <v>214200</v>
      </c>
      <c r="L204" s="9">
        <v>224000</v>
      </c>
      <c r="M204" s="9">
        <v>214200</v>
      </c>
      <c r="N204" s="9">
        <v>253399.99999999997</v>
      </c>
      <c r="O204" s="9">
        <v>263200</v>
      </c>
      <c r="P204" s="9">
        <v>273000</v>
      </c>
      <c r="Q204" s="9">
        <f t="shared" si="7"/>
        <v>2300200</v>
      </c>
      <c r="R204" s="9">
        <v>282799.99999999994</v>
      </c>
      <c r="S204" s="9">
        <v>282799.99999999994</v>
      </c>
      <c r="T204" s="9">
        <v>292599.99999999994</v>
      </c>
      <c r="U204" s="9">
        <v>292599.99999999994</v>
      </c>
      <c r="V204" s="9">
        <v>302400</v>
      </c>
      <c r="W204" s="9">
        <v>302400</v>
      </c>
      <c r="X204" s="9">
        <v>312200</v>
      </c>
      <c r="Y204" s="9">
        <v>312200</v>
      </c>
      <c r="Z204" s="9">
        <v>322000</v>
      </c>
      <c r="AA204" s="9">
        <v>322000</v>
      </c>
      <c r="AB204" s="9">
        <v>331799.99999999994</v>
      </c>
      <c r="AC204" s="9">
        <v>341599.99999999994</v>
      </c>
      <c r="AD204" s="9">
        <f t="shared" si="8"/>
        <v>3697400</v>
      </c>
    </row>
    <row r="205" spans="1:30" x14ac:dyDescent="0.2">
      <c r="A205" s="1" t="s">
        <v>109</v>
      </c>
      <c r="B205" s="1" t="s">
        <v>63</v>
      </c>
      <c r="C205" s="10" t="s">
        <v>69</v>
      </c>
      <c r="D205" s="1" t="s">
        <v>15</v>
      </c>
      <c r="E205" s="9">
        <v>100320</v>
      </c>
      <c r="F205" s="9">
        <v>93600</v>
      </c>
      <c r="G205" s="9">
        <v>106800</v>
      </c>
      <c r="H205" s="9">
        <v>167040</v>
      </c>
      <c r="I205" s="9">
        <v>133680</v>
      </c>
      <c r="J205" s="9">
        <v>213840</v>
      </c>
      <c r="K205" s="9">
        <v>207120</v>
      </c>
      <c r="L205" s="9">
        <v>213840</v>
      </c>
      <c r="M205" s="9">
        <v>207120</v>
      </c>
      <c r="N205" s="9">
        <v>240480</v>
      </c>
      <c r="O205" s="9">
        <v>247200</v>
      </c>
      <c r="P205" s="9">
        <v>267360</v>
      </c>
      <c r="Q205" s="9">
        <f t="shared" si="7"/>
        <v>2198400</v>
      </c>
      <c r="R205" s="9">
        <v>267360</v>
      </c>
      <c r="S205" s="9">
        <v>273840</v>
      </c>
      <c r="T205" s="9">
        <v>280560</v>
      </c>
      <c r="U205" s="9">
        <v>280560</v>
      </c>
      <c r="V205" s="9">
        <v>287280</v>
      </c>
      <c r="W205" s="9">
        <v>294000</v>
      </c>
      <c r="X205" s="9">
        <v>294000</v>
      </c>
      <c r="Y205" s="9">
        <v>300719.99999999994</v>
      </c>
      <c r="Z205" s="9">
        <v>307440</v>
      </c>
      <c r="AA205" s="9">
        <v>313920</v>
      </c>
      <c r="AB205" s="9">
        <v>320640</v>
      </c>
      <c r="AC205" s="9">
        <v>320640</v>
      </c>
      <c r="AD205" s="9">
        <f t="shared" si="8"/>
        <v>3540960</v>
      </c>
    </row>
    <row r="206" spans="1:30" x14ac:dyDescent="0.2">
      <c r="A206" s="1" t="s">
        <v>109</v>
      </c>
      <c r="B206" s="1" t="s">
        <v>61</v>
      </c>
      <c r="C206" s="10" t="s">
        <v>74</v>
      </c>
      <c r="D206" s="1" t="s">
        <v>14</v>
      </c>
      <c r="E206" s="9">
        <v>107029.99999999999</v>
      </c>
      <c r="F206" s="9">
        <v>97300</v>
      </c>
      <c r="G206" s="9">
        <v>107029.99999999999</v>
      </c>
      <c r="H206" s="9">
        <v>166799.99999999997</v>
      </c>
      <c r="I206" s="9">
        <v>137609.99999999997</v>
      </c>
      <c r="J206" s="9">
        <v>215450</v>
      </c>
      <c r="K206" s="9">
        <v>205720</v>
      </c>
      <c r="L206" s="9">
        <v>225179.99999999997</v>
      </c>
      <c r="M206" s="9">
        <v>205720</v>
      </c>
      <c r="N206" s="9">
        <v>244640</v>
      </c>
      <c r="O206" s="9">
        <v>254369.99999999997</v>
      </c>
      <c r="P206" s="9">
        <v>273830</v>
      </c>
      <c r="Q206" s="9">
        <f t="shared" si="7"/>
        <v>2240680</v>
      </c>
      <c r="R206" s="9">
        <v>273830</v>
      </c>
      <c r="S206" s="9">
        <v>273830</v>
      </c>
      <c r="T206" s="9">
        <v>283560</v>
      </c>
      <c r="U206" s="9">
        <v>283560</v>
      </c>
      <c r="V206" s="9">
        <v>293289.99999999994</v>
      </c>
      <c r="W206" s="9">
        <v>293289.99999999994</v>
      </c>
      <c r="X206" s="9">
        <v>303020</v>
      </c>
      <c r="Y206" s="9">
        <v>303020</v>
      </c>
      <c r="Z206" s="9">
        <v>312750</v>
      </c>
      <c r="AA206" s="9">
        <v>322479.99999999994</v>
      </c>
      <c r="AB206" s="9">
        <v>322479.99999999994</v>
      </c>
      <c r="AC206" s="9">
        <v>332210</v>
      </c>
      <c r="AD206" s="9">
        <f t="shared" si="8"/>
        <v>3597320</v>
      </c>
    </row>
    <row r="207" spans="1:30" x14ac:dyDescent="0.2">
      <c r="A207" s="1" t="s">
        <v>109</v>
      </c>
      <c r="B207" s="1" t="s">
        <v>64</v>
      </c>
      <c r="C207" s="10" t="s">
        <v>72</v>
      </c>
      <c r="D207" s="1" t="s">
        <v>14</v>
      </c>
      <c r="E207" s="9">
        <v>100800</v>
      </c>
      <c r="F207" s="9">
        <v>93800</v>
      </c>
      <c r="G207" s="9">
        <v>107800</v>
      </c>
      <c r="H207" s="9">
        <v>166600</v>
      </c>
      <c r="I207" s="9">
        <v>137200</v>
      </c>
      <c r="J207" s="9">
        <v>210000</v>
      </c>
      <c r="K207" s="9">
        <v>201600</v>
      </c>
      <c r="L207" s="9">
        <v>217000</v>
      </c>
      <c r="M207" s="9">
        <v>210000</v>
      </c>
      <c r="N207" s="9">
        <v>237999.99999999997</v>
      </c>
      <c r="O207" s="9">
        <v>253399.99999999997</v>
      </c>
      <c r="P207" s="9">
        <v>267400</v>
      </c>
      <c r="Q207" s="9">
        <f t="shared" si="7"/>
        <v>2203600</v>
      </c>
      <c r="R207" s="9">
        <v>267400</v>
      </c>
      <c r="S207" s="9">
        <v>274400</v>
      </c>
      <c r="T207" s="9">
        <v>281400</v>
      </c>
      <c r="U207" s="9">
        <v>281400</v>
      </c>
      <c r="V207" s="9">
        <v>288400</v>
      </c>
      <c r="W207" s="9">
        <v>288400</v>
      </c>
      <c r="X207" s="9">
        <v>296799.99999999994</v>
      </c>
      <c r="Y207" s="9">
        <v>303799.99999999994</v>
      </c>
      <c r="Z207" s="9">
        <v>310799.99999999994</v>
      </c>
      <c r="AA207" s="9">
        <v>310799.99999999994</v>
      </c>
      <c r="AB207" s="9">
        <v>317799.99999999994</v>
      </c>
      <c r="AC207" s="9">
        <v>324799.99999999994</v>
      </c>
      <c r="AD207" s="9">
        <f t="shared" si="8"/>
        <v>3546200</v>
      </c>
    </row>
    <row r="208" spans="1:30" x14ac:dyDescent="0.2">
      <c r="A208" s="1" t="s">
        <v>109</v>
      </c>
      <c r="B208" s="1" t="s">
        <v>24</v>
      </c>
      <c r="C208" s="10" t="s">
        <v>24</v>
      </c>
      <c r="D208" s="1" t="s">
        <v>16</v>
      </c>
      <c r="E208" s="9">
        <v>95000</v>
      </c>
      <c r="F208" s="9">
        <v>87000</v>
      </c>
      <c r="G208" s="9">
        <v>98000</v>
      </c>
      <c r="H208" s="9">
        <v>155000</v>
      </c>
      <c r="I208" s="9">
        <v>127000</v>
      </c>
      <c r="J208" s="9">
        <v>197000</v>
      </c>
      <c r="K208" s="9">
        <v>192000</v>
      </c>
      <c r="L208" s="9">
        <v>203000</v>
      </c>
      <c r="M208" s="9">
        <v>193000</v>
      </c>
      <c r="N208" s="9">
        <v>225000</v>
      </c>
      <c r="O208" s="9">
        <v>233000</v>
      </c>
      <c r="P208" s="9">
        <v>248000</v>
      </c>
      <c r="Q208" s="9">
        <f t="shared" si="7"/>
        <v>2053000</v>
      </c>
      <c r="R208" s="9">
        <v>252000</v>
      </c>
      <c r="S208" s="9">
        <v>256000</v>
      </c>
      <c r="T208" s="9">
        <v>260000</v>
      </c>
      <c r="U208" s="9">
        <v>264000</v>
      </c>
      <c r="V208" s="9">
        <v>268000</v>
      </c>
      <c r="W208" s="9">
        <v>273000</v>
      </c>
      <c r="X208" s="9">
        <v>278000</v>
      </c>
      <c r="Y208" s="9">
        <v>283000</v>
      </c>
      <c r="Z208" s="9">
        <v>288000</v>
      </c>
      <c r="AA208" s="9">
        <v>293000</v>
      </c>
      <c r="AB208" s="9">
        <v>298000</v>
      </c>
      <c r="AC208" s="9">
        <v>303000</v>
      </c>
      <c r="AD208" s="9">
        <f t="shared" si="8"/>
        <v>3316000</v>
      </c>
    </row>
    <row r="209" spans="1:30" x14ac:dyDescent="0.2">
      <c r="A209" s="1" t="s">
        <v>109</v>
      </c>
      <c r="B209" s="1" t="s">
        <v>60</v>
      </c>
      <c r="C209" s="10" t="s">
        <v>70</v>
      </c>
      <c r="D209" s="1" t="s">
        <v>14</v>
      </c>
      <c r="E209" s="9">
        <v>93800</v>
      </c>
      <c r="F209" s="9">
        <v>86800</v>
      </c>
      <c r="G209" s="9">
        <v>93800</v>
      </c>
      <c r="H209" s="9">
        <v>151200</v>
      </c>
      <c r="I209" s="9">
        <v>123199.99999999999</v>
      </c>
      <c r="J209" s="9">
        <v>194600</v>
      </c>
      <c r="K209" s="9">
        <v>187600</v>
      </c>
      <c r="L209" s="9">
        <v>201600</v>
      </c>
      <c r="M209" s="9">
        <v>187600</v>
      </c>
      <c r="N209" s="9">
        <v>224000</v>
      </c>
      <c r="O209" s="9">
        <v>230999.99999999997</v>
      </c>
      <c r="P209" s="9">
        <v>244999.99999999997</v>
      </c>
      <c r="Q209" s="9">
        <f t="shared" si="7"/>
        <v>2020200</v>
      </c>
      <c r="R209" s="9">
        <v>244999.99999999997</v>
      </c>
      <c r="S209" s="9">
        <v>253399.99999999997</v>
      </c>
      <c r="T209" s="9">
        <v>253399.99999999997</v>
      </c>
      <c r="U209" s="9">
        <v>260399.99999999997</v>
      </c>
      <c r="V209" s="9">
        <v>260399.99999999997</v>
      </c>
      <c r="W209" s="9">
        <v>267400</v>
      </c>
      <c r="X209" s="9">
        <v>274400</v>
      </c>
      <c r="Y209" s="9">
        <v>274400</v>
      </c>
      <c r="Z209" s="9">
        <v>281400</v>
      </c>
      <c r="AA209" s="9">
        <v>288400</v>
      </c>
      <c r="AB209" s="9">
        <v>288400</v>
      </c>
      <c r="AC209" s="9">
        <v>296799.99999999994</v>
      </c>
      <c r="AD209" s="9">
        <f t="shared" si="8"/>
        <v>3243800</v>
      </c>
    </row>
    <row r="210" spans="1:30" x14ac:dyDescent="0.2">
      <c r="A210" s="1" t="s">
        <v>109</v>
      </c>
      <c r="B210" s="1" t="s">
        <v>63</v>
      </c>
      <c r="C210" s="10" t="s">
        <v>69</v>
      </c>
      <c r="D210" s="1" t="s">
        <v>23</v>
      </c>
      <c r="E210" s="9">
        <v>83600.000000000015</v>
      </c>
      <c r="F210" s="9">
        <v>78000</v>
      </c>
      <c r="G210" s="9">
        <v>89000</v>
      </c>
      <c r="H210" s="9">
        <v>139200.00000000003</v>
      </c>
      <c r="I210" s="9">
        <v>111400</v>
      </c>
      <c r="J210" s="9">
        <v>178200.00000000003</v>
      </c>
      <c r="K210" s="9">
        <v>172600.00000000003</v>
      </c>
      <c r="L210" s="9">
        <v>178200.00000000003</v>
      </c>
      <c r="M210" s="9">
        <v>172600.00000000003</v>
      </c>
      <c r="N210" s="9">
        <v>200400</v>
      </c>
      <c r="O210" s="9">
        <v>206000</v>
      </c>
      <c r="P210" s="9">
        <v>222800</v>
      </c>
      <c r="Q210" s="9">
        <f t="shared" si="7"/>
        <v>1832000</v>
      </c>
      <c r="R210" s="9">
        <v>222800</v>
      </c>
      <c r="S210" s="9">
        <v>228200.00000000003</v>
      </c>
      <c r="T210" s="9">
        <v>233800</v>
      </c>
      <c r="U210" s="9">
        <v>233800</v>
      </c>
      <c r="V210" s="9">
        <v>239400</v>
      </c>
      <c r="W210" s="9">
        <v>245000</v>
      </c>
      <c r="X210" s="9">
        <v>245000</v>
      </c>
      <c r="Y210" s="9">
        <v>250600.00000000003</v>
      </c>
      <c r="Z210" s="9">
        <v>256200</v>
      </c>
      <c r="AA210" s="9">
        <v>261600.00000000003</v>
      </c>
      <c r="AB210" s="9">
        <v>267200</v>
      </c>
      <c r="AC210" s="9">
        <v>267200</v>
      </c>
      <c r="AD210" s="9">
        <f t="shared" si="8"/>
        <v>2950800</v>
      </c>
    </row>
    <row r="211" spans="1:30" x14ac:dyDescent="0.2">
      <c r="A211" s="1" t="s">
        <v>109</v>
      </c>
      <c r="B211" s="1" t="s">
        <v>65</v>
      </c>
      <c r="C211" s="10" t="s">
        <v>72</v>
      </c>
      <c r="D211" s="1" t="s">
        <v>14</v>
      </c>
      <c r="E211" s="9">
        <v>81199.999999999985</v>
      </c>
      <c r="F211" s="9">
        <v>74199.999999999985</v>
      </c>
      <c r="G211" s="9">
        <v>81199.999999999985</v>
      </c>
      <c r="H211" s="9">
        <v>130199.99999999999</v>
      </c>
      <c r="I211" s="9">
        <v>106399.99999999999</v>
      </c>
      <c r="J211" s="9">
        <v>162399.99999999997</v>
      </c>
      <c r="K211" s="9">
        <v>162399.99999999997</v>
      </c>
      <c r="L211" s="9">
        <v>168000</v>
      </c>
      <c r="M211" s="9">
        <v>162399.99999999997</v>
      </c>
      <c r="N211" s="9">
        <v>186200</v>
      </c>
      <c r="O211" s="9">
        <v>193200</v>
      </c>
      <c r="P211" s="9">
        <v>205799.99999999997</v>
      </c>
      <c r="Q211" s="9">
        <f t="shared" si="7"/>
        <v>1713599.9999999998</v>
      </c>
      <c r="R211" s="9">
        <v>211399.99999999997</v>
      </c>
      <c r="S211" s="9">
        <v>211399.99999999997</v>
      </c>
      <c r="T211" s="9">
        <v>218399.99999999997</v>
      </c>
      <c r="U211" s="9">
        <v>218399.99999999997</v>
      </c>
      <c r="V211" s="9">
        <v>224000</v>
      </c>
      <c r="W211" s="9">
        <v>224000</v>
      </c>
      <c r="X211" s="9">
        <v>230999.99999999997</v>
      </c>
      <c r="Y211" s="9">
        <v>236600</v>
      </c>
      <c r="Z211" s="9">
        <v>236600</v>
      </c>
      <c r="AA211" s="9">
        <v>242200</v>
      </c>
      <c r="AB211" s="9">
        <v>249200</v>
      </c>
      <c r="AC211" s="9">
        <v>249200</v>
      </c>
      <c r="AD211" s="9">
        <f t="shared" si="8"/>
        <v>2752400</v>
      </c>
    </row>
    <row r="212" spans="1:30" x14ac:dyDescent="0.2">
      <c r="A212" s="1" t="s">
        <v>109</v>
      </c>
      <c r="B212" s="1" t="s">
        <v>62</v>
      </c>
      <c r="C212" s="10" t="s">
        <v>69</v>
      </c>
      <c r="D212" s="1" t="s">
        <v>14</v>
      </c>
      <c r="E212" s="9">
        <v>75899.999999999985</v>
      </c>
      <c r="F212" s="9">
        <v>69000</v>
      </c>
      <c r="G212" s="9">
        <v>75899.999999999985</v>
      </c>
      <c r="H212" s="9">
        <v>120059.99999999999</v>
      </c>
      <c r="I212" s="9">
        <v>95220</v>
      </c>
      <c r="J212" s="9">
        <v>151799.99999999997</v>
      </c>
      <c r="K212" s="9">
        <v>144899.99999999997</v>
      </c>
      <c r="L212" s="9">
        <v>157320</v>
      </c>
      <c r="M212" s="9">
        <v>144899.99999999997</v>
      </c>
      <c r="N212" s="9">
        <v>169739.99999999997</v>
      </c>
      <c r="O212" s="9">
        <v>176640</v>
      </c>
      <c r="P212" s="9">
        <v>189059.99999999997</v>
      </c>
      <c r="Q212" s="9">
        <f t="shared" si="7"/>
        <v>1570440</v>
      </c>
      <c r="R212" s="9">
        <v>195959.99999999997</v>
      </c>
      <c r="S212" s="9">
        <v>195959.99999999997</v>
      </c>
      <c r="T212" s="9">
        <v>201480</v>
      </c>
      <c r="U212" s="9">
        <v>201480</v>
      </c>
      <c r="V212" s="9">
        <v>201480</v>
      </c>
      <c r="W212" s="9">
        <v>208380</v>
      </c>
      <c r="X212" s="9">
        <v>213899.99999999997</v>
      </c>
      <c r="Y212" s="9">
        <v>213899.99999999997</v>
      </c>
      <c r="Z212" s="9">
        <v>220799.99999999997</v>
      </c>
      <c r="AA212" s="9">
        <v>227700</v>
      </c>
      <c r="AB212" s="9">
        <v>227700</v>
      </c>
      <c r="AC212" s="9">
        <v>233219.99999999997</v>
      </c>
      <c r="AD212" s="9">
        <f t="shared" si="8"/>
        <v>2541960</v>
      </c>
    </row>
    <row r="213" spans="1:30" x14ac:dyDescent="0.2">
      <c r="A213" s="1" t="s">
        <v>109</v>
      </c>
      <c r="B213" s="1" t="s">
        <v>35</v>
      </c>
      <c r="C213" s="10" t="s">
        <v>75</v>
      </c>
      <c r="D213" s="1" t="s">
        <v>22</v>
      </c>
      <c r="E213" s="9">
        <v>63360</v>
      </c>
      <c r="F213" s="9">
        <v>59040</v>
      </c>
      <c r="G213" s="9">
        <v>63360</v>
      </c>
      <c r="H213" s="9">
        <v>102960</v>
      </c>
      <c r="I213" s="9">
        <v>83520</v>
      </c>
      <c r="J213" s="9">
        <v>127440</v>
      </c>
      <c r="K213" s="9">
        <v>127440</v>
      </c>
      <c r="L213" s="9">
        <v>132480</v>
      </c>
      <c r="M213" s="9">
        <v>127440</v>
      </c>
      <c r="N213" s="9">
        <v>146880</v>
      </c>
      <c r="O213" s="9">
        <v>151920</v>
      </c>
      <c r="P213" s="9">
        <v>161280</v>
      </c>
      <c r="Q213" s="9">
        <f t="shared" si="7"/>
        <v>1347120</v>
      </c>
      <c r="R213" s="9">
        <v>166320</v>
      </c>
      <c r="S213" s="9">
        <v>166320</v>
      </c>
      <c r="T213" s="9">
        <v>171359.99999999997</v>
      </c>
      <c r="U213" s="9">
        <v>171359.99999999997</v>
      </c>
      <c r="V213" s="9">
        <v>176400</v>
      </c>
      <c r="W213" s="9">
        <v>176400</v>
      </c>
      <c r="X213" s="9">
        <v>181440</v>
      </c>
      <c r="Y213" s="9">
        <v>185760</v>
      </c>
      <c r="Z213" s="9">
        <v>185760</v>
      </c>
      <c r="AA213" s="9">
        <v>190799.99999999997</v>
      </c>
      <c r="AB213" s="9">
        <v>195840</v>
      </c>
      <c r="AC213" s="9">
        <v>195840</v>
      </c>
      <c r="AD213" s="9">
        <f t="shared" si="8"/>
        <v>2163600</v>
      </c>
    </row>
    <row r="214" spans="1:30" x14ac:dyDescent="0.2">
      <c r="A214" s="1" t="s">
        <v>109</v>
      </c>
      <c r="B214" s="1" t="s">
        <v>59</v>
      </c>
      <c r="C214" s="10" t="s">
        <v>71</v>
      </c>
      <c r="D214" s="1" t="s">
        <v>22</v>
      </c>
      <c r="E214" s="9">
        <v>61919.999999999993</v>
      </c>
      <c r="F214" s="9">
        <v>56879.999999999993</v>
      </c>
      <c r="G214" s="9">
        <v>61919.999999999993</v>
      </c>
      <c r="H214" s="9">
        <v>98640</v>
      </c>
      <c r="I214" s="9">
        <v>77759.999999999985</v>
      </c>
      <c r="J214" s="9">
        <v>124560</v>
      </c>
      <c r="K214" s="9">
        <v>118800</v>
      </c>
      <c r="L214" s="9">
        <v>129600</v>
      </c>
      <c r="M214" s="9">
        <v>118800</v>
      </c>
      <c r="N214" s="9">
        <v>139680</v>
      </c>
      <c r="O214" s="9">
        <v>144720</v>
      </c>
      <c r="P214" s="9">
        <v>155519.99999999997</v>
      </c>
      <c r="Q214" s="9">
        <f t="shared" si="7"/>
        <v>1288800</v>
      </c>
      <c r="R214" s="9">
        <v>160560</v>
      </c>
      <c r="S214" s="9">
        <v>160560</v>
      </c>
      <c r="T214" s="9">
        <v>165600</v>
      </c>
      <c r="U214" s="9">
        <v>165600</v>
      </c>
      <c r="V214" s="9">
        <v>165600</v>
      </c>
      <c r="W214" s="9">
        <v>170640</v>
      </c>
      <c r="X214" s="9">
        <v>176400</v>
      </c>
      <c r="Y214" s="9">
        <v>176400</v>
      </c>
      <c r="Z214" s="9">
        <v>181440</v>
      </c>
      <c r="AA214" s="9">
        <v>186480</v>
      </c>
      <c r="AB214" s="9">
        <v>186480</v>
      </c>
      <c r="AC214" s="9">
        <v>191519.99999999997</v>
      </c>
      <c r="AD214" s="9">
        <f t="shared" si="8"/>
        <v>2087280</v>
      </c>
    </row>
    <row r="215" spans="1:30" x14ac:dyDescent="0.2">
      <c r="A215" s="1" t="s">
        <v>109</v>
      </c>
      <c r="B215" s="1" t="s">
        <v>34</v>
      </c>
      <c r="C215" s="10" t="s">
        <v>75</v>
      </c>
      <c r="D215" s="1" t="s">
        <v>22</v>
      </c>
      <c r="E215" s="9">
        <v>57750</v>
      </c>
      <c r="F215" s="9">
        <v>52500</v>
      </c>
      <c r="G215" s="9">
        <v>57750</v>
      </c>
      <c r="H215" s="9">
        <v>93750</v>
      </c>
      <c r="I215" s="9">
        <v>78000</v>
      </c>
      <c r="J215" s="9">
        <v>120000</v>
      </c>
      <c r="K215" s="9">
        <v>114750</v>
      </c>
      <c r="L215" s="9">
        <v>120000</v>
      </c>
      <c r="M215" s="9">
        <v>114750</v>
      </c>
      <c r="N215" s="9">
        <v>135750</v>
      </c>
      <c r="O215" s="9">
        <v>141000</v>
      </c>
      <c r="P215" s="9">
        <v>146250</v>
      </c>
      <c r="Q215" s="9">
        <f t="shared" si="7"/>
        <v>1232250</v>
      </c>
      <c r="R215" s="9">
        <v>151500</v>
      </c>
      <c r="S215" s="9">
        <v>151500</v>
      </c>
      <c r="T215" s="9">
        <v>156750</v>
      </c>
      <c r="U215" s="9">
        <v>156750</v>
      </c>
      <c r="V215" s="9">
        <v>162000</v>
      </c>
      <c r="W215" s="9">
        <v>162000</v>
      </c>
      <c r="X215" s="9">
        <v>167250</v>
      </c>
      <c r="Y215" s="9">
        <v>167250</v>
      </c>
      <c r="Z215" s="9">
        <v>172500</v>
      </c>
      <c r="AA215" s="9">
        <v>172500</v>
      </c>
      <c r="AB215" s="9">
        <v>177750</v>
      </c>
      <c r="AC215" s="9">
        <v>183000</v>
      </c>
      <c r="AD215" s="9">
        <f t="shared" si="8"/>
        <v>1980750</v>
      </c>
    </row>
    <row r="216" spans="1:30" x14ac:dyDescent="0.2">
      <c r="A216" s="1" t="s">
        <v>109</v>
      </c>
      <c r="B216" s="1" t="s">
        <v>59</v>
      </c>
      <c r="C216" s="10" t="s">
        <v>71</v>
      </c>
      <c r="D216" s="1" t="s">
        <v>48</v>
      </c>
      <c r="E216" s="9">
        <v>55900</v>
      </c>
      <c r="F216" s="9">
        <v>51350</v>
      </c>
      <c r="G216" s="9">
        <v>55900</v>
      </c>
      <c r="H216" s="9">
        <v>89050</v>
      </c>
      <c r="I216" s="9">
        <v>70200</v>
      </c>
      <c r="J216" s="9">
        <v>112450</v>
      </c>
      <c r="K216" s="9">
        <v>107250</v>
      </c>
      <c r="L216" s="9">
        <v>117000</v>
      </c>
      <c r="M216" s="9">
        <v>107250</v>
      </c>
      <c r="N216" s="9">
        <v>126100.00000000001</v>
      </c>
      <c r="O216" s="9">
        <v>130650</v>
      </c>
      <c r="P216" s="9">
        <v>140400</v>
      </c>
      <c r="Q216" s="9">
        <f t="shared" si="7"/>
        <v>1163500</v>
      </c>
      <c r="R216" s="9">
        <v>144950.00000000003</v>
      </c>
      <c r="S216" s="9">
        <v>144950.00000000003</v>
      </c>
      <c r="T216" s="9">
        <v>149500</v>
      </c>
      <c r="U216" s="9">
        <v>149500</v>
      </c>
      <c r="V216" s="9">
        <v>149500</v>
      </c>
      <c r="W216" s="9">
        <v>154050</v>
      </c>
      <c r="X216" s="9">
        <v>159250</v>
      </c>
      <c r="Y216" s="9">
        <v>159250</v>
      </c>
      <c r="Z216" s="9">
        <v>163800</v>
      </c>
      <c r="AA216" s="9">
        <v>168350</v>
      </c>
      <c r="AB216" s="9">
        <v>168350</v>
      </c>
      <c r="AC216" s="9">
        <v>172900</v>
      </c>
      <c r="AD216" s="9">
        <f t="shared" si="8"/>
        <v>1884350</v>
      </c>
    </row>
    <row r="217" spans="1:30" x14ac:dyDescent="0.2">
      <c r="A217" s="1" t="s">
        <v>109</v>
      </c>
      <c r="B217" s="1" t="s">
        <v>35</v>
      </c>
      <c r="C217" s="10" t="s">
        <v>75</v>
      </c>
      <c r="D217" s="1" t="s">
        <v>48</v>
      </c>
      <c r="E217" s="9">
        <v>52800</v>
      </c>
      <c r="F217" s="9">
        <v>49199.999999999993</v>
      </c>
      <c r="G217" s="9">
        <v>52800</v>
      </c>
      <c r="H217" s="9">
        <v>85800</v>
      </c>
      <c r="I217" s="9">
        <v>69600</v>
      </c>
      <c r="J217" s="9">
        <v>106200</v>
      </c>
      <c r="K217" s="9">
        <v>106200</v>
      </c>
      <c r="L217" s="9">
        <v>110399.99999999999</v>
      </c>
      <c r="M217" s="9">
        <v>106200</v>
      </c>
      <c r="N217" s="9">
        <v>122399.99999999999</v>
      </c>
      <c r="O217" s="9">
        <v>126600</v>
      </c>
      <c r="P217" s="9">
        <v>134400</v>
      </c>
      <c r="Q217" s="9">
        <f t="shared" si="7"/>
        <v>1122600</v>
      </c>
      <c r="R217" s="9">
        <v>138600</v>
      </c>
      <c r="S217" s="9">
        <v>138600</v>
      </c>
      <c r="T217" s="9">
        <v>142799.99999999997</v>
      </c>
      <c r="U217" s="9">
        <v>142799.99999999997</v>
      </c>
      <c r="V217" s="9">
        <v>147000</v>
      </c>
      <c r="W217" s="9">
        <v>147000</v>
      </c>
      <c r="X217" s="9">
        <v>151200</v>
      </c>
      <c r="Y217" s="9">
        <v>154799.99999999997</v>
      </c>
      <c r="Z217" s="9">
        <v>154799.99999999997</v>
      </c>
      <c r="AA217" s="9">
        <v>159000</v>
      </c>
      <c r="AB217" s="9">
        <v>163200</v>
      </c>
      <c r="AC217" s="9">
        <v>163200</v>
      </c>
      <c r="AD217" s="9">
        <f t="shared" si="8"/>
        <v>1803000</v>
      </c>
    </row>
    <row r="218" spans="1:30" x14ac:dyDescent="0.2">
      <c r="A218" s="1" t="s">
        <v>109</v>
      </c>
      <c r="B218" s="1" t="s">
        <v>66</v>
      </c>
      <c r="C218" s="10" t="s">
        <v>73</v>
      </c>
      <c r="D218" s="1" t="s">
        <v>48</v>
      </c>
      <c r="E218" s="9">
        <v>52000</v>
      </c>
      <c r="F218" s="9">
        <v>48100</v>
      </c>
      <c r="G218" s="9">
        <v>52000</v>
      </c>
      <c r="H218" s="9">
        <v>84500</v>
      </c>
      <c r="I218" s="9">
        <v>68250</v>
      </c>
      <c r="J218" s="9">
        <v>104650</v>
      </c>
      <c r="K218" s="9">
        <v>104650</v>
      </c>
      <c r="L218" s="9">
        <v>108550</v>
      </c>
      <c r="M218" s="9">
        <v>104650</v>
      </c>
      <c r="N218" s="9">
        <v>120900</v>
      </c>
      <c r="O218" s="9">
        <v>124800.00000000001</v>
      </c>
      <c r="P218" s="9">
        <v>132600</v>
      </c>
      <c r="Q218" s="9">
        <f t="shared" si="7"/>
        <v>1105650</v>
      </c>
      <c r="R218" s="9">
        <v>137150</v>
      </c>
      <c r="S218" s="9">
        <v>137150</v>
      </c>
      <c r="T218" s="9">
        <v>141050</v>
      </c>
      <c r="U218" s="9">
        <v>141050</v>
      </c>
      <c r="V218" s="9">
        <v>144950.00000000003</v>
      </c>
      <c r="W218" s="9">
        <v>144950.00000000003</v>
      </c>
      <c r="X218" s="9">
        <v>148850</v>
      </c>
      <c r="Y218" s="9">
        <v>152750</v>
      </c>
      <c r="Z218" s="9">
        <v>152750</v>
      </c>
      <c r="AA218" s="9">
        <v>156650</v>
      </c>
      <c r="AB218" s="9">
        <v>161200.00000000003</v>
      </c>
      <c r="AC218" s="9">
        <v>161200.00000000003</v>
      </c>
      <c r="AD218" s="9">
        <f t="shared" si="8"/>
        <v>1779700</v>
      </c>
    </row>
    <row r="219" spans="1:30" x14ac:dyDescent="0.2">
      <c r="A219" s="1" t="s">
        <v>109</v>
      </c>
      <c r="B219" s="1" t="s">
        <v>34</v>
      </c>
      <c r="C219" s="10" t="s">
        <v>75</v>
      </c>
      <c r="D219" s="1" t="s">
        <v>48</v>
      </c>
      <c r="E219" s="9">
        <v>47740</v>
      </c>
      <c r="F219" s="9">
        <v>43400</v>
      </c>
      <c r="G219" s="9">
        <v>47740</v>
      </c>
      <c r="H219" s="9">
        <v>77500</v>
      </c>
      <c r="I219" s="9">
        <v>64480.000000000007</v>
      </c>
      <c r="J219" s="9">
        <v>99200</v>
      </c>
      <c r="K219" s="9">
        <v>94860</v>
      </c>
      <c r="L219" s="9">
        <v>99200</v>
      </c>
      <c r="M219" s="9">
        <v>94860</v>
      </c>
      <c r="N219" s="9">
        <v>112220</v>
      </c>
      <c r="O219" s="9">
        <v>116560</v>
      </c>
      <c r="P219" s="9">
        <v>120900</v>
      </c>
      <c r="Q219" s="9">
        <f t="shared" si="7"/>
        <v>1018660</v>
      </c>
      <c r="R219" s="9">
        <v>125240</v>
      </c>
      <c r="S219" s="9">
        <v>125240</v>
      </c>
      <c r="T219" s="9">
        <v>129580.00000000001</v>
      </c>
      <c r="U219" s="9">
        <v>129580.00000000001</v>
      </c>
      <c r="V219" s="9">
        <v>133920</v>
      </c>
      <c r="W219" s="9">
        <v>133920</v>
      </c>
      <c r="X219" s="9">
        <v>138260</v>
      </c>
      <c r="Y219" s="9">
        <v>138260</v>
      </c>
      <c r="Z219" s="9">
        <v>142600</v>
      </c>
      <c r="AA219" s="9">
        <v>142600</v>
      </c>
      <c r="AB219" s="9">
        <v>146940</v>
      </c>
      <c r="AC219" s="9">
        <v>151280</v>
      </c>
      <c r="AD219" s="9">
        <f t="shared" si="8"/>
        <v>1637420</v>
      </c>
    </row>
    <row r="220" spans="1:30" x14ac:dyDescent="0.2">
      <c r="A220" s="1" t="s">
        <v>109</v>
      </c>
      <c r="B220" s="1" t="s">
        <v>66</v>
      </c>
      <c r="C220" s="10" t="s">
        <v>73</v>
      </c>
      <c r="D220" s="1" t="s">
        <v>22</v>
      </c>
      <c r="E220" s="9">
        <v>44000</v>
      </c>
      <c r="F220" s="9">
        <v>40700</v>
      </c>
      <c r="G220" s="9">
        <v>44000</v>
      </c>
      <c r="H220" s="9">
        <v>71500</v>
      </c>
      <c r="I220" s="9">
        <v>57750.000000000007</v>
      </c>
      <c r="J220" s="9">
        <v>88550.000000000015</v>
      </c>
      <c r="K220" s="9">
        <v>88550.000000000015</v>
      </c>
      <c r="L220" s="9">
        <v>91850.000000000015</v>
      </c>
      <c r="M220" s="9">
        <v>88550.000000000015</v>
      </c>
      <c r="N220" s="9">
        <v>102300.00000000001</v>
      </c>
      <c r="O220" s="9">
        <v>105600.00000000001</v>
      </c>
      <c r="P220" s="9">
        <v>112200</v>
      </c>
      <c r="Q220" s="9">
        <f t="shared" si="7"/>
        <v>935550</v>
      </c>
      <c r="R220" s="9">
        <v>116050.00000000001</v>
      </c>
      <c r="S220" s="9">
        <v>116050.00000000001</v>
      </c>
      <c r="T220" s="9">
        <v>119350.00000000001</v>
      </c>
      <c r="U220" s="9">
        <v>119350.00000000001</v>
      </c>
      <c r="V220" s="9">
        <v>122650</v>
      </c>
      <c r="W220" s="9">
        <v>122650</v>
      </c>
      <c r="X220" s="9">
        <v>125950.00000000001</v>
      </c>
      <c r="Y220" s="9">
        <v>129250</v>
      </c>
      <c r="Z220" s="9">
        <v>129250</v>
      </c>
      <c r="AA220" s="9">
        <v>132550</v>
      </c>
      <c r="AB220" s="9">
        <v>136400</v>
      </c>
      <c r="AC220" s="9">
        <v>136400</v>
      </c>
      <c r="AD220" s="9">
        <f t="shared" si="8"/>
        <v>1505900</v>
      </c>
    </row>
    <row r="221" spans="1:30" x14ac:dyDescent="0.2">
      <c r="A221" s="1" t="s">
        <v>109</v>
      </c>
      <c r="B221" s="1" t="s">
        <v>62</v>
      </c>
      <c r="C221" s="10" t="s">
        <v>69</v>
      </c>
      <c r="D221" s="1" t="s">
        <v>22</v>
      </c>
      <c r="E221" s="9">
        <v>44000</v>
      </c>
      <c r="F221" s="9">
        <v>40000</v>
      </c>
      <c r="G221" s="9">
        <v>44000</v>
      </c>
      <c r="H221" s="9">
        <v>69600.000000000015</v>
      </c>
      <c r="I221" s="9">
        <v>55200</v>
      </c>
      <c r="J221" s="9">
        <v>88000</v>
      </c>
      <c r="K221" s="9">
        <v>84000</v>
      </c>
      <c r="L221" s="9">
        <v>91200</v>
      </c>
      <c r="M221" s="9">
        <v>84000</v>
      </c>
      <c r="N221" s="9">
        <v>98400</v>
      </c>
      <c r="O221" s="9">
        <v>102400</v>
      </c>
      <c r="P221" s="9">
        <v>109600.00000000001</v>
      </c>
      <c r="Q221" s="9">
        <f t="shared" si="7"/>
        <v>910400</v>
      </c>
      <c r="R221" s="9">
        <v>113600.00000000001</v>
      </c>
      <c r="S221" s="9">
        <v>113600.00000000001</v>
      </c>
      <c r="T221" s="9">
        <v>116800.00000000001</v>
      </c>
      <c r="U221" s="9">
        <v>116800.00000000001</v>
      </c>
      <c r="V221" s="9">
        <v>116800.00000000001</v>
      </c>
      <c r="W221" s="9">
        <v>120800.00000000001</v>
      </c>
      <c r="X221" s="9">
        <v>124000</v>
      </c>
      <c r="Y221" s="9">
        <v>124000</v>
      </c>
      <c r="Z221" s="9">
        <v>128000</v>
      </c>
      <c r="AA221" s="9">
        <v>132000</v>
      </c>
      <c r="AB221" s="9">
        <v>132000</v>
      </c>
      <c r="AC221" s="9">
        <v>135200.00000000003</v>
      </c>
      <c r="AD221" s="9">
        <f t="shared" si="8"/>
        <v>1473600</v>
      </c>
    </row>
    <row r="222" spans="1:30" x14ac:dyDescent="0.2">
      <c r="A222" s="1" t="s">
        <v>109</v>
      </c>
      <c r="B222" s="1" t="s">
        <v>34</v>
      </c>
      <c r="C222" s="10" t="s">
        <v>75</v>
      </c>
      <c r="D222" s="1" t="s">
        <v>19</v>
      </c>
      <c r="E222" s="9">
        <v>311769.51526875002</v>
      </c>
      <c r="F222" s="9">
        <v>282009.69790218747</v>
      </c>
      <c r="G222" s="9">
        <v>308659.6143539442</v>
      </c>
      <c r="H222" s="9">
        <v>498565.44851002347</v>
      </c>
      <c r="I222" s="9">
        <v>412732.42089453782</v>
      </c>
      <c r="J222" s="9">
        <v>631798.09044625401</v>
      </c>
      <c r="K222" s="9">
        <v>601136.13936928438</v>
      </c>
      <c r="L222" s="9">
        <v>625495.90449405275</v>
      </c>
      <c r="M222" s="9">
        <v>595139.80637907574</v>
      </c>
      <c r="N222" s="9">
        <v>700534.00934535707</v>
      </c>
      <c r="O222" s="9">
        <v>723988.35242067673</v>
      </c>
      <c r="P222" s="9">
        <v>747190.63871500967</v>
      </c>
      <c r="Q222" s="9">
        <f t="shared" si="7"/>
        <v>6439019.6380991526</v>
      </c>
      <c r="R222" s="9">
        <v>770142.80243758869</v>
      </c>
      <c r="S222" s="9">
        <v>766292.08842540067</v>
      </c>
      <c r="T222" s="9">
        <v>788882.53093318921</v>
      </c>
      <c r="U222" s="9">
        <v>784938.11827852321</v>
      </c>
      <c r="V222" s="9">
        <v>807171.77215512062</v>
      </c>
      <c r="W222" s="9">
        <v>803135.91329434491</v>
      </c>
      <c r="X222" s="9">
        <v>825017.64870979497</v>
      </c>
      <c r="Y222" s="9">
        <v>820892.56046624598</v>
      </c>
      <c r="Z222" s="9">
        <v>842427.1859313919</v>
      </c>
      <c r="AA222" s="9">
        <v>838215.05000173498</v>
      </c>
      <c r="AB222" s="9">
        <v>859407.31311373529</v>
      </c>
      <c r="AC222" s="9">
        <v>880366.69821836567</v>
      </c>
      <c r="AD222" s="9">
        <f t="shared" si="8"/>
        <v>9786889.6819654349</v>
      </c>
    </row>
    <row r="223" spans="1:30" x14ac:dyDescent="0.2">
      <c r="A223" s="1" t="s">
        <v>109</v>
      </c>
      <c r="B223" s="1" t="s">
        <v>66</v>
      </c>
      <c r="C223" s="10" t="s">
        <v>73</v>
      </c>
      <c r="D223" s="1" t="s">
        <v>19</v>
      </c>
      <c r="E223" s="9">
        <v>335766.97874999989</v>
      </c>
      <c r="F223" s="9">
        <v>309031.53306703118</v>
      </c>
      <c r="G223" s="9">
        <v>332417.70313696866</v>
      </c>
      <c r="H223" s="9">
        <v>537477.87375958625</v>
      </c>
      <c r="I223" s="9">
        <v>431946.16046948289</v>
      </c>
      <c r="J223" s="9">
        <v>659005.85882294108</v>
      </c>
      <c r="K223" s="9">
        <v>655710.82952882641</v>
      </c>
      <c r="L223" s="9">
        <v>676746.52166867966</v>
      </c>
      <c r="M223" s="9">
        <v>649170.11400427623</v>
      </c>
      <c r="N223" s="9">
        <v>746223.06210417021</v>
      </c>
      <c r="O223" s="9">
        <v>766443.29991602513</v>
      </c>
      <c r="P223" s="9">
        <v>810274.27612997289</v>
      </c>
      <c r="Q223" s="9">
        <f t="shared" si="7"/>
        <v>6910214.2113579605</v>
      </c>
      <c r="R223" s="9">
        <v>833887.41618679976</v>
      </c>
      <c r="S223" s="9">
        <v>829717.97910586582</v>
      </c>
      <c r="T223" s="9">
        <v>849045.29601252603</v>
      </c>
      <c r="U223" s="9">
        <v>844800.06953246344</v>
      </c>
      <c r="V223" s="9">
        <v>863817.80381663889</v>
      </c>
      <c r="W223" s="9">
        <v>859498.71479755559</v>
      </c>
      <c r="X223" s="9">
        <v>878211.11955245316</v>
      </c>
      <c r="Y223" s="9">
        <v>896714.91279193165</v>
      </c>
      <c r="Z223" s="9">
        <v>892231.33822797192</v>
      </c>
      <c r="AA223" s="9">
        <v>910436.65425692138</v>
      </c>
      <c r="AB223" s="9">
        <v>932196.46806820715</v>
      </c>
      <c r="AC223" s="9">
        <v>927535.48572786606</v>
      </c>
      <c r="AD223" s="9">
        <f t="shared" si="8"/>
        <v>10518093.258077201</v>
      </c>
    </row>
    <row r="224" spans="1:30" x14ac:dyDescent="0.2">
      <c r="A224" s="1" t="s">
        <v>109</v>
      </c>
      <c r="B224" s="1" t="s">
        <v>35</v>
      </c>
      <c r="C224" s="10" t="s">
        <v>75</v>
      </c>
      <c r="D224" s="1" t="s">
        <v>19</v>
      </c>
      <c r="E224" s="9">
        <v>351962.79772499995</v>
      </c>
      <c r="F224" s="9">
        <v>326325.50757253123</v>
      </c>
      <c r="G224" s="9">
        <v>348451.96881769312</v>
      </c>
      <c r="H224" s="9">
        <v>563403.27708210761</v>
      </c>
      <c r="I224" s="9">
        <v>454741.30238333473</v>
      </c>
      <c r="J224" s="9">
        <v>690403.14197621541</v>
      </c>
      <c r="K224" s="9">
        <v>686951.12626633432</v>
      </c>
      <c r="L224" s="9">
        <v>710548.09150757338</v>
      </c>
      <c r="M224" s="9">
        <v>680098.78878182766</v>
      </c>
      <c r="N224" s="9">
        <v>779923.45845726202</v>
      </c>
      <c r="O224" s="9">
        <v>802652.11022455816</v>
      </c>
      <c r="P224" s="9">
        <v>847844.08685710677</v>
      </c>
      <c r="Q224" s="9">
        <f t="shared" si="7"/>
        <v>7243305.6576515436</v>
      </c>
      <c r="R224" s="9">
        <v>869967.51849853434</v>
      </c>
      <c r="S224" s="9">
        <v>865617.68090604176</v>
      </c>
      <c r="T224" s="9">
        <v>887389.27712276939</v>
      </c>
      <c r="U224" s="9">
        <v>882952.33073715551</v>
      </c>
      <c r="V224" s="9">
        <v>904376.90935063071</v>
      </c>
      <c r="W224" s="9">
        <v>899855.02480387758</v>
      </c>
      <c r="X224" s="9">
        <v>920937.34252785402</v>
      </c>
      <c r="Y224" s="9">
        <v>938150.10000129137</v>
      </c>
      <c r="Z224" s="9">
        <v>933459.34950128489</v>
      </c>
      <c r="AA224" s="9">
        <v>953991.83713081887</v>
      </c>
      <c r="AB224" s="9">
        <v>974295.66340032022</v>
      </c>
      <c r="AC224" s="9">
        <v>969424.18508331862</v>
      </c>
      <c r="AD224" s="9">
        <f t="shared" si="8"/>
        <v>11000417.219063897</v>
      </c>
    </row>
    <row r="225" spans="1:30" x14ac:dyDescent="0.2">
      <c r="A225" s="1" t="s">
        <v>109</v>
      </c>
      <c r="B225" s="1" t="s">
        <v>59</v>
      </c>
      <c r="C225" s="10" t="s">
        <v>71</v>
      </c>
      <c r="D225" s="1" t="s">
        <v>19</v>
      </c>
      <c r="E225" s="9">
        <v>365195.96688750002</v>
      </c>
      <c r="F225" s="9">
        <v>333793.36019990634</v>
      </c>
      <c r="G225" s="9">
        <v>361553.13711779728</v>
      </c>
      <c r="H225" s="9">
        <v>573082.74286293646</v>
      </c>
      <c r="I225" s="9">
        <v>449514.39086168719</v>
      </c>
      <c r="J225" s="9">
        <v>716455.18213867163</v>
      </c>
      <c r="K225" s="9">
        <v>679907.68513073062</v>
      </c>
      <c r="L225" s="9">
        <v>738008.88731462962</v>
      </c>
      <c r="M225" s="9">
        <v>673125.60597155173</v>
      </c>
      <c r="N225" s="9">
        <v>787475.36800417339</v>
      </c>
      <c r="O225" s="9">
        <v>811809.98053605494</v>
      </c>
      <c r="P225" s="9">
        <v>868030.85082989524</v>
      </c>
      <c r="Q225" s="9">
        <f t="shared" si="7"/>
        <v>7357953.157855534</v>
      </c>
      <c r="R225" s="9">
        <v>891680.67285366356</v>
      </c>
      <c r="S225" s="9">
        <v>887222.26948939508</v>
      </c>
      <c r="T225" s="9">
        <v>910496.93440649367</v>
      </c>
      <c r="U225" s="9">
        <v>905944.44973446114</v>
      </c>
      <c r="V225" s="9">
        <v>901414.72748578899</v>
      </c>
      <c r="W225" s="9">
        <v>924204.84331331006</v>
      </c>
      <c r="X225" s="9">
        <v>950624.62311688683</v>
      </c>
      <c r="Y225" s="9">
        <v>945871.50000130234</v>
      </c>
      <c r="Z225" s="9">
        <v>968031.9180013329</v>
      </c>
      <c r="AA225" s="9">
        <v>989947.08503386308</v>
      </c>
      <c r="AB225" s="9">
        <v>984997.34960869385</v>
      </c>
      <c r="AC225" s="9">
        <v>1006560.8051001274</v>
      </c>
      <c r="AD225" s="9">
        <f t="shared" si="8"/>
        <v>11266997.178145319</v>
      </c>
    </row>
    <row r="226" spans="1:30" x14ac:dyDescent="0.2">
      <c r="A226" s="1" t="s">
        <v>109</v>
      </c>
      <c r="B226" s="1" t="s">
        <v>63</v>
      </c>
      <c r="C226" s="10" t="s">
        <v>69</v>
      </c>
      <c r="D226" s="1" t="s">
        <v>22</v>
      </c>
      <c r="E226" s="9">
        <v>355300</v>
      </c>
      <c r="F226" s="9">
        <v>331500</v>
      </c>
      <c r="G226" s="9">
        <v>378250</v>
      </c>
      <c r="H226" s="9">
        <v>591600</v>
      </c>
      <c r="I226" s="9">
        <v>473450</v>
      </c>
      <c r="J226" s="9">
        <v>757350</v>
      </c>
      <c r="K226" s="9">
        <v>733550</v>
      </c>
      <c r="L226" s="9">
        <v>757350</v>
      </c>
      <c r="M226" s="9">
        <v>733550</v>
      </c>
      <c r="N226" s="9">
        <v>851699.99999999988</v>
      </c>
      <c r="O226" s="9">
        <v>875500</v>
      </c>
      <c r="P226" s="9">
        <v>946900</v>
      </c>
      <c r="Q226" s="9">
        <f t="shared" si="7"/>
        <v>7786000</v>
      </c>
      <c r="R226" s="9">
        <v>946900</v>
      </c>
      <c r="S226" s="9">
        <v>969850</v>
      </c>
      <c r="T226" s="9">
        <v>993650</v>
      </c>
      <c r="U226" s="9">
        <v>993650</v>
      </c>
      <c r="V226" s="9">
        <v>1017449.9999999999</v>
      </c>
      <c r="W226" s="9">
        <v>1041250</v>
      </c>
      <c r="X226" s="9">
        <v>1041250</v>
      </c>
      <c r="Y226" s="9">
        <v>1065050</v>
      </c>
      <c r="Z226" s="9">
        <v>1088850</v>
      </c>
      <c r="AA226" s="9">
        <v>1111800</v>
      </c>
      <c r="AB226" s="9">
        <v>1135600</v>
      </c>
      <c r="AC226" s="9">
        <v>1135600</v>
      </c>
      <c r="AD226" s="9">
        <f t="shared" si="8"/>
        <v>12540900</v>
      </c>
    </row>
    <row r="227" spans="1:30" x14ac:dyDescent="0.2">
      <c r="A227" s="1" t="s">
        <v>109</v>
      </c>
      <c r="B227" s="1" t="s">
        <v>64</v>
      </c>
      <c r="C227" s="10" t="s">
        <v>72</v>
      </c>
      <c r="D227" s="1" t="s">
        <v>13</v>
      </c>
      <c r="E227" s="9">
        <v>503750</v>
      </c>
      <c r="F227" s="9">
        <v>400985</v>
      </c>
      <c r="G227" s="9">
        <v>498725.09375000006</v>
      </c>
      <c r="H227" s="9">
        <v>793970.34924999997</v>
      </c>
      <c r="I227" s="9">
        <v>592500.37312781252</v>
      </c>
      <c r="J227" s="9">
        <v>982563.11877028912</v>
      </c>
      <c r="K227" s="9">
        <v>879885.27285879385</v>
      </c>
      <c r="L227" s="9">
        <v>972762.05166055541</v>
      </c>
      <c r="M227" s="9">
        <v>967898.24140225281</v>
      </c>
      <c r="N227" s="9">
        <v>1059364.6252147658</v>
      </c>
      <c r="O227" s="9">
        <v>1149892.1477331182</v>
      </c>
      <c r="P227" s="9">
        <v>1144142.6869944527</v>
      </c>
      <c r="Q227" s="9">
        <f t="shared" si="7"/>
        <v>9946438.9607620388</v>
      </c>
      <c r="R227" s="9">
        <v>1138421.9735594804</v>
      </c>
      <c r="S227" s="9">
        <v>1132729.8636916829</v>
      </c>
      <c r="T227" s="9">
        <v>1220988.3989043264</v>
      </c>
      <c r="U227" s="9">
        <v>1214883.4569098048</v>
      </c>
      <c r="V227" s="9">
        <v>1208809.0396252559</v>
      </c>
      <c r="W227" s="9">
        <v>1202764.9944271296</v>
      </c>
      <c r="X227" s="9">
        <v>1196751.1694549939</v>
      </c>
      <c r="Y227" s="9">
        <v>1282364.9069621591</v>
      </c>
      <c r="Z227" s="9">
        <v>1275953.0824273482</v>
      </c>
      <c r="AA227" s="9">
        <v>1269573.3170152113</v>
      </c>
      <c r="AB227" s="9">
        <v>1263225.4504301355</v>
      </c>
      <c r="AC227" s="9">
        <v>1346688.5605478408</v>
      </c>
      <c r="AD227" s="9">
        <f t="shared" si="8"/>
        <v>14753154.213955369</v>
      </c>
    </row>
    <row r="228" spans="1:30" x14ac:dyDescent="0.2">
      <c r="A228" s="1" t="s">
        <v>109</v>
      </c>
      <c r="B228" s="1" t="s">
        <v>63</v>
      </c>
      <c r="C228" s="10" t="s">
        <v>69</v>
      </c>
      <c r="D228" s="1" t="s">
        <v>14</v>
      </c>
      <c r="E228" s="9">
        <v>585199.99999999988</v>
      </c>
      <c r="F228" s="9">
        <v>546000</v>
      </c>
      <c r="G228" s="9">
        <v>623000</v>
      </c>
      <c r="H228" s="9">
        <v>974400</v>
      </c>
      <c r="I228" s="9">
        <v>779800</v>
      </c>
      <c r="J228" s="9">
        <v>1247399.9999999998</v>
      </c>
      <c r="K228" s="9">
        <v>1208199.9999999998</v>
      </c>
      <c r="L228" s="9">
        <v>1247399.9999999998</v>
      </c>
      <c r="M228" s="9">
        <v>1208199.9999999998</v>
      </c>
      <c r="N228" s="9">
        <v>1402800</v>
      </c>
      <c r="O228" s="9">
        <v>1442000</v>
      </c>
      <c r="P228" s="9">
        <v>1559600</v>
      </c>
      <c r="Q228" s="9">
        <f t="shared" si="7"/>
        <v>12824000</v>
      </c>
      <c r="R228" s="9">
        <v>1559600</v>
      </c>
      <c r="S228" s="9">
        <v>1597399.9999999998</v>
      </c>
      <c r="T228" s="9">
        <v>1636600</v>
      </c>
      <c r="U228" s="9">
        <v>1636600</v>
      </c>
      <c r="V228" s="9">
        <v>1675800</v>
      </c>
      <c r="W228" s="9">
        <v>1715000</v>
      </c>
      <c r="X228" s="9">
        <v>1715000</v>
      </c>
      <c r="Y228" s="9">
        <v>1754199.9999999998</v>
      </c>
      <c r="Z228" s="9">
        <v>1793399.9999999998</v>
      </c>
      <c r="AA228" s="9">
        <v>1831199.9999999998</v>
      </c>
      <c r="AB228" s="9">
        <v>1870399.9999999998</v>
      </c>
      <c r="AC228" s="9">
        <v>1870399.9999999998</v>
      </c>
      <c r="AD228" s="9">
        <f t="shared" si="8"/>
        <v>20655600</v>
      </c>
    </row>
    <row r="229" spans="1:30" x14ac:dyDescent="0.2">
      <c r="A229" s="1" t="s">
        <v>109</v>
      </c>
      <c r="B229" s="1" t="s">
        <v>60</v>
      </c>
      <c r="C229" s="10" t="s">
        <v>70</v>
      </c>
      <c r="D229" s="1" t="s">
        <v>13</v>
      </c>
      <c r="E229" s="9">
        <v>602950</v>
      </c>
      <c r="F229" s="9">
        <v>599935.25</v>
      </c>
      <c r="G229" s="9">
        <v>596935.57374999998</v>
      </c>
      <c r="H229" s="9">
        <v>1069111.6125862501</v>
      </c>
      <c r="I229" s="9">
        <v>827373.59796258132</v>
      </c>
      <c r="J229" s="9">
        <v>1293657.718528636</v>
      </c>
      <c r="K229" s="9">
        <v>1287189.4299359929</v>
      </c>
      <c r="L229" s="9">
        <v>1397185.6175850688</v>
      </c>
      <c r="M229" s="9">
        <v>1274349.7153723813</v>
      </c>
      <c r="N229" s="9">
        <v>1498519.4153037958</v>
      </c>
      <c r="O229" s="9">
        <v>1605721.1888601445</v>
      </c>
      <c r="P229" s="9">
        <v>1597692.5829158435</v>
      </c>
      <c r="Q229" s="9">
        <f t="shared" si="7"/>
        <v>13650621.702800695</v>
      </c>
      <c r="R229" s="9">
        <v>1589704.1200012644</v>
      </c>
      <c r="S229" s="9">
        <v>1694738.1422156335</v>
      </c>
      <c r="T229" s="9">
        <v>1686264.4515045553</v>
      </c>
      <c r="U229" s="9">
        <v>1677833.1292470328</v>
      </c>
      <c r="V229" s="9">
        <v>1669443.9636007976</v>
      </c>
      <c r="W229" s="9">
        <v>1771836.5267016464</v>
      </c>
      <c r="X229" s="9">
        <v>1762977.3440681382</v>
      </c>
      <c r="Y229" s="9">
        <v>1754162.4573477975</v>
      </c>
      <c r="Z229" s="9">
        <v>1745391.6450610585</v>
      </c>
      <c r="AA229" s="9">
        <v>1845206.2297629877</v>
      </c>
      <c r="AB229" s="9">
        <v>1835980.1986141729</v>
      </c>
      <c r="AC229" s="9">
        <v>1826800.2976211021</v>
      </c>
      <c r="AD229" s="9">
        <f t="shared" si="8"/>
        <v>20860338.505746186</v>
      </c>
    </row>
    <row r="230" spans="1:30" x14ac:dyDescent="0.2">
      <c r="A230" s="1" t="s">
        <v>109</v>
      </c>
      <c r="B230" s="1" t="s">
        <v>61</v>
      </c>
      <c r="C230" s="10" t="s">
        <v>74</v>
      </c>
      <c r="D230" s="1" t="s">
        <v>13</v>
      </c>
      <c r="E230" s="9">
        <v>868000</v>
      </c>
      <c r="F230" s="9">
        <v>863660</v>
      </c>
      <c r="G230" s="9">
        <v>859341.70000000007</v>
      </c>
      <c r="H230" s="9">
        <v>1368071.9864000001</v>
      </c>
      <c r="I230" s="9">
        <v>1020923.7198510002</v>
      </c>
      <c r="J230" s="9">
        <v>1693031.8354195752</v>
      </c>
      <c r="K230" s="9">
        <v>1684566.6762424773</v>
      </c>
      <c r="L230" s="9">
        <v>1676143.8428612649</v>
      </c>
      <c r="M230" s="9">
        <v>1667763.1236469585</v>
      </c>
      <c r="N230" s="9">
        <v>1825366.7388315962</v>
      </c>
      <c r="O230" s="9">
        <v>1981352.6237862962</v>
      </c>
      <c r="P230" s="9">
        <v>2135733.0157229779</v>
      </c>
      <c r="Q230" s="9">
        <f t="shared" si="7"/>
        <v>17643955.262762148</v>
      </c>
      <c r="R230" s="9">
        <v>2125054.3506443631</v>
      </c>
      <c r="S230" s="9">
        <v>2114429.0788911418</v>
      </c>
      <c r="T230" s="9">
        <v>2103856.9334966862</v>
      </c>
      <c r="U230" s="9">
        <v>2093337.6488292024</v>
      </c>
      <c r="V230" s="9">
        <v>2243091.8037069836</v>
      </c>
      <c r="W230" s="9">
        <v>2231876.3446884486</v>
      </c>
      <c r="X230" s="9">
        <v>2220716.9629650065</v>
      </c>
      <c r="Y230" s="9">
        <v>2209613.3781501814</v>
      </c>
      <c r="Z230" s="9">
        <v>2355605.6906351042</v>
      </c>
      <c r="AA230" s="9">
        <v>2343827.6621819288</v>
      </c>
      <c r="AB230" s="9">
        <v>2332108.523871019</v>
      </c>
      <c r="AC230" s="9">
        <v>2320447.981251664</v>
      </c>
      <c r="AD230" s="9">
        <f t="shared" si="8"/>
        <v>26693966.35931173</v>
      </c>
    </row>
    <row r="231" spans="1:30" x14ac:dyDescent="0.2">
      <c r="A231" s="1" t="s">
        <v>109</v>
      </c>
      <c r="B231" s="1" t="s">
        <v>66</v>
      </c>
      <c r="C231" s="10" t="s">
        <v>73</v>
      </c>
      <c r="D231" s="1" t="s">
        <v>13</v>
      </c>
      <c r="E231" s="9">
        <v>830025.00000000012</v>
      </c>
      <c r="F231" s="9">
        <v>825874.875</v>
      </c>
      <c r="G231" s="9">
        <v>821745.50062499999</v>
      </c>
      <c r="H231" s="9">
        <v>1362727.955203125</v>
      </c>
      <c r="I231" s="9">
        <v>1084731.4523416874</v>
      </c>
      <c r="J231" s="9">
        <v>1708904.0088766331</v>
      </c>
      <c r="K231" s="9">
        <v>1700359.4888322502</v>
      </c>
      <c r="L231" s="9">
        <v>1691857.6913880887</v>
      </c>
      <c r="M231" s="9">
        <v>1683398.4029311484</v>
      </c>
      <c r="N231" s="9">
        <v>1939452.1600085706</v>
      </c>
      <c r="O231" s="9">
        <v>1929754.8992085278</v>
      </c>
      <c r="P231" s="9">
        <v>2094661.2269590751</v>
      </c>
      <c r="Q231" s="9">
        <f t="shared" si="7"/>
        <v>17673492.661374103</v>
      </c>
      <c r="R231" s="9">
        <v>2084187.92082428</v>
      </c>
      <c r="S231" s="9">
        <v>2073766.9812201585</v>
      </c>
      <c r="T231" s="9">
        <v>2149373.069077143</v>
      </c>
      <c r="U231" s="9">
        <v>2138626.2037317576</v>
      </c>
      <c r="V231" s="9">
        <v>2213050.3956216224</v>
      </c>
      <c r="W231" s="9">
        <v>2201985.1436435147</v>
      </c>
      <c r="X231" s="9">
        <v>2275243.4955378082</v>
      </c>
      <c r="Y231" s="9">
        <v>2263867.2780601191</v>
      </c>
      <c r="Z231" s="9">
        <v>2252547.9416698185</v>
      </c>
      <c r="AA231" s="9">
        <v>2324295.76499708</v>
      </c>
      <c r="AB231" s="9">
        <v>2395269.7963925265</v>
      </c>
      <c r="AC231" s="9">
        <v>2383293.4474105635</v>
      </c>
      <c r="AD231" s="9">
        <f t="shared" si="8"/>
        <v>26755507.438186392</v>
      </c>
    </row>
    <row r="232" spans="1:30" x14ac:dyDescent="0.2">
      <c r="A232" s="1" t="s">
        <v>109</v>
      </c>
      <c r="B232" s="1" t="s">
        <v>59</v>
      </c>
      <c r="C232" s="10" t="s">
        <v>71</v>
      </c>
      <c r="D232" s="1" t="s">
        <v>13</v>
      </c>
      <c r="E232" s="9">
        <v>1026410.0000000001</v>
      </c>
      <c r="F232" s="9">
        <v>1021277.9500000002</v>
      </c>
      <c r="G232" s="9">
        <v>1016171.5602500001</v>
      </c>
      <c r="H232" s="9">
        <v>1733298.347055</v>
      </c>
      <c r="I232" s="9">
        <v>1293473.8914897942</v>
      </c>
      <c r="J232" s="9">
        <v>2145010.8700539083</v>
      </c>
      <c r="K232" s="9">
        <v>1992000.0946567296</v>
      </c>
      <c r="L232" s="9">
        <v>2123614.38662512</v>
      </c>
      <c r="M232" s="9">
        <v>1972129.8937125283</v>
      </c>
      <c r="N232" s="9">
        <v>2242593.4219931033</v>
      </c>
      <c r="O232" s="9">
        <v>2370841.7333133337</v>
      </c>
      <c r="P232" s="9">
        <v>2497751.4966848125</v>
      </c>
      <c r="Q232" s="9">
        <f t="shared" si="7"/>
        <v>21434573.64583433</v>
      </c>
      <c r="R232" s="9">
        <v>2623332.8913792428</v>
      </c>
      <c r="S232" s="9">
        <v>2610216.2269223467</v>
      </c>
      <c r="T232" s="9">
        <v>2597165.145787735</v>
      </c>
      <c r="U232" s="9">
        <v>2584179.3200587966</v>
      </c>
      <c r="V232" s="9">
        <v>2571258.4234585026</v>
      </c>
      <c r="W232" s="9">
        <v>2693054.8750960105</v>
      </c>
      <c r="X232" s="9">
        <v>2813569.0807565572</v>
      </c>
      <c r="Y232" s="9">
        <v>2799501.2353527742</v>
      </c>
      <c r="Z232" s="9">
        <v>2785503.7291760105</v>
      </c>
      <c r="AA232" s="9">
        <v>2903556.0300791846</v>
      </c>
      <c r="AB232" s="9">
        <v>2889038.2499287883</v>
      </c>
      <c r="AC232" s="9">
        <v>3005256.3795281965</v>
      </c>
      <c r="AD232" s="9">
        <f t="shared" si="8"/>
        <v>32875631.587524146</v>
      </c>
    </row>
    <row r="233" spans="1:30" x14ac:dyDescent="0.2">
      <c r="A233" s="1" t="s">
        <v>109</v>
      </c>
      <c r="B233" s="1" t="s">
        <v>62</v>
      </c>
      <c r="C233" s="10" t="s">
        <v>69</v>
      </c>
      <c r="D233" s="1" t="s">
        <v>13</v>
      </c>
      <c r="E233" s="9">
        <v>1054000</v>
      </c>
      <c r="F233" s="9">
        <v>1048730</v>
      </c>
      <c r="G233" s="9">
        <v>1043486.3499999999</v>
      </c>
      <c r="H233" s="9">
        <v>1661230.2691999997</v>
      </c>
      <c r="I233" s="9">
        <v>1239693.0883905001</v>
      </c>
      <c r="J233" s="9">
        <v>2055824.3715809123</v>
      </c>
      <c r="K233" s="9">
        <v>2045545.2497230077</v>
      </c>
      <c r="L233" s="9">
        <v>2238849.2758218315</v>
      </c>
      <c r="M233" s="9">
        <v>2025140.9358570206</v>
      </c>
      <c r="N233" s="9">
        <v>2418018.277413283</v>
      </c>
      <c r="O233" s="9">
        <v>2405928.186026217</v>
      </c>
      <c r="P233" s="9">
        <v>2593390.0905207596</v>
      </c>
      <c r="Q233" s="9">
        <f t="shared" si="7"/>
        <v>21829836.094533529</v>
      </c>
      <c r="R233" s="9">
        <v>2580423.1400681562</v>
      </c>
      <c r="S233" s="9">
        <v>2567521.0243678149</v>
      </c>
      <c r="T233" s="9">
        <v>2751197.5284187431</v>
      </c>
      <c r="U233" s="9">
        <v>2737441.540776649</v>
      </c>
      <c r="V233" s="9">
        <v>2723754.3330727662</v>
      </c>
      <c r="W233" s="9">
        <v>2710135.5614074022</v>
      </c>
      <c r="X233" s="9">
        <v>2889198.0895718196</v>
      </c>
      <c r="Y233" s="9">
        <v>2874752.0991239608</v>
      </c>
      <c r="Z233" s="9">
        <v>2860378.3386283414</v>
      </c>
      <c r="AA233" s="9">
        <v>3035814.8767308793</v>
      </c>
      <c r="AB233" s="9">
        <v>3020635.8023472251</v>
      </c>
      <c r="AC233" s="9">
        <v>3005532.6233354891</v>
      </c>
      <c r="AD233" s="9">
        <f t="shared" si="8"/>
        <v>33756784.957849249</v>
      </c>
    </row>
    <row r="234" spans="1:30" x14ac:dyDescent="0.2">
      <c r="A234" s="1" t="s">
        <v>109</v>
      </c>
      <c r="B234" s="1" t="s">
        <v>34</v>
      </c>
      <c r="C234" s="10" t="s">
        <v>75</v>
      </c>
      <c r="D234" s="1" t="s">
        <v>13</v>
      </c>
      <c r="E234" s="9">
        <v>1067640</v>
      </c>
      <c r="F234" s="9">
        <v>1062301.8</v>
      </c>
      <c r="G234" s="9">
        <v>1056990.291</v>
      </c>
      <c r="H234" s="9">
        <v>1802923.4392200001</v>
      </c>
      <c r="I234" s="9">
        <v>1494924.0183532499</v>
      </c>
      <c r="J234" s="9">
        <v>2231174.0973922256</v>
      </c>
      <c r="K234" s="9">
        <v>2072017.0117782468</v>
      </c>
      <c r="L234" s="9">
        <v>2208918.1357707381</v>
      </c>
      <c r="M234" s="9">
        <v>2051348.642085759</v>
      </c>
      <c r="N234" s="9">
        <v>2478468.7343486147</v>
      </c>
      <c r="O234" s="9">
        <v>2611139.7077755113</v>
      </c>
      <c r="P234" s="9">
        <v>2598084.0092366338</v>
      </c>
      <c r="Q234" s="9">
        <f t="shared" si="7"/>
        <v>22735929.88696098</v>
      </c>
      <c r="R234" s="9">
        <v>2728709.8997010314</v>
      </c>
      <c r="S234" s="9">
        <v>2715066.3502025264</v>
      </c>
      <c r="T234" s="9">
        <v>2843674.7562647508</v>
      </c>
      <c r="U234" s="9">
        <v>2829456.3824834274</v>
      </c>
      <c r="V234" s="9">
        <v>2815309.1005710103</v>
      </c>
      <c r="W234" s="9">
        <v>2801232.5550681553</v>
      </c>
      <c r="X234" s="9">
        <v>2926587.7119074552</v>
      </c>
      <c r="Y234" s="9">
        <v>2911954.7733479179</v>
      </c>
      <c r="Z234" s="9">
        <v>3035366.1899326625</v>
      </c>
      <c r="AA234" s="9">
        <v>3020189.3589829998</v>
      </c>
      <c r="AB234" s="9">
        <v>3005088.4121880843</v>
      </c>
      <c r="AC234" s="9">
        <v>3125974.9233147418</v>
      </c>
      <c r="AD234" s="9">
        <f t="shared" si="8"/>
        <v>34758610.413964763</v>
      </c>
    </row>
    <row r="235" spans="1:30" x14ac:dyDescent="0.2">
      <c r="A235" s="1" t="s">
        <v>109</v>
      </c>
      <c r="B235" s="1" t="s">
        <v>35</v>
      </c>
      <c r="C235" s="10" t="s">
        <v>75</v>
      </c>
      <c r="D235" s="1" t="s">
        <v>13</v>
      </c>
      <c r="E235" s="9">
        <v>1104840</v>
      </c>
      <c r="F235" s="9">
        <v>1099315.8</v>
      </c>
      <c r="G235" s="9">
        <v>1093819.2210000001</v>
      </c>
      <c r="H235" s="9">
        <v>1904612.7185662501</v>
      </c>
      <c r="I235" s="9">
        <v>1488999.0146219721</v>
      </c>
      <c r="J235" s="9">
        <v>2289674.3938482413</v>
      </c>
      <c r="K235" s="9">
        <v>2278226.0218790006</v>
      </c>
      <c r="L235" s="9">
        <v>2400178.1206972296</v>
      </c>
      <c r="M235" s="9">
        <v>2255500.7173107574</v>
      </c>
      <c r="N235" s="9">
        <v>2640262.6043814155</v>
      </c>
      <c r="O235" s="9">
        <v>2627061.2913595089</v>
      </c>
      <c r="P235" s="9">
        <v>2875318.5833929819</v>
      </c>
      <c r="Q235" s="9">
        <f t="shared" si="7"/>
        <v>24057808.487057358</v>
      </c>
      <c r="R235" s="9">
        <v>2860941.9904760169</v>
      </c>
      <c r="S235" s="9">
        <v>2846637.2805236373</v>
      </c>
      <c r="T235" s="9">
        <v>2961149.7347628833</v>
      </c>
      <c r="U235" s="9">
        <v>2946343.9860890689</v>
      </c>
      <c r="V235" s="9">
        <v>3059073.669035085</v>
      </c>
      <c r="W235" s="9">
        <v>3043778.3006899101</v>
      </c>
      <c r="X235" s="9">
        <v>3028559.4091864605</v>
      </c>
      <c r="Y235" s="9">
        <v>3138975.6376463836</v>
      </c>
      <c r="Z235" s="9">
        <v>3123280.7594581516</v>
      </c>
      <c r="AA235" s="9">
        <v>3107664.3556608609</v>
      </c>
      <c r="AB235" s="9">
        <v>3215811.075237859</v>
      </c>
      <c r="AC235" s="9">
        <v>3199732.0198616693</v>
      </c>
      <c r="AD235" s="9">
        <f t="shared" si="8"/>
        <v>36531948.218627989</v>
      </c>
    </row>
    <row r="236" spans="1:30" x14ac:dyDescent="0.2">
      <c r="A236" s="1" t="s">
        <v>109</v>
      </c>
      <c r="B236" s="1" t="s">
        <v>63</v>
      </c>
      <c r="C236" s="10" t="s">
        <v>69</v>
      </c>
      <c r="D236" s="1" t="s">
        <v>19</v>
      </c>
      <c r="E236" s="9">
        <v>1713102.87658125</v>
      </c>
      <c r="F236" s="9">
        <v>1590357.8259745312</v>
      </c>
      <c r="G236" s="9">
        <v>1805565.8625535206</v>
      </c>
      <c r="H236" s="9">
        <v>2809866.2272709301</v>
      </c>
      <c r="I236" s="9">
        <v>2237456.9125674693</v>
      </c>
      <c r="J236" s="9">
        <v>3561232.0261259018</v>
      </c>
      <c r="K236" s="9">
        <v>3432072.4156609648</v>
      </c>
      <c r="L236" s="9">
        <v>3525708.7366652959</v>
      </c>
      <c r="M236" s="9">
        <v>3397837.4933147472</v>
      </c>
      <c r="N236" s="9">
        <v>3925388.1836151443</v>
      </c>
      <c r="O236" s="9">
        <v>4014904.2714351104</v>
      </c>
      <c r="P236" s="9">
        <v>4320621.6908609895</v>
      </c>
      <c r="Q236" s="9">
        <f t="shared" si="7"/>
        <v>36334114.522625856</v>
      </c>
      <c r="R236" s="9">
        <v>4299018.5824066848</v>
      </c>
      <c r="S236" s="9">
        <v>4381197.7571933549</v>
      </c>
      <c r="T236" s="9">
        <v>4466268.2535216799</v>
      </c>
      <c r="U236" s="9">
        <v>4443936.9122540709</v>
      </c>
      <c r="V236" s="9">
        <v>4527626.6223680777</v>
      </c>
      <c r="W236" s="9">
        <v>4610368.3369581373</v>
      </c>
      <c r="X236" s="9">
        <v>4587316.495273347</v>
      </c>
      <c r="Y236" s="9">
        <v>4668708.5965180537</v>
      </c>
      <c r="Z236" s="9">
        <v>4749172.0938379318</v>
      </c>
      <c r="AA236" s="9">
        <v>4825025.3811446643</v>
      </c>
      <c r="AB236" s="9">
        <v>4903671.8193143923</v>
      </c>
      <c r="AC236" s="9">
        <v>4879153.4602178205</v>
      </c>
      <c r="AD236" s="9">
        <f t="shared" si="8"/>
        <v>55341464.311008207</v>
      </c>
    </row>
    <row r="237" spans="1:30" x14ac:dyDescent="0.2">
      <c r="A237" s="1" t="s">
        <v>109</v>
      </c>
      <c r="B237" s="1" t="s">
        <v>63</v>
      </c>
      <c r="C237" s="10" t="s">
        <v>69</v>
      </c>
      <c r="D237" s="1" t="s">
        <v>13</v>
      </c>
      <c r="E237" s="9">
        <v>4322640.0000000009</v>
      </c>
      <c r="F237" s="9">
        <v>4147418.7000000011</v>
      </c>
      <c r="G237" s="9">
        <v>4585201.7850000001</v>
      </c>
      <c r="H237" s="9">
        <v>7147565.3825175017</v>
      </c>
      <c r="I237" s="9">
        <v>5749988.2364465268</v>
      </c>
      <c r="J237" s="9">
        <v>9184093.0529242605</v>
      </c>
      <c r="K237" s="9">
        <v>8838560.3716707993</v>
      </c>
      <c r="L237" s="9">
        <v>9092481.7247213423</v>
      </c>
      <c r="M237" s="9">
        <v>8750395.731963383</v>
      </c>
      <c r="N237" s="9">
        <v>10034775.851265125</v>
      </c>
      <c r="O237" s="9">
        <v>10278266.735891413</v>
      </c>
      <c r="P237" s="9">
        <v>11103464.722401554</v>
      </c>
      <c r="Q237" s="9">
        <f t="shared" si="7"/>
        <v>93234852.294801906</v>
      </c>
      <c r="R237" s="9">
        <v>11047947.398789546</v>
      </c>
      <c r="S237" s="9">
        <v>11281989.442369165</v>
      </c>
      <c r="T237" s="9">
        <v>11369497.18099267</v>
      </c>
      <c r="U237" s="9">
        <v>11312649.695087707</v>
      </c>
      <c r="V237" s="9">
        <v>11541050.660450554</v>
      </c>
      <c r="W237" s="9">
        <v>11766884.799917394</v>
      </c>
      <c r="X237" s="9">
        <v>11708050.375917807</v>
      </c>
      <c r="Y237" s="9">
        <v>11930221.211364441</v>
      </c>
      <c r="Z237" s="9">
        <v>12149877.63719721</v>
      </c>
      <c r="AA237" s="9">
        <v>12367039.243241366</v>
      </c>
      <c r="AB237" s="9">
        <v>12581725.486284154</v>
      </c>
      <c r="AC237" s="9">
        <v>12518816.858852731</v>
      </c>
      <c r="AD237" s="9">
        <f t="shared" si="8"/>
        <v>141575749.99046478</v>
      </c>
    </row>
    <row r="238" spans="1:30" x14ac:dyDescent="0.2">
      <c r="E238" s="46"/>
      <c r="Q238" s="1">
        <f t="shared" si="7"/>
        <v>0</v>
      </c>
      <c r="AD238" s="1">
        <f t="shared" si="8"/>
        <v>0</v>
      </c>
    </row>
    <row r="239" spans="1:30" x14ac:dyDescent="0.2">
      <c r="E239" s="46"/>
      <c r="Q239" s="1">
        <f t="shared" si="7"/>
        <v>0</v>
      </c>
      <c r="AD239" s="1">
        <f t="shared" si="8"/>
        <v>0</v>
      </c>
    </row>
    <row r="240" spans="1:30" x14ac:dyDescent="0.2">
      <c r="E240" s="47"/>
      <c r="Q240" s="1">
        <f t="shared" si="7"/>
        <v>0</v>
      </c>
      <c r="AD240" s="1">
        <f t="shared" si="8"/>
        <v>0</v>
      </c>
    </row>
    <row r="241" spans="5:30" x14ac:dyDescent="0.2">
      <c r="E241" s="47"/>
      <c r="Q241" s="1">
        <f t="shared" si="7"/>
        <v>0</v>
      </c>
      <c r="AD241" s="1">
        <f t="shared" si="8"/>
        <v>0</v>
      </c>
    </row>
    <row r="242" spans="5:30" x14ac:dyDescent="0.2">
      <c r="E242" s="46"/>
      <c r="Q242" s="1">
        <f t="shared" si="7"/>
        <v>0</v>
      </c>
      <c r="AD242" s="1">
        <f t="shared" si="8"/>
        <v>0</v>
      </c>
    </row>
    <row r="243" spans="5:30" x14ac:dyDescent="0.2">
      <c r="E243" s="46"/>
      <c r="Q243" s="1">
        <f t="shared" si="7"/>
        <v>0</v>
      </c>
      <c r="AD243" s="1">
        <f t="shared" si="8"/>
        <v>0</v>
      </c>
    </row>
    <row r="244" spans="5:30" x14ac:dyDescent="0.2">
      <c r="E244" s="46"/>
      <c r="Q244" s="1">
        <f t="shared" si="7"/>
        <v>0</v>
      </c>
      <c r="AD244" s="1">
        <f t="shared" si="8"/>
        <v>0</v>
      </c>
    </row>
    <row r="245" spans="5:30" x14ac:dyDescent="0.2">
      <c r="E245" s="46"/>
      <c r="Q245" s="1">
        <f t="shared" si="7"/>
        <v>0</v>
      </c>
      <c r="AD245" s="1">
        <f t="shared" si="8"/>
        <v>0</v>
      </c>
    </row>
    <row r="246" spans="5:30" x14ac:dyDescent="0.2">
      <c r="E246" s="47"/>
      <c r="Q246" s="1">
        <f t="shared" si="7"/>
        <v>0</v>
      </c>
      <c r="AD246" s="1">
        <f t="shared" si="8"/>
        <v>0</v>
      </c>
    </row>
    <row r="247" spans="5:30" x14ac:dyDescent="0.2">
      <c r="E247" s="47"/>
      <c r="Q247" s="1">
        <f t="shared" si="7"/>
        <v>0</v>
      </c>
      <c r="AD247" s="1">
        <f t="shared" si="8"/>
        <v>0</v>
      </c>
    </row>
    <row r="248" spans="5:30" x14ac:dyDescent="0.2">
      <c r="E248" s="46"/>
      <c r="Q248" s="1">
        <f t="shared" si="7"/>
        <v>0</v>
      </c>
      <c r="AD248" s="1">
        <f t="shared" si="8"/>
        <v>0</v>
      </c>
    </row>
    <row r="249" spans="5:30" x14ac:dyDescent="0.2">
      <c r="E249" s="46"/>
      <c r="Q249" s="1">
        <f t="shared" si="7"/>
        <v>0</v>
      </c>
      <c r="AD249" s="1">
        <f t="shared" si="8"/>
        <v>0</v>
      </c>
    </row>
    <row r="250" spans="5:30" x14ac:dyDescent="0.2">
      <c r="E250" s="48"/>
      <c r="Q250" s="1">
        <f t="shared" si="7"/>
        <v>0</v>
      </c>
      <c r="AD250" s="1">
        <f t="shared" si="8"/>
        <v>0</v>
      </c>
    </row>
    <row r="251" spans="5:30" x14ac:dyDescent="0.2">
      <c r="E251" s="46"/>
      <c r="Q251" s="1">
        <f t="shared" si="7"/>
        <v>0</v>
      </c>
      <c r="AD251" s="1">
        <f t="shared" si="8"/>
        <v>0</v>
      </c>
    </row>
    <row r="252" spans="5:30" x14ac:dyDescent="0.2">
      <c r="E252" s="47"/>
      <c r="Q252" s="1">
        <f t="shared" si="7"/>
        <v>0</v>
      </c>
      <c r="AD252" s="1">
        <f t="shared" si="8"/>
        <v>0</v>
      </c>
    </row>
    <row r="253" spans="5:30" x14ac:dyDescent="0.2">
      <c r="E253" s="46"/>
      <c r="Q253" s="1">
        <f t="shared" si="7"/>
        <v>0</v>
      </c>
      <c r="AD253" s="1">
        <f t="shared" si="8"/>
        <v>0</v>
      </c>
    </row>
    <row r="254" spans="5:30" x14ac:dyDescent="0.2">
      <c r="E254" s="46"/>
      <c r="Q254" s="1">
        <f t="shared" si="7"/>
        <v>0</v>
      </c>
      <c r="AD254" s="1">
        <f t="shared" si="8"/>
        <v>0</v>
      </c>
    </row>
    <row r="255" spans="5:30" x14ac:dyDescent="0.2">
      <c r="E255" s="47"/>
      <c r="Q255" s="1">
        <f t="shared" si="7"/>
        <v>0</v>
      </c>
      <c r="AD255" s="1">
        <f t="shared" si="8"/>
        <v>0</v>
      </c>
    </row>
    <row r="256" spans="5:30" x14ac:dyDescent="0.2">
      <c r="E256" s="47"/>
      <c r="Q256" s="1">
        <f t="shared" si="7"/>
        <v>0</v>
      </c>
      <c r="AD256" s="1">
        <f t="shared" si="8"/>
        <v>0</v>
      </c>
    </row>
    <row r="257" spans="5:30" x14ac:dyDescent="0.2">
      <c r="E257" s="47"/>
      <c r="Q257" s="1">
        <f t="shared" si="7"/>
        <v>0</v>
      </c>
      <c r="AD257" s="1">
        <f t="shared" si="8"/>
        <v>0</v>
      </c>
    </row>
    <row r="258" spans="5:30" x14ac:dyDescent="0.2">
      <c r="E258" s="47"/>
      <c r="Q258" s="1">
        <f t="shared" si="7"/>
        <v>0</v>
      </c>
      <c r="AD258" s="1">
        <f t="shared" si="8"/>
        <v>0</v>
      </c>
    </row>
    <row r="259" spans="5:30" x14ac:dyDescent="0.2">
      <c r="E259" s="46"/>
      <c r="Q259" s="1">
        <f t="shared" si="7"/>
        <v>0</v>
      </c>
      <c r="AD259" s="1">
        <f t="shared" si="8"/>
        <v>0</v>
      </c>
    </row>
    <row r="260" spans="5:30" x14ac:dyDescent="0.2">
      <c r="E260" s="47"/>
      <c r="Q260" s="1">
        <f t="shared" si="7"/>
        <v>0</v>
      </c>
      <c r="AD260" s="1">
        <f t="shared" si="8"/>
        <v>0</v>
      </c>
    </row>
    <row r="261" spans="5:30" x14ac:dyDescent="0.2">
      <c r="E261" s="46"/>
      <c r="Q261" s="1">
        <f t="shared" si="7"/>
        <v>0</v>
      </c>
      <c r="AD261" s="1">
        <f t="shared" si="8"/>
        <v>0</v>
      </c>
    </row>
    <row r="262" spans="5:30" x14ac:dyDescent="0.2">
      <c r="E262" s="46"/>
      <c r="Q262" s="1">
        <f t="shared" si="7"/>
        <v>0</v>
      </c>
      <c r="AD262" s="1">
        <f t="shared" si="8"/>
        <v>0</v>
      </c>
    </row>
    <row r="263" spans="5:30" x14ac:dyDescent="0.2">
      <c r="E263" s="47"/>
      <c r="Q263" s="1">
        <f t="shared" si="7"/>
        <v>0</v>
      </c>
      <c r="AD263" s="1">
        <f t="shared" si="8"/>
        <v>0</v>
      </c>
    </row>
    <row r="264" spans="5:30" x14ac:dyDescent="0.2">
      <c r="E264" s="47"/>
      <c r="Q264" s="1">
        <f t="shared" ref="Q264:Q327" si="9">SUM(E264:P264)</f>
        <v>0</v>
      </c>
      <c r="AD264" s="1">
        <f t="shared" ref="AD264:AD327" si="10">SUM(R264:AC264)</f>
        <v>0</v>
      </c>
    </row>
    <row r="265" spans="5:30" x14ac:dyDescent="0.2">
      <c r="E265" s="46"/>
      <c r="Q265" s="1">
        <f t="shared" si="9"/>
        <v>0</v>
      </c>
      <c r="AD265" s="1">
        <f t="shared" si="10"/>
        <v>0</v>
      </c>
    </row>
    <row r="266" spans="5:30" x14ac:dyDescent="0.2">
      <c r="E266" s="47"/>
      <c r="Q266" s="1">
        <f t="shared" si="9"/>
        <v>0</v>
      </c>
      <c r="AD266" s="1">
        <f t="shared" si="10"/>
        <v>0</v>
      </c>
    </row>
    <row r="267" spans="5:30" x14ac:dyDescent="0.2">
      <c r="E267" s="46"/>
      <c r="Q267" s="1">
        <f t="shared" si="9"/>
        <v>0</v>
      </c>
      <c r="AD267" s="1">
        <f t="shared" si="10"/>
        <v>0</v>
      </c>
    </row>
    <row r="268" spans="5:30" x14ac:dyDescent="0.2">
      <c r="E268" s="46"/>
      <c r="Q268" s="1">
        <f t="shared" si="9"/>
        <v>0</v>
      </c>
      <c r="AD268" s="1">
        <f t="shared" si="10"/>
        <v>0</v>
      </c>
    </row>
    <row r="269" spans="5:30" x14ac:dyDescent="0.2">
      <c r="E269" s="47"/>
      <c r="Q269" s="1">
        <f t="shared" si="9"/>
        <v>0</v>
      </c>
      <c r="AD269" s="1">
        <f t="shared" si="10"/>
        <v>0</v>
      </c>
    </row>
    <row r="270" spans="5:30" x14ac:dyDescent="0.2">
      <c r="E270" s="47"/>
      <c r="Q270" s="1">
        <f t="shared" si="9"/>
        <v>0</v>
      </c>
      <c r="AD270" s="1">
        <f t="shared" si="10"/>
        <v>0</v>
      </c>
    </row>
    <row r="271" spans="5:30" x14ac:dyDescent="0.2">
      <c r="E271" s="46"/>
      <c r="Q271" s="1">
        <f t="shared" si="9"/>
        <v>0</v>
      </c>
      <c r="AD271" s="1">
        <f t="shared" si="10"/>
        <v>0</v>
      </c>
    </row>
    <row r="272" spans="5:30" x14ac:dyDescent="0.2">
      <c r="E272" s="47"/>
      <c r="Q272" s="1">
        <f t="shared" si="9"/>
        <v>0</v>
      </c>
      <c r="AD272" s="1">
        <f t="shared" si="10"/>
        <v>0</v>
      </c>
    </row>
    <row r="273" spans="5:30" x14ac:dyDescent="0.2">
      <c r="E273" s="46"/>
      <c r="Q273" s="1">
        <f t="shared" si="9"/>
        <v>0</v>
      </c>
      <c r="AD273" s="1">
        <f t="shared" si="10"/>
        <v>0</v>
      </c>
    </row>
    <row r="274" spans="5:30" x14ac:dyDescent="0.2">
      <c r="E274" s="46"/>
      <c r="Q274" s="1">
        <f t="shared" si="9"/>
        <v>0</v>
      </c>
      <c r="AD274" s="1">
        <f t="shared" si="10"/>
        <v>0</v>
      </c>
    </row>
    <row r="275" spans="5:30" x14ac:dyDescent="0.2">
      <c r="E275" s="47"/>
      <c r="Q275" s="1">
        <f t="shared" si="9"/>
        <v>0</v>
      </c>
      <c r="AD275" s="1">
        <f t="shared" si="10"/>
        <v>0</v>
      </c>
    </row>
    <row r="276" spans="5:30" x14ac:dyDescent="0.2">
      <c r="E276" s="47"/>
      <c r="Q276" s="1">
        <f t="shared" si="9"/>
        <v>0</v>
      </c>
      <c r="AD276" s="1">
        <f t="shared" si="10"/>
        <v>0</v>
      </c>
    </row>
    <row r="277" spans="5:30" x14ac:dyDescent="0.2">
      <c r="E277" s="46"/>
      <c r="Q277" s="1">
        <f t="shared" si="9"/>
        <v>0</v>
      </c>
      <c r="AD277" s="1">
        <f t="shared" si="10"/>
        <v>0</v>
      </c>
    </row>
    <row r="278" spans="5:30" x14ac:dyDescent="0.2">
      <c r="E278" s="47"/>
      <c r="Q278" s="1">
        <f t="shared" si="9"/>
        <v>0</v>
      </c>
      <c r="AD278" s="1">
        <f t="shared" si="10"/>
        <v>0</v>
      </c>
    </row>
    <row r="279" spans="5:30" x14ac:dyDescent="0.2">
      <c r="E279" s="46"/>
      <c r="Q279" s="1">
        <f t="shared" si="9"/>
        <v>0</v>
      </c>
      <c r="AD279" s="1">
        <f t="shared" si="10"/>
        <v>0</v>
      </c>
    </row>
    <row r="280" spans="5:30" x14ac:dyDescent="0.2">
      <c r="E280" s="46"/>
      <c r="Q280" s="1">
        <f t="shared" si="9"/>
        <v>0</v>
      </c>
      <c r="AD280" s="1">
        <f t="shared" si="10"/>
        <v>0</v>
      </c>
    </row>
    <row r="281" spans="5:30" x14ac:dyDescent="0.2">
      <c r="E281" s="47"/>
      <c r="Q281" s="1">
        <f t="shared" si="9"/>
        <v>0</v>
      </c>
      <c r="AD281" s="1">
        <f t="shared" si="10"/>
        <v>0</v>
      </c>
    </row>
    <row r="282" spans="5:30" x14ac:dyDescent="0.2">
      <c r="E282" s="47"/>
      <c r="Q282" s="1">
        <f t="shared" si="9"/>
        <v>0</v>
      </c>
      <c r="AD282" s="1">
        <f t="shared" si="10"/>
        <v>0</v>
      </c>
    </row>
    <row r="283" spans="5:30" x14ac:dyDescent="0.2">
      <c r="E283" s="46"/>
      <c r="Q283" s="1">
        <f t="shared" si="9"/>
        <v>0</v>
      </c>
      <c r="AD283" s="1">
        <f t="shared" si="10"/>
        <v>0</v>
      </c>
    </row>
    <row r="284" spans="5:30" x14ac:dyDescent="0.2">
      <c r="E284" s="47"/>
      <c r="Q284" s="1">
        <f t="shared" si="9"/>
        <v>0</v>
      </c>
      <c r="AD284" s="1">
        <f t="shared" si="10"/>
        <v>0</v>
      </c>
    </row>
    <row r="285" spans="5:30" x14ac:dyDescent="0.2">
      <c r="E285" s="46"/>
      <c r="Q285" s="1">
        <f t="shared" si="9"/>
        <v>0</v>
      </c>
      <c r="AD285" s="1">
        <f t="shared" si="10"/>
        <v>0</v>
      </c>
    </row>
    <row r="286" spans="5:30" x14ac:dyDescent="0.2">
      <c r="E286" s="46"/>
      <c r="Q286" s="1">
        <f t="shared" si="9"/>
        <v>0</v>
      </c>
      <c r="AD286" s="1">
        <f t="shared" si="10"/>
        <v>0</v>
      </c>
    </row>
    <row r="287" spans="5:30" x14ac:dyDescent="0.2">
      <c r="E287" s="47"/>
      <c r="Q287" s="1">
        <f t="shared" si="9"/>
        <v>0</v>
      </c>
      <c r="AD287" s="1">
        <f t="shared" si="10"/>
        <v>0</v>
      </c>
    </row>
    <row r="288" spans="5:30" x14ac:dyDescent="0.2">
      <c r="E288" s="47"/>
      <c r="Q288" s="1">
        <f t="shared" si="9"/>
        <v>0</v>
      </c>
      <c r="AD288" s="1">
        <f t="shared" si="10"/>
        <v>0</v>
      </c>
    </row>
    <row r="289" spans="5:30" x14ac:dyDescent="0.2">
      <c r="E289" s="46"/>
      <c r="Q289" s="1">
        <f t="shared" si="9"/>
        <v>0</v>
      </c>
      <c r="AD289" s="1">
        <f t="shared" si="10"/>
        <v>0</v>
      </c>
    </row>
    <row r="290" spans="5:30" x14ac:dyDescent="0.2">
      <c r="E290" s="46"/>
      <c r="Q290" s="1">
        <f t="shared" si="9"/>
        <v>0</v>
      </c>
      <c r="AD290" s="1">
        <f t="shared" si="10"/>
        <v>0</v>
      </c>
    </row>
    <row r="291" spans="5:30" x14ac:dyDescent="0.2">
      <c r="E291" s="46"/>
      <c r="Q291" s="1">
        <f t="shared" si="9"/>
        <v>0</v>
      </c>
      <c r="AD291" s="1">
        <f t="shared" si="10"/>
        <v>0</v>
      </c>
    </row>
    <row r="292" spans="5:30" x14ac:dyDescent="0.2">
      <c r="E292" s="46"/>
      <c r="Q292" s="1">
        <f t="shared" si="9"/>
        <v>0</v>
      </c>
      <c r="AD292" s="1">
        <f t="shared" si="10"/>
        <v>0</v>
      </c>
    </row>
    <row r="293" spans="5:30" x14ac:dyDescent="0.2">
      <c r="E293" s="46"/>
      <c r="Q293" s="1">
        <f t="shared" si="9"/>
        <v>0</v>
      </c>
      <c r="AD293" s="1">
        <f t="shared" si="10"/>
        <v>0</v>
      </c>
    </row>
    <row r="294" spans="5:30" x14ac:dyDescent="0.2">
      <c r="E294" s="46"/>
      <c r="Q294" s="1">
        <f t="shared" si="9"/>
        <v>0</v>
      </c>
      <c r="AD294" s="1">
        <f t="shared" si="10"/>
        <v>0</v>
      </c>
    </row>
    <row r="295" spans="5:30" x14ac:dyDescent="0.2">
      <c r="E295" s="46"/>
      <c r="Q295" s="1">
        <f t="shared" si="9"/>
        <v>0</v>
      </c>
      <c r="AD295" s="1">
        <f t="shared" si="10"/>
        <v>0</v>
      </c>
    </row>
    <row r="296" spans="5:30" x14ac:dyDescent="0.2">
      <c r="E296" s="46"/>
      <c r="Q296" s="1">
        <f t="shared" si="9"/>
        <v>0</v>
      </c>
      <c r="AD296" s="1">
        <f t="shared" si="10"/>
        <v>0</v>
      </c>
    </row>
    <row r="297" spans="5:30" x14ac:dyDescent="0.2">
      <c r="E297" s="46"/>
      <c r="Q297" s="1">
        <f t="shared" si="9"/>
        <v>0</v>
      </c>
      <c r="AD297" s="1">
        <f t="shared" si="10"/>
        <v>0</v>
      </c>
    </row>
    <row r="298" spans="5:30" x14ac:dyDescent="0.2">
      <c r="E298" s="46"/>
      <c r="Q298" s="1">
        <f t="shared" si="9"/>
        <v>0</v>
      </c>
      <c r="AD298" s="1">
        <f t="shared" si="10"/>
        <v>0</v>
      </c>
    </row>
    <row r="299" spans="5:30" x14ac:dyDescent="0.2">
      <c r="E299" s="46"/>
      <c r="Q299" s="1">
        <f t="shared" si="9"/>
        <v>0</v>
      </c>
      <c r="AD299" s="1">
        <f t="shared" si="10"/>
        <v>0</v>
      </c>
    </row>
    <row r="300" spans="5:30" x14ac:dyDescent="0.2">
      <c r="E300" s="46"/>
      <c r="Q300" s="1">
        <f t="shared" si="9"/>
        <v>0</v>
      </c>
      <c r="AD300" s="1">
        <f t="shared" si="10"/>
        <v>0</v>
      </c>
    </row>
    <row r="301" spans="5:30" x14ac:dyDescent="0.2">
      <c r="E301" s="46"/>
      <c r="Q301" s="1">
        <f t="shared" si="9"/>
        <v>0</v>
      </c>
      <c r="AD301" s="1">
        <f t="shared" si="10"/>
        <v>0</v>
      </c>
    </row>
    <row r="302" spans="5:30" x14ac:dyDescent="0.2">
      <c r="E302" s="46"/>
      <c r="Q302" s="1">
        <f t="shared" si="9"/>
        <v>0</v>
      </c>
      <c r="AD302" s="1">
        <f t="shared" si="10"/>
        <v>0</v>
      </c>
    </row>
    <row r="303" spans="5:30" x14ac:dyDescent="0.2">
      <c r="E303" s="48"/>
      <c r="Q303" s="1">
        <f t="shared" si="9"/>
        <v>0</v>
      </c>
      <c r="AD303" s="1">
        <f t="shared" si="10"/>
        <v>0</v>
      </c>
    </row>
    <row r="304" spans="5:30" x14ac:dyDescent="0.2">
      <c r="E304" s="48"/>
      <c r="Q304" s="1">
        <f t="shared" si="9"/>
        <v>0</v>
      </c>
      <c r="AD304" s="1">
        <f t="shared" si="10"/>
        <v>0</v>
      </c>
    </row>
    <row r="305" spans="5:30" x14ac:dyDescent="0.2">
      <c r="E305" s="48"/>
      <c r="Q305" s="1">
        <f t="shared" si="9"/>
        <v>0</v>
      </c>
      <c r="AD305" s="1">
        <f t="shared" si="10"/>
        <v>0</v>
      </c>
    </row>
    <row r="306" spans="5:30" x14ac:dyDescent="0.2">
      <c r="E306" s="48"/>
      <c r="Q306" s="1">
        <f t="shared" si="9"/>
        <v>0</v>
      </c>
      <c r="AD306" s="1">
        <f t="shared" si="10"/>
        <v>0</v>
      </c>
    </row>
    <row r="307" spans="5:30" x14ac:dyDescent="0.2">
      <c r="E307" s="48"/>
      <c r="Q307" s="1">
        <f t="shared" si="9"/>
        <v>0</v>
      </c>
      <c r="AD307" s="1">
        <f t="shared" si="10"/>
        <v>0</v>
      </c>
    </row>
    <row r="308" spans="5:30" x14ac:dyDescent="0.2">
      <c r="E308" s="48"/>
      <c r="Q308" s="1">
        <f t="shared" si="9"/>
        <v>0</v>
      </c>
      <c r="AD308" s="1">
        <f t="shared" si="10"/>
        <v>0</v>
      </c>
    </row>
    <row r="309" spans="5:30" x14ac:dyDescent="0.2">
      <c r="E309" s="48"/>
      <c r="Q309" s="1">
        <f t="shared" si="9"/>
        <v>0</v>
      </c>
      <c r="AD309" s="1">
        <f t="shared" si="10"/>
        <v>0</v>
      </c>
    </row>
    <row r="310" spans="5:30" x14ac:dyDescent="0.2">
      <c r="E310" s="48"/>
      <c r="Q310" s="1">
        <f t="shared" si="9"/>
        <v>0</v>
      </c>
      <c r="AD310" s="1">
        <f t="shared" si="10"/>
        <v>0</v>
      </c>
    </row>
    <row r="311" spans="5:30" x14ac:dyDescent="0.2">
      <c r="E311" s="48"/>
      <c r="Q311" s="1">
        <f t="shared" si="9"/>
        <v>0</v>
      </c>
      <c r="AD311" s="1">
        <f t="shared" si="10"/>
        <v>0</v>
      </c>
    </row>
    <row r="312" spans="5:30" x14ac:dyDescent="0.2">
      <c r="E312" s="48"/>
      <c r="Q312" s="1">
        <f t="shared" si="9"/>
        <v>0</v>
      </c>
      <c r="AD312" s="1">
        <f t="shared" si="10"/>
        <v>0</v>
      </c>
    </row>
    <row r="313" spans="5:30" x14ac:dyDescent="0.2">
      <c r="E313" s="48"/>
      <c r="Q313" s="1">
        <f t="shared" si="9"/>
        <v>0</v>
      </c>
      <c r="AD313" s="1">
        <f t="shared" si="10"/>
        <v>0</v>
      </c>
    </row>
    <row r="314" spans="5:30" x14ac:dyDescent="0.2">
      <c r="E314" s="48"/>
      <c r="Q314" s="1">
        <f t="shared" si="9"/>
        <v>0</v>
      </c>
      <c r="AD314" s="1">
        <f t="shared" si="10"/>
        <v>0</v>
      </c>
    </row>
    <row r="315" spans="5:30" x14ac:dyDescent="0.2">
      <c r="E315" s="48"/>
      <c r="Q315" s="1">
        <f t="shared" si="9"/>
        <v>0</v>
      </c>
      <c r="AD315" s="1">
        <f t="shared" si="10"/>
        <v>0</v>
      </c>
    </row>
    <row r="316" spans="5:30" x14ac:dyDescent="0.2">
      <c r="E316" s="48"/>
      <c r="Q316" s="1">
        <f t="shared" si="9"/>
        <v>0</v>
      </c>
      <c r="AD316" s="1">
        <f t="shared" si="10"/>
        <v>0</v>
      </c>
    </row>
    <row r="317" spans="5:30" x14ac:dyDescent="0.2">
      <c r="E317" s="48"/>
      <c r="Q317" s="1">
        <f t="shared" si="9"/>
        <v>0</v>
      </c>
      <c r="AD317" s="1">
        <f t="shared" si="10"/>
        <v>0</v>
      </c>
    </row>
    <row r="318" spans="5:30" x14ac:dyDescent="0.2">
      <c r="E318" s="48"/>
      <c r="Q318" s="1">
        <f t="shared" si="9"/>
        <v>0</v>
      </c>
      <c r="AD318" s="1">
        <f t="shared" si="10"/>
        <v>0</v>
      </c>
    </row>
    <row r="319" spans="5:30" x14ac:dyDescent="0.2">
      <c r="E319" s="48"/>
      <c r="Q319" s="1">
        <f t="shared" si="9"/>
        <v>0</v>
      </c>
      <c r="AD319" s="1">
        <f t="shared" si="10"/>
        <v>0</v>
      </c>
    </row>
    <row r="320" spans="5:30" x14ac:dyDescent="0.2">
      <c r="E320" s="48"/>
      <c r="Q320" s="1">
        <f t="shared" si="9"/>
        <v>0</v>
      </c>
      <c r="AD320" s="1">
        <f t="shared" si="10"/>
        <v>0</v>
      </c>
    </row>
    <row r="321" spans="5:30" x14ac:dyDescent="0.2">
      <c r="E321" s="48"/>
      <c r="Q321" s="1">
        <f t="shared" si="9"/>
        <v>0</v>
      </c>
      <c r="AD321" s="1">
        <f t="shared" si="10"/>
        <v>0</v>
      </c>
    </row>
    <row r="322" spans="5:30" x14ac:dyDescent="0.2">
      <c r="E322" s="48"/>
      <c r="Q322" s="1">
        <f t="shared" si="9"/>
        <v>0</v>
      </c>
      <c r="AD322" s="1">
        <f t="shared" si="10"/>
        <v>0</v>
      </c>
    </row>
    <row r="323" spans="5:30" x14ac:dyDescent="0.2">
      <c r="E323" s="48"/>
      <c r="Q323" s="1">
        <f t="shared" si="9"/>
        <v>0</v>
      </c>
      <c r="AD323" s="1">
        <f t="shared" si="10"/>
        <v>0</v>
      </c>
    </row>
    <row r="324" spans="5:30" x14ac:dyDescent="0.2">
      <c r="E324" s="48"/>
      <c r="Q324" s="1">
        <f t="shared" si="9"/>
        <v>0</v>
      </c>
      <c r="AD324" s="1">
        <f t="shared" si="10"/>
        <v>0</v>
      </c>
    </row>
    <row r="325" spans="5:30" x14ac:dyDescent="0.2">
      <c r="E325" s="48"/>
      <c r="Q325" s="1">
        <f t="shared" si="9"/>
        <v>0</v>
      </c>
      <c r="AD325" s="1">
        <f t="shared" si="10"/>
        <v>0</v>
      </c>
    </row>
    <row r="326" spans="5:30" x14ac:dyDescent="0.2">
      <c r="E326" s="48"/>
      <c r="Q326" s="1">
        <f t="shared" si="9"/>
        <v>0</v>
      </c>
      <c r="AD326" s="1">
        <f t="shared" si="10"/>
        <v>0</v>
      </c>
    </row>
    <row r="327" spans="5:30" x14ac:dyDescent="0.2">
      <c r="E327" s="48"/>
      <c r="Q327" s="1">
        <f t="shared" si="9"/>
        <v>0</v>
      </c>
      <c r="AD327" s="1">
        <f t="shared" si="10"/>
        <v>0</v>
      </c>
    </row>
    <row r="328" spans="5:30" x14ac:dyDescent="0.2">
      <c r="E328" s="48"/>
      <c r="Q328" s="1">
        <f t="shared" ref="Q328:Q391" si="11">SUM(E328:P328)</f>
        <v>0</v>
      </c>
      <c r="AD328" s="1">
        <f t="shared" ref="AD328:AD391" si="12">SUM(R328:AC328)</f>
        <v>0</v>
      </c>
    </row>
    <row r="329" spans="5:30" x14ac:dyDescent="0.2">
      <c r="E329" s="48"/>
      <c r="Q329" s="1">
        <f t="shared" si="11"/>
        <v>0</v>
      </c>
      <c r="AD329" s="1">
        <f t="shared" si="12"/>
        <v>0</v>
      </c>
    </row>
    <row r="330" spans="5:30" x14ac:dyDescent="0.2">
      <c r="E330" s="48"/>
      <c r="Q330" s="1">
        <f t="shared" si="11"/>
        <v>0</v>
      </c>
      <c r="AD330" s="1">
        <f t="shared" si="12"/>
        <v>0</v>
      </c>
    </row>
    <row r="331" spans="5:30" x14ac:dyDescent="0.2">
      <c r="E331" s="47"/>
      <c r="Q331" s="1">
        <f t="shared" si="11"/>
        <v>0</v>
      </c>
      <c r="AD331" s="1">
        <f t="shared" si="12"/>
        <v>0</v>
      </c>
    </row>
    <row r="332" spans="5:30" x14ac:dyDescent="0.2">
      <c r="E332" s="47"/>
      <c r="Q332" s="1">
        <f t="shared" si="11"/>
        <v>0</v>
      </c>
      <c r="AD332" s="1">
        <f t="shared" si="12"/>
        <v>0</v>
      </c>
    </row>
    <row r="333" spans="5:30" x14ac:dyDescent="0.2">
      <c r="E333" s="47"/>
      <c r="Q333" s="1">
        <f t="shared" si="11"/>
        <v>0</v>
      </c>
      <c r="AD333" s="1">
        <f t="shared" si="12"/>
        <v>0</v>
      </c>
    </row>
    <row r="334" spans="5:30" x14ac:dyDescent="0.2">
      <c r="E334" s="47"/>
      <c r="Q334" s="1">
        <f t="shared" si="11"/>
        <v>0</v>
      </c>
      <c r="AD334" s="1">
        <f t="shared" si="12"/>
        <v>0</v>
      </c>
    </row>
    <row r="335" spans="5:30" x14ac:dyDescent="0.2">
      <c r="E335" s="47"/>
      <c r="Q335" s="1">
        <f t="shared" si="11"/>
        <v>0</v>
      </c>
      <c r="AD335" s="1">
        <f t="shared" si="12"/>
        <v>0</v>
      </c>
    </row>
    <row r="336" spans="5:30" x14ac:dyDescent="0.2">
      <c r="E336" s="47"/>
      <c r="Q336" s="1">
        <f t="shared" si="11"/>
        <v>0</v>
      </c>
      <c r="AD336" s="1">
        <f t="shared" si="12"/>
        <v>0</v>
      </c>
    </row>
    <row r="337" spans="5:30" x14ac:dyDescent="0.2">
      <c r="E337" s="47"/>
      <c r="Q337" s="1">
        <f t="shared" si="11"/>
        <v>0</v>
      </c>
      <c r="AD337" s="1">
        <f t="shared" si="12"/>
        <v>0</v>
      </c>
    </row>
    <row r="338" spans="5:30" x14ac:dyDescent="0.2">
      <c r="E338" s="47"/>
      <c r="Q338" s="1">
        <f t="shared" si="11"/>
        <v>0</v>
      </c>
      <c r="AD338" s="1">
        <f t="shared" si="12"/>
        <v>0</v>
      </c>
    </row>
    <row r="339" spans="5:30" x14ac:dyDescent="0.2">
      <c r="E339" s="47"/>
      <c r="Q339" s="1">
        <f t="shared" si="11"/>
        <v>0</v>
      </c>
      <c r="AD339" s="1">
        <f t="shared" si="12"/>
        <v>0</v>
      </c>
    </row>
    <row r="340" spans="5:30" x14ac:dyDescent="0.2">
      <c r="E340" s="47"/>
      <c r="Q340" s="1">
        <f t="shared" si="11"/>
        <v>0</v>
      </c>
      <c r="AD340" s="1">
        <f t="shared" si="12"/>
        <v>0</v>
      </c>
    </row>
    <row r="341" spans="5:30" x14ac:dyDescent="0.2">
      <c r="E341" s="47"/>
      <c r="Q341" s="1">
        <f t="shared" si="11"/>
        <v>0</v>
      </c>
      <c r="AD341" s="1">
        <f t="shared" si="12"/>
        <v>0</v>
      </c>
    </row>
    <row r="342" spans="5:30" x14ac:dyDescent="0.2">
      <c r="E342" s="47"/>
      <c r="Q342" s="1">
        <f t="shared" si="11"/>
        <v>0</v>
      </c>
      <c r="AD342" s="1">
        <f t="shared" si="12"/>
        <v>0</v>
      </c>
    </row>
    <row r="343" spans="5:30" x14ac:dyDescent="0.2">
      <c r="E343" s="47"/>
      <c r="Q343" s="1">
        <f t="shared" si="11"/>
        <v>0</v>
      </c>
      <c r="AD343" s="1">
        <f t="shared" si="12"/>
        <v>0</v>
      </c>
    </row>
    <row r="344" spans="5:30" x14ac:dyDescent="0.2">
      <c r="E344" s="47"/>
      <c r="Q344" s="1">
        <f t="shared" si="11"/>
        <v>0</v>
      </c>
      <c r="AD344" s="1">
        <f t="shared" si="12"/>
        <v>0</v>
      </c>
    </row>
    <row r="345" spans="5:30" x14ac:dyDescent="0.2">
      <c r="E345" s="47"/>
      <c r="Q345" s="1">
        <f t="shared" si="11"/>
        <v>0</v>
      </c>
      <c r="AD345" s="1">
        <f t="shared" si="12"/>
        <v>0</v>
      </c>
    </row>
    <row r="346" spans="5:30" x14ac:dyDescent="0.2">
      <c r="E346" s="47"/>
      <c r="Q346" s="1">
        <f t="shared" si="11"/>
        <v>0</v>
      </c>
      <c r="AD346" s="1">
        <f t="shared" si="12"/>
        <v>0</v>
      </c>
    </row>
    <row r="347" spans="5:30" x14ac:dyDescent="0.2">
      <c r="E347" s="47"/>
      <c r="Q347" s="1">
        <f t="shared" si="11"/>
        <v>0</v>
      </c>
      <c r="AD347" s="1">
        <f t="shared" si="12"/>
        <v>0</v>
      </c>
    </row>
    <row r="348" spans="5:30" x14ac:dyDescent="0.2">
      <c r="E348" s="47"/>
      <c r="Q348" s="1">
        <f t="shared" si="11"/>
        <v>0</v>
      </c>
      <c r="AD348" s="1">
        <f t="shared" si="12"/>
        <v>0</v>
      </c>
    </row>
    <row r="349" spans="5:30" x14ac:dyDescent="0.2">
      <c r="E349" s="47"/>
      <c r="Q349" s="1">
        <f t="shared" si="11"/>
        <v>0</v>
      </c>
      <c r="AD349" s="1">
        <f t="shared" si="12"/>
        <v>0</v>
      </c>
    </row>
    <row r="350" spans="5:30" x14ac:dyDescent="0.2">
      <c r="E350" s="47"/>
      <c r="Q350" s="1">
        <f t="shared" si="11"/>
        <v>0</v>
      </c>
      <c r="AD350" s="1">
        <f t="shared" si="12"/>
        <v>0</v>
      </c>
    </row>
    <row r="351" spans="5:30" x14ac:dyDescent="0.2">
      <c r="E351" s="47"/>
      <c r="Q351" s="1">
        <f t="shared" si="11"/>
        <v>0</v>
      </c>
      <c r="AD351" s="1">
        <f t="shared" si="12"/>
        <v>0</v>
      </c>
    </row>
    <row r="352" spans="5:30" x14ac:dyDescent="0.2">
      <c r="E352" s="47"/>
      <c r="Q352" s="1">
        <f t="shared" si="11"/>
        <v>0</v>
      </c>
      <c r="AD352" s="1">
        <f t="shared" si="12"/>
        <v>0</v>
      </c>
    </row>
    <row r="353" spans="5:30" x14ac:dyDescent="0.2">
      <c r="E353" s="47"/>
      <c r="Q353" s="1">
        <f t="shared" si="11"/>
        <v>0</v>
      </c>
      <c r="AD353" s="1">
        <f t="shared" si="12"/>
        <v>0</v>
      </c>
    </row>
    <row r="354" spans="5:30" x14ac:dyDescent="0.2">
      <c r="E354" s="47"/>
      <c r="Q354" s="1">
        <f t="shared" si="11"/>
        <v>0</v>
      </c>
      <c r="AD354" s="1">
        <f t="shared" si="12"/>
        <v>0</v>
      </c>
    </row>
    <row r="355" spans="5:30" x14ac:dyDescent="0.2">
      <c r="E355" s="47"/>
      <c r="Q355" s="1">
        <f t="shared" si="11"/>
        <v>0</v>
      </c>
      <c r="AD355" s="1">
        <f t="shared" si="12"/>
        <v>0</v>
      </c>
    </row>
    <row r="356" spans="5:30" x14ac:dyDescent="0.2">
      <c r="E356" s="47"/>
      <c r="Q356" s="1">
        <f t="shared" si="11"/>
        <v>0</v>
      </c>
      <c r="AD356" s="1">
        <f t="shared" si="12"/>
        <v>0</v>
      </c>
    </row>
    <row r="357" spans="5:30" x14ac:dyDescent="0.2">
      <c r="E357" s="47"/>
      <c r="Q357" s="1">
        <f t="shared" si="11"/>
        <v>0</v>
      </c>
      <c r="AD357" s="1">
        <f t="shared" si="12"/>
        <v>0</v>
      </c>
    </row>
    <row r="358" spans="5:30" x14ac:dyDescent="0.2">
      <c r="E358" s="48"/>
      <c r="Q358" s="1">
        <f t="shared" si="11"/>
        <v>0</v>
      </c>
      <c r="AD358" s="1">
        <f t="shared" si="12"/>
        <v>0</v>
      </c>
    </row>
    <row r="359" spans="5:30" x14ac:dyDescent="0.2">
      <c r="E359" s="48"/>
      <c r="Q359" s="1">
        <f t="shared" si="11"/>
        <v>0</v>
      </c>
      <c r="AD359" s="1">
        <f t="shared" si="12"/>
        <v>0</v>
      </c>
    </row>
    <row r="360" spans="5:30" x14ac:dyDescent="0.2">
      <c r="E360" s="48"/>
      <c r="Q360" s="1">
        <f t="shared" si="11"/>
        <v>0</v>
      </c>
      <c r="AD360" s="1">
        <f t="shared" si="12"/>
        <v>0</v>
      </c>
    </row>
    <row r="361" spans="5:30" x14ac:dyDescent="0.2">
      <c r="E361" s="47"/>
      <c r="Q361" s="1">
        <f t="shared" si="11"/>
        <v>0</v>
      </c>
      <c r="AD361" s="1">
        <f t="shared" si="12"/>
        <v>0</v>
      </c>
    </row>
    <row r="362" spans="5:30" x14ac:dyDescent="0.2">
      <c r="E362" s="47"/>
      <c r="Q362" s="1">
        <f t="shared" si="11"/>
        <v>0</v>
      </c>
      <c r="AD362" s="1">
        <f t="shared" si="12"/>
        <v>0</v>
      </c>
    </row>
    <row r="363" spans="5:30" x14ac:dyDescent="0.2">
      <c r="E363" s="46"/>
      <c r="Q363" s="1">
        <f t="shared" si="11"/>
        <v>0</v>
      </c>
      <c r="AD363" s="1">
        <f t="shared" si="12"/>
        <v>0</v>
      </c>
    </row>
    <row r="364" spans="5:30" x14ac:dyDescent="0.2">
      <c r="E364" s="47"/>
      <c r="Q364" s="1">
        <f t="shared" si="11"/>
        <v>0</v>
      </c>
      <c r="AD364" s="1">
        <f t="shared" si="12"/>
        <v>0</v>
      </c>
    </row>
    <row r="365" spans="5:30" x14ac:dyDescent="0.2">
      <c r="E365" s="46"/>
      <c r="Q365" s="1">
        <f t="shared" si="11"/>
        <v>0</v>
      </c>
      <c r="AD365" s="1">
        <f t="shared" si="12"/>
        <v>0</v>
      </c>
    </row>
    <row r="366" spans="5:30" x14ac:dyDescent="0.2">
      <c r="E366" s="46"/>
      <c r="Q366" s="1">
        <f t="shared" si="11"/>
        <v>0</v>
      </c>
      <c r="AD366" s="1">
        <f t="shared" si="12"/>
        <v>0</v>
      </c>
    </row>
    <row r="367" spans="5:30" x14ac:dyDescent="0.2">
      <c r="E367" s="47"/>
      <c r="Q367" s="1">
        <f t="shared" si="11"/>
        <v>0</v>
      </c>
      <c r="AD367" s="1">
        <f t="shared" si="12"/>
        <v>0</v>
      </c>
    </row>
    <row r="368" spans="5:30" x14ac:dyDescent="0.2">
      <c r="E368" s="47"/>
      <c r="Q368" s="1">
        <f t="shared" si="11"/>
        <v>0</v>
      </c>
      <c r="AD368" s="1">
        <f t="shared" si="12"/>
        <v>0</v>
      </c>
    </row>
    <row r="369" spans="5:30" x14ac:dyDescent="0.2">
      <c r="E369" s="46"/>
      <c r="Q369" s="1">
        <f t="shared" si="11"/>
        <v>0</v>
      </c>
      <c r="AD369" s="1">
        <f t="shared" si="12"/>
        <v>0</v>
      </c>
    </row>
    <row r="370" spans="5:30" x14ac:dyDescent="0.2">
      <c r="E370" s="47"/>
      <c r="Q370" s="1">
        <f t="shared" si="11"/>
        <v>0</v>
      </c>
      <c r="AD370" s="1">
        <f t="shared" si="12"/>
        <v>0</v>
      </c>
    </row>
    <row r="371" spans="5:30" x14ac:dyDescent="0.2">
      <c r="E371" s="46"/>
      <c r="Q371" s="1">
        <f t="shared" si="11"/>
        <v>0</v>
      </c>
      <c r="AD371" s="1">
        <f t="shared" si="12"/>
        <v>0</v>
      </c>
    </row>
    <row r="372" spans="5:30" x14ac:dyDescent="0.2">
      <c r="E372" s="46"/>
      <c r="Q372" s="1">
        <f t="shared" si="11"/>
        <v>0</v>
      </c>
      <c r="AD372" s="1">
        <f t="shared" si="12"/>
        <v>0</v>
      </c>
    </row>
    <row r="373" spans="5:30" x14ac:dyDescent="0.2">
      <c r="E373" s="47"/>
      <c r="Q373" s="1">
        <f t="shared" si="11"/>
        <v>0</v>
      </c>
      <c r="AD373" s="1">
        <f t="shared" si="12"/>
        <v>0</v>
      </c>
    </row>
    <row r="374" spans="5:30" x14ac:dyDescent="0.2">
      <c r="E374" s="47"/>
      <c r="Q374" s="1">
        <f t="shared" si="11"/>
        <v>0</v>
      </c>
      <c r="AD374" s="1">
        <f t="shared" si="12"/>
        <v>0</v>
      </c>
    </row>
    <row r="375" spans="5:30" x14ac:dyDescent="0.2">
      <c r="E375" s="48"/>
      <c r="Q375" s="1">
        <f t="shared" si="11"/>
        <v>0</v>
      </c>
      <c r="AD375" s="1">
        <f t="shared" si="12"/>
        <v>0</v>
      </c>
    </row>
    <row r="376" spans="5:30" x14ac:dyDescent="0.2">
      <c r="E376" s="47"/>
      <c r="Q376" s="1">
        <f t="shared" si="11"/>
        <v>0</v>
      </c>
      <c r="AD376" s="1">
        <f t="shared" si="12"/>
        <v>0</v>
      </c>
    </row>
    <row r="377" spans="5:30" x14ac:dyDescent="0.2">
      <c r="E377" s="47"/>
      <c r="Q377" s="1">
        <f t="shared" si="11"/>
        <v>0</v>
      </c>
      <c r="AD377" s="1">
        <f t="shared" si="12"/>
        <v>0</v>
      </c>
    </row>
    <row r="378" spans="5:30" x14ac:dyDescent="0.2">
      <c r="E378" s="47"/>
      <c r="Q378" s="1">
        <f t="shared" si="11"/>
        <v>0</v>
      </c>
      <c r="AD378" s="1">
        <f t="shared" si="12"/>
        <v>0</v>
      </c>
    </row>
    <row r="379" spans="5:30" x14ac:dyDescent="0.2">
      <c r="E379" s="48"/>
      <c r="Q379" s="1">
        <f t="shared" si="11"/>
        <v>0</v>
      </c>
      <c r="AD379" s="1">
        <f t="shared" si="12"/>
        <v>0</v>
      </c>
    </row>
    <row r="380" spans="5:30" x14ac:dyDescent="0.2">
      <c r="E380" s="47"/>
      <c r="Q380" s="1">
        <f t="shared" si="11"/>
        <v>0</v>
      </c>
      <c r="AD380" s="1">
        <f t="shared" si="12"/>
        <v>0</v>
      </c>
    </row>
    <row r="381" spans="5:30" x14ac:dyDescent="0.2">
      <c r="E381" s="48"/>
      <c r="Q381" s="1">
        <f t="shared" si="11"/>
        <v>0</v>
      </c>
      <c r="AD381" s="1">
        <f t="shared" si="12"/>
        <v>0</v>
      </c>
    </row>
    <row r="382" spans="5:30" x14ac:dyDescent="0.2">
      <c r="E382" s="47"/>
      <c r="Q382" s="1">
        <f t="shared" si="11"/>
        <v>0</v>
      </c>
      <c r="AD382" s="1">
        <f t="shared" si="12"/>
        <v>0</v>
      </c>
    </row>
    <row r="383" spans="5:30" x14ac:dyDescent="0.2">
      <c r="E383" s="48"/>
      <c r="Q383" s="1">
        <f t="shared" si="11"/>
        <v>0</v>
      </c>
      <c r="AD383" s="1">
        <f t="shared" si="12"/>
        <v>0</v>
      </c>
    </row>
    <row r="384" spans="5:30" x14ac:dyDescent="0.2">
      <c r="E384" s="46"/>
      <c r="Q384" s="1">
        <f t="shared" si="11"/>
        <v>0</v>
      </c>
      <c r="AD384" s="1">
        <f t="shared" si="12"/>
        <v>0</v>
      </c>
    </row>
    <row r="385" spans="5:30" x14ac:dyDescent="0.2">
      <c r="E385" s="46"/>
      <c r="Q385" s="1">
        <f t="shared" si="11"/>
        <v>0</v>
      </c>
      <c r="AD385" s="1">
        <f t="shared" si="12"/>
        <v>0</v>
      </c>
    </row>
    <row r="386" spans="5:30" x14ac:dyDescent="0.2">
      <c r="E386" s="46"/>
      <c r="Q386" s="1">
        <f t="shared" si="11"/>
        <v>0</v>
      </c>
      <c r="AD386" s="1">
        <f t="shared" si="12"/>
        <v>0</v>
      </c>
    </row>
    <row r="387" spans="5:30" x14ac:dyDescent="0.2">
      <c r="E387" s="46"/>
      <c r="Q387" s="1">
        <f t="shared" si="11"/>
        <v>0</v>
      </c>
      <c r="AD387" s="1">
        <f t="shared" si="12"/>
        <v>0</v>
      </c>
    </row>
    <row r="388" spans="5:30" x14ac:dyDescent="0.2">
      <c r="E388" s="46"/>
      <c r="Q388" s="1">
        <f t="shared" si="11"/>
        <v>0</v>
      </c>
      <c r="AD388" s="1">
        <f t="shared" si="12"/>
        <v>0</v>
      </c>
    </row>
    <row r="389" spans="5:30" x14ac:dyDescent="0.2">
      <c r="E389" s="46"/>
      <c r="Q389" s="1">
        <f t="shared" si="11"/>
        <v>0</v>
      </c>
      <c r="AD389" s="1">
        <f t="shared" si="12"/>
        <v>0</v>
      </c>
    </row>
    <row r="390" spans="5:30" x14ac:dyDescent="0.2">
      <c r="E390" s="46"/>
      <c r="Q390" s="1">
        <f t="shared" si="11"/>
        <v>0</v>
      </c>
      <c r="AD390" s="1">
        <f t="shared" si="12"/>
        <v>0</v>
      </c>
    </row>
    <row r="391" spans="5:30" x14ac:dyDescent="0.2">
      <c r="E391" s="46"/>
      <c r="Q391" s="1">
        <f t="shared" si="11"/>
        <v>0</v>
      </c>
      <c r="AD391" s="1">
        <f t="shared" si="12"/>
        <v>0</v>
      </c>
    </row>
    <row r="392" spans="5:30" x14ac:dyDescent="0.2">
      <c r="E392" s="48"/>
      <c r="Q392" s="1">
        <f t="shared" ref="Q392:Q455" si="13">SUM(E392:P392)</f>
        <v>0</v>
      </c>
      <c r="AD392" s="1">
        <f t="shared" ref="AD392:AD455" si="14">SUM(R392:AC392)</f>
        <v>0</v>
      </c>
    </row>
    <row r="393" spans="5:30" x14ac:dyDescent="0.2">
      <c r="E393" s="48"/>
      <c r="Q393" s="1">
        <f t="shared" si="13"/>
        <v>0</v>
      </c>
      <c r="AD393" s="1">
        <f t="shared" si="14"/>
        <v>0</v>
      </c>
    </row>
    <row r="394" spans="5:30" x14ac:dyDescent="0.2">
      <c r="E394" s="48"/>
      <c r="Q394" s="1">
        <f t="shared" si="13"/>
        <v>0</v>
      </c>
      <c r="AD394" s="1">
        <f t="shared" si="14"/>
        <v>0</v>
      </c>
    </row>
    <row r="395" spans="5:30" x14ac:dyDescent="0.2">
      <c r="E395" s="48"/>
      <c r="Q395" s="1">
        <f t="shared" si="13"/>
        <v>0</v>
      </c>
      <c r="AD395" s="1">
        <f t="shared" si="14"/>
        <v>0</v>
      </c>
    </row>
    <row r="396" spans="5:30" x14ac:dyDescent="0.2">
      <c r="E396" s="48"/>
      <c r="Q396" s="1">
        <f t="shared" si="13"/>
        <v>0</v>
      </c>
      <c r="AD396" s="1">
        <f t="shared" si="14"/>
        <v>0</v>
      </c>
    </row>
    <row r="397" spans="5:30" x14ac:dyDescent="0.2">
      <c r="E397" s="48"/>
      <c r="Q397" s="1">
        <f t="shared" si="13"/>
        <v>0</v>
      </c>
      <c r="AD397" s="1">
        <f t="shared" si="14"/>
        <v>0</v>
      </c>
    </row>
    <row r="398" spans="5:30" x14ac:dyDescent="0.2">
      <c r="E398" s="48"/>
      <c r="Q398" s="1">
        <f t="shared" si="13"/>
        <v>0</v>
      </c>
      <c r="AD398" s="1">
        <f t="shared" si="14"/>
        <v>0</v>
      </c>
    </row>
    <row r="399" spans="5:30" x14ac:dyDescent="0.2">
      <c r="E399" s="48"/>
      <c r="Q399" s="1">
        <f t="shared" si="13"/>
        <v>0</v>
      </c>
      <c r="AD399" s="1">
        <f t="shared" si="14"/>
        <v>0</v>
      </c>
    </row>
    <row r="400" spans="5:30" x14ac:dyDescent="0.2">
      <c r="E400" s="47"/>
      <c r="Q400" s="1">
        <f t="shared" si="13"/>
        <v>0</v>
      </c>
      <c r="AD400" s="1">
        <f t="shared" si="14"/>
        <v>0</v>
      </c>
    </row>
    <row r="401" spans="5:30" x14ac:dyDescent="0.2">
      <c r="E401" s="47"/>
      <c r="Q401" s="1">
        <f t="shared" si="13"/>
        <v>0</v>
      </c>
      <c r="AD401" s="1">
        <f t="shared" si="14"/>
        <v>0</v>
      </c>
    </row>
    <row r="402" spans="5:30" x14ac:dyDescent="0.2">
      <c r="E402" s="47"/>
      <c r="Q402" s="1">
        <f t="shared" si="13"/>
        <v>0</v>
      </c>
      <c r="AD402" s="1">
        <f t="shared" si="14"/>
        <v>0</v>
      </c>
    </row>
    <row r="403" spans="5:30" x14ac:dyDescent="0.2">
      <c r="E403" s="47"/>
      <c r="Q403" s="1">
        <f t="shared" si="13"/>
        <v>0</v>
      </c>
      <c r="AD403" s="1">
        <f t="shared" si="14"/>
        <v>0</v>
      </c>
    </row>
    <row r="404" spans="5:30" x14ac:dyDescent="0.2">
      <c r="E404" s="47"/>
      <c r="Q404" s="1">
        <f t="shared" si="13"/>
        <v>0</v>
      </c>
      <c r="AD404" s="1">
        <f t="shared" si="14"/>
        <v>0</v>
      </c>
    </row>
    <row r="405" spans="5:30" x14ac:dyDescent="0.2">
      <c r="E405" s="47"/>
      <c r="Q405" s="1">
        <f t="shared" si="13"/>
        <v>0</v>
      </c>
      <c r="AD405" s="1">
        <f t="shared" si="14"/>
        <v>0</v>
      </c>
    </row>
    <row r="406" spans="5:30" x14ac:dyDescent="0.2">
      <c r="E406" s="47"/>
      <c r="Q406" s="1">
        <f t="shared" si="13"/>
        <v>0</v>
      </c>
      <c r="AD406" s="1">
        <f t="shared" si="14"/>
        <v>0</v>
      </c>
    </row>
    <row r="407" spans="5:30" x14ac:dyDescent="0.2">
      <c r="E407" s="47"/>
      <c r="Q407" s="1">
        <f t="shared" si="13"/>
        <v>0</v>
      </c>
      <c r="AD407" s="1">
        <f t="shared" si="14"/>
        <v>0</v>
      </c>
    </row>
    <row r="408" spans="5:30" x14ac:dyDescent="0.2">
      <c r="E408" s="46"/>
      <c r="Q408" s="1">
        <f t="shared" si="13"/>
        <v>0</v>
      </c>
      <c r="AD408" s="1">
        <f t="shared" si="14"/>
        <v>0</v>
      </c>
    </row>
    <row r="409" spans="5:30" x14ac:dyDescent="0.2">
      <c r="E409" s="47"/>
      <c r="Q409" s="1">
        <f t="shared" si="13"/>
        <v>0</v>
      </c>
      <c r="AD409" s="1">
        <f t="shared" si="14"/>
        <v>0</v>
      </c>
    </row>
    <row r="410" spans="5:30" x14ac:dyDescent="0.2">
      <c r="E410" s="47"/>
      <c r="Q410" s="1">
        <f t="shared" si="13"/>
        <v>0</v>
      </c>
      <c r="AD410" s="1">
        <f t="shared" si="14"/>
        <v>0</v>
      </c>
    </row>
    <row r="411" spans="5:30" x14ac:dyDescent="0.2">
      <c r="E411" s="47"/>
      <c r="Q411" s="1">
        <f t="shared" si="13"/>
        <v>0</v>
      </c>
      <c r="AD411" s="1">
        <f t="shared" si="14"/>
        <v>0</v>
      </c>
    </row>
    <row r="412" spans="5:30" x14ac:dyDescent="0.2">
      <c r="E412" s="47"/>
      <c r="Q412" s="1">
        <f t="shared" si="13"/>
        <v>0</v>
      </c>
      <c r="AD412" s="1">
        <f t="shared" si="14"/>
        <v>0</v>
      </c>
    </row>
    <row r="413" spans="5:30" x14ac:dyDescent="0.2">
      <c r="E413" s="47"/>
      <c r="Q413" s="1">
        <f t="shared" si="13"/>
        <v>0</v>
      </c>
      <c r="AD413" s="1">
        <f t="shared" si="14"/>
        <v>0</v>
      </c>
    </row>
    <row r="414" spans="5:30" x14ac:dyDescent="0.2">
      <c r="E414" s="47"/>
      <c r="Q414" s="1">
        <f t="shared" si="13"/>
        <v>0</v>
      </c>
      <c r="AD414" s="1">
        <f t="shared" si="14"/>
        <v>0</v>
      </c>
    </row>
    <row r="415" spans="5:30" x14ac:dyDescent="0.2">
      <c r="E415" s="47"/>
      <c r="Q415" s="1">
        <f t="shared" si="13"/>
        <v>0</v>
      </c>
      <c r="AD415" s="1">
        <f t="shared" si="14"/>
        <v>0</v>
      </c>
    </row>
    <row r="416" spans="5:30" x14ac:dyDescent="0.2">
      <c r="E416" s="47"/>
      <c r="Q416" s="1">
        <f t="shared" si="13"/>
        <v>0</v>
      </c>
      <c r="AD416" s="1">
        <f t="shared" si="14"/>
        <v>0</v>
      </c>
    </row>
    <row r="417" spans="5:30" x14ac:dyDescent="0.2">
      <c r="E417" s="47"/>
      <c r="Q417" s="1">
        <f t="shared" si="13"/>
        <v>0</v>
      </c>
      <c r="AD417" s="1">
        <f t="shared" si="14"/>
        <v>0</v>
      </c>
    </row>
    <row r="418" spans="5:30" x14ac:dyDescent="0.2">
      <c r="E418" s="47"/>
      <c r="Q418" s="1">
        <f t="shared" si="13"/>
        <v>0</v>
      </c>
      <c r="AD418" s="1">
        <f t="shared" si="14"/>
        <v>0</v>
      </c>
    </row>
    <row r="419" spans="5:30" x14ac:dyDescent="0.2">
      <c r="E419" s="47"/>
      <c r="Q419" s="1">
        <f t="shared" si="13"/>
        <v>0</v>
      </c>
      <c r="AD419" s="1">
        <f t="shared" si="14"/>
        <v>0</v>
      </c>
    </row>
    <row r="420" spans="5:30" x14ac:dyDescent="0.2">
      <c r="E420" s="47"/>
      <c r="Q420" s="1">
        <f t="shared" si="13"/>
        <v>0</v>
      </c>
      <c r="AD420" s="1">
        <f t="shared" si="14"/>
        <v>0</v>
      </c>
    </row>
    <row r="421" spans="5:30" x14ac:dyDescent="0.2">
      <c r="E421" s="47"/>
      <c r="Q421" s="1">
        <f t="shared" si="13"/>
        <v>0</v>
      </c>
      <c r="AD421" s="1">
        <f t="shared" si="14"/>
        <v>0</v>
      </c>
    </row>
    <row r="422" spans="5:30" x14ac:dyDescent="0.2">
      <c r="E422" s="47"/>
      <c r="Q422" s="1">
        <f t="shared" si="13"/>
        <v>0</v>
      </c>
      <c r="AD422" s="1">
        <f t="shared" si="14"/>
        <v>0</v>
      </c>
    </row>
    <row r="423" spans="5:30" x14ac:dyDescent="0.2">
      <c r="E423" s="47"/>
      <c r="Q423" s="1">
        <f t="shared" si="13"/>
        <v>0</v>
      </c>
      <c r="AD423" s="1">
        <f t="shared" si="14"/>
        <v>0</v>
      </c>
    </row>
    <row r="424" spans="5:30" x14ac:dyDescent="0.2">
      <c r="E424" s="47"/>
      <c r="Q424" s="1">
        <f t="shared" si="13"/>
        <v>0</v>
      </c>
      <c r="AD424" s="1">
        <f t="shared" si="14"/>
        <v>0</v>
      </c>
    </row>
    <row r="425" spans="5:30" x14ac:dyDescent="0.2">
      <c r="E425" s="47"/>
      <c r="Q425" s="1">
        <f t="shared" si="13"/>
        <v>0</v>
      </c>
      <c r="AD425" s="1">
        <f t="shared" si="14"/>
        <v>0</v>
      </c>
    </row>
    <row r="426" spans="5:30" x14ac:dyDescent="0.2">
      <c r="E426" s="47"/>
      <c r="Q426" s="1">
        <f t="shared" si="13"/>
        <v>0</v>
      </c>
      <c r="AD426" s="1">
        <f t="shared" si="14"/>
        <v>0</v>
      </c>
    </row>
    <row r="427" spans="5:30" x14ac:dyDescent="0.2">
      <c r="E427" s="47"/>
      <c r="Q427" s="1">
        <f t="shared" si="13"/>
        <v>0</v>
      </c>
      <c r="AD427" s="1">
        <f t="shared" si="14"/>
        <v>0</v>
      </c>
    </row>
    <row r="428" spans="5:30" x14ac:dyDescent="0.2">
      <c r="E428" s="47"/>
      <c r="Q428" s="1">
        <f t="shared" si="13"/>
        <v>0</v>
      </c>
      <c r="AD428" s="1">
        <f t="shared" si="14"/>
        <v>0</v>
      </c>
    </row>
    <row r="429" spans="5:30" x14ac:dyDescent="0.2">
      <c r="E429" s="47"/>
      <c r="Q429" s="1">
        <f t="shared" si="13"/>
        <v>0</v>
      </c>
      <c r="AD429" s="1">
        <f t="shared" si="14"/>
        <v>0</v>
      </c>
    </row>
    <row r="430" spans="5:30" x14ac:dyDescent="0.2">
      <c r="E430" s="47"/>
      <c r="Q430" s="1">
        <f t="shared" si="13"/>
        <v>0</v>
      </c>
      <c r="AD430" s="1">
        <f t="shared" si="14"/>
        <v>0</v>
      </c>
    </row>
    <row r="431" spans="5:30" x14ac:dyDescent="0.2">
      <c r="E431" s="47"/>
      <c r="Q431" s="1">
        <f t="shared" si="13"/>
        <v>0</v>
      </c>
      <c r="AD431" s="1">
        <f t="shared" si="14"/>
        <v>0</v>
      </c>
    </row>
    <row r="432" spans="5:30" x14ac:dyDescent="0.2">
      <c r="E432" s="47"/>
      <c r="Q432" s="1">
        <f t="shared" si="13"/>
        <v>0</v>
      </c>
      <c r="AD432" s="1">
        <f t="shared" si="14"/>
        <v>0</v>
      </c>
    </row>
    <row r="433" spans="5:30" x14ac:dyDescent="0.2">
      <c r="E433" s="47"/>
      <c r="Q433" s="1">
        <f t="shared" si="13"/>
        <v>0</v>
      </c>
      <c r="AD433" s="1">
        <f t="shared" si="14"/>
        <v>0</v>
      </c>
    </row>
    <row r="434" spans="5:30" x14ac:dyDescent="0.2">
      <c r="E434" s="47"/>
      <c r="Q434" s="1">
        <f t="shared" si="13"/>
        <v>0</v>
      </c>
      <c r="AD434" s="1">
        <f t="shared" si="14"/>
        <v>0</v>
      </c>
    </row>
    <row r="435" spans="5:30" x14ac:dyDescent="0.2">
      <c r="E435" s="47"/>
      <c r="Q435" s="1">
        <f t="shared" si="13"/>
        <v>0</v>
      </c>
      <c r="AD435" s="1">
        <f t="shared" si="14"/>
        <v>0</v>
      </c>
    </row>
    <row r="436" spans="5:30" x14ac:dyDescent="0.2">
      <c r="E436" s="47"/>
      <c r="Q436" s="1">
        <f t="shared" si="13"/>
        <v>0</v>
      </c>
      <c r="AD436" s="1">
        <f t="shared" si="14"/>
        <v>0</v>
      </c>
    </row>
    <row r="437" spans="5:30" x14ac:dyDescent="0.2">
      <c r="E437" s="47"/>
      <c r="Q437" s="1">
        <f t="shared" si="13"/>
        <v>0</v>
      </c>
      <c r="AD437" s="1">
        <f t="shared" si="14"/>
        <v>0</v>
      </c>
    </row>
    <row r="438" spans="5:30" x14ac:dyDescent="0.2">
      <c r="E438" s="47"/>
      <c r="Q438" s="1">
        <f t="shared" si="13"/>
        <v>0</v>
      </c>
      <c r="AD438" s="1">
        <f t="shared" si="14"/>
        <v>0</v>
      </c>
    </row>
    <row r="439" spans="5:30" x14ac:dyDescent="0.2">
      <c r="E439" s="47"/>
      <c r="Q439" s="1">
        <f t="shared" si="13"/>
        <v>0</v>
      </c>
      <c r="AD439" s="1">
        <f t="shared" si="14"/>
        <v>0</v>
      </c>
    </row>
    <row r="440" spans="5:30" x14ac:dyDescent="0.2">
      <c r="E440" s="47"/>
      <c r="Q440" s="1">
        <f t="shared" si="13"/>
        <v>0</v>
      </c>
      <c r="AD440" s="1">
        <f t="shared" si="14"/>
        <v>0</v>
      </c>
    </row>
    <row r="441" spans="5:30" x14ac:dyDescent="0.2">
      <c r="E441" s="47"/>
      <c r="Q441" s="1">
        <f t="shared" si="13"/>
        <v>0</v>
      </c>
      <c r="AD441" s="1">
        <f t="shared" si="14"/>
        <v>0</v>
      </c>
    </row>
    <row r="442" spans="5:30" x14ac:dyDescent="0.2">
      <c r="E442" s="47"/>
      <c r="Q442" s="1">
        <f t="shared" si="13"/>
        <v>0</v>
      </c>
      <c r="AD442" s="1">
        <f t="shared" si="14"/>
        <v>0</v>
      </c>
    </row>
    <row r="443" spans="5:30" x14ac:dyDescent="0.2">
      <c r="E443" s="47"/>
      <c r="Q443" s="1">
        <f t="shared" si="13"/>
        <v>0</v>
      </c>
      <c r="AD443" s="1">
        <f t="shared" si="14"/>
        <v>0</v>
      </c>
    </row>
    <row r="444" spans="5:30" x14ac:dyDescent="0.2">
      <c r="E444" s="47"/>
      <c r="Q444" s="1">
        <f t="shared" si="13"/>
        <v>0</v>
      </c>
      <c r="AD444" s="1">
        <f t="shared" si="14"/>
        <v>0</v>
      </c>
    </row>
    <row r="445" spans="5:30" x14ac:dyDescent="0.2">
      <c r="E445" s="47"/>
      <c r="Q445" s="1">
        <f t="shared" si="13"/>
        <v>0</v>
      </c>
      <c r="AD445" s="1">
        <f t="shared" si="14"/>
        <v>0</v>
      </c>
    </row>
    <row r="446" spans="5:30" x14ac:dyDescent="0.2">
      <c r="E446" s="47"/>
      <c r="Q446" s="1">
        <f t="shared" si="13"/>
        <v>0</v>
      </c>
      <c r="AD446" s="1">
        <f t="shared" si="14"/>
        <v>0</v>
      </c>
    </row>
    <row r="447" spans="5:30" x14ac:dyDescent="0.2">
      <c r="E447" s="47"/>
      <c r="Q447" s="1">
        <f t="shared" si="13"/>
        <v>0</v>
      </c>
      <c r="AD447" s="1">
        <f t="shared" si="14"/>
        <v>0</v>
      </c>
    </row>
    <row r="448" spans="5:30" x14ac:dyDescent="0.2">
      <c r="E448" s="47"/>
      <c r="Q448" s="1">
        <f t="shared" si="13"/>
        <v>0</v>
      </c>
      <c r="AD448" s="1">
        <f t="shared" si="14"/>
        <v>0</v>
      </c>
    </row>
    <row r="449" spans="5:30" x14ac:dyDescent="0.2">
      <c r="E449" s="47"/>
      <c r="Q449" s="1">
        <f t="shared" si="13"/>
        <v>0</v>
      </c>
      <c r="AD449" s="1">
        <f t="shared" si="14"/>
        <v>0</v>
      </c>
    </row>
    <row r="450" spans="5:30" x14ac:dyDescent="0.2">
      <c r="E450" s="47"/>
      <c r="Q450" s="1">
        <f t="shared" si="13"/>
        <v>0</v>
      </c>
      <c r="AD450" s="1">
        <f t="shared" si="14"/>
        <v>0</v>
      </c>
    </row>
    <row r="451" spans="5:30" x14ac:dyDescent="0.2">
      <c r="E451" s="47"/>
      <c r="Q451" s="1">
        <f t="shared" si="13"/>
        <v>0</v>
      </c>
      <c r="AD451" s="1">
        <f t="shared" si="14"/>
        <v>0</v>
      </c>
    </row>
    <row r="452" spans="5:30" x14ac:dyDescent="0.2">
      <c r="E452" s="47"/>
      <c r="Q452" s="1">
        <f t="shared" si="13"/>
        <v>0</v>
      </c>
      <c r="AD452" s="1">
        <f t="shared" si="14"/>
        <v>0</v>
      </c>
    </row>
    <row r="453" spans="5:30" x14ac:dyDescent="0.2">
      <c r="E453" s="47"/>
      <c r="Q453" s="1">
        <f t="shared" si="13"/>
        <v>0</v>
      </c>
      <c r="AD453" s="1">
        <f t="shared" si="14"/>
        <v>0</v>
      </c>
    </row>
    <row r="454" spans="5:30" x14ac:dyDescent="0.2">
      <c r="E454" s="47"/>
      <c r="Q454" s="1">
        <f t="shared" si="13"/>
        <v>0</v>
      </c>
      <c r="AD454" s="1">
        <f t="shared" si="14"/>
        <v>0</v>
      </c>
    </row>
    <row r="455" spans="5:30" x14ac:dyDescent="0.2">
      <c r="E455" s="47"/>
      <c r="Q455" s="1">
        <f t="shared" si="13"/>
        <v>0</v>
      </c>
      <c r="AD455" s="1">
        <f t="shared" si="14"/>
        <v>0</v>
      </c>
    </row>
    <row r="456" spans="5:30" x14ac:dyDescent="0.2">
      <c r="E456" s="47"/>
      <c r="Q456" s="1">
        <f t="shared" ref="Q456:Q468" si="15">SUM(E456:P456)</f>
        <v>0</v>
      </c>
      <c r="AD456" s="1">
        <f t="shared" ref="AD456:AD468" si="16">SUM(R456:AC456)</f>
        <v>0</v>
      </c>
    </row>
    <row r="457" spans="5:30" x14ac:dyDescent="0.2">
      <c r="E457" s="47"/>
      <c r="Q457" s="1">
        <f t="shared" si="15"/>
        <v>0</v>
      </c>
      <c r="AD457" s="1">
        <f t="shared" si="16"/>
        <v>0</v>
      </c>
    </row>
    <row r="458" spans="5:30" x14ac:dyDescent="0.2">
      <c r="E458" s="47"/>
      <c r="Q458" s="1">
        <f t="shared" si="15"/>
        <v>0</v>
      </c>
      <c r="AD458" s="1">
        <f t="shared" si="16"/>
        <v>0</v>
      </c>
    </row>
    <row r="459" spans="5:30" x14ac:dyDescent="0.2">
      <c r="E459" s="47"/>
      <c r="Q459" s="1">
        <f t="shared" si="15"/>
        <v>0</v>
      </c>
      <c r="AD459" s="1">
        <f t="shared" si="16"/>
        <v>0</v>
      </c>
    </row>
    <row r="460" spans="5:30" x14ac:dyDescent="0.2">
      <c r="E460" s="47"/>
      <c r="Q460" s="1">
        <f t="shared" si="15"/>
        <v>0</v>
      </c>
      <c r="AD460" s="1">
        <f t="shared" si="16"/>
        <v>0</v>
      </c>
    </row>
    <row r="461" spans="5:30" x14ac:dyDescent="0.2">
      <c r="E461" s="47"/>
      <c r="Q461" s="1">
        <f t="shared" si="15"/>
        <v>0</v>
      </c>
      <c r="AD461" s="1">
        <f t="shared" si="16"/>
        <v>0</v>
      </c>
    </row>
    <row r="462" spans="5:30" x14ac:dyDescent="0.2">
      <c r="E462" s="47"/>
      <c r="Q462" s="1">
        <f t="shared" si="15"/>
        <v>0</v>
      </c>
      <c r="AD462" s="1">
        <f t="shared" si="16"/>
        <v>0</v>
      </c>
    </row>
    <row r="463" spans="5:30" x14ac:dyDescent="0.2">
      <c r="E463" s="47"/>
      <c r="Q463" s="1">
        <f t="shared" si="15"/>
        <v>0</v>
      </c>
      <c r="AD463" s="1">
        <f t="shared" si="16"/>
        <v>0</v>
      </c>
    </row>
    <row r="464" spans="5:30" x14ac:dyDescent="0.2">
      <c r="E464" s="47"/>
      <c r="Q464" s="1">
        <f t="shared" si="15"/>
        <v>0</v>
      </c>
      <c r="AD464" s="1">
        <f t="shared" si="16"/>
        <v>0</v>
      </c>
    </row>
    <row r="465" spans="5:30" x14ac:dyDescent="0.2">
      <c r="E465" s="47"/>
      <c r="Q465" s="1">
        <f t="shared" si="15"/>
        <v>0</v>
      </c>
      <c r="AD465" s="1">
        <f t="shared" si="16"/>
        <v>0</v>
      </c>
    </row>
    <row r="466" spans="5:30" x14ac:dyDescent="0.2">
      <c r="E466" s="47"/>
      <c r="Q466" s="1">
        <f t="shared" si="15"/>
        <v>0</v>
      </c>
      <c r="AD466" s="1">
        <f t="shared" si="16"/>
        <v>0</v>
      </c>
    </row>
    <row r="467" spans="5:30" x14ac:dyDescent="0.2">
      <c r="E467" s="47"/>
      <c r="Q467" s="1">
        <f t="shared" si="15"/>
        <v>0</v>
      </c>
      <c r="AD467" s="1">
        <f t="shared" si="16"/>
        <v>0</v>
      </c>
    </row>
    <row r="468" spans="5:30" x14ac:dyDescent="0.2">
      <c r="E468" s="47"/>
      <c r="Q468" s="1">
        <f t="shared" si="15"/>
        <v>0</v>
      </c>
      <c r="AD468" s="1">
        <f t="shared" si="16"/>
        <v>0</v>
      </c>
    </row>
  </sheetData>
  <autoFilter ref="A6:AD468" xr:uid="{00000000-0001-0000-0100-000000000000}"/>
  <sortState xmlns:xlrd2="http://schemas.microsoft.com/office/spreadsheetml/2017/richdata2" ref="B192:AC221">
    <sortCondition descending="1" ref="K192:K221"/>
  </sortState>
  <phoneticPr fontId="17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6:G31"/>
  <sheetViews>
    <sheetView zoomScale="110" zoomScaleNormal="110" zoomScalePageLayoutView="140" workbookViewId="0">
      <selection activeCell="B22" sqref="B22"/>
    </sheetView>
  </sheetViews>
  <sheetFormatPr defaultColWidth="9.140625" defaultRowHeight="12" x14ac:dyDescent="0.2"/>
  <cols>
    <col min="1" max="1" width="14.28515625" style="3" customWidth="1"/>
    <col min="2" max="2" width="12.85546875" style="3" customWidth="1"/>
    <col min="3" max="3" width="7.5703125" style="3" customWidth="1"/>
    <col min="4" max="16384" width="9.140625" style="3"/>
  </cols>
  <sheetData>
    <row r="6" spans="2:4" ht="15.75" x14ac:dyDescent="0.25">
      <c r="B6" s="2" t="s">
        <v>26</v>
      </c>
    </row>
    <row r="7" spans="2:4" ht="3" customHeight="1" x14ac:dyDescent="0.2"/>
    <row r="8" spans="2:4" s="5" customFormat="1" x14ac:dyDescent="0.2">
      <c r="B8" s="4" t="s">
        <v>78</v>
      </c>
    </row>
    <row r="9" spans="2:4" s="5" customFormat="1" x14ac:dyDescent="0.2">
      <c r="B9" s="4" t="s">
        <v>27</v>
      </c>
    </row>
    <row r="10" spans="2:4" ht="3" customHeight="1" x14ac:dyDescent="0.2"/>
    <row r="11" spans="2:4" s="5" customFormat="1" x14ac:dyDescent="0.2">
      <c r="C11" s="4" t="s">
        <v>28</v>
      </c>
      <c r="D11" s="4" t="s">
        <v>29</v>
      </c>
    </row>
    <row r="12" spans="2:4" s="5" customFormat="1" x14ac:dyDescent="0.2">
      <c r="C12" s="5" t="s">
        <v>25</v>
      </c>
      <c r="D12" s="5" t="s">
        <v>32</v>
      </c>
    </row>
    <row r="13" spans="2:4" s="5" customFormat="1" x14ac:dyDescent="0.2">
      <c r="C13" s="5" t="s">
        <v>12</v>
      </c>
      <c r="D13" s="5" t="s">
        <v>68</v>
      </c>
    </row>
    <row r="14" spans="2:4" s="5" customFormat="1" x14ac:dyDescent="0.2">
      <c r="C14" s="5" t="s">
        <v>18</v>
      </c>
      <c r="D14" s="5" t="s">
        <v>33</v>
      </c>
    </row>
    <row r="15" spans="2:4" s="5" customFormat="1" x14ac:dyDescent="0.2">
      <c r="C15" s="5" t="s">
        <v>67</v>
      </c>
      <c r="D15" s="5" t="s">
        <v>31</v>
      </c>
    </row>
    <row r="17" spans="1:7" ht="15.75" x14ac:dyDescent="0.25">
      <c r="B17" s="2" t="s">
        <v>30</v>
      </c>
    </row>
    <row r="18" spans="1:7" ht="3" customHeight="1" x14ac:dyDescent="0.2"/>
    <row r="19" spans="1:7" s="11" customFormat="1" ht="17.25" x14ac:dyDescent="0.3">
      <c r="B19" s="12" t="s">
        <v>76</v>
      </c>
      <c r="C19" s="12"/>
      <c r="D19" s="12"/>
      <c r="E19" s="12"/>
      <c r="F19" s="12"/>
    </row>
    <row r="20" spans="1:7" s="13" customFormat="1" ht="3" customHeight="1" x14ac:dyDescent="0.3">
      <c r="B20" s="12"/>
      <c r="C20" s="12"/>
      <c r="D20" s="12"/>
      <c r="E20" s="12"/>
      <c r="F20" s="12"/>
    </row>
    <row r="21" spans="1:7" s="11" customFormat="1" ht="17.25" x14ac:dyDescent="0.3">
      <c r="A21" s="162" t="s">
        <v>129</v>
      </c>
      <c r="B21" s="12" t="s">
        <v>84</v>
      </c>
      <c r="C21" s="16"/>
      <c r="D21" s="15"/>
      <c r="E21" s="12"/>
      <c r="F21" s="12"/>
    </row>
    <row r="22" spans="1:7" s="11" customFormat="1" ht="17.25" x14ac:dyDescent="0.3">
      <c r="A22" s="162" t="s">
        <v>129</v>
      </c>
      <c r="B22" s="12" t="s">
        <v>81</v>
      </c>
      <c r="C22" s="16"/>
      <c r="D22" s="15"/>
      <c r="E22" s="12"/>
      <c r="F22" s="12"/>
    </row>
    <row r="23" spans="1:7" s="11" customFormat="1" ht="17.25" x14ac:dyDescent="0.3">
      <c r="A23" s="162" t="s">
        <v>129</v>
      </c>
      <c r="B23" s="12" t="s">
        <v>82</v>
      </c>
      <c r="C23" s="14"/>
      <c r="D23" s="15"/>
      <c r="E23" s="12"/>
      <c r="F23" s="12"/>
    </row>
    <row r="24" spans="1:7" s="11" customFormat="1" ht="17.25" x14ac:dyDescent="0.3">
      <c r="A24" s="162" t="s">
        <v>129</v>
      </c>
      <c r="B24" s="12" t="s">
        <v>77</v>
      </c>
      <c r="C24" s="14"/>
      <c r="D24" s="15"/>
      <c r="E24" s="12"/>
      <c r="F24" s="12"/>
      <c r="G24" s="12"/>
    </row>
    <row r="25" spans="1:7" s="5" customFormat="1" ht="17.25" x14ac:dyDescent="0.3">
      <c r="A25" s="162" t="s">
        <v>129</v>
      </c>
      <c r="B25" s="12" t="s">
        <v>85</v>
      </c>
      <c r="C25" s="17"/>
      <c r="D25" s="12"/>
      <c r="E25" s="12"/>
      <c r="F25" s="12"/>
    </row>
    <row r="26" spans="1:7" s="5" customFormat="1" ht="17.25" x14ac:dyDescent="0.3">
      <c r="B26" s="120" t="s">
        <v>150</v>
      </c>
      <c r="C26" s="121"/>
      <c r="D26" s="120"/>
      <c r="E26" s="120"/>
      <c r="F26" s="120"/>
      <c r="G26" s="122"/>
    </row>
    <row r="27" spans="1:7" s="5" customFormat="1" ht="17.25" x14ac:dyDescent="0.3">
      <c r="A27" s="11"/>
      <c r="B27" s="120" t="s">
        <v>151</v>
      </c>
      <c r="C27" s="121"/>
      <c r="D27" s="120"/>
      <c r="E27" s="120"/>
      <c r="F27" s="120"/>
      <c r="G27" s="122"/>
    </row>
    <row r="28" spans="1:7" s="5" customFormat="1" ht="17.25" x14ac:dyDescent="0.3">
      <c r="A28" s="162" t="s">
        <v>129</v>
      </c>
      <c r="B28" s="12" t="s">
        <v>83</v>
      </c>
      <c r="C28" s="18"/>
      <c r="D28" s="12"/>
      <c r="E28" s="12"/>
      <c r="F28" s="12"/>
    </row>
    <row r="29" spans="1:7" s="5" customFormat="1" ht="17.25" x14ac:dyDescent="0.3">
      <c r="B29" s="12" t="s">
        <v>152</v>
      </c>
      <c r="C29" s="18"/>
      <c r="D29" s="12"/>
      <c r="E29" s="12"/>
      <c r="F29" s="12"/>
    </row>
    <row r="30" spans="1:7" s="11" customFormat="1" ht="17.25" x14ac:dyDescent="0.3">
      <c r="B30" s="12" t="s">
        <v>79</v>
      </c>
      <c r="C30" s="18"/>
      <c r="D30" s="12"/>
      <c r="E30" s="12"/>
      <c r="F30" s="12"/>
    </row>
    <row r="31" spans="1:7" s="11" customFormat="1" ht="17.25" x14ac:dyDescent="0.3">
      <c r="B31" s="12" t="s">
        <v>80</v>
      </c>
      <c r="C31" s="18"/>
      <c r="D31" s="12"/>
      <c r="E31" s="12"/>
      <c r="F31" s="12"/>
    </row>
  </sheetData>
  <sortState xmlns:xlrd2="http://schemas.microsoft.com/office/spreadsheetml/2017/richdata2" ref="B34:B54">
    <sortCondition ref="B34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PnL_Full</vt:lpstr>
      <vt:lpstr>Metrics</vt:lpstr>
      <vt:lpstr>Ranking</vt:lpstr>
      <vt:lpstr>PnL_Region_Branch</vt:lpstr>
      <vt:lpstr>Lookup</vt:lpstr>
      <vt:lpstr>DATA-----&gt;</vt:lpstr>
      <vt:lpstr>Raw Data</vt:lpstr>
      <vt:lpstr>Definitions &amp; 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Dave Chery</cp:lastModifiedBy>
  <dcterms:created xsi:type="dcterms:W3CDTF">2014-08-01T23:02:44Z</dcterms:created>
  <dcterms:modified xsi:type="dcterms:W3CDTF">2024-03-07T21:03:10Z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