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.comsol\v56\llmatlab\FRF2Params\guitarPlates\sampleMeas\"/>
    </mc:Choice>
  </mc:AlternateContent>
  <bookViews>
    <workbookView xWindow="-105" yWindow="-105" windowWidth="19425" windowHeight="10425"/>
  </bookViews>
  <sheets>
    <sheet name="Specime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6" i="1" l="1"/>
  <c r="AB56" i="1"/>
  <c r="Z56" i="1"/>
  <c r="X56" i="1"/>
  <c r="AD55" i="1"/>
  <c r="AB55" i="1"/>
  <c r="Z55" i="1"/>
  <c r="X55" i="1"/>
  <c r="P56" i="1"/>
  <c r="N56" i="1"/>
  <c r="L56" i="1"/>
  <c r="J56" i="1"/>
  <c r="P55" i="1"/>
  <c r="N55" i="1"/>
  <c r="L55" i="1"/>
  <c r="J55" i="1"/>
  <c r="P45" i="1"/>
  <c r="N45" i="1"/>
  <c r="L45" i="1"/>
  <c r="J45" i="1"/>
  <c r="P44" i="1"/>
  <c r="N44" i="1"/>
  <c r="L44" i="1"/>
  <c r="J44" i="1"/>
  <c r="R44" i="1" s="1"/>
  <c r="AD45" i="1"/>
  <c r="AB45" i="1"/>
  <c r="Z45" i="1"/>
  <c r="X45" i="1"/>
  <c r="AD44" i="1"/>
  <c r="AB44" i="1"/>
  <c r="Z44" i="1"/>
  <c r="X44" i="1"/>
  <c r="AD34" i="1"/>
  <c r="AB34" i="1"/>
  <c r="Z34" i="1"/>
  <c r="X34" i="1"/>
  <c r="AD33" i="1"/>
  <c r="AB33" i="1"/>
  <c r="Z33" i="1"/>
  <c r="X33" i="1"/>
  <c r="AF33" i="1" s="1"/>
  <c r="P34" i="1"/>
  <c r="N34" i="1"/>
  <c r="L34" i="1"/>
  <c r="J34" i="1"/>
  <c r="P33" i="1"/>
  <c r="N33" i="1"/>
  <c r="L33" i="1"/>
  <c r="J33" i="1"/>
  <c r="P23" i="1"/>
  <c r="N23" i="1"/>
  <c r="L23" i="1"/>
  <c r="J23" i="1"/>
  <c r="P22" i="1"/>
  <c r="N22" i="1"/>
  <c r="L22" i="1"/>
  <c r="J22" i="1"/>
  <c r="X22" i="1"/>
  <c r="Z22" i="1"/>
  <c r="AD23" i="1"/>
  <c r="AB23" i="1"/>
  <c r="Z23" i="1"/>
  <c r="X23" i="1"/>
  <c r="AD22" i="1"/>
  <c r="AB22" i="1"/>
  <c r="AD12" i="1"/>
  <c r="AB12" i="1"/>
  <c r="Z12" i="1"/>
  <c r="X12" i="1"/>
  <c r="AD11" i="1"/>
  <c r="AB11" i="1"/>
  <c r="Z11" i="1"/>
  <c r="X11" i="1"/>
  <c r="P12" i="1"/>
  <c r="P11" i="1"/>
  <c r="N12" i="1"/>
  <c r="N11" i="1"/>
  <c r="L11" i="1"/>
  <c r="L12" i="1"/>
  <c r="J12" i="1"/>
  <c r="J11" i="1"/>
  <c r="AF55" i="1" l="1"/>
  <c r="AG55" i="1" s="1"/>
  <c r="AF44" i="1"/>
  <c r="AG44" i="1" s="1"/>
  <c r="R55" i="1"/>
  <c r="S44" i="1"/>
  <c r="AF23" i="1"/>
  <c r="AF22" i="1"/>
  <c r="AG23" i="1" s="1"/>
  <c r="R11" i="1"/>
  <c r="S11" i="1" s="1"/>
  <c r="AF11" i="1"/>
  <c r="AG11" i="1" s="1"/>
  <c r="AF12" i="1"/>
  <c r="R33" i="1"/>
  <c r="S33" i="1" s="1"/>
  <c r="R34" i="1"/>
  <c r="AG33" i="1"/>
  <c r="AF45" i="1"/>
  <c r="R45" i="1"/>
  <c r="R46" i="1" s="1"/>
  <c r="S55" i="1"/>
  <c r="R12" i="1"/>
  <c r="R22" i="1"/>
  <c r="R23" i="1"/>
  <c r="R56" i="1"/>
  <c r="R57" i="1" s="1"/>
  <c r="AF34" i="1"/>
  <c r="AF35" i="1" s="1"/>
  <c r="AF56" i="1"/>
  <c r="AF46" i="1" l="1"/>
  <c r="AF13" i="1"/>
  <c r="S45" i="1"/>
  <c r="T44" i="1" s="1"/>
  <c r="R24" i="1"/>
  <c r="AG45" i="1"/>
  <c r="S34" i="1"/>
  <c r="AG22" i="1"/>
  <c r="AH22" i="1" s="1"/>
  <c r="AF24" i="1"/>
  <c r="AG12" i="1"/>
  <c r="S12" i="1"/>
  <c r="R13" i="1"/>
  <c r="R35" i="1"/>
  <c r="S22" i="1"/>
  <c r="S23" i="1"/>
  <c r="S56" i="1"/>
  <c r="AG34" i="1"/>
  <c r="AG56" i="1"/>
  <c r="AH55" i="1" s="1"/>
  <c r="AF57" i="1"/>
  <c r="R65" i="1" l="1"/>
  <c r="S46" i="1"/>
  <c r="T11" i="1"/>
  <c r="S13" i="1"/>
  <c r="AG24" i="1"/>
  <c r="T33" i="1"/>
  <c r="S35" i="1"/>
  <c r="AG13" i="1"/>
  <c r="AH11" i="1"/>
  <c r="AG46" i="1"/>
  <c r="AH44" i="1"/>
  <c r="T22" i="1"/>
  <c r="S24" i="1"/>
  <c r="AG35" i="1"/>
  <c r="AH33" i="1"/>
  <c r="S57" i="1"/>
  <c r="T55" i="1"/>
  <c r="AG57" i="1"/>
</calcChain>
</file>

<file path=xl/sharedStrings.xml><?xml version="1.0" encoding="utf-8"?>
<sst xmlns="http://schemas.openxmlformats.org/spreadsheetml/2006/main" count="111" uniqueCount="36">
  <si>
    <t>FRF measurements on guitar plates - 15/11/21</t>
  </si>
  <si>
    <t>#L</t>
  </si>
  <si>
    <t>#R</t>
  </si>
  <si>
    <t>Specimen labeling</t>
  </si>
  <si>
    <t>Guitar Shape</t>
  </si>
  <si>
    <t>Left plate</t>
  </si>
  <si>
    <t>Right Plate</t>
  </si>
  <si>
    <t>Length [mm]</t>
  </si>
  <si>
    <t>Width [mm]</t>
  </si>
  <si>
    <t>Thickness [mm]</t>
  </si>
  <si>
    <t>Weight [g]</t>
  </si>
  <si>
    <t>#acquisition</t>
  </si>
  <si>
    <t>mean</t>
  </si>
  <si>
    <t>std</t>
  </si>
  <si>
    <t>Sample 1L</t>
  </si>
  <si>
    <t>Sample 1R</t>
  </si>
  <si>
    <t>Sample 2L</t>
  </si>
  <si>
    <t>Sample 2R</t>
  </si>
  <si>
    <t>Sample 3L</t>
  </si>
  <si>
    <t>Sample 3R</t>
  </si>
  <si>
    <t>Sample 4L</t>
  </si>
  <si>
    <t>Sample 4R</t>
  </si>
  <si>
    <t>Sample 5L</t>
  </si>
  <si>
    <t>Sample 5R</t>
  </si>
  <si>
    <t>notes</t>
  </si>
  <si>
    <t>regular edges</t>
  </si>
  <si>
    <t>external edge irregular (in both dimensions)</t>
  </si>
  <si>
    <t>external edge irregular (thikness up to half length)</t>
  </si>
  <si>
    <t>irregular external edge (in width, top-left corner)</t>
  </si>
  <si>
    <t>irregular external edge (top-right corner)</t>
  </si>
  <si>
    <t>irregular external edge (top-right and bottom-right corners, opposite face)</t>
  </si>
  <si>
    <t>irregular external edge (top-left corner)</t>
  </si>
  <si>
    <t>irregular external edge (bottom-right corner)</t>
  </si>
  <si>
    <t>irregular external edge (bottom-left corner)</t>
  </si>
  <si>
    <t>density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</si>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</sst>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00"/>
    <numFmt numFmtId="166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3" borderId="15" xfId="0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66" fontId="0" fillId="0" borderId="11" xfId="0" applyNumberFormat="1" applyBorder="1" applyAlignment="1"/>
    <xf numFmtId="167" fontId="0" fillId="2" borderId="5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5"/>
  <sheetViews>
    <sheetView tabSelected="1" topLeftCell="X1" zoomScale="85" zoomScaleNormal="85" workbookViewId="0">
      <selection activeCell="Z11" sqref="Z11:AA11"/>
    </sheetView>
  </sheetViews>
  <sheetFormatPr defaultRowHeight="15" x14ac:dyDescent="0.25"/>
  <cols>
    <col min="18" max="18" width="11.5703125" bestFit="1" customWidth="1"/>
    <col min="19" max="19" width="9.7109375" bestFit="1" customWidth="1"/>
  </cols>
  <sheetData>
    <row r="2" spans="2:34" ht="15.75" x14ac:dyDescent="0.25">
      <c r="B2" s="39" t="s">
        <v>0</v>
      </c>
      <c r="C2" s="39"/>
      <c r="D2" s="39"/>
      <c r="E2" s="39"/>
      <c r="F2" s="39"/>
      <c r="G2" s="39"/>
    </row>
    <row r="3" spans="2:34" ht="15.75" thickBot="1" x14ac:dyDescent="0.3"/>
    <row r="4" spans="2:34" ht="15.75" thickBot="1" x14ac:dyDescent="0.3">
      <c r="H4" s="19" t="s">
        <v>14</v>
      </c>
      <c r="I4" s="20"/>
      <c r="J4" s="20"/>
      <c r="K4" s="21"/>
      <c r="L4" s="26"/>
      <c r="M4" s="38"/>
      <c r="N4" s="38"/>
      <c r="O4" s="38"/>
      <c r="R4" t="s">
        <v>35</v>
      </c>
      <c r="S4" t="s">
        <v>34</v>
      </c>
      <c r="V4" s="19" t="s">
        <v>15</v>
      </c>
      <c r="W4" s="20"/>
      <c r="X4" s="20"/>
      <c r="Y4" s="21"/>
    </row>
    <row r="5" spans="2:34" ht="15.75" thickBot="1" x14ac:dyDescent="0.3">
      <c r="B5" s="40" t="s">
        <v>3</v>
      </c>
      <c r="C5" s="40"/>
      <c r="D5" s="40"/>
      <c r="H5" s="22" t="s">
        <v>11</v>
      </c>
      <c r="I5" s="23"/>
      <c r="J5" s="19" t="s">
        <v>7</v>
      </c>
      <c r="K5" s="21"/>
      <c r="L5" s="19" t="s">
        <v>8</v>
      </c>
      <c r="M5" s="21"/>
      <c r="N5" s="19" t="s">
        <v>9</v>
      </c>
      <c r="O5" s="21"/>
      <c r="P5" s="19" t="s">
        <v>10</v>
      </c>
      <c r="Q5" s="21"/>
      <c r="V5" s="22" t="s">
        <v>11</v>
      </c>
      <c r="W5" s="23"/>
      <c r="X5" s="19" t="s">
        <v>7</v>
      </c>
      <c r="Y5" s="21"/>
      <c r="Z5" s="19" t="s">
        <v>8</v>
      </c>
      <c r="AA5" s="21"/>
      <c r="AB5" s="19" t="s">
        <v>9</v>
      </c>
      <c r="AC5" s="21"/>
      <c r="AD5" s="19" t="s">
        <v>10</v>
      </c>
      <c r="AE5" s="21"/>
      <c r="AF5" t="s">
        <v>35</v>
      </c>
      <c r="AG5" t="s">
        <v>34</v>
      </c>
    </row>
    <row r="6" spans="2:34" ht="15.75" thickBot="1" x14ac:dyDescent="0.3">
      <c r="H6" s="22">
        <v>1</v>
      </c>
      <c r="I6" s="23"/>
      <c r="J6" s="22">
        <v>579</v>
      </c>
      <c r="K6" s="23"/>
      <c r="L6" s="22">
        <v>217</v>
      </c>
      <c r="M6" s="23"/>
      <c r="N6" s="11">
        <v>4.7</v>
      </c>
      <c r="O6" s="11">
        <v>4.8</v>
      </c>
      <c r="P6" s="22">
        <v>236</v>
      </c>
      <c r="Q6" s="23"/>
      <c r="V6" s="22">
        <v>1</v>
      </c>
      <c r="W6" s="23"/>
      <c r="X6" s="22">
        <v>579</v>
      </c>
      <c r="Y6" s="23"/>
      <c r="Z6" s="22">
        <v>217</v>
      </c>
      <c r="AA6" s="23"/>
      <c r="AB6" s="11">
        <v>4.5</v>
      </c>
      <c r="AC6" s="43">
        <v>4.5999999999999996</v>
      </c>
      <c r="AD6" s="22">
        <v>248</v>
      </c>
      <c r="AE6" s="23"/>
    </row>
    <row r="7" spans="2:34" ht="15.75" thickBot="1" x14ac:dyDescent="0.3">
      <c r="C7" s="1" t="s">
        <v>1</v>
      </c>
      <c r="D7" s="2"/>
      <c r="E7" s="1"/>
      <c r="F7" s="7" t="s">
        <v>2</v>
      </c>
      <c r="H7" s="24">
        <v>2</v>
      </c>
      <c r="I7" s="25"/>
      <c r="J7" s="24">
        <v>580</v>
      </c>
      <c r="K7" s="25"/>
      <c r="L7" s="24">
        <v>217</v>
      </c>
      <c r="M7" s="25"/>
      <c r="N7" s="11">
        <v>4.8</v>
      </c>
      <c r="O7" s="11">
        <v>5</v>
      </c>
      <c r="P7" s="24">
        <v>236</v>
      </c>
      <c r="Q7" s="25"/>
      <c r="V7" s="24">
        <v>2</v>
      </c>
      <c r="W7" s="25"/>
      <c r="X7" s="24">
        <v>580</v>
      </c>
      <c r="Y7" s="25"/>
      <c r="Z7" s="24">
        <v>217</v>
      </c>
      <c r="AA7" s="25"/>
      <c r="AB7" s="11">
        <v>4.5</v>
      </c>
      <c r="AC7" s="11">
        <v>4.5999999999999996</v>
      </c>
      <c r="AD7" s="24">
        <v>248</v>
      </c>
      <c r="AE7" s="25"/>
    </row>
    <row r="8" spans="2:34" ht="15.75" thickBot="1" x14ac:dyDescent="0.3">
      <c r="C8" s="3"/>
      <c r="D8" s="41" t="s">
        <v>4</v>
      </c>
      <c r="E8" s="41"/>
      <c r="F8" s="4"/>
      <c r="H8" s="24">
        <v>3</v>
      </c>
      <c r="I8" s="25"/>
      <c r="J8" s="24">
        <v>580</v>
      </c>
      <c r="K8" s="25"/>
      <c r="L8" s="24">
        <v>217</v>
      </c>
      <c r="M8" s="25"/>
      <c r="N8" s="11">
        <v>4.8</v>
      </c>
      <c r="O8" s="11">
        <v>4.8</v>
      </c>
      <c r="P8" s="24">
        <v>236</v>
      </c>
      <c r="Q8" s="25"/>
      <c r="V8" s="24">
        <v>3</v>
      </c>
      <c r="W8" s="25"/>
      <c r="X8" s="24">
        <v>580</v>
      </c>
      <c r="Y8" s="25"/>
      <c r="Z8" s="24">
        <v>217</v>
      </c>
      <c r="AA8" s="25"/>
      <c r="AB8" s="11">
        <v>4.5</v>
      </c>
      <c r="AC8" s="11">
        <v>4.5</v>
      </c>
      <c r="AD8" s="24">
        <v>248</v>
      </c>
      <c r="AE8" s="25"/>
    </row>
    <row r="9" spans="2:34" ht="15.75" thickBot="1" x14ac:dyDescent="0.3">
      <c r="C9" s="3"/>
      <c r="D9" s="41"/>
      <c r="E9" s="41"/>
      <c r="F9" s="4"/>
      <c r="H9" s="24">
        <v>4</v>
      </c>
      <c r="I9" s="25"/>
      <c r="J9" s="24">
        <v>580</v>
      </c>
      <c r="K9" s="25"/>
      <c r="L9" s="24">
        <v>217</v>
      </c>
      <c r="M9" s="25"/>
      <c r="N9" s="11">
        <v>4.5999999999999996</v>
      </c>
      <c r="O9" s="11">
        <v>4.8</v>
      </c>
      <c r="P9" s="24">
        <v>236</v>
      </c>
      <c r="Q9" s="25"/>
      <c r="V9" s="24">
        <v>4</v>
      </c>
      <c r="W9" s="25"/>
      <c r="X9" s="24">
        <v>580</v>
      </c>
      <c r="Y9" s="25"/>
      <c r="Z9" s="24">
        <v>211</v>
      </c>
      <c r="AA9" s="25"/>
      <c r="AB9" s="11">
        <v>4.7</v>
      </c>
      <c r="AC9" s="11">
        <v>4.5</v>
      </c>
      <c r="AD9" s="24">
        <v>248</v>
      </c>
      <c r="AE9" s="25"/>
    </row>
    <row r="10" spans="2:34" ht="15.75" thickBot="1" x14ac:dyDescent="0.3">
      <c r="C10" s="3"/>
      <c r="D10" s="41"/>
      <c r="E10" s="41"/>
      <c r="F10" s="4"/>
      <c r="H10" s="26">
        <v>5</v>
      </c>
      <c r="I10" s="27"/>
      <c r="J10" s="26">
        <v>580</v>
      </c>
      <c r="K10" s="27"/>
      <c r="L10" s="26">
        <v>199</v>
      </c>
      <c r="M10" s="27"/>
      <c r="N10" s="11">
        <v>5</v>
      </c>
      <c r="O10" s="11">
        <v>4.8</v>
      </c>
      <c r="P10" s="26">
        <v>236</v>
      </c>
      <c r="Q10" s="27"/>
      <c r="V10" s="26">
        <v>5</v>
      </c>
      <c r="W10" s="27"/>
      <c r="X10" s="26">
        <v>580</v>
      </c>
      <c r="Y10" s="27"/>
      <c r="Z10" s="26">
        <v>195</v>
      </c>
      <c r="AA10" s="27"/>
      <c r="AB10" s="11">
        <v>4.7</v>
      </c>
      <c r="AC10" s="11">
        <v>4.7</v>
      </c>
      <c r="AD10" s="26">
        <v>248</v>
      </c>
      <c r="AE10" s="27"/>
    </row>
    <row r="11" spans="2:34" ht="15.75" thickBot="1" x14ac:dyDescent="0.3">
      <c r="C11" s="3"/>
      <c r="D11" s="41"/>
      <c r="E11" s="41"/>
      <c r="F11" s="4"/>
      <c r="H11" s="26" t="s">
        <v>12</v>
      </c>
      <c r="I11" s="27"/>
      <c r="J11" s="36">
        <f>AVERAGE(J6:K10)</f>
        <v>579.79999999999995</v>
      </c>
      <c r="K11" s="37"/>
      <c r="L11" s="36">
        <f>AVERAGE(L6:M10)</f>
        <v>213.4</v>
      </c>
      <c r="M11" s="37"/>
      <c r="N11" s="44">
        <f>AVERAGE(N6:O10)</f>
        <v>4.8099999999999996</v>
      </c>
      <c r="O11" s="45"/>
      <c r="P11" s="32">
        <f>AVERAGE(P6:Q10)</f>
        <v>236</v>
      </c>
      <c r="Q11" s="33"/>
      <c r="R11" s="14">
        <f>J11*L11*N11</f>
        <v>595138.02919999987</v>
      </c>
      <c r="S11" s="16">
        <f>P11/R11</f>
        <v>3.9654666383399727E-4</v>
      </c>
      <c r="T11" s="17">
        <f>S12/S11*100</f>
        <v>4.1187341211728938</v>
      </c>
      <c r="V11" s="26" t="s">
        <v>12</v>
      </c>
      <c r="W11" s="27"/>
      <c r="X11" s="28">
        <f>AVERAGE(X6:Y10)</f>
        <v>579.79999999999995</v>
      </c>
      <c r="Y11" s="29"/>
      <c r="Z11" s="28">
        <f>AVERAGE(Z6:AA10)</f>
        <v>211.4</v>
      </c>
      <c r="AA11" s="29"/>
      <c r="AB11" s="34">
        <f>AVERAGE(AB6:AC10)</f>
        <v>4.58</v>
      </c>
      <c r="AC11" s="35"/>
      <c r="AD11" s="28">
        <f>AVERAGE(AD6:AE10)</f>
        <v>248</v>
      </c>
      <c r="AE11" s="29"/>
      <c r="AF11" s="14">
        <f>X11*Z11*AB11</f>
        <v>561369.31759999995</v>
      </c>
      <c r="AG11" s="16">
        <f>AD11/AF11</f>
        <v>4.4177690554992319E-4</v>
      </c>
      <c r="AH11" s="17">
        <f>AG12/AG11*100</f>
        <v>4.4589336121275256</v>
      </c>
    </row>
    <row r="12" spans="2:34" ht="15.75" thickBot="1" x14ac:dyDescent="0.3">
      <c r="C12" s="3"/>
      <c r="D12" s="41"/>
      <c r="E12" s="41"/>
      <c r="F12" s="4"/>
      <c r="H12" s="19" t="s">
        <v>13</v>
      </c>
      <c r="I12" s="21"/>
      <c r="J12" s="30">
        <f>_xlfn.STDEV.P(J6:K10)</f>
        <v>0.40000000000000008</v>
      </c>
      <c r="K12" s="31"/>
      <c r="L12" s="30">
        <f>_xlfn.STDEV.P(L6:M10)</f>
        <v>7.2</v>
      </c>
      <c r="M12" s="31"/>
      <c r="N12" s="30">
        <f>_xlfn.STDEV.P(N6:O10)</f>
        <v>0.11357816691600553</v>
      </c>
      <c r="O12" s="31"/>
      <c r="P12" s="30">
        <f>_xlfn.STDEV.P(P6:Q10)</f>
        <v>0</v>
      </c>
      <c r="Q12" s="31"/>
      <c r="R12" s="14">
        <f>SQRT( J12^2*(L11*N11)^2 + L12^2*(J11*N11)^2+N12^2*(L11*J11)^2 )</f>
        <v>24512.153076736296</v>
      </c>
      <c r="S12" s="14">
        <f>SQRT(P12^2*(1/R11)^2 + R12^2*(P11/(R11^2))^2)</f>
        <v>1.6332702749703619E-5</v>
      </c>
      <c r="V12" s="19" t="s">
        <v>13</v>
      </c>
      <c r="W12" s="21"/>
      <c r="X12" s="30">
        <f>_xlfn.STDEV.P(X6:Y10)</f>
        <v>0.40000000000000008</v>
      </c>
      <c r="Y12" s="31"/>
      <c r="Z12" s="30">
        <f>_xlfn.STDEV.P(Z6:AA10)</f>
        <v>8.5229103010650071</v>
      </c>
      <c r="AA12" s="31"/>
      <c r="AB12" s="30">
        <f>_xlfn.STDEV.P(AB6:AC10)</f>
        <v>8.7177978870813522E-2</v>
      </c>
      <c r="AC12" s="31"/>
      <c r="AD12" s="30">
        <f>_xlfn.STDEV.P(AD6:AE10)</f>
        <v>0</v>
      </c>
      <c r="AE12" s="31"/>
      <c r="AF12" s="14">
        <f>SQRT( X12^2*(Z11*AB11)^2 + Z12^2*(X11*AB11)^2+AB12^2*(Z11*X11)^2 )</f>
        <v>25031.085190637317</v>
      </c>
      <c r="AG12" s="14">
        <f>SQRT(AD12^2*(1/AF11)^2 + AF12^2*(AD11/(AF11^2))^2)</f>
        <v>1.9698538932182396E-5</v>
      </c>
    </row>
    <row r="13" spans="2:34" ht="15.75" thickBot="1" x14ac:dyDescent="0.3">
      <c r="C13" s="5"/>
      <c r="D13" s="6"/>
      <c r="E13" s="5"/>
      <c r="F13" s="6"/>
      <c r="H13" s="19" t="s">
        <v>24</v>
      </c>
      <c r="I13" s="21"/>
      <c r="J13" s="19" t="s">
        <v>33</v>
      </c>
      <c r="K13" s="20"/>
      <c r="L13" s="20"/>
      <c r="M13" s="20"/>
      <c r="N13" s="20"/>
      <c r="O13" s="20"/>
      <c r="P13" s="20"/>
      <c r="Q13" s="21"/>
      <c r="R13" s="15">
        <f>R12/R11*100</f>
        <v>4.1187341211728938</v>
      </c>
      <c r="S13" s="15">
        <f>S12/S11*100</f>
        <v>4.1187341211728938</v>
      </c>
      <c r="V13" s="19" t="s">
        <v>24</v>
      </c>
      <c r="W13" s="21"/>
      <c r="X13" s="19" t="s">
        <v>32</v>
      </c>
      <c r="Y13" s="20"/>
      <c r="Z13" s="20"/>
      <c r="AA13" s="20"/>
      <c r="AB13" s="20"/>
      <c r="AC13" s="20"/>
      <c r="AD13" s="20"/>
      <c r="AE13" s="21"/>
      <c r="AF13" s="15">
        <f>AF12/AF11*100</f>
        <v>4.4589336121275256</v>
      </c>
      <c r="AG13" s="15">
        <f>AG12/AG11*100</f>
        <v>4.4589336121275256</v>
      </c>
    </row>
    <row r="14" spans="2:34" ht="15.75" thickBot="1" x14ac:dyDescent="0.3">
      <c r="C14" s="42" t="s">
        <v>5</v>
      </c>
      <c r="D14" s="42"/>
      <c r="E14" s="42" t="s">
        <v>6</v>
      </c>
      <c r="F14" s="42"/>
    </row>
    <row r="15" spans="2:34" ht="15.75" thickBot="1" x14ac:dyDescent="0.3">
      <c r="H15" s="19" t="s">
        <v>16</v>
      </c>
      <c r="I15" s="20"/>
      <c r="J15" s="20"/>
      <c r="K15" s="21"/>
      <c r="V15" s="19" t="s">
        <v>17</v>
      </c>
      <c r="W15" s="20"/>
      <c r="X15" s="20"/>
      <c r="Y15" s="21"/>
    </row>
    <row r="16" spans="2:34" ht="15.75" thickBot="1" x14ac:dyDescent="0.3">
      <c r="H16" s="22" t="s">
        <v>11</v>
      </c>
      <c r="I16" s="23"/>
      <c r="J16" s="19" t="s">
        <v>7</v>
      </c>
      <c r="K16" s="21"/>
      <c r="L16" s="19" t="s">
        <v>8</v>
      </c>
      <c r="M16" s="21"/>
      <c r="N16" s="19" t="s">
        <v>9</v>
      </c>
      <c r="O16" s="21"/>
      <c r="P16" s="19" t="s">
        <v>10</v>
      </c>
      <c r="Q16" s="21"/>
      <c r="V16" s="22" t="s">
        <v>11</v>
      </c>
      <c r="W16" s="23"/>
      <c r="X16" s="19" t="s">
        <v>7</v>
      </c>
      <c r="Y16" s="21"/>
      <c r="Z16" s="19" t="s">
        <v>8</v>
      </c>
      <c r="AA16" s="21"/>
      <c r="AB16" s="19" t="s">
        <v>9</v>
      </c>
      <c r="AC16" s="21"/>
      <c r="AD16" s="19" t="s">
        <v>10</v>
      </c>
      <c r="AE16" s="21"/>
    </row>
    <row r="17" spans="8:34" ht="15.75" thickBot="1" x14ac:dyDescent="0.3">
      <c r="H17" s="22">
        <v>1</v>
      </c>
      <c r="I17" s="23"/>
      <c r="J17" s="22">
        <v>579</v>
      </c>
      <c r="K17" s="23"/>
      <c r="L17" s="22">
        <v>209</v>
      </c>
      <c r="M17" s="23"/>
      <c r="N17" s="11">
        <v>4.9000000000000004</v>
      </c>
      <c r="O17" s="11">
        <v>5.2</v>
      </c>
      <c r="P17" s="22">
        <v>256</v>
      </c>
      <c r="Q17" s="23"/>
      <c r="V17" s="22">
        <v>1</v>
      </c>
      <c r="W17" s="23"/>
      <c r="X17" s="22">
        <v>580</v>
      </c>
      <c r="Y17" s="23"/>
      <c r="Z17" s="22">
        <v>217</v>
      </c>
      <c r="AA17" s="23"/>
      <c r="AB17" s="11">
        <v>4.7</v>
      </c>
      <c r="AC17" s="11">
        <v>4.5</v>
      </c>
      <c r="AD17" s="22">
        <v>258</v>
      </c>
      <c r="AE17" s="23"/>
    </row>
    <row r="18" spans="8:34" ht="15.75" thickBot="1" x14ac:dyDescent="0.3">
      <c r="H18" s="24">
        <v>2</v>
      </c>
      <c r="I18" s="25"/>
      <c r="J18" s="24">
        <v>580</v>
      </c>
      <c r="K18" s="25"/>
      <c r="L18" s="24">
        <v>217</v>
      </c>
      <c r="M18" s="25"/>
      <c r="N18" s="11">
        <v>5.0999999999999996</v>
      </c>
      <c r="O18" s="11">
        <v>5</v>
      </c>
      <c r="P18" s="24">
        <v>256</v>
      </c>
      <c r="Q18" s="25"/>
      <c r="V18" s="24">
        <v>2</v>
      </c>
      <c r="W18" s="25"/>
      <c r="X18" s="24">
        <v>580</v>
      </c>
      <c r="Y18" s="25"/>
      <c r="Z18" s="24">
        <v>217</v>
      </c>
      <c r="AA18" s="25"/>
      <c r="AB18" s="11">
        <v>4.5</v>
      </c>
      <c r="AC18" s="11">
        <v>4.5</v>
      </c>
      <c r="AD18" s="24">
        <v>256</v>
      </c>
      <c r="AE18" s="25"/>
    </row>
    <row r="19" spans="8:34" ht="15.75" thickBot="1" x14ac:dyDescent="0.3">
      <c r="H19" s="24">
        <v>3</v>
      </c>
      <c r="I19" s="25"/>
      <c r="J19" s="24">
        <v>580</v>
      </c>
      <c r="K19" s="25"/>
      <c r="L19" s="24">
        <v>217</v>
      </c>
      <c r="M19" s="25"/>
      <c r="N19" s="11">
        <v>5</v>
      </c>
      <c r="O19" s="11">
        <v>4.9000000000000004</v>
      </c>
      <c r="P19" s="24">
        <v>256</v>
      </c>
      <c r="Q19" s="25"/>
      <c r="V19" s="24">
        <v>3</v>
      </c>
      <c r="W19" s="25"/>
      <c r="X19" s="24">
        <v>580</v>
      </c>
      <c r="Y19" s="25"/>
      <c r="Z19" s="24">
        <v>217</v>
      </c>
      <c r="AA19" s="25"/>
      <c r="AB19" s="11">
        <v>4.8</v>
      </c>
      <c r="AC19" s="11">
        <v>4.9000000000000004</v>
      </c>
      <c r="AD19" s="24">
        <v>256</v>
      </c>
      <c r="AE19" s="25"/>
    </row>
    <row r="20" spans="8:34" ht="15.75" thickBot="1" x14ac:dyDescent="0.3">
      <c r="H20" s="24">
        <v>4</v>
      </c>
      <c r="I20" s="25"/>
      <c r="J20" s="24">
        <v>580</v>
      </c>
      <c r="K20" s="25"/>
      <c r="L20" s="24">
        <v>217</v>
      </c>
      <c r="M20" s="25"/>
      <c r="N20" s="11">
        <v>4.9000000000000004</v>
      </c>
      <c r="O20" s="11">
        <v>4.8</v>
      </c>
      <c r="P20" s="24">
        <v>256</v>
      </c>
      <c r="Q20" s="25"/>
      <c r="V20" s="24">
        <v>4</v>
      </c>
      <c r="W20" s="25"/>
      <c r="X20" s="24">
        <v>580</v>
      </c>
      <c r="Y20" s="25"/>
      <c r="Z20" s="24">
        <v>217</v>
      </c>
      <c r="AA20" s="25"/>
      <c r="AB20" s="11">
        <v>4.8</v>
      </c>
      <c r="AC20" s="11">
        <v>4.9000000000000004</v>
      </c>
      <c r="AD20" s="24">
        <v>258</v>
      </c>
      <c r="AE20" s="25"/>
    </row>
    <row r="21" spans="8:34" ht="15.75" thickBot="1" x14ac:dyDescent="0.3">
      <c r="H21" s="26">
        <v>5</v>
      </c>
      <c r="I21" s="27"/>
      <c r="J21" s="26">
        <v>580</v>
      </c>
      <c r="K21" s="27"/>
      <c r="L21" s="26">
        <v>217</v>
      </c>
      <c r="M21" s="27"/>
      <c r="N21" s="11">
        <v>4.8</v>
      </c>
      <c r="O21" s="11">
        <v>5.0999999999999996</v>
      </c>
      <c r="P21" s="26">
        <v>256</v>
      </c>
      <c r="Q21" s="27"/>
      <c r="V21" s="26">
        <v>5</v>
      </c>
      <c r="W21" s="27"/>
      <c r="X21" s="26">
        <v>580</v>
      </c>
      <c r="Y21" s="27"/>
      <c r="Z21" s="26">
        <v>217</v>
      </c>
      <c r="AA21" s="27"/>
      <c r="AB21" s="11">
        <v>4.5999999999999996</v>
      </c>
      <c r="AC21" s="11">
        <v>4.7</v>
      </c>
      <c r="AD21" s="26">
        <v>256</v>
      </c>
      <c r="AE21" s="27"/>
    </row>
    <row r="22" spans="8:34" ht="15.75" thickBot="1" x14ac:dyDescent="0.3">
      <c r="H22" s="26" t="s">
        <v>12</v>
      </c>
      <c r="I22" s="27"/>
      <c r="J22" s="32">
        <f>AVERAGE(J17:K21)</f>
        <v>579.79999999999995</v>
      </c>
      <c r="K22" s="33"/>
      <c r="L22" s="32">
        <f>AVERAGE(L17:M21)</f>
        <v>215.4</v>
      </c>
      <c r="M22" s="33"/>
      <c r="N22" s="34">
        <f>AVERAGE(N17:O21)</f>
        <v>4.97</v>
      </c>
      <c r="O22" s="35"/>
      <c r="P22" s="32">
        <f>AVERAGE(P17:Q21)</f>
        <v>256</v>
      </c>
      <c r="Q22" s="33"/>
      <c r="R22" s="14">
        <f>J22*L22*N22</f>
        <v>620697.93239999993</v>
      </c>
      <c r="S22" s="16">
        <f>P22/R22</f>
        <v>4.1243894435115413E-4</v>
      </c>
      <c r="T22" s="17">
        <f>S23/S22*100</f>
        <v>2.9546188058543357</v>
      </c>
      <c r="V22" s="26" t="s">
        <v>12</v>
      </c>
      <c r="W22" s="27"/>
      <c r="X22" s="28">
        <f>AVERAGE(X17:Y21)</f>
        <v>580</v>
      </c>
      <c r="Y22" s="29"/>
      <c r="Z22" s="28">
        <f>AVERAGE(Z17:AA21)</f>
        <v>217</v>
      </c>
      <c r="AA22" s="29"/>
      <c r="AB22" s="34">
        <f>AVERAGE(AB17:AC21)</f>
        <v>4.6899999999999995</v>
      </c>
      <c r="AC22" s="35"/>
      <c r="AD22" s="28">
        <f>AVERAGE(AD17:AE21)</f>
        <v>256.8</v>
      </c>
      <c r="AE22" s="29"/>
      <c r="AF22" s="14">
        <f>X22*Z22*AB22</f>
        <v>590283.39999999991</v>
      </c>
      <c r="AG22" s="16">
        <f>AD22/AF22</f>
        <v>4.3504526808648195E-4</v>
      </c>
      <c r="AH22" s="17">
        <f>AG23/AG22*100</f>
        <v>3.2490782701519847</v>
      </c>
    </row>
    <row r="23" spans="8:34" ht="15.75" thickBot="1" x14ac:dyDescent="0.3">
      <c r="H23" s="19" t="s">
        <v>13</v>
      </c>
      <c r="I23" s="21"/>
      <c r="J23" s="30">
        <f>_xlfn.STDEV.P(J17:K21)</f>
        <v>0.40000000000000008</v>
      </c>
      <c r="K23" s="31"/>
      <c r="L23" s="30">
        <f>_xlfn.STDEV.P(L17:M21)</f>
        <v>3.1999999999999997</v>
      </c>
      <c r="M23" s="31"/>
      <c r="N23" s="30">
        <f>_xlfn.STDEV.P(N17:O21)</f>
        <v>0.12688577540449514</v>
      </c>
      <c r="O23" s="31"/>
      <c r="P23" s="30">
        <f>_xlfn.STDEV.P(P17:Q21)</f>
        <v>0</v>
      </c>
      <c r="Q23" s="31"/>
      <c r="R23" s="14">
        <f>SQRT( J23^2*(L22*N22)^2 + L23^2*(J22*N22)^2+N23^2*(L22*J22)^2 )</f>
        <v>18339.257838239431</v>
      </c>
      <c r="S23" s="14">
        <f>SQRT(P23^2*(1/R22)^2 + R23^2*(P22/(R22^2))^2)</f>
        <v>1.21859986124663E-5</v>
      </c>
      <c r="V23" s="19" t="s">
        <v>13</v>
      </c>
      <c r="W23" s="21"/>
      <c r="X23" s="30">
        <f>_xlfn.STDEV.P(X17:Y21)</f>
        <v>0</v>
      </c>
      <c r="Y23" s="31"/>
      <c r="Z23" s="30">
        <f>_xlfn.STDEV.P(Z17:AA21)</f>
        <v>0</v>
      </c>
      <c r="AA23" s="31"/>
      <c r="AB23" s="30">
        <f>_xlfn.STDEV.P(AB17:AC21)</f>
        <v>0.15132745950421567</v>
      </c>
      <c r="AC23" s="31"/>
      <c r="AD23" s="30">
        <f>_xlfn.STDEV.P(AD17:AE21)</f>
        <v>0.9797958971132712</v>
      </c>
      <c r="AE23" s="31"/>
      <c r="AF23" s="14">
        <f>SQRT( X23^2*(Z22*AB22)^2 + Z23^2*(X22*AB22)^2+AB23^2*(Z22*X22)^2 )</f>
        <v>19046.074053200584</v>
      </c>
      <c r="AG23" s="14">
        <f>SQRT(AD23^2*(1/AF22)^2 + AF23^2*(AD22/(AF22^2))^2)</f>
        <v>1.4134961270722331E-5</v>
      </c>
    </row>
    <row r="24" spans="8:34" ht="15.75" thickBot="1" x14ac:dyDescent="0.3">
      <c r="H24" s="19" t="s">
        <v>24</v>
      </c>
      <c r="I24" s="21"/>
      <c r="J24" s="19" t="s">
        <v>31</v>
      </c>
      <c r="K24" s="20"/>
      <c r="L24" s="20"/>
      <c r="M24" s="20"/>
      <c r="N24" s="20"/>
      <c r="O24" s="20"/>
      <c r="P24" s="20"/>
      <c r="Q24" s="21"/>
      <c r="R24" s="15">
        <f>R23/R22*100</f>
        <v>2.9546188058543357</v>
      </c>
      <c r="S24" s="15">
        <f>S23/S22*100</f>
        <v>2.9546188058543357</v>
      </c>
      <c r="V24" s="19" t="s">
        <v>24</v>
      </c>
      <c r="W24" s="21"/>
      <c r="X24" s="19" t="s">
        <v>30</v>
      </c>
      <c r="Y24" s="20"/>
      <c r="Z24" s="20"/>
      <c r="AA24" s="20"/>
      <c r="AB24" s="20"/>
      <c r="AC24" s="20"/>
      <c r="AD24" s="20"/>
      <c r="AE24" s="21"/>
      <c r="AF24" s="15">
        <f>AF23/AF22*100</f>
        <v>3.2265982836719762</v>
      </c>
      <c r="AG24" s="15">
        <f>AG23/AG22*100</f>
        <v>3.2490782701519847</v>
      </c>
    </row>
    <row r="25" spans="8:34" ht="15.75" thickBot="1" x14ac:dyDescent="0.3"/>
    <row r="26" spans="8:34" ht="15.75" thickBot="1" x14ac:dyDescent="0.3">
      <c r="H26" s="19" t="s">
        <v>18</v>
      </c>
      <c r="I26" s="20"/>
      <c r="J26" s="20"/>
      <c r="K26" s="21"/>
      <c r="V26" s="19" t="s">
        <v>19</v>
      </c>
      <c r="W26" s="20"/>
      <c r="X26" s="20"/>
      <c r="Y26" s="21"/>
    </row>
    <row r="27" spans="8:34" ht="15.75" thickBot="1" x14ac:dyDescent="0.3">
      <c r="H27" s="22" t="s">
        <v>11</v>
      </c>
      <c r="I27" s="23"/>
      <c r="J27" s="19" t="s">
        <v>7</v>
      </c>
      <c r="K27" s="21"/>
      <c r="L27" s="19" t="s">
        <v>8</v>
      </c>
      <c r="M27" s="21"/>
      <c r="N27" s="19" t="s">
        <v>9</v>
      </c>
      <c r="O27" s="21"/>
      <c r="P27" s="19" t="s">
        <v>10</v>
      </c>
      <c r="Q27" s="21"/>
      <c r="V27" s="22" t="s">
        <v>11</v>
      </c>
      <c r="W27" s="23"/>
      <c r="X27" s="19" t="s">
        <v>7</v>
      </c>
      <c r="Y27" s="21"/>
      <c r="Z27" s="19" t="s">
        <v>8</v>
      </c>
      <c r="AA27" s="21"/>
      <c r="AB27" s="19" t="s">
        <v>9</v>
      </c>
      <c r="AC27" s="21"/>
      <c r="AD27" s="19" t="s">
        <v>10</v>
      </c>
      <c r="AE27" s="21"/>
    </row>
    <row r="28" spans="8:34" ht="15.75" thickBot="1" x14ac:dyDescent="0.3">
      <c r="H28" s="22">
        <v>1</v>
      </c>
      <c r="I28" s="23"/>
      <c r="J28" s="22">
        <v>579</v>
      </c>
      <c r="K28" s="23"/>
      <c r="L28" s="22">
        <v>211</v>
      </c>
      <c r="M28" s="23"/>
      <c r="N28" s="11">
        <v>4.0999999999999996</v>
      </c>
      <c r="O28" s="11">
        <v>4</v>
      </c>
      <c r="P28" s="22">
        <v>236</v>
      </c>
      <c r="Q28" s="23"/>
      <c r="V28" s="22">
        <v>1</v>
      </c>
      <c r="W28" s="23"/>
      <c r="X28" s="22">
        <v>577</v>
      </c>
      <c r="Y28" s="23"/>
      <c r="Z28" s="22">
        <v>212</v>
      </c>
      <c r="AA28" s="23"/>
      <c r="AB28" s="11">
        <v>5</v>
      </c>
      <c r="AC28" s="11">
        <v>5</v>
      </c>
      <c r="AD28" s="22">
        <v>254</v>
      </c>
      <c r="AE28" s="23"/>
    </row>
    <row r="29" spans="8:34" ht="15.75" thickBot="1" x14ac:dyDescent="0.3">
      <c r="H29" s="24">
        <v>2</v>
      </c>
      <c r="I29" s="25"/>
      <c r="J29" s="24">
        <v>580</v>
      </c>
      <c r="K29" s="25"/>
      <c r="L29" s="24">
        <v>218</v>
      </c>
      <c r="M29" s="25"/>
      <c r="N29" s="11">
        <v>4.2</v>
      </c>
      <c r="O29" s="11">
        <v>4.2</v>
      </c>
      <c r="P29" s="24">
        <v>234</v>
      </c>
      <c r="Q29" s="25"/>
      <c r="V29" s="24">
        <v>2</v>
      </c>
      <c r="W29" s="25"/>
      <c r="X29" s="24">
        <v>580</v>
      </c>
      <c r="Y29" s="25"/>
      <c r="Z29" s="24">
        <v>219</v>
      </c>
      <c r="AA29" s="25"/>
      <c r="AB29" s="11">
        <v>4.5999999999999996</v>
      </c>
      <c r="AC29" s="11">
        <v>5</v>
      </c>
      <c r="AD29" s="24">
        <v>254</v>
      </c>
      <c r="AE29" s="25"/>
    </row>
    <row r="30" spans="8:34" ht="15.75" thickBot="1" x14ac:dyDescent="0.3">
      <c r="H30" s="24">
        <v>3</v>
      </c>
      <c r="I30" s="25"/>
      <c r="J30" s="24">
        <v>580</v>
      </c>
      <c r="K30" s="25"/>
      <c r="L30" s="24">
        <v>219</v>
      </c>
      <c r="M30" s="25"/>
      <c r="N30" s="11">
        <v>4</v>
      </c>
      <c r="O30" s="11">
        <v>4.2</v>
      </c>
      <c r="P30" s="24">
        <v>236</v>
      </c>
      <c r="Q30" s="25"/>
      <c r="V30" s="24">
        <v>3</v>
      </c>
      <c r="W30" s="25"/>
      <c r="X30" s="24">
        <v>580</v>
      </c>
      <c r="Y30" s="25"/>
      <c r="Z30" s="24">
        <v>219</v>
      </c>
      <c r="AA30" s="25"/>
      <c r="AB30" s="11">
        <v>4.7</v>
      </c>
      <c r="AC30" s="11">
        <v>4.9000000000000004</v>
      </c>
      <c r="AD30" s="24">
        <v>252</v>
      </c>
      <c r="AE30" s="25"/>
    </row>
    <row r="31" spans="8:34" ht="15.75" thickBot="1" x14ac:dyDescent="0.3">
      <c r="H31" s="24">
        <v>4</v>
      </c>
      <c r="I31" s="25"/>
      <c r="J31" s="24">
        <v>581</v>
      </c>
      <c r="K31" s="25"/>
      <c r="L31" s="24">
        <v>219</v>
      </c>
      <c r="M31" s="25"/>
      <c r="N31" s="11">
        <v>4.3</v>
      </c>
      <c r="O31" s="11">
        <v>4.3</v>
      </c>
      <c r="P31" s="24">
        <v>236</v>
      </c>
      <c r="Q31" s="25"/>
      <c r="V31" s="24">
        <v>4</v>
      </c>
      <c r="W31" s="25"/>
      <c r="X31" s="24">
        <v>580</v>
      </c>
      <c r="Y31" s="25"/>
      <c r="Z31" s="24">
        <v>219</v>
      </c>
      <c r="AA31" s="25"/>
      <c r="AB31" s="11">
        <v>5</v>
      </c>
      <c r="AC31" s="11">
        <v>4.8</v>
      </c>
      <c r="AD31" s="24">
        <v>254</v>
      </c>
      <c r="AE31" s="25"/>
    </row>
    <row r="32" spans="8:34" ht="15.75" thickBot="1" x14ac:dyDescent="0.3">
      <c r="H32" s="26">
        <v>5</v>
      </c>
      <c r="I32" s="27"/>
      <c r="J32" s="26">
        <v>580</v>
      </c>
      <c r="K32" s="27"/>
      <c r="L32" s="26">
        <v>219</v>
      </c>
      <c r="M32" s="27"/>
      <c r="N32" s="11">
        <v>4.0999999999999996</v>
      </c>
      <c r="O32" s="11">
        <v>4.0999999999999996</v>
      </c>
      <c r="P32" s="26">
        <v>234</v>
      </c>
      <c r="Q32" s="27"/>
      <c r="V32" s="26">
        <v>5</v>
      </c>
      <c r="W32" s="27"/>
      <c r="X32" s="26">
        <v>580</v>
      </c>
      <c r="Y32" s="27"/>
      <c r="Z32" s="26">
        <v>219</v>
      </c>
      <c r="AA32" s="27"/>
      <c r="AB32" s="11">
        <v>4.9000000000000004</v>
      </c>
      <c r="AC32" s="11">
        <v>4.8</v>
      </c>
      <c r="AD32" s="26">
        <v>252</v>
      </c>
      <c r="AE32" s="27"/>
    </row>
    <row r="33" spans="8:34" ht="15.75" thickBot="1" x14ac:dyDescent="0.3">
      <c r="H33" s="26" t="s">
        <v>12</v>
      </c>
      <c r="I33" s="27"/>
      <c r="J33" s="32">
        <f>AVERAGE(J28:K32)</f>
        <v>580</v>
      </c>
      <c r="K33" s="33"/>
      <c r="L33" s="32">
        <f>AVERAGE(L28:M32)</f>
        <v>217.2</v>
      </c>
      <c r="M33" s="33"/>
      <c r="N33" s="34">
        <f>AVERAGE(N28:O32)</f>
        <v>4.1500000000000004</v>
      </c>
      <c r="O33" s="35"/>
      <c r="P33" s="32">
        <f>AVERAGE(P28:Q32)</f>
        <v>235.2</v>
      </c>
      <c r="Q33" s="33"/>
      <c r="R33" s="14">
        <f>J33*L33*N33</f>
        <v>522800.4</v>
      </c>
      <c r="S33" s="16">
        <f>P33/R33</f>
        <v>4.4988488914698608E-4</v>
      </c>
      <c r="T33" s="17">
        <f>S34/S33*100</f>
        <v>2.8898029091046462</v>
      </c>
      <c r="V33" s="26" t="s">
        <v>12</v>
      </c>
      <c r="W33" s="27"/>
      <c r="X33" s="28">
        <f>AVERAGE(X28:Y32)</f>
        <v>579.4</v>
      </c>
      <c r="Y33" s="29"/>
      <c r="Z33" s="28">
        <f>AVERAGE(Z28:AA32)</f>
        <v>217.6</v>
      </c>
      <c r="AA33" s="29"/>
      <c r="AB33" s="34">
        <f>AVERAGE(AB28:AC32)</f>
        <v>4.8699999999999992</v>
      </c>
      <c r="AC33" s="35"/>
      <c r="AD33" s="28">
        <f>AVERAGE(AD28:AE32)</f>
        <v>253.2</v>
      </c>
      <c r="AE33" s="29"/>
      <c r="AF33" s="14">
        <f>X33*Z33*AB33</f>
        <v>613997.13279999979</v>
      </c>
      <c r="AG33" s="16">
        <f>AD33/AF33</f>
        <v>4.1237977585552673E-4</v>
      </c>
      <c r="AH33" s="17">
        <f>AG34/AG33*100</f>
        <v>3.0789753423165034</v>
      </c>
    </row>
    <row r="34" spans="8:34" ht="15.75" thickBot="1" x14ac:dyDescent="0.3">
      <c r="H34" s="19" t="s">
        <v>13</v>
      </c>
      <c r="I34" s="21"/>
      <c r="J34" s="30">
        <f>_xlfn.STDEV.P(J28:K32)</f>
        <v>0.63245553203367588</v>
      </c>
      <c r="K34" s="31"/>
      <c r="L34" s="30">
        <f>_xlfn.STDEV.P(L28:M32)</f>
        <v>3.1240998703626612</v>
      </c>
      <c r="M34" s="31"/>
      <c r="N34" s="30">
        <f>_xlfn.STDEV.P(N28:O32)</f>
        <v>0.10246950765959602</v>
      </c>
      <c r="O34" s="31"/>
      <c r="P34" s="30">
        <f>_xlfn.STDEV.P(P28:Q32)</f>
        <v>0.9797958971132712</v>
      </c>
      <c r="Q34" s="31"/>
      <c r="R34" s="14">
        <f>SQRT( J34^2*(L33*N33)^2 + L34^2*(J33*N33)^2+N34^2*(L33*J33)^2 )</f>
        <v>14950.100690288347</v>
      </c>
      <c r="S34" s="14">
        <f>SQRT(P34^2*(1/R33)^2 + R34^2*(P33/(R33^2))^2)</f>
        <v>1.3000786614191816E-5</v>
      </c>
      <c r="V34" s="19" t="s">
        <v>13</v>
      </c>
      <c r="W34" s="21"/>
      <c r="X34" s="30">
        <f>_xlfn.STDEV.P(X28:Y32)</f>
        <v>1.2</v>
      </c>
      <c r="Y34" s="31"/>
      <c r="Z34" s="30">
        <f>_xlfn.STDEV.P(Z28:AA32)</f>
        <v>2.8</v>
      </c>
      <c r="AA34" s="31"/>
      <c r="AB34" s="30">
        <f>_xlfn.STDEV.P(AB28:AC32)</f>
        <v>0.13453624047073717</v>
      </c>
      <c r="AC34" s="31"/>
      <c r="AD34" s="30">
        <f>_xlfn.STDEV.P(AD28:AE32)</f>
        <v>0.9797958971132712</v>
      </c>
      <c r="AE34" s="31"/>
      <c r="AF34" s="14">
        <f>SQRT( X34^2*(Z33*AB33)^2 + Z34^2*(X33*AB33)^2+AB34^2*(Z33*X33)^2 )</f>
        <v>18754.921167353976</v>
      </c>
      <c r="AG34" s="14">
        <f>SQRT(AD34^2*(1/AF33)^2 + AF34^2*(AD33/(AF33^2))^2)</f>
        <v>1.2697071615291734E-5</v>
      </c>
    </row>
    <row r="35" spans="8:34" ht="15.75" thickBot="1" x14ac:dyDescent="0.3">
      <c r="H35" s="19" t="s">
        <v>24</v>
      </c>
      <c r="I35" s="21"/>
      <c r="J35" s="19" t="s">
        <v>28</v>
      </c>
      <c r="K35" s="20"/>
      <c r="L35" s="20"/>
      <c r="M35" s="20"/>
      <c r="N35" s="20"/>
      <c r="O35" s="20"/>
      <c r="P35" s="20"/>
      <c r="Q35" s="21"/>
      <c r="R35" s="15">
        <f>R34/R33*100</f>
        <v>2.8596192141950061</v>
      </c>
      <c r="S35" s="15">
        <f>S34/S33*100</f>
        <v>2.8898029091046462</v>
      </c>
      <c r="V35" s="19" t="s">
        <v>24</v>
      </c>
      <c r="W35" s="21"/>
      <c r="X35" s="19" t="s">
        <v>29</v>
      </c>
      <c r="Y35" s="20"/>
      <c r="Z35" s="20"/>
      <c r="AA35" s="20"/>
      <c r="AB35" s="20"/>
      <c r="AC35" s="20"/>
      <c r="AD35" s="20"/>
      <c r="AE35" s="21"/>
      <c r="AF35" s="15">
        <f>AF34/AF33*100</f>
        <v>3.0545616853007531</v>
      </c>
      <c r="AG35" s="15">
        <f>AG34/AG33*100</f>
        <v>3.0789753423165034</v>
      </c>
    </row>
    <row r="36" spans="8:34" ht="15.75" thickBot="1" x14ac:dyDescent="0.3"/>
    <row r="37" spans="8:34" ht="15.75" thickBot="1" x14ac:dyDescent="0.3">
      <c r="H37" s="19" t="s">
        <v>20</v>
      </c>
      <c r="I37" s="20"/>
      <c r="J37" s="20"/>
      <c r="K37" s="21"/>
      <c r="V37" s="19" t="s">
        <v>21</v>
      </c>
      <c r="W37" s="20"/>
      <c r="X37" s="20"/>
      <c r="Y37" s="21"/>
    </row>
    <row r="38" spans="8:34" ht="15.75" thickBot="1" x14ac:dyDescent="0.3">
      <c r="H38" s="22" t="s">
        <v>11</v>
      </c>
      <c r="I38" s="23"/>
      <c r="J38" s="19" t="s">
        <v>7</v>
      </c>
      <c r="K38" s="21"/>
      <c r="L38" s="19" t="s">
        <v>8</v>
      </c>
      <c r="M38" s="21"/>
      <c r="N38" s="19" t="s">
        <v>9</v>
      </c>
      <c r="O38" s="21"/>
      <c r="P38" s="19" t="s">
        <v>10</v>
      </c>
      <c r="Q38" s="21"/>
      <c r="V38" s="22" t="s">
        <v>11</v>
      </c>
      <c r="W38" s="23"/>
      <c r="X38" s="19" t="s">
        <v>7</v>
      </c>
      <c r="Y38" s="21"/>
      <c r="Z38" s="19" t="s">
        <v>8</v>
      </c>
      <c r="AA38" s="21"/>
      <c r="AB38" s="19" t="s">
        <v>9</v>
      </c>
      <c r="AC38" s="21"/>
      <c r="AD38" s="19" t="s">
        <v>10</v>
      </c>
      <c r="AE38" s="21"/>
    </row>
    <row r="39" spans="8:34" ht="15.75" thickBot="1" x14ac:dyDescent="0.3">
      <c r="H39" s="22">
        <v>1</v>
      </c>
      <c r="I39" s="23"/>
      <c r="J39" s="22">
        <v>574</v>
      </c>
      <c r="K39" s="23"/>
      <c r="L39" s="22">
        <v>209</v>
      </c>
      <c r="M39" s="23"/>
      <c r="N39" s="11">
        <v>4.5</v>
      </c>
      <c r="O39" s="11">
        <v>4.7</v>
      </c>
      <c r="P39" s="22">
        <v>226</v>
      </c>
      <c r="Q39" s="23"/>
      <c r="V39" s="22">
        <v>1</v>
      </c>
      <c r="W39" s="23"/>
      <c r="X39" s="22">
        <v>576</v>
      </c>
      <c r="Y39" s="23"/>
      <c r="Z39" s="22">
        <v>199</v>
      </c>
      <c r="AA39" s="23"/>
      <c r="AB39" s="11">
        <v>4.3</v>
      </c>
      <c r="AC39" s="11">
        <v>4.2</v>
      </c>
      <c r="AD39" s="22">
        <v>210</v>
      </c>
      <c r="AE39" s="23"/>
    </row>
    <row r="40" spans="8:34" ht="15.75" thickBot="1" x14ac:dyDescent="0.3">
      <c r="H40" s="24">
        <v>2</v>
      </c>
      <c r="I40" s="25"/>
      <c r="J40" s="24">
        <v>576</v>
      </c>
      <c r="K40" s="25"/>
      <c r="L40" s="24">
        <v>214</v>
      </c>
      <c r="M40" s="25"/>
      <c r="N40" s="43">
        <v>4.8</v>
      </c>
      <c r="O40" s="11">
        <v>4.5999999999999996</v>
      </c>
      <c r="P40" s="24">
        <v>226</v>
      </c>
      <c r="Q40" s="25"/>
      <c r="V40" s="24">
        <v>2</v>
      </c>
      <c r="W40" s="25"/>
      <c r="X40" s="24">
        <v>576</v>
      </c>
      <c r="Y40" s="25"/>
      <c r="Z40" s="24">
        <v>201</v>
      </c>
      <c r="AA40" s="25"/>
      <c r="AB40" s="11">
        <v>4.4000000000000004</v>
      </c>
      <c r="AC40" s="11">
        <v>4.5</v>
      </c>
      <c r="AD40" s="24">
        <v>212</v>
      </c>
      <c r="AE40" s="25"/>
    </row>
    <row r="41" spans="8:34" ht="15.75" thickBot="1" x14ac:dyDescent="0.3">
      <c r="H41" s="24">
        <v>3</v>
      </c>
      <c r="I41" s="25"/>
      <c r="J41" s="24">
        <v>576</v>
      </c>
      <c r="K41" s="25"/>
      <c r="L41" s="24">
        <v>219</v>
      </c>
      <c r="M41" s="25"/>
      <c r="N41" s="11">
        <v>4.5999999999999996</v>
      </c>
      <c r="O41" s="11">
        <v>4.4000000000000004</v>
      </c>
      <c r="P41" s="24">
        <v>224</v>
      </c>
      <c r="Q41" s="25"/>
      <c r="V41" s="24">
        <v>3</v>
      </c>
      <c r="W41" s="25"/>
      <c r="X41" s="24">
        <v>577</v>
      </c>
      <c r="Y41" s="25"/>
      <c r="Z41" s="24">
        <v>209</v>
      </c>
      <c r="AA41" s="25"/>
      <c r="AB41" s="11">
        <v>4.4000000000000004</v>
      </c>
      <c r="AC41" s="11">
        <v>4.5999999999999996</v>
      </c>
      <c r="AD41" s="24">
        <v>212</v>
      </c>
      <c r="AE41" s="25"/>
    </row>
    <row r="42" spans="8:34" ht="15.75" thickBot="1" x14ac:dyDescent="0.3">
      <c r="H42" s="24">
        <v>4</v>
      </c>
      <c r="I42" s="25"/>
      <c r="J42" s="24">
        <v>577</v>
      </c>
      <c r="K42" s="25"/>
      <c r="L42" s="24">
        <v>219</v>
      </c>
      <c r="M42" s="25"/>
      <c r="N42" s="11">
        <v>4.7</v>
      </c>
      <c r="O42" s="11">
        <v>4.5</v>
      </c>
      <c r="P42" s="24">
        <v>226</v>
      </c>
      <c r="Q42" s="25"/>
      <c r="V42" s="24">
        <v>4</v>
      </c>
      <c r="W42" s="25"/>
      <c r="X42" s="24">
        <v>578</v>
      </c>
      <c r="Y42" s="25"/>
      <c r="Z42" s="24">
        <v>219</v>
      </c>
      <c r="AA42" s="25"/>
      <c r="AB42" s="11">
        <v>4.2</v>
      </c>
      <c r="AC42" s="11">
        <v>4.5</v>
      </c>
      <c r="AD42" s="24">
        <v>210</v>
      </c>
      <c r="AE42" s="25"/>
    </row>
    <row r="43" spans="8:34" ht="15.75" thickBot="1" x14ac:dyDescent="0.3">
      <c r="H43" s="26">
        <v>5</v>
      </c>
      <c r="I43" s="27"/>
      <c r="J43" s="26">
        <v>577</v>
      </c>
      <c r="K43" s="27"/>
      <c r="L43" s="26">
        <v>220</v>
      </c>
      <c r="M43" s="27"/>
      <c r="N43" s="11">
        <v>4.5</v>
      </c>
      <c r="O43" s="11">
        <v>4.5999999999999996</v>
      </c>
      <c r="P43" s="26">
        <v>226</v>
      </c>
      <c r="Q43" s="27"/>
      <c r="V43" s="26">
        <v>5</v>
      </c>
      <c r="W43" s="27"/>
      <c r="X43" s="26">
        <v>577</v>
      </c>
      <c r="Y43" s="27"/>
      <c r="Z43" s="26">
        <v>219</v>
      </c>
      <c r="AA43" s="27"/>
      <c r="AB43" s="11">
        <v>4.3</v>
      </c>
      <c r="AC43" s="11">
        <v>4.3</v>
      </c>
      <c r="AD43" s="26">
        <v>212</v>
      </c>
      <c r="AE43" s="27"/>
    </row>
    <row r="44" spans="8:34" ht="15.75" thickBot="1" x14ac:dyDescent="0.3">
      <c r="H44" s="26" t="s">
        <v>12</v>
      </c>
      <c r="I44" s="27"/>
      <c r="J44" s="32">
        <f>AVERAGE(J39:K43)</f>
        <v>576</v>
      </c>
      <c r="K44" s="33"/>
      <c r="L44" s="32">
        <f>AVERAGE(L39:M43)</f>
        <v>216.2</v>
      </c>
      <c r="M44" s="33"/>
      <c r="N44" s="34">
        <f>AVERAGE(N39:O43)</f>
        <v>4.5900000000000007</v>
      </c>
      <c r="O44" s="35"/>
      <c r="P44" s="32">
        <f>AVERAGE(P39:Q43)</f>
        <v>225.6</v>
      </c>
      <c r="Q44" s="33"/>
      <c r="R44" s="14">
        <f>J44*L44*N44</f>
        <v>571598.2080000001</v>
      </c>
      <c r="S44" s="16">
        <f>P44/R44</f>
        <v>3.9468283287550119E-4</v>
      </c>
      <c r="T44" s="17">
        <f>S45/S44*100</f>
        <v>3.1621018141025679</v>
      </c>
      <c r="V44" s="26" t="s">
        <v>12</v>
      </c>
      <c r="W44" s="27"/>
      <c r="X44" s="28">
        <f>AVERAGE(X39:Y43)</f>
        <v>576.79999999999995</v>
      </c>
      <c r="Y44" s="29"/>
      <c r="Z44" s="28">
        <f>AVERAGE(Z39:AA43)</f>
        <v>209.4</v>
      </c>
      <c r="AA44" s="29"/>
      <c r="AB44" s="34">
        <f>AVERAGE(AB39:AC43)</f>
        <v>4.3699999999999992</v>
      </c>
      <c r="AC44" s="35"/>
      <c r="AD44" s="28">
        <f>AVERAGE(AD39:AE43)</f>
        <v>211.2</v>
      </c>
      <c r="AE44" s="29"/>
      <c r="AF44" s="14">
        <f>X44*Z44*AB44</f>
        <v>527816.99039999989</v>
      </c>
      <c r="AG44" s="16">
        <f>AD44/AF44</f>
        <v>4.0013869170817058E-4</v>
      </c>
      <c r="AH44" s="17">
        <f>AG45/AG44*100</f>
        <v>5.0228402485002084</v>
      </c>
    </row>
    <row r="45" spans="8:34" ht="15.75" thickBot="1" x14ac:dyDescent="0.3">
      <c r="H45" s="19" t="s">
        <v>13</v>
      </c>
      <c r="I45" s="21"/>
      <c r="J45" s="30">
        <f>_xlfn.STDEV.P(J39:K43)</f>
        <v>1.0954451150103321</v>
      </c>
      <c r="K45" s="31"/>
      <c r="L45" s="30">
        <f>_xlfn.STDEV.P(L39:M43)</f>
        <v>4.1665333311999309</v>
      </c>
      <c r="M45" s="31"/>
      <c r="N45" s="30">
        <f>_xlfn.STDEV.P(N39:O43)</f>
        <v>0.1135781669160054</v>
      </c>
      <c r="O45" s="31"/>
      <c r="P45" s="30">
        <f>_xlfn.STDEV.P(P39:Q43)</f>
        <v>0.8</v>
      </c>
      <c r="Q45" s="31"/>
      <c r="R45" s="14">
        <f>SQRT( J45^2*(L44*N44)^2 + L45^2*(J44*N44)^2+N45^2*(L44*J44)^2 )</f>
        <v>17960.503161470409</v>
      </c>
      <c r="S45" s="14">
        <f>SQRT(P45^2*(1/R44)^2 + R45^2*(P44/(R44^2))^2)</f>
        <v>1.2480273018307629E-5</v>
      </c>
      <c r="V45" s="19" t="s">
        <v>13</v>
      </c>
      <c r="W45" s="21"/>
      <c r="X45" s="30">
        <f>_xlfn.STDEV.P(X39:Y43)</f>
        <v>0.74833147735478833</v>
      </c>
      <c r="Y45" s="31"/>
      <c r="Z45" s="30">
        <f>_xlfn.STDEV.P(Z39:AA43)</f>
        <v>8.5229103010650071</v>
      </c>
      <c r="AA45" s="31"/>
      <c r="AB45" s="30">
        <f>_xlfn.STDEV.P(AB39:AC43)</f>
        <v>0.12688577540449511</v>
      </c>
      <c r="AC45" s="31"/>
      <c r="AD45" s="30">
        <f>_xlfn.STDEV.P(AD39:AE43)</f>
        <v>0.9797958971132712</v>
      </c>
      <c r="AE45" s="31"/>
      <c r="AF45" s="14">
        <f>SQRT( X45^2*(Z44*AB44)^2 + Z45^2*(X44*AB44)^2+AB45^2*(Z44*X44)^2 )</f>
        <v>26398.081615018193</v>
      </c>
      <c r="AG45" s="14">
        <f>SQRT(AD45^2*(1/AF44)^2 + AF45^2*(AD44/(AF44^2))^2)</f>
        <v>2.0098327256940158E-5</v>
      </c>
    </row>
    <row r="46" spans="8:34" ht="15.75" thickBot="1" x14ac:dyDescent="0.3">
      <c r="H46" s="19" t="s">
        <v>24</v>
      </c>
      <c r="I46" s="21"/>
      <c r="J46" s="19" t="s">
        <v>27</v>
      </c>
      <c r="K46" s="20"/>
      <c r="L46" s="20"/>
      <c r="M46" s="20"/>
      <c r="N46" s="20"/>
      <c r="O46" s="20"/>
      <c r="P46" s="20"/>
      <c r="Q46" s="21"/>
      <c r="R46" s="15">
        <f>R45/R44*100</f>
        <v>3.1421552604780745</v>
      </c>
      <c r="S46" s="15">
        <f>S45/S44*100</f>
        <v>3.1621018141025679</v>
      </c>
      <c r="V46" s="19" t="s">
        <v>24</v>
      </c>
      <c r="W46" s="21"/>
      <c r="X46" s="19" t="s">
        <v>26</v>
      </c>
      <c r="Y46" s="20"/>
      <c r="Z46" s="20"/>
      <c r="AA46" s="20"/>
      <c r="AB46" s="20"/>
      <c r="AC46" s="20"/>
      <c r="AD46" s="20"/>
      <c r="AE46" s="21"/>
      <c r="AF46" s="15">
        <f>AF45/AF44*100</f>
        <v>5.0013701898858383</v>
      </c>
      <c r="AG46" s="15">
        <f>AG45/AG44*100</f>
        <v>5.0228402485002084</v>
      </c>
    </row>
    <row r="47" spans="8:34" ht="15.75" thickBot="1" x14ac:dyDescent="0.3"/>
    <row r="48" spans="8:34" ht="15.75" thickBot="1" x14ac:dyDescent="0.3">
      <c r="H48" s="19" t="s">
        <v>22</v>
      </c>
      <c r="I48" s="20"/>
      <c r="J48" s="20"/>
      <c r="K48" s="21"/>
      <c r="V48" s="19" t="s">
        <v>23</v>
      </c>
      <c r="W48" s="20"/>
      <c r="X48" s="20"/>
      <c r="Y48" s="21"/>
    </row>
    <row r="49" spans="8:34" ht="15.75" thickBot="1" x14ac:dyDescent="0.3">
      <c r="H49" s="22" t="s">
        <v>11</v>
      </c>
      <c r="I49" s="23"/>
      <c r="J49" s="19" t="s">
        <v>7</v>
      </c>
      <c r="K49" s="21"/>
      <c r="L49" s="19" t="s">
        <v>8</v>
      </c>
      <c r="M49" s="21"/>
      <c r="N49" s="19" t="s">
        <v>9</v>
      </c>
      <c r="O49" s="21"/>
      <c r="P49" s="19" t="s">
        <v>10</v>
      </c>
      <c r="Q49" s="21"/>
      <c r="V49" s="22" t="s">
        <v>11</v>
      </c>
      <c r="W49" s="23"/>
      <c r="X49" s="19" t="s">
        <v>7</v>
      </c>
      <c r="Y49" s="21"/>
      <c r="Z49" s="19" t="s">
        <v>8</v>
      </c>
      <c r="AA49" s="21"/>
      <c r="AB49" s="19" t="s">
        <v>9</v>
      </c>
      <c r="AC49" s="21"/>
      <c r="AD49" s="19" t="s">
        <v>10</v>
      </c>
      <c r="AE49" s="21"/>
    </row>
    <row r="50" spans="8:34" ht="15.75" thickBot="1" x14ac:dyDescent="0.3">
      <c r="H50" s="22">
        <v>1</v>
      </c>
      <c r="I50" s="23"/>
      <c r="J50" s="22">
        <v>581</v>
      </c>
      <c r="K50" s="23"/>
      <c r="L50" s="22">
        <v>218</v>
      </c>
      <c r="M50" s="23"/>
      <c r="N50" s="11">
        <v>5.0999999999999996</v>
      </c>
      <c r="O50" s="8">
        <v>5.0999999999999996</v>
      </c>
      <c r="P50" s="22">
        <v>272</v>
      </c>
      <c r="Q50" s="23"/>
      <c r="V50" s="22">
        <v>1</v>
      </c>
      <c r="W50" s="23"/>
      <c r="X50" s="22">
        <v>580</v>
      </c>
      <c r="Y50" s="23"/>
      <c r="Z50" s="22">
        <v>218</v>
      </c>
      <c r="AA50" s="23"/>
      <c r="AB50" s="11">
        <v>5</v>
      </c>
      <c r="AC50" s="11">
        <v>4.8</v>
      </c>
      <c r="AD50" s="22">
        <v>268</v>
      </c>
      <c r="AE50" s="23"/>
    </row>
    <row r="51" spans="8:34" ht="15.75" thickBot="1" x14ac:dyDescent="0.3">
      <c r="H51" s="24">
        <v>2</v>
      </c>
      <c r="I51" s="25"/>
      <c r="J51" s="24">
        <v>581</v>
      </c>
      <c r="K51" s="25"/>
      <c r="L51" s="24">
        <v>218</v>
      </c>
      <c r="M51" s="25"/>
      <c r="N51" s="12">
        <v>5.2</v>
      </c>
      <c r="O51" s="9">
        <v>5.2</v>
      </c>
      <c r="P51" s="24">
        <v>274</v>
      </c>
      <c r="Q51" s="25"/>
      <c r="V51" s="24">
        <v>2</v>
      </c>
      <c r="W51" s="25"/>
      <c r="X51" s="24">
        <v>581</v>
      </c>
      <c r="Y51" s="25"/>
      <c r="Z51" s="24">
        <v>218</v>
      </c>
      <c r="AA51" s="25"/>
      <c r="AB51" s="11">
        <v>4.8</v>
      </c>
      <c r="AC51" s="11">
        <v>4.9000000000000004</v>
      </c>
      <c r="AD51" s="24">
        <v>270</v>
      </c>
      <c r="AE51" s="25"/>
    </row>
    <row r="52" spans="8:34" ht="15.75" thickBot="1" x14ac:dyDescent="0.3">
      <c r="H52" s="24">
        <v>3</v>
      </c>
      <c r="I52" s="25"/>
      <c r="J52" s="24">
        <v>582</v>
      </c>
      <c r="K52" s="25"/>
      <c r="L52" s="24">
        <v>218</v>
      </c>
      <c r="M52" s="25"/>
      <c r="N52" s="12">
        <v>5.0999999999999996</v>
      </c>
      <c r="O52" s="9">
        <v>5.0999999999999996</v>
      </c>
      <c r="P52" s="24">
        <v>272</v>
      </c>
      <c r="Q52" s="25"/>
      <c r="V52" s="24">
        <v>3</v>
      </c>
      <c r="W52" s="25"/>
      <c r="X52" s="24">
        <v>582</v>
      </c>
      <c r="Y52" s="25"/>
      <c r="Z52" s="24">
        <v>217</v>
      </c>
      <c r="AA52" s="25"/>
      <c r="AB52" s="11">
        <v>4.9000000000000004</v>
      </c>
      <c r="AC52" s="11">
        <v>4.9000000000000004</v>
      </c>
      <c r="AD52" s="24">
        <v>268</v>
      </c>
      <c r="AE52" s="25"/>
    </row>
    <row r="53" spans="8:34" ht="15.75" thickBot="1" x14ac:dyDescent="0.3">
      <c r="H53" s="24">
        <v>4</v>
      </c>
      <c r="I53" s="25"/>
      <c r="J53" s="24">
        <v>582</v>
      </c>
      <c r="K53" s="25"/>
      <c r="L53" s="24">
        <v>217</v>
      </c>
      <c r="M53" s="25"/>
      <c r="N53" s="12">
        <v>5.0999999999999996</v>
      </c>
      <c r="O53" s="9">
        <v>4.8</v>
      </c>
      <c r="P53" s="24">
        <v>272</v>
      </c>
      <c r="Q53" s="25"/>
      <c r="V53" s="24">
        <v>4</v>
      </c>
      <c r="W53" s="25"/>
      <c r="X53" s="24">
        <v>581</v>
      </c>
      <c r="Y53" s="25"/>
      <c r="Z53" s="24">
        <v>217</v>
      </c>
      <c r="AA53" s="25"/>
      <c r="AB53" s="11">
        <v>4.8</v>
      </c>
      <c r="AC53" s="11">
        <v>5.0999999999999996</v>
      </c>
      <c r="AD53" s="24">
        <v>270</v>
      </c>
      <c r="AE53" s="25"/>
    </row>
    <row r="54" spans="8:34" ht="15.75" thickBot="1" x14ac:dyDescent="0.3">
      <c r="H54" s="26">
        <v>5</v>
      </c>
      <c r="I54" s="27"/>
      <c r="J54" s="26">
        <v>581</v>
      </c>
      <c r="K54" s="27"/>
      <c r="L54" s="26">
        <v>217</v>
      </c>
      <c r="M54" s="27"/>
      <c r="N54" s="13">
        <v>4.8</v>
      </c>
      <c r="O54" s="10">
        <v>4.8</v>
      </c>
      <c r="P54" s="26">
        <v>274</v>
      </c>
      <c r="Q54" s="27"/>
      <c r="V54" s="26">
        <v>5</v>
      </c>
      <c r="W54" s="27"/>
      <c r="X54" s="26">
        <v>582</v>
      </c>
      <c r="Y54" s="27"/>
      <c r="Z54" s="26">
        <v>217</v>
      </c>
      <c r="AA54" s="27"/>
      <c r="AB54" s="11">
        <v>4.7</v>
      </c>
      <c r="AC54" s="43">
        <v>5</v>
      </c>
      <c r="AD54" s="26">
        <v>270</v>
      </c>
      <c r="AE54" s="27"/>
    </row>
    <row r="55" spans="8:34" ht="15.75" thickBot="1" x14ac:dyDescent="0.3">
      <c r="H55" s="26" t="s">
        <v>12</v>
      </c>
      <c r="I55" s="27"/>
      <c r="J55" s="32">
        <f>AVERAGE(J50:K54)</f>
        <v>581.4</v>
      </c>
      <c r="K55" s="33"/>
      <c r="L55" s="32">
        <f>AVERAGE(L50:M54)</f>
        <v>217.6</v>
      </c>
      <c r="M55" s="33"/>
      <c r="N55" s="34">
        <f>AVERAGE(N50:O54)</f>
        <v>5.0299999999999994</v>
      </c>
      <c r="O55" s="35"/>
      <c r="P55" s="32">
        <f>AVERAGE(P50:Q54)</f>
        <v>272.8</v>
      </c>
      <c r="Q55" s="33"/>
      <c r="R55" s="14">
        <f>J55*L55*N55</f>
        <v>636358.5791999998</v>
      </c>
      <c r="S55" s="16">
        <f>P55/R55</f>
        <v>4.2868912106591131E-4</v>
      </c>
      <c r="T55" s="17">
        <f>S56/S55*100</f>
        <v>3.116430232340043</v>
      </c>
      <c r="V55" s="26" t="s">
        <v>12</v>
      </c>
      <c r="W55" s="27"/>
      <c r="X55" s="28">
        <f>AVERAGE(X50:Y54)</f>
        <v>581.20000000000005</v>
      </c>
      <c r="Y55" s="29"/>
      <c r="Z55" s="28">
        <f>AVERAGE(Z50:AA54)</f>
        <v>217.4</v>
      </c>
      <c r="AA55" s="29"/>
      <c r="AB55" s="28">
        <f>AVERAGE(AB50:AC54)</f>
        <v>4.8899999999999997</v>
      </c>
      <c r="AC55" s="29"/>
      <c r="AD55" s="28">
        <f>AVERAGE(AD50:AE54)</f>
        <v>269.2</v>
      </c>
      <c r="AE55" s="29"/>
      <c r="AF55" s="14">
        <f>X55*Z55*AB55</f>
        <v>617865.58320000011</v>
      </c>
      <c r="AG55" s="16">
        <f>AD55/AF55</f>
        <v>4.3569347010037499E-4</v>
      </c>
      <c r="AH55" s="17">
        <f>AG56/AG55*100</f>
        <v>2.3652880400014151</v>
      </c>
    </row>
    <row r="56" spans="8:34" ht="15.75" thickBot="1" x14ac:dyDescent="0.3">
      <c r="H56" s="19" t="s">
        <v>13</v>
      </c>
      <c r="I56" s="21"/>
      <c r="J56" s="30">
        <f>_xlfn.STDEV.P(J50:K54)</f>
        <v>0.48989794855663565</v>
      </c>
      <c r="K56" s="31"/>
      <c r="L56" s="30">
        <f>_xlfn.STDEV.P(L50:M54)</f>
        <v>0.4898979485566356</v>
      </c>
      <c r="M56" s="31"/>
      <c r="N56" s="30">
        <f>_xlfn.STDEV.P(N50:O54)</f>
        <v>0.15524174696260026</v>
      </c>
      <c r="O56" s="31"/>
      <c r="P56" s="30">
        <f>_xlfn.STDEV.P(P50:Q54)</f>
        <v>0.9797958971132712</v>
      </c>
      <c r="Q56" s="31"/>
      <c r="R56" s="14">
        <f>SQRT( J56^2*(L55*N55)^2 + L56^2*(J55*N55)^2+N56^2*(L55*J55)^2 )</f>
        <v>19699.527490156786</v>
      </c>
      <c r="S56" s="14">
        <f>SQRT(P56^2*(1/R55)^2 + R56^2*(P55/(R55^2))^2)</f>
        <v>1.3359797371650868E-5</v>
      </c>
      <c r="V56" s="19" t="s">
        <v>13</v>
      </c>
      <c r="W56" s="21"/>
      <c r="X56" s="30">
        <f>_xlfn.STDEV.P(X50:Y54)</f>
        <v>0.74833147735478833</v>
      </c>
      <c r="Y56" s="31"/>
      <c r="Z56" s="30">
        <f>_xlfn.STDEV.P(Z50:AA54)</f>
        <v>0.4898979485566356</v>
      </c>
      <c r="AA56" s="31"/>
      <c r="AB56" s="30">
        <f>_xlfn.STDEV.P(AB50:AC54)</f>
        <v>0.11357816691600543</v>
      </c>
      <c r="AC56" s="31"/>
      <c r="AD56" s="30">
        <f>_xlfn.STDEV.P(AD50:AE54)</f>
        <v>0.9797958971132712</v>
      </c>
      <c r="AE56" s="31"/>
      <c r="AF56" s="14">
        <f>SQRT( X56^2*(Z55*AB55)^2 + Z56^2*(X55*AB55)^2+AB56^2*(Z55*X55)^2 )</f>
        <v>14440.242304881494</v>
      </c>
      <c r="AG56" s="14">
        <f>SQRT(AD56^2*(1/AF55)^2 + AF56^2*(AD55/(AF55^2))^2)</f>
        <v>1.0305405539351311E-5</v>
      </c>
    </row>
    <row r="57" spans="8:34" ht="15.75" thickBot="1" x14ac:dyDescent="0.3">
      <c r="H57" s="19" t="s">
        <v>24</v>
      </c>
      <c r="I57" s="21"/>
      <c r="J57" s="19" t="s">
        <v>25</v>
      </c>
      <c r="K57" s="20"/>
      <c r="L57" s="20"/>
      <c r="M57" s="20"/>
      <c r="N57" s="20"/>
      <c r="O57" s="20"/>
      <c r="P57" s="20"/>
      <c r="Q57" s="21"/>
      <c r="R57" s="15">
        <f>R56/R55*100</f>
        <v>3.0956646353259054</v>
      </c>
      <c r="S57" s="15">
        <f>S56/S55*100</f>
        <v>3.116430232340043</v>
      </c>
      <c r="V57" s="19" t="s">
        <v>24</v>
      </c>
      <c r="W57" s="21"/>
      <c r="X57" s="19" t="s">
        <v>25</v>
      </c>
      <c r="Y57" s="20"/>
      <c r="Z57" s="20"/>
      <c r="AA57" s="20"/>
      <c r="AB57" s="20"/>
      <c r="AC57" s="20"/>
      <c r="AD57" s="20"/>
      <c r="AE57" s="21"/>
      <c r="AF57" s="15">
        <f>AF56/AF55*100</f>
        <v>2.3371171169777325</v>
      </c>
      <c r="AG57" s="15">
        <f>AG56/AG55*100</f>
        <v>2.3652880400014151</v>
      </c>
    </row>
    <row r="65" spans="18:18" x14ac:dyDescent="0.25">
      <c r="R65" s="18">
        <f>AVERAGE(S44,S55,AG55,AG44,AG33,S33,S22,AG22,AG11,S11)*1000000</f>
        <v>420.72765625740277</v>
      </c>
    </row>
  </sheetData>
  <mergeCells count="387">
    <mergeCell ref="H5:I5"/>
    <mergeCell ref="H6:I6"/>
    <mergeCell ref="B2:G2"/>
    <mergeCell ref="B5:D5"/>
    <mergeCell ref="D8:E12"/>
    <mergeCell ref="C14:D14"/>
    <mergeCell ref="E14:F14"/>
    <mergeCell ref="J5:K5"/>
    <mergeCell ref="H7:I7"/>
    <mergeCell ref="H8:I8"/>
    <mergeCell ref="H9:I9"/>
    <mergeCell ref="H10:I10"/>
    <mergeCell ref="H4:K4"/>
    <mergeCell ref="J10:K10"/>
    <mergeCell ref="H11:I11"/>
    <mergeCell ref="J6:K6"/>
    <mergeCell ref="P10:Q10"/>
    <mergeCell ref="J11:K11"/>
    <mergeCell ref="L11:M11"/>
    <mergeCell ref="N11:O11"/>
    <mergeCell ref="P11:Q11"/>
    <mergeCell ref="J8:K8"/>
    <mergeCell ref="L8:M8"/>
    <mergeCell ref="P8:Q8"/>
    <mergeCell ref="J9:K9"/>
    <mergeCell ref="L9:M9"/>
    <mergeCell ref="P9:Q9"/>
    <mergeCell ref="L10:M10"/>
    <mergeCell ref="P6:Q6"/>
    <mergeCell ref="J7:K7"/>
    <mergeCell ref="L7:M7"/>
    <mergeCell ref="P7:Q7"/>
    <mergeCell ref="L5:M5"/>
    <mergeCell ref="N5:O5"/>
    <mergeCell ref="P5:Q5"/>
    <mergeCell ref="V4:Y4"/>
    <mergeCell ref="V5:W5"/>
    <mergeCell ref="X5:Y5"/>
    <mergeCell ref="L4:M4"/>
    <mergeCell ref="N4:O4"/>
    <mergeCell ref="L6:M6"/>
    <mergeCell ref="Z5:AA5"/>
    <mergeCell ref="AB5:AC5"/>
    <mergeCell ref="AD5:AE5"/>
    <mergeCell ref="V8:W8"/>
    <mergeCell ref="X8:Y8"/>
    <mergeCell ref="V6:W6"/>
    <mergeCell ref="X6:Y6"/>
    <mergeCell ref="Z8:AA8"/>
    <mergeCell ref="AD8:AE8"/>
    <mergeCell ref="V9:W9"/>
    <mergeCell ref="X9:Y9"/>
    <mergeCell ref="Z9:AA9"/>
    <mergeCell ref="AD9:AE9"/>
    <mergeCell ref="Z6:AA6"/>
    <mergeCell ref="AD6:AE6"/>
    <mergeCell ref="V7:W7"/>
    <mergeCell ref="X7:Y7"/>
    <mergeCell ref="Z7:AA7"/>
    <mergeCell ref="AD7:AE7"/>
    <mergeCell ref="V12:W12"/>
    <mergeCell ref="X12:Y12"/>
    <mergeCell ref="Z12:AA12"/>
    <mergeCell ref="AB12:AC12"/>
    <mergeCell ref="AD12:AE12"/>
    <mergeCell ref="H15:K15"/>
    <mergeCell ref="V10:W10"/>
    <mergeCell ref="X10:Y10"/>
    <mergeCell ref="Z10:AA10"/>
    <mergeCell ref="AD10:AE10"/>
    <mergeCell ref="V11:W11"/>
    <mergeCell ref="X11:Y11"/>
    <mergeCell ref="Z11:AA11"/>
    <mergeCell ref="AB11:AC11"/>
    <mergeCell ref="AD11:AE11"/>
    <mergeCell ref="J12:K12"/>
    <mergeCell ref="L12:M12"/>
    <mergeCell ref="N12:O12"/>
    <mergeCell ref="P12:Q12"/>
    <mergeCell ref="H12:I12"/>
    <mergeCell ref="V15:Y15"/>
    <mergeCell ref="H13:I13"/>
    <mergeCell ref="J13:Q13"/>
    <mergeCell ref="V13:W13"/>
    <mergeCell ref="H16:I16"/>
    <mergeCell ref="J16:K16"/>
    <mergeCell ref="L16:M16"/>
    <mergeCell ref="N16:O16"/>
    <mergeCell ref="P16:Q16"/>
    <mergeCell ref="H17:I17"/>
    <mergeCell ref="J17:K17"/>
    <mergeCell ref="L17:M17"/>
    <mergeCell ref="P17:Q17"/>
    <mergeCell ref="H20:I20"/>
    <mergeCell ref="J20:K20"/>
    <mergeCell ref="L20:M20"/>
    <mergeCell ref="P20:Q20"/>
    <mergeCell ref="H21:I21"/>
    <mergeCell ref="J21:K21"/>
    <mergeCell ref="L21:M21"/>
    <mergeCell ref="P21:Q21"/>
    <mergeCell ref="H18:I18"/>
    <mergeCell ref="J18:K18"/>
    <mergeCell ref="L18:M18"/>
    <mergeCell ref="P18:Q18"/>
    <mergeCell ref="H19:I19"/>
    <mergeCell ref="J19:K19"/>
    <mergeCell ref="L19:M19"/>
    <mergeCell ref="P19:Q19"/>
    <mergeCell ref="H26:K26"/>
    <mergeCell ref="H27:I27"/>
    <mergeCell ref="J27:K27"/>
    <mergeCell ref="L27:M27"/>
    <mergeCell ref="N27:O27"/>
    <mergeCell ref="P27:Q27"/>
    <mergeCell ref="H22:I22"/>
    <mergeCell ref="J22:K22"/>
    <mergeCell ref="L22:M22"/>
    <mergeCell ref="N22:O22"/>
    <mergeCell ref="P22:Q22"/>
    <mergeCell ref="H23:I23"/>
    <mergeCell ref="J23:K23"/>
    <mergeCell ref="L23:M23"/>
    <mergeCell ref="N23:O23"/>
    <mergeCell ref="P23:Q23"/>
    <mergeCell ref="H24:I24"/>
    <mergeCell ref="J24:Q24"/>
    <mergeCell ref="H30:I30"/>
    <mergeCell ref="J30:K30"/>
    <mergeCell ref="L30:M30"/>
    <mergeCell ref="P30:Q30"/>
    <mergeCell ref="H31:I31"/>
    <mergeCell ref="J31:K31"/>
    <mergeCell ref="L31:M31"/>
    <mergeCell ref="P31:Q31"/>
    <mergeCell ref="H28:I28"/>
    <mergeCell ref="J28:K28"/>
    <mergeCell ref="L28:M28"/>
    <mergeCell ref="P28:Q28"/>
    <mergeCell ref="H29:I29"/>
    <mergeCell ref="J29:K29"/>
    <mergeCell ref="L29:M29"/>
    <mergeCell ref="P29:Q29"/>
    <mergeCell ref="H34:I34"/>
    <mergeCell ref="J34:K34"/>
    <mergeCell ref="L34:M34"/>
    <mergeCell ref="N34:O34"/>
    <mergeCell ref="P34:Q34"/>
    <mergeCell ref="H37:K37"/>
    <mergeCell ref="H35:I35"/>
    <mergeCell ref="J35:Q35"/>
    <mergeCell ref="H32:I32"/>
    <mergeCell ref="J32:K32"/>
    <mergeCell ref="L32:M32"/>
    <mergeCell ref="P32:Q32"/>
    <mergeCell ref="H33:I33"/>
    <mergeCell ref="J33:K33"/>
    <mergeCell ref="L33:M33"/>
    <mergeCell ref="N33:O33"/>
    <mergeCell ref="P33:Q33"/>
    <mergeCell ref="H38:I38"/>
    <mergeCell ref="J38:K38"/>
    <mergeCell ref="L38:M38"/>
    <mergeCell ref="N38:O38"/>
    <mergeCell ref="P38:Q38"/>
    <mergeCell ref="H39:I39"/>
    <mergeCell ref="J39:K39"/>
    <mergeCell ref="L39:M39"/>
    <mergeCell ref="P39:Q39"/>
    <mergeCell ref="H42:I42"/>
    <mergeCell ref="J42:K42"/>
    <mergeCell ref="L42:M42"/>
    <mergeCell ref="P42:Q42"/>
    <mergeCell ref="H43:I43"/>
    <mergeCell ref="J43:K43"/>
    <mergeCell ref="L43:M43"/>
    <mergeCell ref="P43:Q43"/>
    <mergeCell ref="H40:I40"/>
    <mergeCell ref="J40:K40"/>
    <mergeCell ref="L40:M40"/>
    <mergeCell ref="P40:Q40"/>
    <mergeCell ref="H41:I41"/>
    <mergeCell ref="J41:K41"/>
    <mergeCell ref="L41:M41"/>
    <mergeCell ref="P41:Q41"/>
    <mergeCell ref="H44:I44"/>
    <mergeCell ref="J44:K44"/>
    <mergeCell ref="L44:M44"/>
    <mergeCell ref="N44:O44"/>
    <mergeCell ref="P44:Q44"/>
    <mergeCell ref="H45:I45"/>
    <mergeCell ref="J45:K45"/>
    <mergeCell ref="L45:M45"/>
    <mergeCell ref="N45:O45"/>
    <mergeCell ref="P45:Q45"/>
    <mergeCell ref="V16:W16"/>
    <mergeCell ref="X16:Y16"/>
    <mergeCell ref="V18:W18"/>
    <mergeCell ref="X18:Y18"/>
    <mergeCell ref="H54:I54"/>
    <mergeCell ref="J54:K54"/>
    <mergeCell ref="L54:M54"/>
    <mergeCell ref="P54:Q54"/>
    <mergeCell ref="H52:I52"/>
    <mergeCell ref="J52:K52"/>
    <mergeCell ref="L52:M52"/>
    <mergeCell ref="P52:Q52"/>
    <mergeCell ref="H53:I53"/>
    <mergeCell ref="J53:K53"/>
    <mergeCell ref="L53:M53"/>
    <mergeCell ref="P53:Q53"/>
    <mergeCell ref="H50:I50"/>
    <mergeCell ref="J50:K50"/>
    <mergeCell ref="L50:M50"/>
    <mergeCell ref="P50:Q50"/>
    <mergeCell ref="H51:I51"/>
    <mergeCell ref="J51:K51"/>
    <mergeCell ref="L51:M51"/>
    <mergeCell ref="V20:W20"/>
    <mergeCell ref="Z16:AA16"/>
    <mergeCell ref="AB16:AC16"/>
    <mergeCell ref="AD16:AE16"/>
    <mergeCell ref="V17:W17"/>
    <mergeCell ref="X17:Y17"/>
    <mergeCell ref="Z17:AA17"/>
    <mergeCell ref="AD17:AE17"/>
    <mergeCell ref="H56:I56"/>
    <mergeCell ref="J56:K56"/>
    <mergeCell ref="L56:M56"/>
    <mergeCell ref="N56:O56"/>
    <mergeCell ref="P56:Q56"/>
    <mergeCell ref="H55:I55"/>
    <mergeCell ref="J55:K55"/>
    <mergeCell ref="L55:M55"/>
    <mergeCell ref="N55:O55"/>
    <mergeCell ref="P55:Q55"/>
    <mergeCell ref="P51:Q51"/>
    <mergeCell ref="H48:K48"/>
    <mergeCell ref="H49:I49"/>
    <mergeCell ref="J49:K49"/>
    <mergeCell ref="L49:M49"/>
    <mergeCell ref="N49:O49"/>
    <mergeCell ref="P49:Q49"/>
    <mergeCell ref="X20:Y20"/>
    <mergeCell ref="Z20:AA20"/>
    <mergeCell ref="AD20:AE20"/>
    <mergeCell ref="V21:W21"/>
    <mergeCell ref="X21:Y21"/>
    <mergeCell ref="Z21:AA21"/>
    <mergeCell ref="AD21:AE21"/>
    <mergeCell ref="Z18:AA18"/>
    <mergeCell ref="AD18:AE18"/>
    <mergeCell ref="V19:W19"/>
    <mergeCell ref="X19:Y19"/>
    <mergeCell ref="Z19:AA19"/>
    <mergeCell ref="AD19:AE19"/>
    <mergeCell ref="X28:Y28"/>
    <mergeCell ref="Z28:AA28"/>
    <mergeCell ref="AD28:AE28"/>
    <mergeCell ref="AD27:AE27"/>
    <mergeCell ref="V22:W22"/>
    <mergeCell ref="X22:Y22"/>
    <mergeCell ref="Z22:AA22"/>
    <mergeCell ref="AB22:AC22"/>
    <mergeCell ref="AD22:AE22"/>
    <mergeCell ref="V23:W23"/>
    <mergeCell ref="X23:Y23"/>
    <mergeCell ref="Z23:AA23"/>
    <mergeCell ref="AB23:AC23"/>
    <mergeCell ref="AD23:AE23"/>
    <mergeCell ref="V24:W24"/>
    <mergeCell ref="X24:AE24"/>
    <mergeCell ref="V37:Y37"/>
    <mergeCell ref="V38:W38"/>
    <mergeCell ref="X38:Y38"/>
    <mergeCell ref="Z38:AA38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AE35"/>
    <mergeCell ref="V41:W41"/>
    <mergeCell ref="X41:Y41"/>
    <mergeCell ref="Z41:AA41"/>
    <mergeCell ref="AD41:AE41"/>
    <mergeCell ref="V42:W42"/>
    <mergeCell ref="X42:Y42"/>
    <mergeCell ref="Z42:AA42"/>
    <mergeCell ref="AD42:AE42"/>
    <mergeCell ref="V39:W39"/>
    <mergeCell ref="X39:Y39"/>
    <mergeCell ref="Z39:AA39"/>
    <mergeCell ref="AD39:AE39"/>
    <mergeCell ref="V40:W40"/>
    <mergeCell ref="X40:Y40"/>
    <mergeCell ref="Z40:AA40"/>
    <mergeCell ref="AD40:AE40"/>
    <mergeCell ref="V45:W45"/>
    <mergeCell ref="X45:Y45"/>
    <mergeCell ref="Z45:AA45"/>
    <mergeCell ref="AB45:AC45"/>
    <mergeCell ref="AD45:AE45"/>
    <mergeCell ref="V46:W46"/>
    <mergeCell ref="V43:W43"/>
    <mergeCell ref="X43:Y43"/>
    <mergeCell ref="Z43:AA43"/>
    <mergeCell ref="AD43:AE43"/>
    <mergeCell ref="V44:W44"/>
    <mergeCell ref="X44:Y44"/>
    <mergeCell ref="Z44:AA44"/>
    <mergeCell ref="AB44:AC44"/>
    <mergeCell ref="AD44:AE44"/>
    <mergeCell ref="V51:W51"/>
    <mergeCell ref="X51:Y51"/>
    <mergeCell ref="Z51:AA51"/>
    <mergeCell ref="AD51:AE51"/>
    <mergeCell ref="V52:W52"/>
    <mergeCell ref="X52:Y52"/>
    <mergeCell ref="Z52:AA52"/>
    <mergeCell ref="AD52:AE52"/>
    <mergeCell ref="V50:W50"/>
    <mergeCell ref="X50:Y50"/>
    <mergeCell ref="Z50:AA50"/>
    <mergeCell ref="AD50:AE50"/>
    <mergeCell ref="AD56:AE56"/>
    <mergeCell ref="V53:W53"/>
    <mergeCell ref="X53:Y53"/>
    <mergeCell ref="Z53:AA53"/>
    <mergeCell ref="AD53:AE53"/>
    <mergeCell ref="V54:W54"/>
    <mergeCell ref="X54:Y54"/>
    <mergeCell ref="Z54:AA54"/>
    <mergeCell ref="AD54:AE54"/>
    <mergeCell ref="H57:I57"/>
    <mergeCell ref="J57:Q57"/>
    <mergeCell ref="X57:AE57"/>
    <mergeCell ref="X46:AE46"/>
    <mergeCell ref="H46:I46"/>
    <mergeCell ref="J46:Q46"/>
    <mergeCell ref="AB38:AC38"/>
    <mergeCell ref="AD38:AE38"/>
    <mergeCell ref="V48:Y48"/>
    <mergeCell ref="V49:W49"/>
    <mergeCell ref="X49:Y49"/>
    <mergeCell ref="Z49:AA49"/>
    <mergeCell ref="AB49:AC49"/>
    <mergeCell ref="AD49:AE49"/>
    <mergeCell ref="V57:W57"/>
    <mergeCell ref="V55:W55"/>
    <mergeCell ref="X55:Y55"/>
    <mergeCell ref="Z55:AA55"/>
    <mergeCell ref="AB55:AC55"/>
    <mergeCell ref="AD55:AE55"/>
    <mergeCell ref="V56:W56"/>
    <mergeCell ref="X56:Y56"/>
    <mergeCell ref="Z56:AA56"/>
    <mergeCell ref="AB56:AC56"/>
    <mergeCell ref="X13:AE13"/>
    <mergeCell ref="V26:Y26"/>
    <mergeCell ref="V27:W27"/>
    <mergeCell ref="X27:Y27"/>
    <mergeCell ref="Z27:AA27"/>
    <mergeCell ref="AB27:AC27"/>
    <mergeCell ref="V35:W35"/>
    <mergeCell ref="V31:W31"/>
    <mergeCell ref="X31:Y31"/>
    <mergeCell ref="Z31:AA31"/>
    <mergeCell ref="AD31:AE31"/>
    <mergeCell ref="V32:W32"/>
    <mergeCell ref="X32:Y32"/>
    <mergeCell ref="Z32:AA32"/>
    <mergeCell ref="AD32:AE32"/>
    <mergeCell ref="V29:W29"/>
    <mergeCell ref="X29:Y29"/>
    <mergeCell ref="Z29:AA29"/>
    <mergeCell ref="AD29:AE29"/>
    <mergeCell ref="V30:W30"/>
    <mergeCell ref="X30:Y30"/>
    <mergeCell ref="Z30:AA30"/>
    <mergeCell ref="AD30:AE30"/>
    <mergeCell ref="V28:W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Specimens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De Lucia</dc:creator>
  <cp:lastModifiedBy>utente</cp:lastModifiedBy>
  <dcterms:created xsi:type="dcterms:W3CDTF">2015-06-05T18:17:20Z</dcterms:created>
  <dcterms:modified xsi:type="dcterms:W3CDTF">2022-04-06T22:33:51Z</dcterms:modified>
</cp:coreProperties>
</file>