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ohe\Documents\"/>
    </mc:Choice>
  </mc:AlternateContent>
  <xr:revisionPtr revIDLastSave="0" documentId="13_ncr:1_{9A901132-37DA-44D0-BF7E-ADDF3440907D}" xr6:coauthVersionLast="47" xr6:coauthVersionMax="47" xr10:uidLastSave="{00000000-0000-0000-0000-000000000000}"/>
  <bookViews>
    <workbookView xWindow="38290" yWindow="-110" windowWidth="19420" windowHeight="10300" xr2:uid="{AE4D9FBA-A82F-408D-BB92-146AD1B06448}"/>
  </bookViews>
  <sheets>
    <sheet name="Nasdaq Dorsey Wr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1" l="1"/>
  <c r="I27" i="1"/>
  <c r="I28" i="1"/>
  <c r="H28" i="1"/>
  <c r="F28" i="1"/>
  <c r="H27" i="1"/>
  <c r="F27" i="1"/>
  <c r="H26" i="1"/>
  <c r="F26" i="1"/>
  <c r="I25" i="1"/>
  <c r="H25" i="1"/>
  <c r="F25" i="1"/>
  <c r="H23" i="1"/>
  <c r="I23" i="1"/>
  <c r="F23" i="1"/>
  <c r="I24" i="1"/>
  <c r="H24" i="1"/>
  <c r="F2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</calcChain>
</file>

<file path=xl/sharedStrings.xml><?xml version="1.0" encoding="utf-8"?>
<sst xmlns="http://schemas.openxmlformats.org/spreadsheetml/2006/main" count="149" uniqueCount="134">
  <si>
    <t>Symbol</t>
  </si>
  <si>
    <t>Company</t>
  </si>
  <si>
    <t>Sector</t>
  </si>
  <si>
    <t>Current Price</t>
  </si>
  <si>
    <t>Action Price</t>
  </si>
  <si>
    <t>Target</t>
  </si>
  <si>
    <t>Stop</t>
  </si>
  <si>
    <t>Notes</t>
  </si>
  <si>
    <t>Real Estate</t>
  </si>
  <si>
    <t>Wall Street</t>
  </si>
  <si>
    <t>CCEP</t>
  </si>
  <si>
    <t>Coca-Cola Europacific Partners PLC</t>
  </si>
  <si>
    <t>Food Beverages/Soap</t>
  </si>
  <si>
    <t>hi 80s - low 90s</t>
  </si>
  <si>
    <t>COST</t>
  </si>
  <si>
    <t>Costco Wholesale Corporation</t>
  </si>
  <si>
    <t>Retailing</t>
  </si>
  <si>
    <t>mid 900s - lo 1000s</t>
  </si>
  <si>
    <t>5 TA rating, LT RS buy, LT pos trend, top 50% of RETA sector matrix, buy on pullback</t>
  </si>
  <si>
    <t>FFIV</t>
  </si>
  <si>
    <t>F5 Inc.</t>
  </si>
  <si>
    <t>Internet</t>
  </si>
  <si>
    <t>260s - 280s</t>
  </si>
  <si>
    <t>GILD</t>
  </si>
  <si>
    <t>Gilead Sciences, Inc.</t>
  </si>
  <si>
    <t>Biomedics/Genetics</t>
  </si>
  <si>
    <t>100s to mid 110s</t>
  </si>
  <si>
    <t>GRBK</t>
  </si>
  <si>
    <t>Green Brick Partners Inc.</t>
  </si>
  <si>
    <t>Building</t>
  </si>
  <si>
    <t>low-to-mid 60s</t>
  </si>
  <si>
    <t>LAMR</t>
  </si>
  <si>
    <t>Lamar Advertising Company</t>
  </si>
  <si>
    <t>Media</t>
  </si>
  <si>
    <t>mid 110s - low 120s</t>
  </si>
  <si>
    <t>LDOS</t>
  </si>
  <si>
    <t>Leidos Holdings Inc.</t>
  </si>
  <si>
    <t>Aerospace Airline</t>
  </si>
  <si>
    <t>140s - low 150s</t>
  </si>
  <si>
    <t>LNG</t>
  </si>
  <si>
    <t>Cheniere Energy, Inc.</t>
  </si>
  <si>
    <t>Oil Service</t>
  </si>
  <si>
    <t>210s - 230s</t>
  </si>
  <si>
    <t>MA</t>
  </si>
  <si>
    <t>Mastercard Incorporated Class A</t>
  </si>
  <si>
    <t>Finance</t>
  </si>
  <si>
    <t>490s - 550s</t>
  </si>
  <si>
    <t>Business Products</t>
  </si>
  <si>
    <t>SPG</t>
  </si>
  <si>
    <t>Simon Property Group, Inc.</t>
  </si>
  <si>
    <t>mid 150s - 160s</t>
  </si>
  <si>
    <t>SYK</t>
  </si>
  <si>
    <t>Stryker Corporation</t>
  </si>
  <si>
    <t>Healthcare</t>
  </si>
  <si>
    <t>372-390s</t>
  </si>
  <si>
    <t>VIRT</t>
  </si>
  <si>
    <t>Virtu Financial</t>
  </si>
  <si>
    <t>38-mid 40s</t>
  </si>
  <si>
    <t>Ideas</t>
  </si>
  <si>
    <t>ADJ Notes</t>
  </si>
  <si>
    <t>Updated R-R</t>
  </si>
  <si>
    <t>% Difference</t>
  </si>
  <si>
    <t>20% Decline</t>
  </si>
  <si>
    <t>APEI</t>
  </si>
  <si>
    <t>American Public Education Inc.</t>
  </si>
  <si>
    <t>hi 20s - low 30s</t>
  </si>
  <si>
    <t>5 for 5'er, top 10% of BUSI sector matrix, shakeout to triple top breakout, R-R&gt;2.0</t>
  </si>
  <si>
    <t>MTZ</t>
  </si>
  <si>
    <t>Mastec Inc</t>
  </si>
  <si>
    <t>160s-mid 170s</t>
  </si>
  <si>
    <t>CSL</t>
  </si>
  <si>
    <t>Carlisle Cos Inc</t>
  </si>
  <si>
    <t>Machinery and Tools</t>
  </si>
  <si>
    <t>370s - 390s</t>
  </si>
  <si>
    <t>WMB</t>
  </si>
  <si>
    <t>Williams Companies Inc.</t>
  </si>
  <si>
    <t>Gas Utilities</t>
  </si>
  <si>
    <t>hi 50s - lo 60s</t>
  </si>
  <si>
    <t>5 TA rating, top 50% of GUTI sector matrix, LT mkt RS buy &amp; pos trend, buy-on-pullback</t>
  </si>
  <si>
    <t>PRDO</t>
  </si>
  <si>
    <t>Perdoceo Education Corporation</t>
  </si>
  <si>
    <t>hi 20s - lo 30s</t>
  </si>
  <si>
    <t>5 for 5'er, top 20% of FOOD sector matrix, LT pos peer &amp; mkt RS, quad top, 2.4% yield, Earn. 8/6</t>
  </si>
  <si>
    <t>4 for 5'er, favored MACH sector matrix, LT pos mkt RS, bearish signal reversal, good R-R, Earn. 7/23</t>
  </si>
  <si>
    <t>5 for 5'er. top half of favored INET sector matrix, LT pos peer RS, triple top breakout, Earn. 7/30</t>
  </si>
  <si>
    <t>4 TA rating, top 50% of BIOM sector matrix, LT pos trend, buy on pullback, Earn. 8/7</t>
  </si>
  <si>
    <t>4 for 5'er, top half of BUIL sector matrix, spread quad top, Earn. 7/30</t>
  </si>
  <si>
    <t>5 TA rating, LT RS buy, LT peer RS buy, positive trend, buy-on-pullback, Earn. 8/7</t>
  </si>
  <si>
    <t>5 TA rating, LT RS buy against mkt and peers, LT pos trend, buy on pullback, Earn. 8/6</t>
  </si>
  <si>
    <t>5 TA rating, top 10% of BUIL sector matrix, consec buy signals, buy-on-pullback, Earn. 7/31</t>
  </si>
  <si>
    <t>5 Ta rating, top 20% of BUSI sector matrix, LT mkt RS buy &amp; pos trend, buy-on-pullback, Earn. 7/31</t>
  </si>
  <si>
    <t>5 TA rating, top 33% of HEAL sector matrix, LT RS buy, consec buy signals, recent pos trend, Earn. 7/31</t>
  </si>
  <si>
    <t>OLLI</t>
  </si>
  <si>
    <t>Ollies Bargain Outlet Holding Inc.</t>
  </si>
  <si>
    <t>120s</t>
  </si>
  <si>
    <t>5 for 5'er, LT pos peer &amp; mkt RS, bullish catapult, good R-R, 5.2% yield, Earn. 8/8</t>
  </si>
  <si>
    <t>5 for 5'er, top 25% of favored RETA sector matrix, LT pos mkt RS, buy on pullback</t>
  </si>
  <si>
    <t>5 for 5'er, top 20% of REAL sector matrix, LT pos mkt RS, buy on pullback, 5.2% yield, Earn. 8/4</t>
  </si>
  <si>
    <t>DRI</t>
  </si>
  <si>
    <t>MNST</t>
  </si>
  <si>
    <t>Monster Beverage Corp.</t>
  </si>
  <si>
    <t>ARES</t>
  </si>
  <si>
    <t>Ares Management Corp</t>
  </si>
  <si>
    <t>mid 160s - 170s</t>
  </si>
  <si>
    <t>5 for 5'er, top half of favored FINA sector matrix, LT pos peer &amp; mkt RS, bullish triangle, Earn. 8/1</t>
  </si>
  <si>
    <t>5 for 5'er, favored AERO sector, LT pos mkt &amp; peer RS, bullish catapult, Earn. 8/5</t>
  </si>
  <si>
    <t>5 TA rating, top 20% of FOOD sector matrix, LT RS buy, buy-on-pullback</t>
  </si>
  <si>
    <t>4 TA rating, pos trend, recent RS buy, top 10% of WALL sector matrix, consec. buy signals, Earn. 7/30</t>
  </si>
  <si>
    <t>Earnings expected 8/11</t>
  </si>
  <si>
    <t>Earnings expected 8/11, R-R &lt; 2.0</t>
  </si>
  <si>
    <t>TA rating dropped to 4</t>
  </si>
  <si>
    <t>Earnings expected 8/13</t>
  </si>
  <si>
    <t>earnings within 2 weeks</t>
  </si>
  <si>
    <t>Welltower Inc.</t>
  </si>
  <si>
    <t>WELL</t>
  </si>
  <si>
    <t>PLNT</t>
  </si>
  <si>
    <t>Planet Fitness Inc</t>
  </si>
  <si>
    <t>Leisure</t>
  </si>
  <si>
    <t>APTV</t>
  </si>
  <si>
    <t>COR</t>
  </si>
  <si>
    <t xml:space="preserve">Cencora Inc. </t>
  </si>
  <si>
    <t>Drugs</t>
  </si>
  <si>
    <t>Aptiv PLC</t>
  </si>
  <si>
    <t>Auto and Parts</t>
  </si>
  <si>
    <t>DTM</t>
  </si>
  <si>
    <t>Darden Resturaunts, Inc.</t>
  </si>
  <si>
    <t xml:space="preserve">DT Midstream, Inc. </t>
  </si>
  <si>
    <t>Oil Services</t>
  </si>
  <si>
    <r>
      <t xml:space="preserve">5 for 5'er,  LT RS vs market and peers, 3 consecutive buy signals, ranks 4th in sector matrix, support at 150, 144, and 142, recent buy signal, </t>
    </r>
    <r>
      <rPr>
        <b/>
        <sz val="11"/>
        <color theme="1"/>
        <rFont val="Aptos Narrow"/>
        <family val="2"/>
        <scheme val="minor"/>
      </rPr>
      <t>earnings expected 7/28</t>
    </r>
  </si>
  <si>
    <t>5 for 5'er, LT trend and RS vs market and peers, consecutive buy signals, top 25% of Large Cap names,  support at 196, 188, and 182, yield =2.8</t>
  </si>
  <si>
    <r>
      <t>5 for 5'er, LT Trend and RS vs market and peers, 3 consecutive buy signals, support at 95, 92, and 88, buy on pullback, yield = 3 ,</t>
    </r>
    <r>
      <rPr>
        <b/>
        <sz val="11"/>
        <color theme="1"/>
        <rFont val="Aptos Narrow"/>
        <family val="2"/>
        <scheme val="minor"/>
      </rPr>
      <t>earnings expected 7/29</t>
    </r>
  </si>
  <si>
    <r>
      <t xml:space="preserve">5 for 5'er, LT trend and  RS vs market and peers, suppport at 284, 272, and 268, </t>
    </r>
    <r>
      <rPr>
        <b/>
        <sz val="11"/>
        <color theme="1"/>
        <rFont val="Aptos Narrow"/>
        <family val="2"/>
        <scheme val="minor"/>
      </rPr>
      <t>earnings expected 8/6</t>
    </r>
  </si>
  <si>
    <r>
      <t xml:space="preserve">4 for 5'er, LT RS vs peers, favored sector, support at 66 and 65, buy on pullback, </t>
    </r>
    <r>
      <rPr>
        <b/>
        <sz val="11"/>
        <color theme="1"/>
        <rFont val="Aptos Narrow"/>
        <family val="2"/>
        <scheme val="minor"/>
      </rPr>
      <t>earnings expected 7/31</t>
    </r>
  </si>
  <si>
    <r>
      <t xml:space="preserve">5 for 5'er, LT rs vs marker and peers, consecutive buy signals, suport at 104, 100, 93, 91, and 88, </t>
    </r>
    <r>
      <rPr>
        <b/>
        <sz val="11"/>
        <color theme="1"/>
        <rFont val="Aptos Narrow"/>
        <family val="2"/>
        <scheme val="minor"/>
      </rPr>
      <t>earnings expected 8/5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</si>
</sst>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indexed="64"/>
      </top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/>
      <diagonal/>
    </border>
    <border>
      <left/>
      <right style="thin">
        <color theme="4" tint="-0.499984740745262"/>
      </right>
      <top style="thin">
        <color theme="4"/>
      </top>
      <bottom style="thin">
        <color theme="4"/>
      </bottom>
      <diagonal/>
    </border>
    <border>
      <left/>
      <right style="thin">
        <color theme="4" tint="-0.499984740745262"/>
      </right>
      <top style="thin">
        <color theme="4"/>
      </top>
      <bottom style="thin">
        <color indexed="64"/>
      </bottom>
      <diagonal/>
    </border>
    <border>
      <left/>
      <right style="thin">
        <color theme="4" tint="-0.499984740745262"/>
      </right>
      <top style="thin">
        <color indexed="64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2060"/>
      </left>
      <right/>
      <top/>
      <bottom/>
      <diagonal/>
    </border>
    <border>
      <left/>
      <right/>
      <top style="thin">
        <color rgb="FF002060"/>
      </top>
      <bottom style="thin">
        <color theme="4" tint="-0.499984740745262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12" xfId="0" applyBorder="1"/>
    <xf numFmtId="164" fontId="0" fillId="0" borderId="12" xfId="0" applyNumberFormat="1" applyBorder="1"/>
    <xf numFmtId="0" fontId="13" fillId="34" borderId="0" xfId="0" applyFont="1" applyFill="1" applyAlignment="1">
      <alignment horizontal="center"/>
    </xf>
    <xf numFmtId="8" fontId="13" fillId="34" borderId="0" xfId="0" applyNumberFormat="1" applyFont="1" applyFill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2" xfId="1" applyNumberFormat="1" applyFont="1" applyBorder="1"/>
    <xf numFmtId="0" fontId="19" fillId="0" borderId="0" xfId="0" applyFont="1" applyAlignment="1">
      <alignment horizontal="center"/>
    </xf>
    <xf numFmtId="0" fontId="19" fillId="35" borderId="0" xfId="0" applyFont="1" applyFill="1"/>
    <xf numFmtId="9" fontId="19" fillId="35" borderId="0" xfId="1" applyFont="1" applyFill="1"/>
    <xf numFmtId="9" fontId="19" fillId="0" borderId="0" xfId="1" applyFont="1" applyFill="1"/>
    <xf numFmtId="0" fontId="16" fillId="0" borderId="0" xfId="0" applyFont="1" applyAlignment="1">
      <alignment horizontal="center"/>
    </xf>
    <xf numFmtId="164" fontId="0" fillId="0" borderId="0" xfId="0" applyNumberFormat="1"/>
    <xf numFmtId="0" fontId="0" fillId="0" borderId="0" xfId="1" applyNumberFormat="1" applyFont="1" applyFill="1" applyBorder="1"/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19" fillId="35" borderId="13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19" fillId="0" borderId="0" xfId="0" applyFont="1" applyFill="1"/>
    <xf numFmtId="0" fontId="19" fillId="0" borderId="11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8" fontId="0" fillId="0" borderId="0" xfId="0" applyNumberFormat="1"/>
    <xf numFmtId="0" fontId="0" fillId="35" borderId="0" xfId="0" applyFill="1"/>
    <xf numFmtId="8" fontId="0" fillId="35" borderId="0" xfId="0" applyNumberFormat="1" applyFill="1"/>
    <xf numFmtId="0" fontId="13" fillId="34" borderId="17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0" fillId="0" borderId="16" xfId="0" applyBorder="1"/>
    <xf numFmtId="164" fontId="0" fillId="0" borderId="16" xfId="0" applyNumberFormat="1" applyFill="1" applyBorder="1"/>
    <xf numFmtId="164" fontId="0" fillId="0" borderId="16" xfId="0" applyNumberFormat="1" applyBorder="1"/>
    <xf numFmtId="0" fontId="0" fillId="0" borderId="16" xfId="0" applyFill="1" applyBorder="1"/>
    <xf numFmtId="0" fontId="0" fillId="0" borderId="16" xfId="1" applyNumberFormat="1" applyFont="1" applyBorder="1"/>
    <xf numFmtId="0" fontId="16" fillId="0" borderId="19" xfId="0" applyFont="1" applyFill="1" applyBorder="1" applyAlignment="1">
      <alignment horizontal="center"/>
    </xf>
    <xf numFmtId="0" fontId="0" fillId="0" borderId="19" xfId="0" applyBorder="1"/>
    <xf numFmtId="164" fontId="0" fillId="0" borderId="19" xfId="0" applyNumberFormat="1" applyFill="1" applyBorder="1"/>
    <xf numFmtId="0" fontId="0" fillId="0" borderId="19" xfId="0" applyFill="1" applyBorder="1"/>
    <xf numFmtId="0" fontId="0" fillId="0" borderId="19" xfId="1" applyNumberFormat="1" applyFont="1" applyFill="1" applyBorder="1"/>
    <xf numFmtId="0" fontId="16" fillId="0" borderId="21" xfId="0" applyFont="1" applyFill="1" applyBorder="1" applyAlignment="1">
      <alignment horizontal="center"/>
    </xf>
    <xf numFmtId="0" fontId="0" fillId="0" borderId="21" xfId="0" applyFill="1" applyBorder="1"/>
    <xf numFmtId="0" fontId="0" fillId="0" borderId="21" xfId="0" applyBorder="1"/>
    <xf numFmtId="164" fontId="0" fillId="0" borderId="21" xfId="0" applyNumberFormat="1" applyFill="1" applyBorder="1"/>
    <xf numFmtId="0" fontId="0" fillId="0" borderId="21" xfId="1" applyNumberFormat="1" applyFont="1" applyFill="1" applyBorder="1"/>
    <xf numFmtId="0" fontId="0" fillId="0" borderId="23" xfId="0" applyBorder="1" applyAlignment="1">
      <alignment wrapText="1"/>
    </xf>
    <xf numFmtId="9" fontId="0" fillId="0" borderId="24" xfId="1" applyFont="1" applyBorder="1" applyAlignment="1"/>
    <xf numFmtId="9" fontId="0" fillId="0" borderId="25" xfId="1" applyFont="1" applyBorder="1" applyAlignment="1"/>
    <xf numFmtId="9" fontId="0" fillId="0" borderId="26" xfId="1" applyFont="1" applyBorder="1" applyAlignment="1"/>
    <xf numFmtId="9" fontId="0" fillId="0" borderId="22" xfId="1" applyFont="1" applyBorder="1" applyAlignment="1"/>
    <xf numFmtId="0" fontId="0" fillId="0" borderId="30" xfId="0" applyBorder="1"/>
    <xf numFmtId="164" fontId="0" fillId="0" borderId="31" xfId="0" applyNumberFormat="1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8" xfId="0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12" formatCode="&quot;$&quot;#,##0.00_);[Red]\(&quot;$&quot;#,##0.00\)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E53E1E-BC6E-4376-B33D-0F0872AC30D6}" name="Table4" displayName="Table4" ref="A1:J21" totalsRowShown="0" headerRowDxfId="11" dataDxfId="0">
  <tableColumns count="10">
    <tableColumn id="1" xr3:uid="{0021BE98-4DD8-4FAD-9461-F7B332AAA699}" name="Symbol" dataDxfId="10"/>
    <tableColumn id="2" xr3:uid="{30180740-DEA6-478A-961C-074C5E809670}" name="Company" dataDxfId="9"/>
    <tableColumn id="3" xr3:uid="{73BFEAE9-7B3B-49C5-B334-62111B680CBB}" name="Sector" dataDxfId="8"/>
    <tableColumn id="4" xr3:uid="{B23429D6-7D00-44F0-9B25-45FDE654FD26}" name="Current Price" dataDxfId="7"/>
    <tableColumn id="5" xr3:uid="{8F156F2C-1E22-4235-A3A6-9EA32BFDD962}" name="Action Price" dataDxfId="6"/>
    <tableColumn id="6" xr3:uid="{A3E81F48-2A7C-421A-9BAD-FAEA9CA30F2B}" name="Target" dataDxfId="5"/>
    <tableColumn id="7" xr3:uid="{CEBAE2A1-BE66-415F-97CA-B5D17A656801}" name="Stop" dataDxfId="4"/>
    <tableColumn id="8" xr3:uid="{633779F8-1BBE-49E9-9807-8F0254DCF2D6}" name="Updated R-R" dataDxfId="3">
      <calculatedColumnFormula>(Table4[[#This Row],[Target]]-Table4[[#This Row],[Current Price]])/(Table4[[#This Row],[Current Price]]-Table4[[#This Row],[Stop]])</calculatedColumnFormula>
    </tableColumn>
    <tableColumn id="9" xr3:uid="{2D502A8E-5359-458F-9F4C-B2D8E1DE9447}" name="% Difference" dataDxfId="2" dataCellStyle="Percent">
      <calculatedColumnFormula>(Table4[[#This Row],[Stop]]/Table4[[#This Row],[Current Price]])-1</calculatedColumnFormula>
    </tableColumn>
    <tableColumn id="10" xr3:uid="{142B31AC-45B7-4CD0-B785-12FCB386CAEC}" name="Not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4142-B9CA-4393-86DC-C1719210EF77}">
  <dimension ref="A1:O34"/>
  <sheetViews>
    <sheetView tabSelected="1" zoomScale="60" zoomScaleNormal="60" workbookViewId="0">
      <selection activeCell="P12" sqref="P12"/>
    </sheetView>
  </sheetViews>
  <sheetFormatPr defaultRowHeight="15" x14ac:dyDescent="0.25"/>
  <cols>
    <col min="1" max="1" width="9.5703125" customWidth="1"/>
    <col min="2" max="2" width="18.5703125" customWidth="1"/>
    <col min="3" max="3" width="14" customWidth="1"/>
    <col min="4" max="4" width="14.42578125" customWidth="1"/>
    <col min="5" max="6" width="13.5703125" customWidth="1"/>
    <col min="7" max="7" width="11.5703125" customWidth="1"/>
    <col min="8" max="9" width="14" customWidth="1"/>
    <col min="10" max="10" width="103.42578125" customWidth="1"/>
    <col min="11" max="11" width="12.42578125" bestFit="1" customWidth="1"/>
    <col min="15" max="15" width="11.140625" customWidth="1"/>
    <col min="20" max="20" width="10.140625" bestFit="1" customWidth="1"/>
  </cols>
  <sheetData>
    <row r="1" spans="1:15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60</v>
      </c>
      <c r="I1" s="7" t="s">
        <v>61</v>
      </c>
      <c r="J1" s="7" t="s">
        <v>7</v>
      </c>
      <c r="K1" s="17" t="s">
        <v>59</v>
      </c>
      <c r="L1" s="18"/>
      <c r="M1" s="18"/>
      <c r="N1" s="18"/>
      <c r="O1" s="18"/>
    </row>
    <row r="2" spans="1:15" ht="15.75" x14ac:dyDescent="0.25">
      <c r="A2" s="24" t="s">
        <v>63</v>
      </c>
      <c r="B2" s="24" t="s">
        <v>64</v>
      </c>
      <c r="C2" s="24" t="s">
        <v>47</v>
      </c>
      <c r="D2" s="25">
        <v>31.72</v>
      </c>
      <c r="E2" s="24" t="s">
        <v>65</v>
      </c>
      <c r="F2" s="24">
        <v>42</v>
      </c>
      <c r="G2" s="24">
        <v>25</v>
      </c>
      <c r="H2" s="8">
        <f>(Table4[[#This Row],[Target]]-Table4[[#This Row],[Current Price]])/(Table4[[#This Row],[Current Price]]-Table4[[#This Row],[Stop]])</f>
        <v>1.5297619047619051</v>
      </c>
      <c r="I2" s="9">
        <f>(Table4[[#This Row],[Stop]]/Table4[[#This Row],[Current Price]])-1</f>
        <v>-0.21185372005044134</v>
      </c>
      <c r="J2" s="24" t="s">
        <v>66</v>
      </c>
      <c r="K2" s="14" t="s">
        <v>109</v>
      </c>
      <c r="L2" s="15"/>
      <c r="M2" s="15"/>
      <c r="N2" s="15"/>
      <c r="O2" s="16"/>
    </row>
    <row r="3" spans="1:15" ht="15.75" x14ac:dyDescent="0.25">
      <c r="A3" t="s">
        <v>101</v>
      </c>
      <c r="B3" t="s">
        <v>102</v>
      </c>
      <c r="C3" t="s">
        <v>45</v>
      </c>
      <c r="D3" s="23">
        <v>177.37</v>
      </c>
      <c r="E3" t="s">
        <v>103</v>
      </c>
      <c r="F3">
        <v>200</v>
      </c>
      <c r="G3">
        <v>154</v>
      </c>
      <c r="H3" s="19">
        <f>(Table4[[#This Row],[Target]]-Table4[[#This Row],[Current Price]])/(Table4[[#This Row],[Current Price]]-Table4[[#This Row],[Stop]])</f>
        <v>0.96833547282841215</v>
      </c>
      <c r="I3" s="10">
        <f>(Table4[[#This Row],[Stop]]/Table4[[#This Row],[Current Price]])-1</f>
        <v>-0.13175847099283988</v>
      </c>
      <c r="J3" t="s">
        <v>104</v>
      </c>
      <c r="K3" s="20"/>
      <c r="L3" s="21"/>
      <c r="M3" s="21"/>
      <c r="N3" s="21"/>
      <c r="O3" s="22"/>
    </row>
    <row r="4" spans="1:15" ht="15.75" x14ac:dyDescent="0.25">
      <c r="A4" t="s">
        <v>10</v>
      </c>
      <c r="B4" t="s">
        <v>11</v>
      </c>
      <c r="C4" t="s">
        <v>12</v>
      </c>
      <c r="D4" s="23">
        <v>95.52</v>
      </c>
      <c r="E4" t="s">
        <v>13</v>
      </c>
      <c r="F4">
        <v>111</v>
      </c>
      <c r="G4">
        <v>80</v>
      </c>
      <c r="H4" s="19">
        <f>(Table4[[#This Row],[Target]]-Table4[[#This Row],[Current Price]])/(Table4[[#This Row],[Current Price]]-Table4[[#This Row],[Stop]])</f>
        <v>0.9974226804123717</v>
      </c>
      <c r="I4" s="10">
        <f>(Table4[[#This Row],[Stop]]/Table4[[#This Row],[Current Price]])-1</f>
        <v>-0.16247906197654938</v>
      </c>
      <c r="J4" t="s">
        <v>82</v>
      </c>
      <c r="K4" s="20"/>
      <c r="L4" s="21"/>
      <c r="M4" s="21"/>
      <c r="N4" s="21"/>
      <c r="O4" s="22"/>
    </row>
    <row r="5" spans="1:15" ht="15.75" x14ac:dyDescent="0.25">
      <c r="A5" s="24" t="s">
        <v>14</v>
      </c>
      <c r="B5" s="24" t="s">
        <v>15</v>
      </c>
      <c r="C5" s="24" t="s">
        <v>16</v>
      </c>
      <c r="D5" s="25">
        <v>970.33</v>
      </c>
      <c r="E5" s="24" t="s">
        <v>17</v>
      </c>
      <c r="F5" s="24">
        <v>1296</v>
      </c>
      <c r="G5" s="24">
        <v>792</v>
      </c>
      <c r="H5" s="8">
        <f>(Table4[[#This Row],[Target]]-Table4[[#This Row],[Current Price]])/(Table4[[#This Row],[Current Price]]-Table4[[#This Row],[Stop]])</f>
        <v>1.826221050860763</v>
      </c>
      <c r="I5" s="9">
        <f>(Table4[[#This Row],[Stop]]/Table4[[#This Row],[Current Price]])-1</f>
        <v>-0.18378283676687313</v>
      </c>
      <c r="J5" s="24" t="s">
        <v>18</v>
      </c>
      <c r="K5" s="14" t="s">
        <v>110</v>
      </c>
      <c r="L5" s="15"/>
      <c r="M5" s="15"/>
      <c r="N5" s="15"/>
      <c r="O5" s="16"/>
    </row>
    <row r="6" spans="1:15" ht="15.75" x14ac:dyDescent="0.25">
      <c r="A6" s="24" t="s">
        <v>70</v>
      </c>
      <c r="B6" s="24" t="s">
        <v>71</v>
      </c>
      <c r="C6" s="24" t="s">
        <v>72</v>
      </c>
      <c r="D6" s="25">
        <v>412.69</v>
      </c>
      <c r="E6" s="24" t="s">
        <v>73</v>
      </c>
      <c r="F6" s="24">
        <v>488</v>
      </c>
      <c r="G6" s="24">
        <v>348</v>
      </c>
      <c r="H6" s="8">
        <f>(Table4[[#This Row],[Target]]-Table4[[#This Row],[Current Price]])/(Table4[[#This Row],[Current Price]]-Table4[[#This Row],[Stop]])</f>
        <v>1.1641675684031536</v>
      </c>
      <c r="I6" s="9">
        <f>(Table4[[#This Row],[Stop]]/Table4[[#This Row],[Current Price]])-1</f>
        <v>-0.15675204148392252</v>
      </c>
      <c r="J6" s="24" t="s">
        <v>83</v>
      </c>
      <c r="K6" s="14" t="s">
        <v>112</v>
      </c>
      <c r="L6" s="15"/>
      <c r="M6" s="15"/>
      <c r="N6" s="15"/>
      <c r="O6" s="16"/>
    </row>
    <row r="7" spans="1:15" ht="15.75" x14ac:dyDescent="0.25">
      <c r="A7" t="s">
        <v>19</v>
      </c>
      <c r="B7" t="s">
        <v>20</v>
      </c>
      <c r="C7" t="s">
        <v>21</v>
      </c>
      <c r="D7" s="23">
        <v>291.89</v>
      </c>
      <c r="E7" t="s">
        <v>22</v>
      </c>
      <c r="F7">
        <v>312</v>
      </c>
      <c r="G7">
        <v>244</v>
      </c>
      <c r="H7" s="19">
        <f>(Table4[[#This Row],[Target]]-Table4[[#This Row],[Current Price]])/(Table4[[#This Row],[Current Price]]-Table4[[#This Row],[Stop]])</f>
        <v>0.41992065149300523</v>
      </c>
      <c r="I7" s="10">
        <f>(Table4[[#This Row],[Stop]]/Table4[[#This Row],[Current Price]])-1</f>
        <v>-0.1640686560005481</v>
      </c>
      <c r="J7" t="s">
        <v>84</v>
      </c>
      <c r="K7" s="20"/>
      <c r="L7" s="21"/>
      <c r="M7" s="21"/>
      <c r="N7" s="21"/>
      <c r="O7" s="22"/>
    </row>
    <row r="8" spans="1:15" ht="15.75" x14ac:dyDescent="0.25">
      <c r="A8" t="s">
        <v>23</v>
      </c>
      <c r="B8" t="s">
        <v>24</v>
      </c>
      <c r="C8" t="s">
        <v>25</v>
      </c>
      <c r="D8" s="23">
        <v>109.64</v>
      </c>
      <c r="E8" t="s">
        <v>26</v>
      </c>
      <c r="F8">
        <v>141</v>
      </c>
      <c r="G8">
        <v>88</v>
      </c>
      <c r="H8" s="19">
        <f>(Table4[[#This Row],[Target]]-Table4[[#This Row],[Current Price]])/(Table4[[#This Row],[Current Price]]-Table4[[#This Row],[Stop]])</f>
        <v>1.4491682070240295</v>
      </c>
      <c r="I8" s="10">
        <f>(Table4[[#This Row],[Stop]]/Table4[[#This Row],[Current Price]])-1</f>
        <v>-0.19737322145202485</v>
      </c>
      <c r="J8" t="s">
        <v>85</v>
      </c>
      <c r="K8" s="20"/>
      <c r="L8" s="21"/>
      <c r="M8" s="21"/>
      <c r="N8" s="21"/>
      <c r="O8" s="22"/>
    </row>
    <row r="9" spans="1:15" ht="15.75" x14ac:dyDescent="0.25">
      <c r="A9" t="s">
        <v>27</v>
      </c>
      <c r="B9" t="s">
        <v>28</v>
      </c>
      <c r="C9" t="s">
        <v>29</v>
      </c>
      <c r="D9" s="23">
        <v>66.81</v>
      </c>
      <c r="E9" t="s">
        <v>30</v>
      </c>
      <c r="F9">
        <v>82</v>
      </c>
      <c r="G9">
        <v>53</v>
      </c>
      <c r="H9" s="19">
        <f>(Table4[[#This Row],[Target]]-Table4[[#This Row],[Current Price]])/(Table4[[#This Row],[Current Price]]-Table4[[#This Row],[Stop]])</f>
        <v>1.0999275887038376</v>
      </c>
      <c r="I9" s="10">
        <f>(Table4[[#This Row],[Stop]]/Table4[[#This Row],[Current Price]])-1</f>
        <v>-0.20670558299655739</v>
      </c>
      <c r="J9" t="s">
        <v>86</v>
      </c>
      <c r="K9" s="20"/>
      <c r="L9" s="21"/>
      <c r="M9" s="21"/>
      <c r="N9" s="21"/>
      <c r="O9" s="22"/>
    </row>
    <row r="10" spans="1:15" ht="15.75" x14ac:dyDescent="0.25">
      <c r="A10" t="s">
        <v>31</v>
      </c>
      <c r="B10" t="s">
        <v>32</v>
      </c>
      <c r="C10" t="s">
        <v>33</v>
      </c>
      <c r="D10" s="23">
        <v>125.67</v>
      </c>
      <c r="E10" t="s">
        <v>34</v>
      </c>
      <c r="F10">
        <v>144</v>
      </c>
      <c r="G10">
        <v>99</v>
      </c>
      <c r="H10" s="19">
        <f>(Table4[[#This Row],[Target]]-Table4[[#This Row],[Current Price]])/(Table4[[#This Row],[Current Price]]-Table4[[#This Row],[Stop]])</f>
        <v>0.68728908886389195</v>
      </c>
      <c r="I10" s="10">
        <f>(Table4[[#This Row],[Stop]]/Table4[[#This Row],[Current Price]])-1</f>
        <v>-0.21222248746717598</v>
      </c>
      <c r="J10" t="s">
        <v>95</v>
      </c>
      <c r="K10" s="20"/>
      <c r="L10" s="21"/>
      <c r="M10" s="21"/>
      <c r="N10" s="21"/>
      <c r="O10" s="22"/>
    </row>
    <row r="11" spans="1:15" ht="15.75" x14ac:dyDescent="0.25">
      <c r="A11" t="s">
        <v>35</v>
      </c>
      <c r="B11" t="s">
        <v>36</v>
      </c>
      <c r="C11" t="s">
        <v>37</v>
      </c>
      <c r="D11" s="23">
        <v>162.05000000000001</v>
      </c>
      <c r="E11" t="s">
        <v>38</v>
      </c>
      <c r="F11">
        <v>174</v>
      </c>
      <c r="G11">
        <v>128</v>
      </c>
      <c r="H11" s="19">
        <f>(Table4[[#This Row],[Target]]-Table4[[#This Row],[Current Price]])/(Table4[[#This Row],[Current Price]]-Table4[[#This Row],[Stop]])</f>
        <v>0.35095447870778224</v>
      </c>
      <c r="I11" s="10">
        <f>(Table4[[#This Row],[Stop]]/Table4[[#This Row],[Current Price]])-1</f>
        <v>-0.21012033323048451</v>
      </c>
      <c r="J11" t="s">
        <v>105</v>
      </c>
      <c r="K11" s="20"/>
      <c r="L11" s="21"/>
      <c r="M11" s="21"/>
      <c r="N11" s="21"/>
      <c r="O11" s="22"/>
    </row>
    <row r="12" spans="1:15" ht="15.75" x14ac:dyDescent="0.25">
      <c r="A12" t="s">
        <v>39</v>
      </c>
      <c r="B12" t="s">
        <v>40</v>
      </c>
      <c r="C12" t="s">
        <v>41</v>
      </c>
      <c r="D12" s="23">
        <v>235.23</v>
      </c>
      <c r="E12" t="s">
        <v>42</v>
      </c>
      <c r="F12">
        <v>320</v>
      </c>
      <c r="G12">
        <v>188</v>
      </c>
      <c r="H12" s="19">
        <f>(Table4[[#This Row],[Target]]-Table4[[#This Row],[Current Price]])/(Table4[[#This Row],[Current Price]]-Table4[[#This Row],[Stop]])</f>
        <v>1.7948337920813049</v>
      </c>
      <c r="I12" s="10">
        <f>(Table4[[#This Row],[Stop]]/Table4[[#This Row],[Current Price]])-1</f>
        <v>-0.2007822131530842</v>
      </c>
      <c r="J12" t="s">
        <v>87</v>
      </c>
      <c r="K12" s="20"/>
      <c r="L12" s="21"/>
      <c r="M12" s="21"/>
      <c r="N12" s="21"/>
      <c r="O12" s="22"/>
    </row>
    <row r="13" spans="1:15" ht="15.75" x14ac:dyDescent="0.25">
      <c r="A13" t="s">
        <v>43</v>
      </c>
      <c r="B13" t="s">
        <v>44</v>
      </c>
      <c r="C13" t="s">
        <v>45</v>
      </c>
      <c r="D13" s="23">
        <v>550.17999999999995</v>
      </c>
      <c r="E13" t="s">
        <v>46</v>
      </c>
      <c r="F13">
        <v>808</v>
      </c>
      <c r="G13">
        <v>424</v>
      </c>
      <c r="H13" s="19">
        <f>(Table4[[#This Row],[Target]]-Table4[[#This Row],[Current Price]])/(Table4[[#This Row],[Current Price]]-Table4[[#This Row],[Stop]])</f>
        <v>2.0432715168806479</v>
      </c>
      <c r="I13" s="10">
        <f>(Table4[[#This Row],[Stop]]/Table4[[#This Row],[Current Price]])-1</f>
        <v>-0.22934312406848656</v>
      </c>
      <c r="J13" t="s">
        <v>88</v>
      </c>
      <c r="K13" s="20"/>
      <c r="L13" s="21"/>
      <c r="M13" s="21"/>
      <c r="N13" s="21"/>
      <c r="O13" s="22"/>
    </row>
    <row r="14" spans="1:15" ht="15.75" x14ac:dyDescent="0.25">
      <c r="A14" s="24" t="s">
        <v>99</v>
      </c>
      <c r="B14" s="24" t="s">
        <v>100</v>
      </c>
      <c r="C14" s="24" t="s">
        <v>12</v>
      </c>
      <c r="D14" s="25">
        <v>58.83</v>
      </c>
      <c r="E14" s="24" t="s">
        <v>77</v>
      </c>
      <c r="F14" s="24">
        <v>80</v>
      </c>
      <c r="G14" s="24">
        <v>50</v>
      </c>
      <c r="H14" s="8">
        <f>(Table4[[#This Row],[Target]]-Table4[[#This Row],[Current Price]])/(Table4[[#This Row],[Current Price]]-Table4[[#This Row],[Stop]])</f>
        <v>2.3975084937712352</v>
      </c>
      <c r="I14" s="9">
        <f>(Table4[[#This Row],[Stop]]/Table4[[#This Row],[Current Price]])-1</f>
        <v>-0.15009348971613123</v>
      </c>
      <c r="J14" s="24" t="s">
        <v>106</v>
      </c>
      <c r="K14" s="14" t="s">
        <v>108</v>
      </c>
      <c r="L14" s="15"/>
      <c r="M14" s="15"/>
      <c r="N14" s="15"/>
      <c r="O14" s="16"/>
    </row>
    <row r="15" spans="1:15" ht="15.75" x14ac:dyDescent="0.25">
      <c r="A15" t="s">
        <v>67</v>
      </c>
      <c r="B15" t="s">
        <v>68</v>
      </c>
      <c r="C15" t="s">
        <v>29</v>
      </c>
      <c r="D15" s="23">
        <v>170.24</v>
      </c>
      <c r="E15" t="s">
        <v>69</v>
      </c>
      <c r="F15">
        <v>202</v>
      </c>
      <c r="G15">
        <v>144</v>
      </c>
      <c r="H15" s="19">
        <f>(Table4[[#This Row],[Target]]-Table4[[#This Row],[Current Price]])/(Table4[[#This Row],[Current Price]]-Table4[[#This Row],[Stop]])</f>
        <v>1.2103658536585358</v>
      </c>
      <c r="I15" s="10">
        <f>(Table4[[#This Row],[Stop]]/Table4[[#This Row],[Current Price]])-1</f>
        <v>-0.15413533834586468</v>
      </c>
      <c r="J15" t="s">
        <v>89</v>
      </c>
      <c r="K15" s="20"/>
      <c r="L15" s="21"/>
      <c r="M15" s="21"/>
      <c r="N15" s="21"/>
      <c r="O15" s="22"/>
    </row>
    <row r="16" spans="1:15" ht="15.75" x14ac:dyDescent="0.25">
      <c r="A16" t="s">
        <v>92</v>
      </c>
      <c r="B16" t="s">
        <v>93</v>
      </c>
      <c r="C16" t="s">
        <v>16</v>
      </c>
      <c r="D16" s="23">
        <v>127.01</v>
      </c>
      <c r="E16" t="s">
        <v>94</v>
      </c>
      <c r="F16">
        <v>150</v>
      </c>
      <c r="G16">
        <v>102</v>
      </c>
      <c r="H16" s="19">
        <f>(Table4[[#This Row],[Target]]-Table4[[#This Row],[Current Price]])/(Table4[[#This Row],[Current Price]]-Table4[[#This Row],[Stop]])</f>
        <v>0.91923230707716874</v>
      </c>
      <c r="I16" s="10">
        <f>(Table4[[#This Row],[Stop]]/Table4[[#This Row],[Current Price]])-1</f>
        <v>-0.19691362884812225</v>
      </c>
      <c r="J16" t="s">
        <v>96</v>
      </c>
      <c r="K16" s="20"/>
      <c r="L16" s="21"/>
      <c r="M16" s="21"/>
      <c r="N16" s="21"/>
      <c r="O16" s="22"/>
    </row>
    <row r="17" spans="1:15" ht="15.75" x14ac:dyDescent="0.25">
      <c r="A17" t="s">
        <v>79</v>
      </c>
      <c r="B17" t="s">
        <v>80</v>
      </c>
      <c r="C17" t="s">
        <v>47</v>
      </c>
      <c r="D17" s="23">
        <v>29.31</v>
      </c>
      <c r="E17" t="s">
        <v>81</v>
      </c>
      <c r="F17">
        <v>55</v>
      </c>
      <c r="G17">
        <v>23</v>
      </c>
      <c r="H17" s="19">
        <f>(Table4[[#This Row],[Target]]-Table4[[#This Row],[Current Price]])/(Table4[[#This Row],[Current Price]]-Table4[[#This Row],[Stop]])</f>
        <v>4.0713153724247233</v>
      </c>
      <c r="I17" s="10">
        <f>(Table4[[#This Row],[Stop]]/Table4[[#This Row],[Current Price]])-1</f>
        <v>-0.21528488570453763</v>
      </c>
      <c r="J17" t="s">
        <v>90</v>
      </c>
      <c r="K17" s="20"/>
      <c r="L17" s="21"/>
      <c r="M17" s="21"/>
      <c r="N17" s="21"/>
      <c r="O17" s="22"/>
    </row>
    <row r="18" spans="1:15" ht="15.75" x14ac:dyDescent="0.25">
      <c r="A18" t="s">
        <v>48</v>
      </c>
      <c r="B18" t="s">
        <v>49</v>
      </c>
      <c r="C18" t="s">
        <v>8</v>
      </c>
      <c r="D18" s="23">
        <v>161.75</v>
      </c>
      <c r="E18" t="s">
        <v>50</v>
      </c>
      <c r="F18">
        <v>184</v>
      </c>
      <c r="G18">
        <v>138</v>
      </c>
      <c r="H18" s="19">
        <f>(Table4[[#This Row],[Target]]-Table4[[#This Row],[Current Price]])/(Table4[[#This Row],[Current Price]]-Table4[[#This Row],[Stop]])</f>
        <v>0.93684210526315792</v>
      </c>
      <c r="I18" s="10">
        <f>(Table4[[#This Row],[Stop]]/Table4[[#This Row],[Current Price]])-1</f>
        <v>-0.14683153013910355</v>
      </c>
      <c r="J18" t="s">
        <v>97</v>
      </c>
      <c r="K18" s="20"/>
      <c r="L18" s="21"/>
      <c r="M18" s="21"/>
      <c r="N18" s="21"/>
      <c r="O18" s="22"/>
    </row>
    <row r="19" spans="1:15" ht="15.75" x14ac:dyDescent="0.25">
      <c r="A19" t="s">
        <v>51</v>
      </c>
      <c r="B19" t="s">
        <v>52</v>
      </c>
      <c r="C19" t="s">
        <v>53</v>
      </c>
      <c r="D19" s="23">
        <v>389.46</v>
      </c>
      <c r="E19" t="s">
        <v>54</v>
      </c>
      <c r="F19">
        <v>436</v>
      </c>
      <c r="G19">
        <v>328</v>
      </c>
      <c r="H19" s="19">
        <f>(Table4[[#This Row],[Target]]-Table4[[#This Row],[Current Price]])/(Table4[[#This Row],[Current Price]]-Table4[[#This Row],[Stop]])</f>
        <v>0.75724048161405855</v>
      </c>
      <c r="I19" s="10">
        <f>(Table4[[#This Row],[Stop]]/Table4[[#This Row],[Current Price]])-1</f>
        <v>-0.15780824731679755</v>
      </c>
      <c r="J19" t="s">
        <v>91</v>
      </c>
      <c r="K19" s="20"/>
      <c r="L19" s="21"/>
      <c r="M19" s="21"/>
      <c r="N19" s="21"/>
      <c r="O19" s="22"/>
    </row>
    <row r="20" spans="1:15" ht="15.75" x14ac:dyDescent="0.25">
      <c r="A20" t="s">
        <v>55</v>
      </c>
      <c r="B20" t="s">
        <v>56</v>
      </c>
      <c r="C20" t="s">
        <v>9</v>
      </c>
      <c r="D20" s="23">
        <v>43.96</v>
      </c>
      <c r="E20" t="s">
        <v>57</v>
      </c>
      <c r="F20">
        <v>60</v>
      </c>
      <c r="G20">
        <v>31</v>
      </c>
      <c r="H20" s="19">
        <f>(Table4[[#This Row],[Target]]-Table4[[#This Row],[Current Price]])/(Table4[[#This Row],[Current Price]]-Table4[[#This Row],[Stop]])</f>
        <v>1.2376543209876543</v>
      </c>
      <c r="I20" s="10">
        <f>(Table4[[#This Row],[Stop]]/Table4[[#This Row],[Current Price]])-1</f>
        <v>-0.29481346678798914</v>
      </c>
      <c r="J20" t="s">
        <v>107</v>
      </c>
      <c r="K20" s="20"/>
      <c r="L20" s="21"/>
      <c r="M20" s="21"/>
      <c r="N20" s="21"/>
      <c r="O20" s="22"/>
    </row>
    <row r="21" spans="1:15" ht="15.75" x14ac:dyDescent="0.25">
      <c r="A21" s="24" t="s">
        <v>74</v>
      </c>
      <c r="B21" s="24" t="s">
        <v>75</v>
      </c>
      <c r="C21" s="24" t="s">
        <v>76</v>
      </c>
      <c r="D21" s="25">
        <v>58.22</v>
      </c>
      <c r="E21" s="24" t="s">
        <v>77</v>
      </c>
      <c r="F21" s="24">
        <v>77</v>
      </c>
      <c r="G21" s="24">
        <v>49</v>
      </c>
      <c r="H21" s="8">
        <f>(Table4[[#This Row],[Target]]-Table4[[#This Row],[Current Price]])/(Table4[[#This Row],[Current Price]]-Table4[[#This Row],[Stop]])</f>
        <v>2.0368763557483733</v>
      </c>
      <c r="I21" s="9">
        <f>(Table4[[#This Row],[Stop]]/Table4[[#This Row],[Current Price]])-1</f>
        <v>-0.15836482308485056</v>
      </c>
      <c r="J21" s="24" t="s">
        <v>78</v>
      </c>
      <c r="K21" s="14" t="s">
        <v>111</v>
      </c>
      <c r="L21" s="15"/>
      <c r="M21" s="15"/>
      <c r="N21" s="15"/>
      <c r="O21" s="16"/>
    </row>
    <row r="22" spans="1:15" x14ac:dyDescent="0.25">
      <c r="A22" s="3" t="s">
        <v>58</v>
      </c>
      <c r="B22" s="3" t="s">
        <v>1</v>
      </c>
      <c r="C22" s="3" t="s">
        <v>2</v>
      </c>
      <c r="D22" s="3" t="s">
        <v>3</v>
      </c>
      <c r="E22" s="3" t="s">
        <v>5</v>
      </c>
      <c r="F22" s="3" t="s">
        <v>62</v>
      </c>
      <c r="G22" s="3" t="s">
        <v>6</v>
      </c>
      <c r="H22" s="3" t="s">
        <v>60</v>
      </c>
      <c r="I22" s="4" t="s">
        <v>61</v>
      </c>
      <c r="J22" s="26" t="s">
        <v>7</v>
      </c>
      <c r="K22" s="26"/>
      <c r="L22" s="26"/>
      <c r="M22" s="26"/>
      <c r="N22" s="26"/>
      <c r="O22" s="26"/>
    </row>
    <row r="23" spans="1:15" x14ac:dyDescent="0.25">
      <c r="A23" s="11" t="s">
        <v>114</v>
      </c>
      <c r="B23" t="s">
        <v>113</v>
      </c>
      <c r="C23" t="s">
        <v>8</v>
      </c>
      <c r="D23" s="12">
        <v>156.32</v>
      </c>
      <c r="E23" s="12">
        <v>174</v>
      </c>
      <c r="F23" s="12">
        <f t="shared" ref="F23" si="0">D23*0.8</f>
        <v>125.056</v>
      </c>
      <c r="G23">
        <v>140</v>
      </c>
      <c r="H23" s="13">
        <f t="shared" ref="H23" si="1">(E23-D23)/(D23-G23)</f>
        <v>1.0833333333333341</v>
      </c>
      <c r="I23" s="43">
        <f t="shared" ref="I23" si="2">(G23/D23)-1</f>
        <v>-0.10440122824974407</v>
      </c>
      <c r="J23" s="50" t="s">
        <v>128</v>
      </c>
      <c r="K23" s="50"/>
      <c r="L23" s="50"/>
      <c r="M23" s="50"/>
      <c r="N23" s="50"/>
      <c r="O23" s="51"/>
    </row>
    <row r="24" spans="1:15" x14ac:dyDescent="0.25">
      <c r="A24" s="5" t="s">
        <v>115</v>
      </c>
      <c r="B24" s="1" t="s">
        <v>116</v>
      </c>
      <c r="C24" s="1" t="s">
        <v>117</v>
      </c>
      <c r="D24" s="2">
        <v>109.54</v>
      </c>
      <c r="E24" s="2">
        <v>121</v>
      </c>
      <c r="F24" s="2">
        <f t="shared" ref="F24" si="3">D24*0.8</f>
        <v>87.632000000000005</v>
      </c>
      <c r="G24" s="1">
        <v>87</v>
      </c>
      <c r="H24" s="6">
        <f t="shared" ref="H24" si="4">(E24-D24)/(D24-G24)</f>
        <v>0.50842945874001733</v>
      </c>
      <c r="I24" s="44">
        <f t="shared" ref="I24" si="5">(G24/D24)-1</f>
        <v>-0.20576958188789485</v>
      </c>
      <c r="J24" s="50" t="s">
        <v>133</v>
      </c>
      <c r="K24" s="50"/>
      <c r="L24" s="50"/>
      <c r="M24" s="50"/>
      <c r="N24" s="50"/>
      <c r="O24" s="51"/>
    </row>
    <row r="25" spans="1:15" x14ac:dyDescent="0.25">
      <c r="A25" s="5" t="s">
        <v>98</v>
      </c>
      <c r="B25" t="s">
        <v>125</v>
      </c>
      <c r="C25" s="1"/>
      <c r="D25" s="2">
        <v>207.52</v>
      </c>
      <c r="E25" s="2">
        <v>262</v>
      </c>
      <c r="F25" s="2">
        <f>D25*0.8</f>
        <v>166.01600000000002</v>
      </c>
      <c r="G25" s="1">
        <v>180</v>
      </c>
      <c r="H25" s="6">
        <f t="shared" ref="H25:H28" si="6">(E25-D25)/(D25-G25)</f>
        <v>1.9796511627906965</v>
      </c>
      <c r="I25" s="44">
        <f t="shared" ref="I25:I28" si="7">(G25/D25)-1</f>
        <v>-0.13261372397841176</v>
      </c>
      <c r="J25" s="52" t="s">
        <v>129</v>
      </c>
      <c r="K25" s="52"/>
      <c r="L25" s="52"/>
      <c r="M25" s="52"/>
      <c r="N25" s="52"/>
      <c r="O25" s="53"/>
    </row>
    <row r="26" spans="1:15" x14ac:dyDescent="0.25">
      <c r="A26" s="27" t="s">
        <v>118</v>
      </c>
      <c r="B26" s="28" t="s">
        <v>122</v>
      </c>
      <c r="C26" s="28" t="s">
        <v>123</v>
      </c>
      <c r="D26" s="29">
        <v>69.59</v>
      </c>
      <c r="E26" s="29">
        <v>112</v>
      </c>
      <c r="F26" s="30">
        <f>D26*0.8</f>
        <v>55.672000000000004</v>
      </c>
      <c r="G26" s="31">
        <v>64</v>
      </c>
      <c r="H26" s="32">
        <f t="shared" si="6"/>
        <v>7.5867620751341631</v>
      </c>
      <c r="I26" s="45">
        <f t="shared" si="7"/>
        <v>-8.0327633280643851E-2</v>
      </c>
      <c r="J26" s="54" t="s">
        <v>132</v>
      </c>
      <c r="K26" s="55"/>
      <c r="L26" s="55"/>
      <c r="M26" s="55"/>
      <c r="N26" s="55"/>
      <c r="O26" s="56"/>
    </row>
    <row r="27" spans="1:15" x14ac:dyDescent="0.25">
      <c r="A27" s="38" t="s">
        <v>119</v>
      </c>
      <c r="B27" s="39" t="s">
        <v>120</v>
      </c>
      <c r="C27" s="40" t="s">
        <v>121</v>
      </c>
      <c r="D27" s="41">
        <v>294.67</v>
      </c>
      <c r="E27" s="41">
        <v>336</v>
      </c>
      <c r="F27" s="41">
        <f>D27*0.8</f>
        <v>235.73600000000002</v>
      </c>
      <c r="G27" s="39">
        <v>256</v>
      </c>
      <c r="H27" s="42">
        <f t="shared" si="6"/>
        <v>1.0687871735195233</v>
      </c>
      <c r="I27" s="46">
        <f t="shared" si="7"/>
        <v>-0.13123154715444396</v>
      </c>
      <c r="J27" s="54" t="s">
        <v>131</v>
      </c>
      <c r="K27" s="55"/>
      <c r="L27" s="55"/>
      <c r="M27" s="55"/>
      <c r="N27" s="55"/>
      <c r="O27" s="56"/>
    </row>
    <row r="28" spans="1:15" x14ac:dyDescent="0.25">
      <c r="A28" s="33" t="s">
        <v>124</v>
      </c>
      <c r="B28" s="34" t="s">
        <v>126</v>
      </c>
      <c r="C28" s="34" t="s">
        <v>127</v>
      </c>
      <c r="D28" s="35">
        <v>104.02</v>
      </c>
      <c r="E28" s="49">
        <v>119</v>
      </c>
      <c r="F28" s="35">
        <f>D28*0.8</f>
        <v>83.216000000000008</v>
      </c>
      <c r="G28" s="36">
        <v>87</v>
      </c>
      <c r="H28" s="37">
        <f t="shared" si="6"/>
        <v>0.88014101057579364</v>
      </c>
      <c r="I28" s="47">
        <f t="shared" si="7"/>
        <v>-0.16362238031147858</v>
      </c>
      <c r="J28" s="54" t="s">
        <v>130</v>
      </c>
      <c r="K28" s="55"/>
      <c r="L28" s="55"/>
      <c r="M28" s="55"/>
      <c r="N28" s="55"/>
      <c r="O28" s="56"/>
    </row>
    <row r="32" spans="1:15" x14ac:dyDescent="0.25">
      <c r="K32" s="48"/>
    </row>
    <row r="34" ht="15" customHeight="1" x14ac:dyDescent="0.25"/>
  </sheetData>
  <mergeCells count="28">
    <mergeCell ref="J28:O28"/>
    <mergeCell ref="K15:O15"/>
    <mergeCell ref="K16:O16"/>
    <mergeCell ref="K17:O17"/>
    <mergeCell ref="K18:O18"/>
    <mergeCell ref="K12:O12"/>
    <mergeCell ref="K13:O13"/>
    <mergeCell ref="K14:O14"/>
    <mergeCell ref="K1:O1"/>
    <mergeCell ref="K2:O2"/>
    <mergeCell ref="K4:O4"/>
    <mergeCell ref="K3:O3"/>
    <mergeCell ref="K5:O5"/>
    <mergeCell ref="K10:O10"/>
    <mergeCell ref="K6:O6"/>
    <mergeCell ref="K7:O7"/>
    <mergeCell ref="K8:O8"/>
    <mergeCell ref="K9:O9"/>
    <mergeCell ref="K11:O11"/>
    <mergeCell ref="J27:O27"/>
    <mergeCell ref="K19:O19"/>
    <mergeCell ref="K20:O20"/>
    <mergeCell ref="K21:O21"/>
    <mergeCell ref="J23:O23"/>
    <mergeCell ref="J24:O24"/>
    <mergeCell ref="J25:O25"/>
    <mergeCell ref="J22:O22"/>
    <mergeCell ref="J26:O26"/>
  </mergeCells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Dorsey Wright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Ohene-Nyarko</dc:creator>
  <cp:lastModifiedBy>David Ohene-Nyarko</cp:lastModifiedBy>
  <dcterms:created xsi:type="dcterms:W3CDTF">2025-06-26T19:12:10Z</dcterms:created>
  <dcterms:modified xsi:type="dcterms:W3CDTF">2025-07-15T20:12:35Z</dcterms:modified>
</cp:coreProperties>
</file>