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Rust\open\finance-solution-dev\"/>
    </mc:Choice>
  </mc:AlternateContent>
  <bookViews>
    <workbookView xWindow="0" yWindow="0" windowWidth="13824" windowHeight="12600"/>
  </bookViews>
  <sheets>
    <sheet name="Pay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2" i="1" l="1"/>
  <c r="B17" i="1" s="1"/>
  <c r="B11" i="1"/>
  <c r="B16" i="1" s="1"/>
  <c r="B21" i="1" s="1"/>
  <c r="B26" i="1" s="1"/>
  <c r="B10" i="1"/>
  <c r="B15" i="1" s="1"/>
  <c r="B20" i="1" s="1"/>
  <c r="B25" i="1" s="1"/>
  <c r="B9" i="1"/>
  <c r="B14" i="1" s="1"/>
  <c r="B19" i="1" s="1"/>
  <c r="B24" i="1" s="1"/>
  <c r="B8" i="1"/>
  <c r="B13" i="1" s="1"/>
  <c r="B18" i="1" s="1"/>
  <c r="B23" i="1" s="1"/>
  <c r="B22" i="1" l="1"/>
  <c r="D3" i="1"/>
  <c r="C16" i="1" l="1"/>
  <c r="C24" i="1"/>
  <c r="C15" i="1" l="1"/>
  <c r="E4" i="1"/>
  <c r="D4" i="1" l="1"/>
  <c r="C14" i="1"/>
  <c r="E5" i="1"/>
  <c r="E6" i="1" s="1"/>
  <c r="D6" i="1" l="1"/>
  <c r="D5" i="1"/>
  <c r="C13" i="1"/>
  <c r="E7" i="1"/>
  <c r="C12" i="1" l="1"/>
  <c r="D7" i="1"/>
  <c r="E8" i="1"/>
  <c r="D8" i="1" l="1"/>
  <c r="C11" i="1"/>
  <c r="E9" i="1"/>
  <c r="C10" i="1" l="1"/>
  <c r="D9" i="1"/>
  <c r="E10" i="1"/>
  <c r="C9" i="1" l="1"/>
  <c r="D10" i="1"/>
  <c r="E11" i="1"/>
  <c r="F10" i="1" l="1"/>
  <c r="I10" i="1" s="1"/>
  <c r="G10" i="1"/>
  <c r="C8" i="1"/>
  <c r="F9" i="1"/>
  <c r="G9" i="1"/>
  <c r="D11" i="1"/>
  <c r="E12" i="1"/>
  <c r="D12" i="1" l="1"/>
  <c r="C7" i="1"/>
  <c r="F8" i="1"/>
  <c r="G8" i="1"/>
  <c r="G11" i="1"/>
  <c r="F11" i="1"/>
  <c r="I9" i="1"/>
  <c r="E13" i="1"/>
  <c r="I8" i="1" l="1"/>
  <c r="C6" i="1"/>
  <c r="G7" i="1"/>
  <c r="F7" i="1"/>
  <c r="D13" i="1"/>
  <c r="I11" i="1"/>
  <c r="F12" i="1"/>
  <c r="I12" i="1" s="1"/>
  <c r="G12" i="1"/>
  <c r="E14" i="1"/>
  <c r="D14" i="1" l="1"/>
  <c r="I7" i="1"/>
  <c r="F13" i="1"/>
  <c r="I13" i="1" s="1"/>
  <c r="G13" i="1"/>
  <c r="C5" i="1"/>
  <c r="F6" i="1"/>
  <c r="I6" i="1" s="1"/>
  <c r="G6" i="1"/>
  <c r="E15" i="1"/>
  <c r="C4" i="1" l="1"/>
  <c r="G5" i="1"/>
  <c r="F5" i="1"/>
  <c r="D15" i="1"/>
  <c r="F14" i="1"/>
  <c r="G14" i="1"/>
  <c r="E16" i="1"/>
  <c r="C3" i="1" l="1"/>
  <c r="G4" i="1"/>
  <c r="F4" i="1"/>
  <c r="G15" i="1"/>
  <c r="F15" i="1"/>
  <c r="I15" i="1" s="1"/>
  <c r="D16" i="1"/>
  <c r="I5" i="1"/>
  <c r="I14" i="1"/>
  <c r="E17" i="1"/>
  <c r="I4" i="1" l="1"/>
  <c r="D17" i="1"/>
  <c r="G16" i="1"/>
  <c r="F16" i="1"/>
  <c r="G3" i="1"/>
  <c r="F3" i="1"/>
  <c r="I3" i="1" s="1"/>
  <c r="E18" i="1"/>
  <c r="D18" i="1" l="1"/>
  <c r="F17" i="1"/>
  <c r="I17" i="1" s="1"/>
  <c r="G17" i="1"/>
  <c r="I16" i="1"/>
  <c r="E19" i="1"/>
  <c r="F18" i="1" l="1"/>
  <c r="G18" i="1"/>
  <c r="D19" i="1"/>
  <c r="E20" i="1"/>
  <c r="F19" i="1" l="1"/>
  <c r="G19" i="1"/>
  <c r="D20" i="1"/>
  <c r="I18" i="1"/>
  <c r="E21" i="1"/>
  <c r="D21" i="1" l="1"/>
  <c r="I19" i="1"/>
  <c r="G20" i="1"/>
  <c r="F20" i="1"/>
  <c r="I20" i="1" s="1"/>
  <c r="E22" i="1"/>
  <c r="D22" i="1" l="1"/>
  <c r="F21" i="1"/>
  <c r="I21" i="1" s="1"/>
  <c r="G21" i="1"/>
  <c r="E23" i="1"/>
  <c r="D23" i="1" l="1"/>
  <c r="F22" i="1"/>
  <c r="I22" i="1" s="1"/>
  <c r="G22" i="1"/>
  <c r="E24" i="1"/>
  <c r="D24" i="1" l="1"/>
  <c r="F23" i="1"/>
  <c r="I23" i="1" s="1"/>
  <c r="G23" i="1"/>
  <c r="E25" i="1"/>
  <c r="D25" i="1" l="1"/>
  <c r="G24" i="1"/>
  <c r="F24" i="1"/>
  <c r="E26" i="1"/>
  <c r="I24" i="1" l="1"/>
  <c r="D26" i="1"/>
  <c r="G25" i="1"/>
  <c r="F25" i="1"/>
  <c r="I25" i="1" s="1"/>
  <c r="G26" i="1" l="1"/>
  <c r="F26" i="1"/>
  <c r="I26" i="1" l="1"/>
</calcChain>
</file>

<file path=xl/sharedStrings.xml><?xml version="1.0" encoding="utf-8"?>
<sst xmlns="http://schemas.openxmlformats.org/spreadsheetml/2006/main" count="13" uniqueCount="11">
  <si>
    <t>Periods</t>
  </si>
  <si>
    <t>Present Value</t>
  </si>
  <si>
    <t>Future Value</t>
  </si>
  <si>
    <t>Excel</t>
  </si>
  <si>
    <t>Code</t>
  </si>
  <si>
    <t>Manual</t>
  </si>
  <si>
    <t>Ratio</t>
  </si>
  <si>
    <t>Case</t>
  </si>
  <si>
    <t>Rate</t>
  </si>
  <si>
    <t>Due at End</t>
  </si>
  <si>
    <t>Due at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</si>
</sst>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43" fontId="2" fillId="0" borderId="0" xfId="1" applyNumberFormat="1" applyFont="1"/>
    <xf numFmtId="43" fontId="0" fillId="0" borderId="0" xfId="1" applyNumberFormat="1" applyFont="1"/>
    <xf numFmtId="164" fontId="2" fillId="0" borderId="0" xfId="1" applyNumberFormat="1" applyFont="1" applyAlignment="1">
      <alignment horizontal="right"/>
    </xf>
    <xf numFmtId="43" fontId="2" fillId="0" borderId="0" xfId="1" applyNumberFormat="1" applyFont="1" applyAlignment="1">
      <alignment horizontal="right"/>
    </xf>
    <xf numFmtId="166" fontId="2" fillId="0" borderId="2" xfId="1" applyNumberFormat="1" applyFont="1" applyBorder="1" applyAlignment="1">
      <alignment horizontal="right"/>
    </xf>
    <xf numFmtId="166" fontId="0" fillId="0" borderId="2" xfId="1" applyNumberFormat="1" applyFont="1" applyBorder="1"/>
    <xf numFmtId="43" fontId="2" fillId="0" borderId="0" xfId="1" applyNumberFormat="1" applyFont="1" applyBorder="1" applyAlignment="1">
      <alignment horizontal="right"/>
    </xf>
    <xf numFmtId="43" fontId="0" fillId="0" borderId="0" xfId="1" applyNumberFormat="1" applyFont="1" applyBorder="1"/>
    <xf numFmtId="43" fontId="2" fillId="0" borderId="0" xfId="1" applyNumberFormat="1" applyFont="1" applyBorder="1" applyAlignment="1"/>
    <xf numFmtId="166" fontId="2" fillId="0" borderId="2" xfId="1" applyNumberFormat="1" applyFont="1" applyBorder="1" applyAlignment="1"/>
    <xf numFmtId="0" fontId="2" fillId="0" borderId="0" xfId="0" applyFont="1" applyAlignment="1"/>
    <xf numFmtId="166" fontId="2" fillId="0" borderId="0" xfId="1" applyNumberFormat="1" applyFont="1" applyAlignment="1">
      <alignment horizontal="right"/>
    </xf>
    <xf numFmtId="166" fontId="0" fillId="0" borderId="0" xfId="1" applyNumberFormat="1" applyFont="1"/>
    <xf numFmtId="43" fontId="0" fillId="0" borderId="1" xfId="1" applyNumberFormat="1" applyFont="1" applyBorder="1"/>
    <xf numFmtId="43" fontId="2" fillId="0" borderId="1" xfId="1" applyNumberFormat="1" applyFont="1" applyBorder="1" applyAlignment="1"/>
    <xf numFmtId="43" fontId="2" fillId="0" borderId="1" xfId="1" applyNumberFormat="1" applyFont="1" applyBorder="1" applyAlignment="1">
      <alignment horizontal="right"/>
    </xf>
    <xf numFmtId="43" fontId="2" fillId="0" borderId="2" xfId="1" applyNumberFormat="1" applyFont="1" applyBorder="1" applyAlignment="1"/>
    <xf numFmtId="43" fontId="2" fillId="0" borderId="2" xfId="1" applyNumberFormat="1" applyFont="1" applyBorder="1" applyAlignment="1">
      <alignment horizontal="right"/>
    </xf>
    <xf numFmtId="43" fontId="0" fillId="0" borderId="2" xfId="1" applyNumberFormat="1" applyFont="1" applyBorder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I1" workbookViewId="0">
      <pane ySplit="2" topLeftCell="A3" activePane="bottomLeft" state="frozen"/>
      <selection activeCell="C1" sqref="C1"/>
      <selection pane="bottomLeft" activeCell="L3" sqref="L3:L26"/>
    </sheetView>
  </sheetViews>
  <sheetFormatPr defaultRowHeight="14.4" x14ac:dyDescent="0.3"/>
  <cols>
    <col min="3" max="3" width="11.88671875" style="3" customWidth="1"/>
    <col min="4" max="4" width="18.44140625" style="5" customWidth="1"/>
    <col min="5" max="5" width="19.88671875" style="5" customWidth="1"/>
    <col min="6" max="6" width="15.44140625" style="17" customWidth="1"/>
    <col min="7" max="7" width="17" style="22" customWidth="1"/>
    <col min="8" max="8" width="16.5546875" style="17" customWidth="1"/>
    <col min="9" max="9" width="16.5546875" style="11" customWidth="1"/>
    <col min="10" max="10" width="17.33203125" style="11" customWidth="1"/>
    <col min="11" max="11" width="12.5546875" style="9" customWidth="1"/>
    <col min="12" max="12" width="45.88671875" customWidth="1"/>
  </cols>
  <sheetData>
    <row r="1" spans="1:15" s="1" customFormat="1" x14ac:dyDescent="0.3">
      <c r="C1" s="2"/>
      <c r="D1" s="4"/>
      <c r="E1" s="4"/>
      <c r="F1" s="18" t="s">
        <v>3</v>
      </c>
      <c r="G1" s="20"/>
      <c r="H1" s="18" t="s">
        <v>5</v>
      </c>
      <c r="I1" s="12"/>
      <c r="J1" s="12"/>
      <c r="K1" s="13"/>
      <c r="L1" s="14"/>
      <c r="M1" s="14"/>
      <c r="N1" s="14"/>
      <c r="O1" s="14"/>
    </row>
    <row r="2" spans="1:15" s="1" customFormat="1" x14ac:dyDescent="0.3">
      <c r="A2" s="1" t="s">
        <v>7</v>
      </c>
      <c r="B2" s="15" t="s">
        <v>8</v>
      </c>
      <c r="C2" s="6" t="s">
        <v>0</v>
      </c>
      <c r="D2" s="7" t="s">
        <v>1</v>
      </c>
      <c r="E2" s="7" t="s">
        <v>2</v>
      </c>
      <c r="F2" s="19" t="s">
        <v>9</v>
      </c>
      <c r="G2" s="21" t="s">
        <v>10</v>
      </c>
      <c r="H2" s="19" t="s">
        <v>9</v>
      </c>
      <c r="I2" s="10"/>
      <c r="J2" s="10" t="s">
        <v>10</v>
      </c>
      <c r="K2" s="8" t="s">
        <v>6</v>
      </c>
      <c r="L2" s="1" t="s">
        <v>4</v>
      </c>
    </row>
    <row r="3" spans="1:15" x14ac:dyDescent="0.3">
      <c r="A3">
        <v>1</v>
      </c>
      <c r="B3" s="16">
        <v>0.01</v>
      </c>
      <c r="C3" s="3">
        <f t="shared" ref="C3:C15" si="0">C4+5</f>
        <v>90</v>
      </c>
      <c r="D3" s="5">
        <f>-E3*0.1</f>
        <v>-0.1</v>
      </c>
      <c r="E3" s="5">
        <v>1</v>
      </c>
      <c r="F3" s="17">
        <f>PMT(B3,C3,D3,E3,0)</f>
        <v>-5.2127550741487361E-3</v>
      </c>
      <c r="G3" s="22">
        <f>PMT(B3,C3,D3,E3,1)</f>
        <v>-5.1611436377710261E-3</v>
      </c>
      <c r="H3" s="17">
        <f>(((D3*POWER(1+B3,C3))+E3)*-B3)/(POWER(1+B3,C3)-1)</f>
        <v>-5.2127550741487248E-3</v>
      </c>
      <c r="I3" s="11">
        <f>IF(F3=0,1,H3/F3)</f>
        <v>0.99999999999999789</v>
      </c>
      <c r="J3" s="11">
        <f>H3/(1+B3)</f>
        <v>-5.1611436377710148E-3</v>
      </c>
      <c r="K3" s="9">
        <f>IF(H3=0,1,J3/G3)</f>
        <v>0.99999999999999778</v>
      </c>
      <c r="L3" t="str">
        <f>CONCATENATE("compare_to_excel(",A3, ", ", B3, "f64, ", C3, ", ", D3, "f64, ", E3, "f64, ", F3, "f64, ", G3, "f64, ", H3, "f64, ", J3, "f64);")</f>
        <v>compare_to_excel(1, 0.01f64, 90, -0.1f64, 1f64, -0.00521275507414874f64, -0.00516114363777103f64, -0.00521275507414872f64, -0.00516114363777101f64);</v>
      </c>
    </row>
    <row r="4" spans="1:15" x14ac:dyDescent="0.3">
      <c r="A4">
        <v>2</v>
      </c>
      <c r="B4" s="16">
        <v>7.0000000000000007E-2</v>
      </c>
      <c r="C4" s="3">
        <f t="shared" si="0"/>
        <v>85</v>
      </c>
      <c r="D4" s="5">
        <f>-E4*0.7</f>
        <v>1.0499999999999998</v>
      </c>
      <c r="E4" s="5">
        <f>E3*-1.5</f>
        <v>-1.5</v>
      </c>
      <c r="F4" s="17">
        <f t="shared" ref="F4:F26" si="1">PMT(B4,C4,D4,E4,0)</f>
        <v>-7.3399521636348025E-2</v>
      </c>
      <c r="G4" s="22">
        <f t="shared" ref="G4:G26" si="2">PMT(B4,C4,D4,E4,1)</f>
        <v>-6.8597683772287879E-2</v>
      </c>
      <c r="H4" s="17">
        <f t="shared" ref="H4:H26" si="3">(((D4*POWER(1+B4,C4))+E4)*-B4)/(POWER(1+B4,C4)-1)</f>
        <v>-7.3399521636348039E-2</v>
      </c>
      <c r="I4" s="11">
        <f>IF(F4=0,1,H4/F4)</f>
        <v>1.0000000000000002</v>
      </c>
      <c r="J4" s="11">
        <f t="shared" ref="J4:J26" si="4">H4/(1+B4)</f>
        <v>-6.8597683772287879E-2</v>
      </c>
      <c r="K4" s="9">
        <f t="shared" ref="K4:K26" si="5">IF(H4=0,1,J4/G4)</f>
        <v>1</v>
      </c>
      <c r="L4" t="str">
        <f t="shared" ref="L4:L26" si="6">CONCATENATE("compare_to_excel(",A4, ", ", B4, "f64, ", C4, ", ", D4, "f64, ", E4, "f64, ", F4, "f64, ", G4, "f64, ", H4, "f64, ", J4, "f64);")</f>
        <v>compare_to_excel(2, 0.07f64, 85, 1.05f64, -1.5f64, -0.073399521636348f64, -0.0685976837722879f64, -0.073399521636348f64, -0.0685976837722879f64);</v>
      </c>
    </row>
    <row r="5" spans="1:15" x14ac:dyDescent="0.3">
      <c r="A5">
        <v>3</v>
      </c>
      <c r="B5" s="16">
        <v>0.05</v>
      </c>
      <c r="C5" s="3">
        <f t="shared" si="0"/>
        <v>80</v>
      </c>
      <c r="D5" s="5">
        <f>-E5</f>
        <v>-2.25</v>
      </c>
      <c r="E5" s="5">
        <f t="shared" ref="E5:E26" si="7">E4*-1.5</f>
        <v>2.25</v>
      </c>
      <c r="F5" s="17">
        <f t="shared" si="1"/>
        <v>0.1125</v>
      </c>
      <c r="G5" s="22">
        <f t="shared" si="2"/>
        <v>0.10714285714285714</v>
      </c>
      <c r="H5" s="17">
        <f t="shared" si="3"/>
        <v>0.1125</v>
      </c>
      <c r="I5" s="11">
        <f>IF(F5=0,1,H5/F5)</f>
        <v>1</v>
      </c>
      <c r="J5" s="11">
        <f t="shared" si="4"/>
        <v>0.10714285714285714</v>
      </c>
      <c r="K5" s="9">
        <f t="shared" si="5"/>
        <v>1</v>
      </c>
      <c r="L5" t="str">
        <f t="shared" si="6"/>
        <v>compare_to_excel(3, 0.05f64, 80, -2.25f64, 2.25f64, 0.1125f64, 0.107142857142857f64, 0.1125f64, 0.107142857142857f64);</v>
      </c>
    </row>
    <row r="6" spans="1:15" x14ac:dyDescent="0.3">
      <c r="A6">
        <v>4</v>
      </c>
      <c r="B6" s="16">
        <v>-0.01</v>
      </c>
      <c r="C6" s="3">
        <f t="shared" si="0"/>
        <v>75</v>
      </c>
      <c r="D6" s="5">
        <f>-E6*1.3</f>
        <v>4.3875000000000002</v>
      </c>
      <c r="E6" s="5">
        <f t="shared" si="7"/>
        <v>-3.375</v>
      </c>
      <c r="F6" s="17">
        <f t="shared" si="1"/>
        <v>2.4750057572545076E-2</v>
      </c>
      <c r="G6" s="22">
        <f t="shared" si="2"/>
        <v>2.5000058154085937E-2</v>
      </c>
      <c r="H6" s="17">
        <f t="shared" si="3"/>
        <v>2.4750057572545097E-2</v>
      </c>
      <c r="I6" s="11">
        <f>IF(F6=0,1,H6/F6)</f>
        <v>1.0000000000000009</v>
      </c>
      <c r="J6" s="11">
        <f t="shared" si="4"/>
        <v>2.5000058154085958E-2</v>
      </c>
      <c r="K6" s="9">
        <f t="shared" si="5"/>
        <v>1.0000000000000009</v>
      </c>
      <c r="L6" t="str">
        <f t="shared" si="6"/>
        <v>compare_to_excel(4, -0.01f64, 75, 4.3875f64, -3.375f64, 0.0247500575725451f64, 0.0250000581540859f64, 0.0247500575725451f64, 0.025000058154086f64);</v>
      </c>
    </row>
    <row r="7" spans="1:15" x14ac:dyDescent="0.3">
      <c r="A7">
        <v>5</v>
      </c>
      <c r="B7" s="16">
        <v>-7.0000000000000007E-2</v>
      </c>
      <c r="C7" s="3">
        <f t="shared" si="0"/>
        <v>70</v>
      </c>
      <c r="D7" s="5">
        <f>-E7*2</f>
        <v>-10.125</v>
      </c>
      <c r="E7" s="5">
        <f t="shared" si="7"/>
        <v>5.0625</v>
      </c>
      <c r="F7" s="17">
        <f t="shared" si="1"/>
        <v>-0.35215690918723203</v>
      </c>
      <c r="G7" s="22">
        <f t="shared" si="2"/>
        <v>-0.3786633432120774</v>
      </c>
      <c r="H7" s="17">
        <f t="shared" si="3"/>
        <v>-0.35215690918723203</v>
      </c>
      <c r="I7" s="11">
        <f>IF(F7=0,1,H7/F7)</f>
        <v>1</v>
      </c>
      <c r="J7" s="11">
        <f t="shared" si="4"/>
        <v>-0.37866334321207745</v>
      </c>
      <c r="K7" s="9">
        <f t="shared" si="5"/>
        <v>1.0000000000000002</v>
      </c>
      <c r="L7" t="str">
        <f t="shared" si="6"/>
        <v>compare_to_excel(5, -0.07f64, 70, -10.125f64, 5.0625f64, -0.352156909187232f64, -0.378663343212077f64, -0.352156909187232f64, -0.378663343212077f64);</v>
      </c>
    </row>
    <row r="8" spans="1:15" x14ac:dyDescent="0.3">
      <c r="A8">
        <v>6</v>
      </c>
      <c r="B8" s="16">
        <f>B3*1.1</f>
        <v>1.1000000000000001E-2</v>
      </c>
      <c r="C8" s="3">
        <f t="shared" si="0"/>
        <v>65</v>
      </c>
      <c r="D8" s="5">
        <f>-E8*0.1</f>
        <v>0.75937500000000002</v>
      </c>
      <c r="E8" s="5">
        <f t="shared" si="7"/>
        <v>-7.59375</v>
      </c>
      <c r="F8" s="17">
        <f t="shared" si="1"/>
        <v>6.4197090180165506E-2</v>
      </c>
      <c r="G8" s="22">
        <f t="shared" si="2"/>
        <v>6.3498605519451523E-2</v>
      </c>
      <c r="H8" s="17">
        <f t="shared" si="3"/>
        <v>6.41970901801662E-2</v>
      </c>
      <c r="I8" s="11">
        <f>IF(F8=0,1,H8/F8)</f>
        <v>1.0000000000000109</v>
      </c>
      <c r="J8" s="11">
        <f t="shared" si="4"/>
        <v>6.3498605519452231E-2</v>
      </c>
      <c r="K8" s="9">
        <f t="shared" si="5"/>
        <v>1.0000000000000111</v>
      </c>
      <c r="L8" t="str">
        <f t="shared" si="6"/>
        <v>compare_to_excel(6, 0.011f64, 65, 0.759375f64, -7.59375f64, 0.0641970901801655f64, 0.0634986055194515f64, 0.0641970901801662f64, 0.0634986055194522f64);</v>
      </c>
    </row>
    <row r="9" spans="1:15" x14ac:dyDescent="0.3">
      <c r="A9">
        <v>7</v>
      </c>
      <c r="B9" s="16">
        <f t="shared" ref="B9:B26" si="8">B4*1.1</f>
        <v>7.7000000000000013E-2</v>
      </c>
      <c r="C9" s="3">
        <f t="shared" si="0"/>
        <v>60</v>
      </c>
      <c r="D9" s="5">
        <f>-E9*0.7</f>
        <v>-7.9734374999999993</v>
      </c>
      <c r="E9" s="5">
        <f t="shared" si="7"/>
        <v>11.390625</v>
      </c>
      <c r="F9" s="17">
        <f t="shared" si="1"/>
        <v>0.61084787385442907</v>
      </c>
      <c r="G9" s="22">
        <f t="shared" si="2"/>
        <v>0.56717537033837429</v>
      </c>
      <c r="H9" s="17">
        <f t="shared" si="3"/>
        <v>0.61084787385442907</v>
      </c>
      <c r="I9" s="11">
        <f>IF(F9=0,1,H9/F9)</f>
        <v>1</v>
      </c>
      <c r="J9" s="11">
        <f t="shared" si="4"/>
        <v>0.56717537033837429</v>
      </c>
      <c r="K9" s="9">
        <f t="shared" si="5"/>
        <v>1</v>
      </c>
      <c r="L9" t="str">
        <f t="shared" si="6"/>
        <v>compare_to_excel(7, 0.077f64, 60, -7.9734375f64, 11.390625f64, 0.610847873854429f64, 0.567175370338374f64, 0.610847873854429f64, 0.567175370338374f64);</v>
      </c>
    </row>
    <row r="10" spans="1:15" x14ac:dyDescent="0.3">
      <c r="A10">
        <v>8</v>
      </c>
      <c r="B10" s="16">
        <f t="shared" si="8"/>
        <v>5.5000000000000007E-2</v>
      </c>
      <c r="C10" s="3">
        <f t="shared" si="0"/>
        <v>55</v>
      </c>
      <c r="D10" s="5">
        <f>-E10</f>
        <v>17.0859375</v>
      </c>
      <c r="E10" s="5">
        <f t="shared" si="7"/>
        <v>-17.0859375</v>
      </c>
      <c r="F10" s="17">
        <f t="shared" si="1"/>
        <v>-0.93972656250000008</v>
      </c>
      <c r="G10" s="22">
        <f t="shared" si="2"/>
        <v>-0.89073607819905221</v>
      </c>
      <c r="H10" s="17">
        <f t="shared" si="3"/>
        <v>-0.93972656249999997</v>
      </c>
      <c r="I10" s="11">
        <f>IF(F10=0,1,H10/F10)</f>
        <v>0.99999999999999989</v>
      </c>
      <c r="J10" s="11">
        <f t="shared" si="4"/>
        <v>-0.89073607819905221</v>
      </c>
      <c r="K10" s="9">
        <f t="shared" si="5"/>
        <v>1</v>
      </c>
      <c r="L10" t="str">
        <f t="shared" si="6"/>
        <v>compare_to_excel(8, 0.055f64, 55, 17.0859375f64, -17.0859375f64, -0.9397265625f64, -0.890736078199052f64, -0.9397265625f64, -0.890736078199052f64);</v>
      </c>
    </row>
    <row r="11" spans="1:15" x14ac:dyDescent="0.3">
      <c r="A11">
        <v>9</v>
      </c>
      <c r="B11" s="16">
        <f t="shared" si="8"/>
        <v>-1.1000000000000001E-2</v>
      </c>
      <c r="C11" s="3">
        <f t="shared" si="0"/>
        <v>50</v>
      </c>
      <c r="D11" s="5">
        <f>-E11*1.3</f>
        <v>-33.317578125000004</v>
      </c>
      <c r="E11" s="5">
        <f t="shared" si="7"/>
        <v>25.62890625</v>
      </c>
      <c r="F11" s="17">
        <f t="shared" si="1"/>
        <v>-0.16740141626585678</v>
      </c>
      <c r="G11" s="22">
        <f t="shared" si="2"/>
        <v>-0.16926331270561856</v>
      </c>
      <c r="H11" s="17">
        <f t="shared" si="3"/>
        <v>-0.16740141626585656</v>
      </c>
      <c r="I11" s="11">
        <f>IF(F11=0,1,H11/F11)</f>
        <v>0.99999999999999867</v>
      </c>
      <c r="J11" s="11">
        <f t="shared" si="4"/>
        <v>-0.16926331270561837</v>
      </c>
      <c r="K11" s="9">
        <f t="shared" si="5"/>
        <v>0.99999999999999889</v>
      </c>
      <c r="L11" t="str">
        <f t="shared" si="6"/>
        <v>compare_to_excel(9, -0.011f64, 50, -33.317578125f64, 25.62890625f64, -0.167401416265857f64, -0.169263312705619f64, -0.167401416265857f64, -0.169263312705618f64);</v>
      </c>
    </row>
    <row r="12" spans="1:15" x14ac:dyDescent="0.3">
      <c r="A12">
        <v>10</v>
      </c>
      <c r="B12" s="16">
        <f t="shared" si="8"/>
        <v>-7.7000000000000013E-2</v>
      </c>
      <c r="C12" s="3">
        <f t="shared" si="0"/>
        <v>45</v>
      </c>
      <c r="D12" s="5">
        <f>-E12*2</f>
        <v>76.88671875</v>
      </c>
      <c r="E12" s="5">
        <f t="shared" si="7"/>
        <v>-38.443359375</v>
      </c>
      <c r="F12" s="17">
        <f t="shared" si="1"/>
        <v>2.8774680351899828</v>
      </c>
      <c r="G12" s="22">
        <f t="shared" si="2"/>
        <v>3.1175168311917472</v>
      </c>
      <c r="H12" s="17">
        <f t="shared" si="3"/>
        <v>2.8774680351899824</v>
      </c>
      <c r="I12" s="11">
        <f>IF(F12=0,1,H12/F12)</f>
        <v>0.99999999999999989</v>
      </c>
      <c r="J12" s="11">
        <f t="shared" si="4"/>
        <v>3.1175168311917467</v>
      </c>
      <c r="K12" s="9">
        <f t="shared" si="5"/>
        <v>0.99999999999999989</v>
      </c>
      <c r="L12" t="str">
        <f t="shared" si="6"/>
        <v>compare_to_excel(10, -0.077f64, 45, 76.88671875f64, -38.443359375f64, 2.87746803518998f64, 3.11751683119175f64, 2.87746803518998f64, 3.11751683119175f64);</v>
      </c>
    </row>
    <row r="13" spans="1:15" x14ac:dyDescent="0.3">
      <c r="A13">
        <v>11</v>
      </c>
      <c r="B13" s="16">
        <f t="shared" si="8"/>
        <v>1.2100000000000001E-2</v>
      </c>
      <c r="C13" s="3">
        <f t="shared" si="0"/>
        <v>40</v>
      </c>
      <c r="D13" s="5">
        <f>-E13*0.1</f>
        <v>-5.7665039062500005</v>
      </c>
      <c r="E13" s="5">
        <f t="shared" si="7"/>
        <v>57.6650390625</v>
      </c>
      <c r="F13" s="17">
        <f t="shared" si="1"/>
        <v>-0.94661608051421475</v>
      </c>
      <c r="G13" s="22">
        <f t="shared" si="2"/>
        <v>-0.93529896306117444</v>
      </c>
      <c r="H13" s="17">
        <f t="shared" si="3"/>
        <v>-0.94661608051421764</v>
      </c>
      <c r="I13" s="11">
        <f>IF(F13=0,1,H13/F13)</f>
        <v>1.0000000000000031</v>
      </c>
      <c r="J13" s="11">
        <f t="shared" si="4"/>
        <v>-0.93529896306117744</v>
      </c>
      <c r="K13" s="9">
        <f t="shared" si="5"/>
        <v>1.0000000000000031</v>
      </c>
      <c r="L13" t="str">
        <f t="shared" si="6"/>
        <v>compare_to_excel(11, 0.0121f64, 40, -5.76650390625f64, 57.6650390625f64, -0.946616080514215f64, -0.935298963061174f64, -0.946616080514218f64, -0.935298963061177f64);</v>
      </c>
    </row>
    <row r="14" spans="1:15" x14ac:dyDescent="0.3">
      <c r="A14">
        <v>12</v>
      </c>
      <c r="B14" s="16">
        <f t="shared" si="8"/>
        <v>8.4700000000000025E-2</v>
      </c>
      <c r="C14" s="3">
        <f t="shared" si="0"/>
        <v>35</v>
      </c>
      <c r="D14" s="5">
        <f>-E14*0.7</f>
        <v>60.548291015624997</v>
      </c>
      <c r="E14" s="5">
        <f t="shared" si="7"/>
        <v>-86.49755859375</v>
      </c>
      <c r="F14" s="17">
        <f t="shared" si="1"/>
        <v>-4.9928696617927173</v>
      </c>
      <c r="G14" s="22">
        <f t="shared" si="2"/>
        <v>-4.6029959083550454</v>
      </c>
      <c r="H14" s="17">
        <f t="shared" si="3"/>
        <v>-4.9928696617927164</v>
      </c>
      <c r="I14" s="11">
        <f>IF(F14=0,1,H14/F14)</f>
        <v>0.99999999999999978</v>
      </c>
      <c r="J14" s="11">
        <f t="shared" si="4"/>
        <v>-4.6029959083550445</v>
      </c>
      <c r="K14" s="9">
        <f t="shared" si="5"/>
        <v>0.99999999999999978</v>
      </c>
      <c r="L14" t="str">
        <f t="shared" si="6"/>
        <v>compare_to_excel(12, 0.0847f64, 35, 60.548291015625f64, -86.49755859375f64, -4.99286966179272f64, -4.60299590835505f64, -4.99286966179272f64, -4.60299590835504f64);</v>
      </c>
    </row>
    <row r="15" spans="1:15" x14ac:dyDescent="0.3">
      <c r="A15">
        <v>13</v>
      </c>
      <c r="B15" s="16">
        <f t="shared" si="8"/>
        <v>6.0500000000000012E-2</v>
      </c>
      <c r="C15" s="3">
        <f t="shared" si="0"/>
        <v>30</v>
      </c>
      <c r="D15" s="5">
        <f>-E15</f>
        <v>-129.746337890625</v>
      </c>
      <c r="E15" s="5">
        <f t="shared" si="7"/>
        <v>129.746337890625</v>
      </c>
      <c r="F15" s="17">
        <f t="shared" si="1"/>
        <v>7.8496534423828139</v>
      </c>
      <c r="G15" s="22">
        <f t="shared" si="2"/>
        <v>7.4018420013039261</v>
      </c>
      <c r="H15" s="17">
        <f t="shared" si="3"/>
        <v>7.849653442382813</v>
      </c>
      <c r="I15" s="11">
        <f>IF(F15=0,1,H15/F15)</f>
        <v>0.99999999999999989</v>
      </c>
      <c r="J15" s="11">
        <f t="shared" si="4"/>
        <v>7.4018420013039252</v>
      </c>
      <c r="K15" s="9">
        <f t="shared" si="5"/>
        <v>0.99999999999999989</v>
      </c>
      <c r="L15" t="str">
        <f t="shared" si="6"/>
        <v>compare_to_excel(13, 0.0605f64, 30, -129.746337890625f64, 129.746337890625f64, 7.84965344238281f64, 7.40184200130393f64, 7.84965344238281f64, 7.40184200130393f64);</v>
      </c>
    </row>
    <row r="16" spans="1:15" x14ac:dyDescent="0.3">
      <c r="A16">
        <v>14</v>
      </c>
      <c r="B16" s="16">
        <f t="shared" si="8"/>
        <v>-1.2100000000000001E-2</v>
      </c>
      <c r="C16" s="3">
        <f>C17+5</f>
        <v>25</v>
      </c>
      <c r="D16" s="5">
        <f>-E16*1.3</f>
        <v>253.00535888671877</v>
      </c>
      <c r="E16" s="5">
        <f t="shared" si="7"/>
        <v>-194.6195068359375</v>
      </c>
      <c r="F16" s="17">
        <f t="shared" si="1"/>
        <v>0.36896447713441743</v>
      </c>
      <c r="G16" s="22">
        <f t="shared" si="2"/>
        <v>0.37348362904587246</v>
      </c>
      <c r="H16" s="17">
        <f t="shared" si="3"/>
        <v>0.36896447713441155</v>
      </c>
      <c r="I16" s="11">
        <f>IF(F16=0,1,H16/F16)</f>
        <v>0.99999999999998401</v>
      </c>
      <c r="J16" s="11">
        <f t="shared" si="4"/>
        <v>0.37348362904586652</v>
      </c>
      <c r="K16" s="9">
        <f t="shared" si="5"/>
        <v>0.99999999999998412</v>
      </c>
      <c r="L16" t="str">
        <f t="shared" si="6"/>
        <v>compare_to_excel(14, -0.0121f64, 25, 253.005358886719f64, -194.619506835937f64, 0.368964477134417f64, 0.373483629045872f64, 0.368964477134412f64, 0.373483629045867f64);</v>
      </c>
    </row>
    <row r="17" spans="1:12" x14ac:dyDescent="0.3">
      <c r="A17">
        <v>15</v>
      </c>
      <c r="B17" s="16">
        <f t="shared" si="8"/>
        <v>-8.4700000000000025E-2</v>
      </c>
      <c r="C17" s="3">
        <v>20</v>
      </c>
      <c r="D17" s="5">
        <f>-E17*2</f>
        <v>-583.8585205078125</v>
      </c>
      <c r="E17" s="5">
        <f t="shared" si="7"/>
        <v>291.92926025390625</v>
      </c>
      <c r="F17" s="17">
        <f t="shared" si="1"/>
        <v>-19.650422503907762</v>
      </c>
      <c r="G17" s="22">
        <f t="shared" si="2"/>
        <v>-21.468832627453036</v>
      </c>
      <c r="H17" s="17">
        <f t="shared" si="3"/>
        <v>-19.650422503907752</v>
      </c>
      <c r="I17" s="11">
        <f>IF(F17=0,1,H17/F17)</f>
        <v>0.99999999999999944</v>
      </c>
      <c r="J17" s="11">
        <f t="shared" si="4"/>
        <v>-21.468832627453022</v>
      </c>
      <c r="K17" s="9">
        <f t="shared" si="5"/>
        <v>0.99999999999999933</v>
      </c>
      <c r="L17" t="str">
        <f t="shared" si="6"/>
        <v>compare_to_excel(15, -0.0847f64, 20, -583.858520507812f64, 291.929260253906f64, -19.6504225039078f64, -21.468832627453f64, -19.6504225039078f64, -21.468832627453f64);</v>
      </c>
    </row>
    <row r="18" spans="1:12" x14ac:dyDescent="0.3">
      <c r="A18">
        <v>16</v>
      </c>
      <c r="B18" s="16">
        <f t="shared" si="8"/>
        <v>1.3310000000000002E-2</v>
      </c>
      <c r="C18" s="3">
        <v>15</v>
      </c>
      <c r="D18" s="5">
        <f>-E18*0.1</f>
        <v>43.789389038085943</v>
      </c>
      <c r="E18" s="5">
        <f t="shared" si="7"/>
        <v>-437.89389038085938</v>
      </c>
      <c r="F18" s="17">
        <f t="shared" si="1"/>
        <v>23.329136950075462</v>
      </c>
      <c r="G18" s="22">
        <f t="shared" si="2"/>
        <v>23.022704749854888</v>
      </c>
      <c r="H18" s="17">
        <f t="shared" si="3"/>
        <v>23.329136950075725</v>
      </c>
      <c r="I18" s="11">
        <f>IF(F18=0,1,H18/F18)</f>
        <v>1.0000000000000113</v>
      </c>
      <c r="J18" s="11">
        <f t="shared" si="4"/>
        <v>23.022704749855155</v>
      </c>
      <c r="K18" s="9">
        <f t="shared" si="5"/>
        <v>1.0000000000000115</v>
      </c>
      <c r="L18" t="str">
        <f t="shared" si="6"/>
        <v>compare_to_excel(16, 0.01331f64, 15, 43.7893890380859f64, -437.893890380859f64, 23.3291369500755f64, 23.0227047498549f64, 23.3291369500757f64, 23.0227047498552f64);</v>
      </c>
    </row>
    <row r="19" spans="1:12" x14ac:dyDescent="0.3">
      <c r="A19">
        <v>17</v>
      </c>
      <c r="B19" s="16">
        <f t="shared" si="8"/>
        <v>9.3170000000000031E-2</v>
      </c>
      <c r="C19" s="3">
        <v>12</v>
      </c>
      <c r="D19" s="5">
        <f>-E19*0.7</f>
        <v>-459.78858489990233</v>
      </c>
      <c r="E19" s="5">
        <f t="shared" si="7"/>
        <v>656.84083557128906</v>
      </c>
      <c r="F19" s="17">
        <f t="shared" si="1"/>
        <v>33.238384379798241</v>
      </c>
      <c r="G19" s="22">
        <f t="shared" si="2"/>
        <v>30.405503608586258</v>
      </c>
      <c r="H19" s="17">
        <f t="shared" si="3"/>
        <v>33.238384379798219</v>
      </c>
      <c r="I19" s="11">
        <f>IF(F19=0,1,H19/F19)</f>
        <v>0.99999999999999933</v>
      </c>
      <c r="J19" s="11">
        <f t="shared" si="4"/>
        <v>30.40550360858624</v>
      </c>
      <c r="K19" s="9">
        <f t="shared" si="5"/>
        <v>0.99999999999999944</v>
      </c>
      <c r="L19" t="str">
        <f t="shared" si="6"/>
        <v>compare_to_excel(17, 0.09317f64, 12, -459.788584899902f64, 656.840835571289f64, 33.2383843797982f64, 30.4055036085863f64, 33.2383843797982f64, 30.4055036085862f64);</v>
      </c>
    </row>
    <row r="20" spans="1:12" x14ac:dyDescent="0.3">
      <c r="A20">
        <v>18</v>
      </c>
      <c r="B20" s="16">
        <f t="shared" si="8"/>
        <v>6.6550000000000012E-2</v>
      </c>
      <c r="C20" s="3">
        <v>10</v>
      </c>
      <c r="D20" s="5">
        <f>-E20</f>
        <v>985.26125335693359</v>
      </c>
      <c r="E20" s="5">
        <f t="shared" si="7"/>
        <v>-985.26125335693359</v>
      </c>
      <c r="F20" s="17">
        <f t="shared" si="1"/>
        <v>-65.569136410903937</v>
      </c>
      <c r="G20" s="22">
        <f t="shared" si="2"/>
        <v>-61.477789518451033</v>
      </c>
      <c r="H20" s="17">
        <f t="shared" si="3"/>
        <v>-65.569136410903951</v>
      </c>
      <c r="I20" s="11">
        <f>IF(F20=0,1,H20/F20)</f>
        <v>1.0000000000000002</v>
      </c>
      <c r="J20" s="11">
        <f t="shared" si="4"/>
        <v>-61.477789518451026</v>
      </c>
      <c r="K20" s="9">
        <f t="shared" si="5"/>
        <v>0.99999999999999989</v>
      </c>
      <c r="L20" t="str">
        <f t="shared" si="6"/>
        <v>compare_to_excel(18, 0.06655f64, 10, 985.261253356933f64, -985.261253356933f64, -65.5691364109039f64, -61.477789518451f64, -65.569136410904f64, -61.477789518451f64);</v>
      </c>
    </row>
    <row r="21" spans="1:12" x14ac:dyDescent="0.3">
      <c r="A21">
        <v>19</v>
      </c>
      <c r="B21" s="16">
        <f t="shared" si="8"/>
        <v>-1.3310000000000002E-2</v>
      </c>
      <c r="C21" s="3">
        <v>7</v>
      </c>
      <c r="D21" s="5">
        <f>-E21*1.3</f>
        <v>-1921.2594440460205</v>
      </c>
      <c r="E21" s="5">
        <f t="shared" si="7"/>
        <v>1477.8918800354004</v>
      </c>
      <c r="F21" s="17">
        <f t="shared" si="1"/>
        <v>40.340533116546041</v>
      </c>
      <c r="G21" s="22">
        <f t="shared" si="2"/>
        <v>40.884708587850326</v>
      </c>
      <c r="H21" s="17">
        <f t="shared" si="3"/>
        <v>40.340533116545906</v>
      </c>
      <c r="I21" s="11">
        <f>IF(F21=0,1,H21/F21)</f>
        <v>0.99999999999999667</v>
      </c>
      <c r="J21" s="11">
        <f t="shared" si="4"/>
        <v>40.884708587850191</v>
      </c>
      <c r="K21" s="9">
        <f t="shared" si="5"/>
        <v>0.99999999999999667</v>
      </c>
      <c r="L21" t="str">
        <f t="shared" si="6"/>
        <v>compare_to_excel(19, -0.01331f64, 7, -1921.25944404602f64, 1477.8918800354f64, 40.340533116546f64, 40.8847085878503f64, 40.3405331165459f64, 40.8847085878502f64);</v>
      </c>
    </row>
    <row r="22" spans="1:12" x14ac:dyDescent="0.3">
      <c r="A22">
        <v>20</v>
      </c>
      <c r="B22" s="16">
        <f t="shared" si="8"/>
        <v>-9.3170000000000031E-2</v>
      </c>
      <c r="C22" s="3">
        <v>5</v>
      </c>
      <c r="D22" s="5">
        <f>-E22*2</f>
        <v>4433.6756401062012</v>
      </c>
      <c r="E22" s="5">
        <f t="shared" si="7"/>
        <v>-2216.8378200531006</v>
      </c>
      <c r="F22" s="17">
        <f t="shared" si="1"/>
        <v>-120.94579301295775</v>
      </c>
      <c r="G22" s="22">
        <f t="shared" si="2"/>
        <v>-133.37206864898354</v>
      </c>
      <c r="H22" s="17">
        <f t="shared" si="3"/>
        <v>-120.94579301295794</v>
      </c>
      <c r="I22" s="11">
        <f>IF(F22=0,1,H22/F22)</f>
        <v>1.0000000000000016</v>
      </c>
      <c r="J22" s="11">
        <f t="shared" si="4"/>
        <v>-133.37206864898374</v>
      </c>
      <c r="K22" s="9">
        <f t="shared" si="5"/>
        <v>1.0000000000000016</v>
      </c>
      <c r="L22" t="str">
        <f t="shared" si="6"/>
        <v>compare_to_excel(20, -0.09317f64, 5, 4433.6756401062f64, -2216.8378200531f64, -120.945793012958f64, -133.372068648984f64, -120.945793012958f64, -133.372068648984f64);</v>
      </c>
    </row>
    <row r="23" spans="1:12" x14ac:dyDescent="0.3">
      <c r="A23">
        <v>21</v>
      </c>
      <c r="B23" s="16">
        <f t="shared" si="8"/>
        <v>1.4641000000000003E-2</v>
      </c>
      <c r="C23" s="3">
        <v>4</v>
      </c>
      <c r="D23" s="5">
        <f>-E23*0.1</f>
        <v>-332.52567300796511</v>
      </c>
      <c r="E23" s="5">
        <f t="shared" si="7"/>
        <v>3325.2567300796509</v>
      </c>
      <c r="F23" s="17">
        <f t="shared" si="1"/>
        <v>-727.08204932041122</v>
      </c>
      <c r="G23" s="22">
        <f t="shared" si="2"/>
        <v>-716.59044856300022</v>
      </c>
      <c r="H23" s="17">
        <f t="shared" si="3"/>
        <v>-727.08204932041588</v>
      </c>
      <c r="I23" s="11">
        <f>IF(F23=0,1,H23/F23)</f>
        <v>1.0000000000000064</v>
      </c>
      <c r="J23" s="11">
        <f t="shared" si="4"/>
        <v>-716.590448563005</v>
      </c>
      <c r="K23" s="9">
        <f t="shared" si="5"/>
        <v>1.0000000000000067</v>
      </c>
      <c r="L23" t="str">
        <f t="shared" si="6"/>
        <v>compare_to_excel(21, 0.014641f64, 4, -332.525673007965f64, 3325.25673007965f64, -727.082049320411f64, -716.590448563f64, -727.082049320416f64, -716.590448563005f64);</v>
      </c>
    </row>
    <row r="24" spans="1:12" x14ac:dyDescent="0.3">
      <c r="A24">
        <v>22</v>
      </c>
      <c r="B24" s="16">
        <f t="shared" si="8"/>
        <v>0.10248700000000004</v>
      </c>
      <c r="C24" s="3">
        <f>C25+C26</f>
        <v>3</v>
      </c>
      <c r="D24" s="5">
        <f>-E24*0.7</f>
        <v>3491.5195665836332</v>
      </c>
      <c r="E24" s="5">
        <f t="shared" si="7"/>
        <v>-4987.8850951194763</v>
      </c>
      <c r="F24" s="17">
        <f t="shared" si="1"/>
        <v>93.153633647608842</v>
      </c>
      <c r="G24" s="22">
        <f t="shared" si="2"/>
        <v>84.494088046034861</v>
      </c>
      <c r="H24" s="17">
        <f t="shared" si="3"/>
        <v>93.153633647609027</v>
      </c>
      <c r="I24" s="11">
        <f>IF(F24=0,1,H24/F24)</f>
        <v>1.000000000000002</v>
      </c>
      <c r="J24" s="11">
        <f t="shared" si="4"/>
        <v>84.494088046035031</v>
      </c>
      <c r="K24" s="9">
        <f t="shared" si="5"/>
        <v>1.000000000000002</v>
      </c>
      <c r="L24" t="str">
        <f t="shared" si="6"/>
        <v>compare_to_excel(22, 0.102487f64, 3, 3491.51956658363f64, -4987.88509511947f64, 93.1536336476088f64, 84.4940880460349f64, 93.153633647609f64, 84.494088046035f64);</v>
      </c>
    </row>
    <row r="25" spans="1:12" x14ac:dyDescent="0.3">
      <c r="A25">
        <v>23</v>
      </c>
      <c r="B25" s="16">
        <f t="shared" si="8"/>
        <v>7.320500000000002E-2</v>
      </c>
      <c r="C25" s="3">
        <v>2</v>
      </c>
      <c r="D25" s="5">
        <f>-E25</f>
        <v>-7481.8276426792145</v>
      </c>
      <c r="E25" s="5">
        <f t="shared" si="7"/>
        <v>7481.8276426792145</v>
      </c>
      <c r="F25" s="17">
        <f t="shared" si="1"/>
        <v>547.70719258233203</v>
      </c>
      <c r="G25" s="22">
        <f t="shared" si="2"/>
        <v>510.34722404604156</v>
      </c>
      <c r="H25" s="17">
        <f t="shared" si="3"/>
        <v>547.70719258233214</v>
      </c>
      <c r="I25" s="11">
        <f>IF(F25=0,1,H25/F25)</f>
        <v>1.0000000000000002</v>
      </c>
      <c r="J25" s="11">
        <f t="shared" si="4"/>
        <v>510.34722404604167</v>
      </c>
      <c r="K25" s="9">
        <f t="shared" si="5"/>
        <v>1.0000000000000002</v>
      </c>
      <c r="L25" t="str">
        <f t="shared" si="6"/>
        <v>compare_to_excel(23, 0.073205f64, 2, -7481.82764267921f64, 7481.82764267921f64, 547.707192582332f64, 510.347224046042f64, 547.707192582332f64, 510.347224046042f64);</v>
      </c>
    </row>
    <row r="26" spans="1:12" x14ac:dyDescent="0.3">
      <c r="A26">
        <v>24</v>
      </c>
      <c r="B26" s="16">
        <f t="shared" si="8"/>
        <v>-1.4641000000000003E-2</v>
      </c>
      <c r="C26" s="3">
        <v>1</v>
      </c>
      <c r="D26" s="5">
        <f>-E26*1.3</f>
        <v>14589.563903224469</v>
      </c>
      <c r="E26" s="5">
        <f t="shared" si="7"/>
        <v>-11222.741464018822</v>
      </c>
      <c r="F26" s="17">
        <f t="shared" si="1"/>
        <v>-3153.2166340985377</v>
      </c>
      <c r="G26" s="22">
        <f t="shared" si="2"/>
        <v>-3200.0688420144716</v>
      </c>
      <c r="H26" s="17">
        <f t="shared" si="3"/>
        <v>-3153.2166340985341</v>
      </c>
      <c r="I26" s="11">
        <f>IF(F26=0,1,H26/F26)</f>
        <v>0.99999999999999889</v>
      </c>
      <c r="J26" s="11">
        <f t="shared" si="4"/>
        <v>-3200.0688420144679</v>
      </c>
      <c r="K26" s="9">
        <f t="shared" si="5"/>
        <v>0.99999999999999889</v>
      </c>
      <c r="L26" t="str">
        <f t="shared" si="6"/>
        <v>compare_to_excel(24, -0.014641f64, 1, 14589.5639032245f64, -11222.7414640188f64, -3153.21663409854f64, -3200.06884201447f64, -3153.21663409853f64, -3200.06884201447f64);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</vt:lpstr>
    </vt:vector>
  </TitlesOfParts>
  <Company>ECWise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Thureson</dc:creator>
  <cp:lastModifiedBy>David Thureson</cp:lastModifiedBy>
  <dcterms:created xsi:type="dcterms:W3CDTF">2020-04-07T15:20:42Z</dcterms:created>
  <dcterms:modified xsi:type="dcterms:W3CDTF">2020-05-25T17:29:51Z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0b380315-d940-4078-addc-297da032d892</vt:lpwstr>
  </property>
</Properties>
</file>