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NIPEKUN KOLAWOLE\Desktop\Information Technology\DATA SCIENCE\DATA ANALYSIS\LECTURE MATERIALS ACCESS REYAL\POWER EXCEL FORMULAR\"/>
    </mc:Choice>
  </mc:AlternateContent>
  <bookViews>
    <workbookView xWindow="0" yWindow="0" windowWidth="15360" windowHeight="7368" firstSheet="12" activeTab="15"/>
  </bookViews>
  <sheets>
    <sheet name="LOAN" sheetId="1" r:id="rId1"/>
    <sheet name="AUDITING" sheetId="2" r:id="rId2"/>
    <sheet name="iF ERROR " sheetId="3" r:id="rId3"/>
    <sheet name="TEXT CONCATENATION" sheetId="4" r:id="rId4"/>
    <sheet name="KEEP CONCATENATED TEXT " sheetId="5" r:id="rId5"/>
    <sheet name="PASTE SPECIAL" sheetId="6" r:id="rId6"/>
    <sheet name="TEXT TO COLUMN" sheetId="7" r:id="rId7"/>
    <sheet name="NUM TEXT TO NUMBERS" sheetId="8" r:id="rId8"/>
    <sheet name="COMPOUND GROWTH RATE" sheetId="9" r:id="rId9"/>
    <sheet name="VLOOKUPS" sheetId="10" r:id="rId10"/>
    <sheet name="INDEX ND MATCH" sheetId="11" r:id="rId11"/>
    <sheet name="INDEX ND MATCH u" sheetId="15" r:id="rId12"/>
    <sheet name="VLOOKUP 2" sheetId="16" r:id="rId13"/>
    <sheet name="OFFSET " sheetId="12" r:id="rId14"/>
    <sheet name="CONVERT" sheetId="13" r:id="rId15"/>
    <sheet name="MORE FUNCTIONS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6" l="1"/>
  <c r="C5" i="16"/>
  <c r="C9" i="15"/>
  <c r="C7" i="15"/>
  <c r="G3" i="14"/>
  <c r="F2" i="14"/>
  <c r="D3" i="14"/>
  <c r="D2" i="14"/>
  <c r="G3" i="13"/>
  <c r="G4" i="13"/>
  <c r="G5" i="13"/>
  <c r="G6" i="13"/>
  <c r="G2" i="13"/>
  <c r="E6" i="12" l="1"/>
  <c r="E2" i="12" s="1"/>
  <c r="C9" i="11" l="1"/>
  <c r="C7" i="11"/>
  <c r="M3" i="10" l="1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" i="10"/>
  <c r="C19" i="5" l="1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K2" i="2" l="1" a="1"/>
  <c r="K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" i="2" a="1"/>
  <c r="J2" i="2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C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D2" i="4"/>
  <c r="J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3" i="3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G20" i="2" l="1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  <c r="B6" i="1"/>
</calcChain>
</file>

<file path=xl/sharedStrings.xml><?xml version="1.0" encoding="utf-8"?>
<sst xmlns="http://schemas.openxmlformats.org/spreadsheetml/2006/main" count="569" uniqueCount="256">
  <si>
    <t>TAKING A LOAN</t>
  </si>
  <si>
    <t>PRICE</t>
  </si>
  <si>
    <t>MONTHS</t>
  </si>
  <si>
    <t>RATE</t>
  </si>
  <si>
    <t>PAYMENT</t>
  </si>
  <si>
    <t>PV</t>
  </si>
  <si>
    <t>PMT</t>
  </si>
  <si>
    <t>GOAL SEEK</t>
  </si>
  <si>
    <t>Name</t>
  </si>
  <si>
    <t>Account Type</t>
  </si>
  <si>
    <t>Date</t>
  </si>
  <si>
    <t>Region</t>
  </si>
  <si>
    <t>Cost of Goods</t>
  </si>
  <si>
    <t>No.Value</t>
  </si>
  <si>
    <t>Revenue</t>
  </si>
  <si>
    <t>Product</t>
  </si>
  <si>
    <t>discount</t>
  </si>
  <si>
    <t>John</t>
  </si>
  <si>
    <t>A101</t>
  </si>
  <si>
    <t>Central</t>
  </si>
  <si>
    <t>bag</t>
  </si>
  <si>
    <t>Peter</t>
  </si>
  <si>
    <t>A102</t>
  </si>
  <si>
    <t>East</t>
  </si>
  <si>
    <t>shoe</t>
  </si>
  <si>
    <t>Matthew</t>
  </si>
  <si>
    <t>A103</t>
  </si>
  <si>
    <t>West</t>
  </si>
  <si>
    <t xml:space="preserve">wrist watch </t>
  </si>
  <si>
    <t>Segun</t>
  </si>
  <si>
    <t>A104</t>
  </si>
  <si>
    <t>South</t>
  </si>
  <si>
    <t>cap</t>
  </si>
  <si>
    <t>Desmond</t>
  </si>
  <si>
    <t>A105</t>
  </si>
  <si>
    <t>North</t>
  </si>
  <si>
    <t>joggers</t>
  </si>
  <si>
    <t>Ahmed</t>
  </si>
  <si>
    <t>A106</t>
  </si>
  <si>
    <t>phones</t>
  </si>
  <si>
    <t>Johnson</t>
  </si>
  <si>
    <t>A107</t>
  </si>
  <si>
    <t>ipad</t>
  </si>
  <si>
    <t>Bernard</t>
  </si>
  <si>
    <t>A108</t>
  </si>
  <si>
    <t>folders</t>
  </si>
  <si>
    <t>Jaye</t>
  </si>
  <si>
    <t>A109</t>
  </si>
  <si>
    <t>specs</t>
  </si>
  <si>
    <t>bracelets</t>
  </si>
  <si>
    <t>Bleach</t>
  </si>
  <si>
    <t>Collins</t>
  </si>
  <si>
    <t>Jamiu</t>
  </si>
  <si>
    <t>Lola</t>
  </si>
  <si>
    <t>Jennifer</t>
  </si>
  <si>
    <t>Goliath</t>
  </si>
  <si>
    <t>Bastos</t>
  </si>
  <si>
    <t>Zino</t>
  </si>
  <si>
    <t>Yusuf</t>
  </si>
  <si>
    <t>COST PRICE</t>
  </si>
  <si>
    <t>SELLING PRICE</t>
  </si>
  <si>
    <t>IF (PROFIT)</t>
  </si>
  <si>
    <t>IF EROR PROFIT</t>
  </si>
  <si>
    <t>SP/CP</t>
  </si>
  <si>
    <t>FIRST NAME</t>
  </si>
  <si>
    <t>LAST NAME</t>
  </si>
  <si>
    <t>JADE</t>
  </si>
  <si>
    <t>FORD</t>
  </si>
  <si>
    <t>MAKINDE</t>
  </si>
  <si>
    <t>PETERS</t>
  </si>
  <si>
    <t>WILLIAMS</t>
  </si>
  <si>
    <t>DARE</t>
  </si>
  <si>
    <t>BADE</t>
  </si>
  <si>
    <t>JOHNSON</t>
  </si>
  <si>
    <t>TEJU</t>
  </si>
  <si>
    <t>OYEMADE</t>
  </si>
  <si>
    <t>ADAMU</t>
  </si>
  <si>
    <t>GREGS</t>
  </si>
  <si>
    <t>CAROLINE</t>
  </si>
  <si>
    <t>ADAMS</t>
  </si>
  <si>
    <t>JOSH</t>
  </si>
  <si>
    <t>JEFF</t>
  </si>
  <si>
    <t>GEORGE</t>
  </si>
  <si>
    <t>DRE</t>
  </si>
  <si>
    <t>BRIGHT</t>
  </si>
  <si>
    <t>KAFFY</t>
  </si>
  <si>
    <t>ERNARD</t>
  </si>
  <si>
    <t>HASSAN</t>
  </si>
  <si>
    <t>NASIRU</t>
  </si>
  <si>
    <t>NATASHA</t>
  </si>
  <si>
    <t>BETTY</t>
  </si>
  <si>
    <t>BELINDA</t>
  </si>
  <si>
    <t>GRACE</t>
  </si>
  <si>
    <t>TIMOTHY</t>
  </si>
  <si>
    <t>SEGUN</t>
  </si>
  <si>
    <t>JAMES</t>
  </si>
  <si>
    <t>STEVEN</t>
  </si>
  <si>
    <t>JAMIU</t>
  </si>
  <si>
    <t>SODIQ</t>
  </si>
  <si>
    <t>FARUQ</t>
  </si>
  <si>
    <t>DARBY</t>
  </si>
  <si>
    <t>SAFIRA</t>
  </si>
  <si>
    <t>FULL NAME</t>
  </si>
  <si>
    <t>Selling Price of Goods</t>
  </si>
  <si>
    <t>No.</t>
  </si>
  <si>
    <t>TOTAL REV</t>
  </si>
  <si>
    <t>Jade Ford</t>
  </si>
  <si>
    <t>Makinde Peters</t>
  </si>
  <si>
    <t>Dare Williams</t>
  </si>
  <si>
    <t>Bade Johnson</t>
  </si>
  <si>
    <t>Oyemade Teju</t>
  </si>
  <si>
    <t>Adamu Gregs</t>
  </si>
  <si>
    <t>Caroline Adams</t>
  </si>
  <si>
    <t>Jeff Josh</t>
  </si>
  <si>
    <t>George Dre</t>
  </si>
  <si>
    <t>Ernard Jamiu</t>
  </si>
  <si>
    <t>Kaffy Sodiq</t>
  </si>
  <si>
    <t>Bright Faruq</t>
  </si>
  <si>
    <t>Hassan Darby</t>
  </si>
  <si>
    <t>Nasiru Safira</t>
  </si>
  <si>
    <t>Natasha Steven</t>
  </si>
  <si>
    <t>Betty James</t>
  </si>
  <si>
    <t>Belinda Segun</t>
  </si>
  <si>
    <t>Grace Timothy</t>
  </si>
  <si>
    <t>DELETE COLUMN A &amp; B VALUES</t>
  </si>
  <si>
    <t>ITEM CODE</t>
  </si>
  <si>
    <t>INCREASE</t>
  </si>
  <si>
    <t>B102</t>
  </si>
  <si>
    <t>C102</t>
  </si>
  <si>
    <t>B103</t>
  </si>
  <si>
    <t>C103</t>
  </si>
  <si>
    <t>B104</t>
  </si>
  <si>
    <t>C104</t>
  </si>
  <si>
    <t>B105</t>
  </si>
  <si>
    <t>C105</t>
  </si>
  <si>
    <t>B106</t>
  </si>
  <si>
    <t>C106</t>
  </si>
  <si>
    <t>B107</t>
  </si>
  <si>
    <t>C107</t>
  </si>
  <si>
    <t>SOLUTION</t>
  </si>
  <si>
    <t>NAMES</t>
  </si>
  <si>
    <t>Jade</t>
  </si>
  <si>
    <t>Ford</t>
  </si>
  <si>
    <t>Makinde</t>
  </si>
  <si>
    <t>Peters</t>
  </si>
  <si>
    <t>Dare</t>
  </si>
  <si>
    <t>Williams</t>
  </si>
  <si>
    <t>Bade</t>
  </si>
  <si>
    <t>Oyemade</t>
  </si>
  <si>
    <t>Teju</t>
  </si>
  <si>
    <t>Adamu</t>
  </si>
  <si>
    <t>Gregs</t>
  </si>
  <si>
    <t>Caroline</t>
  </si>
  <si>
    <t>Adams</t>
  </si>
  <si>
    <t>Jeff</t>
  </si>
  <si>
    <t>Josh</t>
  </si>
  <si>
    <t>George</t>
  </si>
  <si>
    <t>Dre</t>
  </si>
  <si>
    <t>Ernard</t>
  </si>
  <si>
    <t>Kaffy</t>
  </si>
  <si>
    <t>Sodiq</t>
  </si>
  <si>
    <t>Bright</t>
  </si>
  <si>
    <t>Faruq</t>
  </si>
  <si>
    <t>Hassan</t>
  </si>
  <si>
    <t>Darby</t>
  </si>
  <si>
    <t>Nasiru</t>
  </si>
  <si>
    <t>Safira</t>
  </si>
  <si>
    <t>Natasha</t>
  </si>
  <si>
    <t>Steven</t>
  </si>
  <si>
    <t>Betty</t>
  </si>
  <si>
    <t>James</t>
  </si>
  <si>
    <t>Belinda</t>
  </si>
  <si>
    <t>Grace</t>
  </si>
  <si>
    <t>Timothy</t>
  </si>
  <si>
    <t>76</t>
  </si>
  <si>
    <t>56</t>
  </si>
  <si>
    <t>74</t>
  </si>
  <si>
    <t>66.6666666666667</t>
  </si>
  <si>
    <t>65.6666666666667</t>
  </si>
  <si>
    <t>64.6666666666667</t>
  </si>
  <si>
    <t>63.6666666666667</t>
  </si>
  <si>
    <t>62.6666666666667</t>
  </si>
  <si>
    <t>61.6666666666667</t>
  </si>
  <si>
    <t>60.6666666666666</t>
  </si>
  <si>
    <t>59.6666666666667</t>
  </si>
  <si>
    <t>58.6666666666667</t>
  </si>
  <si>
    <t>57.6666666666667</t>
  </si>
  <si>
    <t>56.6666666666667</t>
  </si>
  <si>
    <t>55.6666666666667</t>
  </si>
  <si>
    <t>54.6666666666667</t>
  </si>
  <si>
    <t>53.6666666666667</t>
  </si>
  <si>
    <t>52.6666666666667</t>
  </si>
  <si>
    <t>51.6666666666666</t>
  </si>
  <si>
    <t>METHOD 1</t>
  </si>
  <si>
    <t>PASTE SPECIAL</t>
  </si>
  <si>
    <t>METHOD 2</t>
  </si>
  <si>
    <t>TEXT TO COLUMN FINISH COMMAND</t>
  </si>
  <si>
    <t>TEXT</t>
  </si>
  <si>
    <t>NUMBERS</t>
  </si>
  <si>
    <t>INVOICE</t>
  </si>
  <si>
    <t>QUANTITY</t>
  </si>
  <si>
    <t>S/N</t>
  </si>
  <si>
    <t>LOCATION</t>
  </si>
  <si>
    <t>LAGOS</t>
  </si>
  <si>
    <t>PH</t>
  </si>
  <si>
    <t>KOGI</t>
  </si>
  <si>
    <t>SURULERE</t>
  </si>
  <si>
    <t>DENMARK</t>
  </si>
  <si>
    <t>GERMANY</t>
  </si>
  <si>
    <t>RUSSIA</t>
  </si>
  <si>
    <t>BERLIN</t>
  </si>
  <si>
    <t>CROATIA</t>
  </si>
  <si>
    <t>SPAIN</t>
  </si>
  <si>
    <t>NEWYORK</t>
  </si>
  <si>
    <t>NEW JERSEY</t>
  </si>
  <si>
    <t>BAHAMAS</t>
  </si>
  <si>
    <t>SWEDEN</t>
  </si>
  <si>
    <t>FINLAND</t>
  </si>
  <si>
    <t>BAMAKO</t>
  </si>
  <si>
    <t>NETHERLAND</t>
  </si>
  <si>
    <t>SLOVAKIA</t>
  </si>
  <si>
    <t>THAILAND</t>
  </si>
  <si>
    <t>WALES</t>
  </si>
  <si>
    <t>Badmus Adefenwa</t>
  </si>
  <si>
    <t>Seminatu Success</t>
  </si>
  <si>
    <t>Blessing Wakama</t>
  </si>
  <si>
    <t>AGENTS</t>
  </si>
  <si>
    <t>SALES AGENT</t>
  </si>
  <si>
    <t>DATABASE 101</t>
  </si>
  <si>
    <t>DATES</t>
  </si>
  <si>
    <t>SALES</t>
  </si>
  <si>
    <t>SALES FOR LAST 12 MONTHS</t>
  </si>
  <si>
    <t>HOW MANY</t>
  </si>
  <si>
    <t>Convert</t>
  </si>
  <si>
    <t>ft</t>
  </si>
  <si>
    <t>cel</t>
  </si>
  <si>
    <t>to</t>
  </si>
  <si>
    <t>m</t>
  </si>
  <si>
    <t>fah</t>
  </si>
  <si>
    <t>pa</t>
  </si>
  <si>
    <t>atm</t>
  </si>
  <si>
    <t>hr</t>
  </si>
  <si>
    <t>sec</t>
  </si>
  <si>
    <t>hp</t>
  </si>
  <si>
    <t>watt</t>
  </si>
  <si>
    <t>Pa</t>
  </si>
  <si>
    <t>w</t>
  </si>
  <si>
    <t>HP</t>
  </si>
  <si>
    <t xml:space="preserve"> </t>
  </si>
  <si>
    <t>VALUES</t>
  </si>
  <si>
    <t>GCD</t>
  </si>
  <si>
    <t>LCM</t>
  </si>
  <si>
    <t>FRACTIONS</t>
  </si>
  <si>
    <t>VLOOKUP IN ANOTHER SHEET</t>
  </si>
  <si>
    <t>Monthly Payment</t>
  </si>
  <si>
    <t xml:space="preserve">CUSTOMER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</si>
</sst>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N-46A]\ #,##0.00;[Red][$N-46A]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1" fillId="0" borderId="4" xfId="0" applyFont="1" applyBorder="1"/>
    <xf numFmtId="9" fontId="0" fillId="0" borderId="4" xfId="0" applyNumberFormat="1" applyBorder="1"/>
    <xf numFmtId="164" fontId="0" fillId="0" borderId="4" xfId="0" applyNumberFormat="1" applyBorder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3" borderId="0" xfId="0" applyFill="1"/>
    <xf numFmtId="2" fontId="0" fillId="0" borderId="0" xfId="0" applyNumberFormat="1"/>
    <xf numFmtId="0" fontId="1" fillId="0" borderId="5" xfId="0" applyFont="1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0" fillId="0" borderId="0" xfId="0" applyBorder="1"/>
    <xf numFmtId="0" fontId="1" fillId="3" borderId="0" xfId="0" applyFont="1" applyFill="1" applyBorder="1"/>
    <xf numFmtId="0" fontId="0" fillId="3" borderId="0" xfId="0" applyFill="1" applyBorder="1"/>
    <xf numFmtId="0" fontId="1" fillId="2" borderId="5" xfId="0" applyFont="1" applyFill="1" applyBorder="1"/>
    <xf numFmtId="0" fontId="0" fillId="2" borderId="9" xfId="0" applyFill="1" applyBorder="1"/>
    <xf numFmtId="0" fontId="0" fillId="2" borderId="10" xfId="0" applyFill="1" applyBorder="1"/>
    <xf numFmtId="49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1" fillId="0" borderId="6" xfId="0" applyFont="1" applyBorder="1"/>
    <xf numFmtId="0" fontId="1" fillId="0" borderId="7" xfId="0" applyFont="1" applyBorder="1"/>
    <xf numFmtId="1" fontId="1" fillId="0" borderId="7" xfId="0" applyNumberFormat="1" applyFont="1" applyBorder="1"/>
    <xf numFmtId="0" fontId="1" fillId="0" borderId="8" xfId="0" applyFont="1" applyBorder="1"/>
    <xf numFmtId="0" fontId="0" fillId="4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" fontId="0" fillId="2" borderId="9" xfId="0" applyNumberFormat="1" applyFill="1" applyBorder="1"/>
    <xf numFmtId="1" fontId="0" fillId="2" borderId="10" xfId="0" applyNumberFormat="1" applyFill="1" applyBorder="1"/>
    <xf numFmtId="0" fontId="0" fillId="4" borderId="6" xfId="0" applyFill="1" applyBorder="1"/>
    <xf numFmtId="0" fontId="0" fillId="6" borderId="5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3" fontId="0" fillId="0" borderId="0" xfId="0" applyNumberFormat="1" applyBorder="1"/>
    <xf numFmtId="3" fontId="0" fillId="0" borderId="0" xfId="0" applyNumberFormat="1"/>
    <xf numFmtId="0" fontId="1" fillId="0" borderId="16" xfId="0" applyFont="1" applyBorder="1"/>
    <xf numFmtId="14" fontId="0" fillId="0" borderId="0" xfId="0" applyNumberFormat="1" applyBorder="1"/>
    <xf numFmtId="3" fontId="1" fillId="0" borderId="8" xfId="0" applyNumberFormat="1" applyFont="1" applyBorder="1"/>
    <xf numFmtId="3" fontId="0" fillId="7" borderId="10" xfId="0" applyNumberFormat="1" applyFill="1" applyBorder="1"/>
    <xf numFmtId="0" fontId="0" fillId="7" borderId="10" xfId="0" applyFill="1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2" fontId="0" fillId="0" borderId="0" xfId="0" applyNumberFormat="1"/>
    <xf numFmtId="0" fontId="2" fillId="0" borderId="0" xfId="0" applyFont="1"/>
    <xf numFmtId="0" fontId="0" fillId="8" borderId="11" xfId="0" applyFill="1" applyBorder="1"/>
    <xf numFmtId="0" fontId="0" fillId="9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2" fillId="0" borderId="0" xfId="0" applyFont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5" xfId="0" applyFill="1" applyBorder="1" applyAlignment="1">
      <alignment horizontal="center"/>
    </xf>
    <xf numFmtId="0" fontId="2" fillId="4" borderId="7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8" xfId="0" applyFont="1" applyFill="1" applyBorder="1"/>
    <xf numFmtId="0" fontId="0" fillId="3" borderId="9" xfId="0" applyFill="1" applyBorder="1"/>
    <xf numFmtId="1" fontId="0" fillId="3" borderId="9" xfId="0" applyNumberFormat="1" applyFill="1" applyBorder="1"/>
    <xf numFmtId="1" fontId="0" fillId="3" borderId="10" xfId="0" applyNumberFormat="1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6" sqref="F6"/>
    </sheetView>
  </sheetViews>
  <sheetFormatPr defaultRowHeight="14.4" x14ac:dyDescent="0.3"/>
  <cols>
    <col min="2" max="2" width="13.6640625" customWidth="1"/>
    <col min="3" max="3" width="17" bestFit="1" customWidth="1"/>
  </cols>
  <sheetData>
    <row r="1" spans="1:3" ht="15" thickBot="1" x14ac:dyDescent="0.35"/>
    <row r="2" spans="1:3" x14ac:dyDescent="0.3">
      <c r="A2" s="2"/>
      <c r="B2" s="3" t="s">
        <v>0</v>
      </c>
      <c r="C2" s="4"/>
    </row>
    <row r="3" spans="1:3" x14ac:dyDescent="0.3">
      <c r="A3" s="5" t="s">
        <v>1</v>
      </c>
      <c r="B3" s="6">
        <v>370008.478849612</v>
      </c>
      <c r="C3" s="7" t="s">
        <v>5</v>
      </c>
    </row>
    <row r="4" spans="1:3" x14ac:dyDescent="0.3">
      <c r="A4" s="5" t="s">
        <v>2</v>
      </c>
      <c r="B4" s="5">
        <v>19.85889955139627</v>
      </c>
      <c r="C4" s="5"/>
    </row>
    <row r="5" spans="1:3" x14ac:dyDescent="0.3">
      <c r="A5" s="5" t="s">
        <v>3</v>
      </c>
      <c r="B5" s="8">
        <v>0.03</v>
      </c>
      <c r="C5" s="5"/>
    </row>
    <row r="6" spans="1:3" x14ac:dyDescent="0.3">
      <c r="A6" s="5" t="s">
        <v>4</v>
      </c>
      <c r="B6" s="9">
        <f>PMT(B5,B4,-B3)</f>
        <v>25000</v>
      </c>
      <c r="C6" s="7" t="s">
        <v>254</v>
      </c>
    </row>
    <row r="8" spans="1:3" x14ac:dyDescent="0.3">
      <c r="B8" s="1" t="s">
        <v>6</v>
      </c>
    </row>
    <row r="9" spans="1:3" x14ac:dyDescent="0.3">
      <c r="B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2" sqref="K2"/>
    </sheetView>
  </sheetViews>
  <sheetFormatPr defaultRowHeight="14.4" x14ac:dyDescent="0.3"/>
  <cols>
    <col min="5" max="5" width="20.44140625" bestFit="1" customWidth="1"/>
    <col min="7" max="7" width="16.6640625" customWidth="1"/>
    <col min="10" max="10" width="12.33203125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103</v>
      </c>
      <c r="F1" t="s">
        <v>104</v>
      </c>
      <c r="G1" t="s">
        <v>14</v>
      </c>
      <c r="H1" t="s">
        <v>15</v>
      </c>
      <c r="I1" t="s">
        <v>16</v>
      </c>
      <c r="J1" t="s">
        <v>105</v>
      </c>
    </row>
    <row r="2" spans="1:11" x14ac:dyDescent="0.3">
      <c r="A2" t="s">
        <v>17</v>
      </c>
      <c r="B2" t="s">
        <v>18</v>
      </c>
      <c r="C2" s="10">
        <v>43738</v>
      </c>
      <c r="D2" t="s">
        <v>19</v>
      </c>
      <c r="E2">
        <v>500</v>
      </c>
      <c r="F2">
        <v>22</v>
      </c>
      <c r="G2">
        <f t="array" ref="G2">(E2:E73)*F2:F73</f>
        <v>11000</v>
      </c>
      <c r="H2" t="s">
        <v>20</v>
      </c>
      <c r="I2">
        <v>5</v>
      </c>
      <c r="J2">
        <f t="array" ref="J2">((E2:E20)*(F2:F21))</f>
        <v>11000</v>
      </c>
      <c r="K2">
        <f t="array" ref="K2">SUM(E2:E20*F2:F20)</f>
        <v>599301.02565264306</v>
      </c>
    </row>
    <row r="3" spans="1:11" x14ac:dyDescent="0.3">
      <c r="A3" t="s">
        <v>21</v>
      </c>
      <c r="B3" t="s">
        <v>22</v>
      </c>
      <c r="C3" s="10">
        <v>43739</v>
      </c>
      <c r="D3" t="s">
        <v>23</v>
      </c>
      <c r="E3">
        <v>500.5</v>
      </c>
      <c r="F3">
        <v>24.221599999999999</v>
      </c>
      <c r="G3">
        <f t="array" ref="G3">(E3:E74)*F3:F74</f>
        <v>12122.9108</v>
      </c>
      <c r="H3" t="s">
        <v>24</v>
      </c>
      <c r="I3">
        <v>15</v>
      </c>
      <c r="J3">
        <f t="array" ref="J3">((E3:E21)*(F3:F22))</f>
        <v>12122.9108</v>
      </c>
    </row>
    <row r="4" spans="1:11" x14ac:dyDescent="0.3">
      <c r="A4" t="s">
        <v>25</v>
      </c>
      <c r="B4" t="s">
        <v>26</v>
      </c>
      <c r="C4" s="10">
        <v>43740</v>
      </c>
      <c r="D4" t="s">
        <v>27</v>
      </c>
      <c r="E4">
        <v>501</v>
      </c>
      <c r="F4">
        <v>28.281200000000005</v>
      </c>
      <c r="G4">
        <f t="array" ref="G4">(E4:E75)*F4:F75</f>
        <v>14168.881200000003</v>
      </c>
      <c r="H4" t="s">
        <v>28</v>
      </c>
      <c r="I4">
        <v>10</v>
      </c>
      <c r="J4">
        <f t="array" ref="J4">((E4:E22)*(F4:F23))</f>
        <v>14168.881200000003</v>
      </c>
    </row>
    <row r="5" spans="1:11" x14ac:dyDescent="0.3">
      <c r="A5" t="s">
        <v>29</v>
      </c>
      <c r="B5" t="s">
        <v>30</v>
      </c>
      <c r="C5" s="10">
        <v>43741</v>
      </c>
      <c r="D5" t="s">
        <v>31</v>
      </c>
      <c r="E5">
        <v>501.5</v>
      </c>
      <c r="F5">
        <v>41.0575431402685</v>
      </c>
      <c r="G5">
        <f t="array" ref="G5">(E5:E76)*F5:F76</f>
        <v>20590.357884844652</v>
      </c>
      <c r="H5" t="s">
        <v>32</v>
      </c>
      <c r="I5">
        <v>15</v>
      </c>
      <c r="J5">
        <f t="array" ref="J5">((E5:E23)*(F5:F24))</f>
        <v>20590.357884844652</v>
      </c>
    </row>
    <row r="6" spans="1:11" x14ac:dyDescent="0.3">
      <c r="A6" t="s">
        <v>33</v>
      </c>
      <c r="B6" t="s">
        <v>34</v>
      </c>
      <c r="C6" s="10">
        <v>43742</v>
      </c>
      <c r="D6" t="s">
        <v>35</v>
      </c>
      <c r="E6">
        <v>502</v>
      </c>
      <c r="F6">
        <v>41.0575431402685</v>
      </c>
      <c r="G6">
        <f t="array" ref="G6">(E6:E77)*F6:F77</f>
        <v>20610.886656414787</v>
      </c>
      <c r="H6" t="s">
        <v>36</v>
      </c>
      <c r="I6">
        <v>17.5</v>
      </c>
      <c r="J6">
        <f t="array" ref="J6">((E6:E24)*(F6:F25))</f>
        <v>20610.886656414787</v>
      </c>
    </row>
    <row r="7" spans="1:11" x14ac:dyDescent="0.3">
      <c r="A7" t="s">
        <v>37</v>
      </c>
      <c r="B7" t="s">
        <v>38</v>
      </c>
      <c r="C7" s="10">
        <v>43743</v>
      </c>
      <c r="D7" t="s">
        <v>19</v>
      </c>
      <c r="E7">
        <v>502.5</v>
      </c>
      <c r="F7">
        <v>42.9148</v>
      </c>
      <c r="G7">
        <f t="array" ref="G7">(E7:E78)*F7:F78</f>
        <v>21564.686999999998</v>
      </c>
      <c r="H7" t="s">
        <v>39</v>
      </c>
      <c r="I7">
        <v>20</v>
      </c>
      <c r="J7">
        <f t="array" ref="J7">((E7:E25)*(F7:F26))</f>
        <v>21564.686999999998</v>
      </c>
    </row>
    <row r="8" spans="1:11" x14ac:dyDescent="0.3">
      <c r="A8" t="s">
        <v>40</v>
      </c>
      <c r="B8" t="s">
        <v>41</v>
      </c>
      <c r="C8" s="10">
        <v>43744</v>
      </c>
      <c r="D8" t="s">
        <v>23</v>
      </c>
      <c r="E8">
        <v>5000</v>
      </c>
      <c r="F8">
        <v>43.544371535342847</v>
      </c>
      <c r="G8">
        <f t="array" ref="G8">(E8:E79)*F8:F79</f>
        <v>217721.85767671422</v>
      </c>
      <c r="H8" t="s">
        <v>42</v>
      </c>
      <c r="I8">
        <v>22.5</v>
      </c>
      <c r="J8">
        <f t="array" ref="J8">((E8:E26)*(F8:F27))</f>
        <v>217721.85767671422</v>
      </c>
    </row>
    <row r="9" spans="1:11" x14ac:dyDescent="0.3">
      <c r="A9" t="s">
        <v>43</v>
      </c>
      <c r="B9" t="s">
        <v>44</v>
      </c>
      <c r="C9" s="10">
        <v>43745</v>
      </c>
      <c r="D9" t="s">
        <v>27</v>
      </c>
      <c r="E9">
        <v>503.5</v>
      </c>
      <c r="F9">
        <v>43.544371535342847</v>
      </c>
      <c r="G9">
        <f t="array" ref="G9">(E9:E80)*F9:F80</f>
        <v>21924.591068045123</v>
      </c>
      <c r="H9" t="s">
        <v>45</v>
      </c>
      <c r="I9">
        <v>25</v>
      </c>
      <c r="J9">
        <f t="array" ref="J9">((E9:E27)*(F9:F28))</f>
        <v>21924.591068045123</v>
      </c>
    </row>
    <row r="10" spans="1:11" x14ac:dyDescent="0.3">
      <c r="A10" t="s">
        <v>46</v>
      </c>
      <c r="B10" t="s">
        <v>47</v>
      </c>
      <c r="C10" s="10">
        <v>43746</v>
      </c>
      <c r="D10" t="s">
        <v>31</v>
      </c>
      <c r="E10">
        <v>504</v>
      </c>
      <c r="F10">
        <v>43.892836171069163</v>
      </c>
      <c r="G10">
        <f t="array" ref="G10">(E10:E81)*F10:F81</f>
        <v>22121.989430218859</v>
      </c>
      <c r="H10" t="s">
        <v>48</v>
      </c>
      <c r="I10">
        <v>27.5</v>
      </c>
      <c r="J10">
        <f t="array" ref="J10">((E10:E28)*(F10:F29))</f>
        <v>22121.989430218859</v>
      </c>
    </row>
    <row r="11" spans="1:11" x14ac:dyDescent="0.3">
      <c r="A11" t="s">
        <v>33</v>
      </c>
      <c r="B11" t="s">
        <v>30</v>
      </c>
      <c r="C11" s="10">
        <v>43747</v>
      </c>
      <c r="D11" t="s">
        <v>35</v>
      </c>
      <c r="E11">
        <v>504.5</v>
      </c>
      <c r="F11">
        <v>43.892836171069163</v>
      </c>
      <c r="G11">
        <f t="array" ref="G11">(E11:E82)*F11:F82</f>
        <v>22143.935848304394</v>
      </c>
      <c r="H11" t="s">
        <v>49</v>
      </c>
      <c r="I11">
        <v>30</v>
      </c>
      <c r="J11">
        <f t="array" ref="J11">((E11:E29)*(F11:F30))</f>
        <v>22143.935848304394</v>
      </c>
    </row>
    <row r="12" spans="1:11" x14ac:dyDescent="0.3">
      <c r="A12" t="s">
        <v>50</v>
      </c>
      <c r="B12" t="s">
        <v>34</v>
      </c>
      <c r="C12" s="10">
        <v>43748</v>
      </c>
      <c r="D12" t="s">
        <v>19</v>
      </c>
      <c r="E12">
        <v>505</v>
      </c>
      <c r="F12">
        <v>44.046514706041968</v>
      </c>
      <c r="G12">
        <f t="array" ref="G12">(E12:E83)*F12:F83</f>
        <v>22243.489926551192</v>
      </c>
      <c r="H12" t="s">
        <v>39</v>
      </c>
      <c r="I12">
        <v>10</v>
      </c>
      <c r="J12">
        <f t="array" ref="J12">((E12:E30)*(F12:F31))</f>
        <v>22243.489926551192</v>
      </c>
    </row>
    <row r="13" spans="1:11" x14ac:dyDescent="0.3">
      <c r="A13" t="s">
        <v>51</v>
      </c>
      <c r="B13" t="s">
        <v>38</v>
      </c>
      <c r="C13" s="10">
        <v>43749</v>
      </c>
      <c r="D13" t="s">
        <v>23</v>
      </c>
      <c r="E13">
        <v>505.5</v>
      </c>
      <c r="F13">
        <v>44.046514706041968</v>
      </c>
      <c r="G13">
        <f t="array" ref="G13">(E13:E84)*F13:F84</f>
        <v>22265.513183904215</v>
      </c>
      <c r="H13" t="s">
        <v>42</v>
      </c>
      <c r="I13">
        <v>15</v>
      </c>
      <c r="J13">
        <f t="array" ref="J13">((E13:E31)*(F13:F32))</f>
        <v>22265.513183904215</v>
      </c>
    </row>
    <row r="14" spans="1:11" x14ac:dyDescent="0.3">
      <c r="A14" t="s">
        <v>52</v>
      </c>
      <c r="B14" t="s">
        <v>41</v>
      </c>
      <c r="C14" s="10">
        <v>43750</v>
      </c>
      <c r="D14" t="s">
        <v>27</v>
      </c>
      <c r="E14">
        <v>506</v>
      </c>
      <c r="F14">
        <v>46.018855910181927</v>
      </c>
      <c r="G14">
        <f t="array" ref="G14">(E14:E85)*F14:F85</f>
        <v>23285.541090552055</v>
      </c>
      <c r="H14" t="s">
        <v>45</v>
      </c>
      <c r="I14">
        <v>17.5</v>
      </c>
      <c r="J14">
        <f t="array" ref="J14">((E14:E32)*(F14:F33))</f>
        <v>23285.541090552055</v>
      </c>
    </row>
    <row r="15" spans="1:11" x14ac:dyDescent="0.3">
      <c r="A15" t="s">
        <v>53</v>
      </c>
      <c r="B15" t="s">
        <v>22</v>
      </c>
      <c r="C15" s="10">
        <v>43751</v>
      </c>
      <c r="D15" t="s">
        <v>31</v>
      </c>
      <c r="E15">
        <v>506.5</v>
      </c>
      <c r="F15">
        <v>46.018855910181927</v>
      </c>
      <c r="G15">
        <f t="array" ref="G15">(E15:E86)*F15:F86</f>
        <v>23308.550518507145</v>
      </c>
      <c r="H15" t="s">
        <v>48</v>
      </c>
      <c r="I15">
        <v>25</v>
      </c>
      <c r="J15">
        <f t="array" ref="J15">((E15:E33)*(F15:F34))</f>
        <v>23308.550518507145</v>
      </c>
    </row>
    <row r="16" spans="1:11" x14ac:dyDescent="0.3">
      <c r="A16" t="s">
        <v>54</v>
      </c>
      <c r="B16" t="s">
        <v>26</v>
      </c>
      <c r="C16" s="10">
        <v>43752</v>
      </c>
      <c r="D16" t="s">
        <v>35</v>
      </c>
      <c r="E16">
        <v>507</v>
      </c>
      <c r="F16">
        <v>46.106181673107784</v>
      </c>
      <c r="G16">
        <f t="array" ref="G16">(E16:E87)*F16:F87</f>
        <v>23375.834108265648</v>
      </c>
      <c r="H16" t="s">
        <v>49</v>
      </c>
      <c r="I16">
        <v>27.5</v>
      </c>
      <c r="J16">
        <f t="array" ref="J16">((E16:E34)*(F16:F35))</f>
        <v>23375.834108265648</v>
      </c>
    </row>
    <row r="17" spans="1:10" x14ac:dyDescent="0.3">
      <c r="A17" t="s">
        <v>55</v>
      </c>
      <c r="B17" t="s">
        <v>30</v>
      </c>
      <c r="C17" s="10">
        <v>43753</v>
      </c>
      <c r="D17" t="s">
        <v>19</v>
      </c>
      <c r="E17">
        <v>507.5</v>
      </c>
      <c r="F17">
        <v>47.394997908687394</v>
      </c>
      <c r="G17">
        <f t="array" ref="G17">(E17:E88)*F17:F88</f>
        <v>24052.961438658851</v>
      </c>
      <c r="H17" t="s">
        <v>39</v>
      </c>
      <c r="I17">
        <v>30</v>
      </c>
      <c r="J17">
        <f t="array" ref="J17">((E17:E35)*(F17:F36))</f>
        <v>24052.961438658851</v>
      </c>
    </row>
    <row r="18" spans="1:10" x14ac:dyDescent="0.3">
      <c r="A18" t="s">
        <v>56</v>
      </c>
      <c r="B18" t="s">
        <v>44</v>
      </c>
      <c r="C18" s="10">
        <v>43754</v>
      </c>
      <c r="D18" t="s">
        <v>23</v>
      </c>
      <c r="E18">
        <v>508</v>
      </c>
      <c r="F18">
        <v>48.434000082562179</v>
      </c>
      <c r="G18">
        <f t="array" ref="G18">(E18:E89)*F18:F89</f>
        <v>24604.472041941586</v>
      </c>
      <c r="H18" t="s">
        <v>20</v>
      </c>
      <c r="I18">
        <v>28.0625</v>
      </c>
      <c r="J18">
        <f t="array" ref="J18">((E18:E36)*(F18:F37))</f>
        <v>24604.472041941586</v>
      </c>
    </row>
    <row r="19" spans="1:10" x14ac:dyDescent="0.3">
      <c r="A19" t="s">
        <v>57</v>
      </c>
      <c r="B19" t="s">
        <v>47</v>
      </c>
      <c r="C19" s="10">
        <v>43755</v>
      </c>
      <c r="D19" t="s">
        <v>27</v>
      </c>
      <c r="E19">
        <v>508.5</v>
      </c>
      <c r="F19">
        <v>50.835805789349017</v>
      </c>
      <c r="G19">
        <f t="array" ref="G19">(E19:E90)*F19:F90</f>
        <v>25850.007243883974</v>
      </c>
      <c r="H19" t="s">
        <v>24</v>
      </c>
      <c r="I19">
        <v>29.0661764705882</v>
      </c>
      <c r="J19">
        <f t="array" ref="J19">((E19:E37)*(F19:F38))</f>
        <v>25850.007243883974</v>
      </c>
    </row>
    <row r="20" spans="1:10" x14ac:dyDescent="0.3">
      <c r="A20" t="s">
        <v>58</v>
      </c>
      <c r="B20" t="s">
        <v>30</v>
      </c>
      <c r="C20" s="10">
        <v>43756</v>
      </c>
      <c r="D20" t="s">
        <v>31</v>
      </c>
      <c r="E20">
        <v>509</v>
      </c>
      <c r="F20">
        <v>51.757482388676486</v>
      </c>
      <c r="G20">
        <f t="array" ref="G20">(E20:E91)*F20:F91</f>
        <v>26344.558535836331</v>
      </c>
      <c r="H20" t="s">
        <v>28</v>
      </c>
      <c r="I20">
        <v>30.0698529411764</v>
      </c>
      <c r="J20">
        <f t="array" ref="J20">((E20:E38)*(F20:F39))</f>
        <v>26344.558535836331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L5" sqref="L5"/>
    </sheetView>
  </sheetViews>
  <sheetFormatPr defaultRowHeight="14.4" x14ac:dyDescent="0.3"/>
  <cols>
    <col min="1" max="1" width="12.88671875" customWidth="1"/>
    <col min="6" max="6" width="13.6640625" customWidth="1"/>
    <col min="7" max="7" width="17.44140625" style="12" customWidth="1"/>
    <col min="9" max="9" width="11.33203125" customWidth="1"/>
    <col min="10" max="10" width="13.44140625" customWidth="1"/>
  </cols>
  <sheetData>
    <row r="2" spans="1:10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59</v>
      </c>
      <c r="G2" s="11" t="s">
        <v>60</v>
      </c>
      <c r="H2" s="1" t="s">
        <v>63</v>
      </c>
      <c r="I2" s="1" t="s">
        <v>61</v>
      </c>
      <c r="J2" s="1" t="s">
        <v>62</v>
      </c>
    </row>
    <row r="3" spans="1:10" x14ac:dyDescent="0.3">
      <c r="A3">
        <v>500</v>
      </c>
      <c r="B3">
        <v>22</v>
      </c>
      <c r="C3">
        <f t="array" ref="C3">(A3:A74)*B3:B74</f>
        <v>11000</v>
      </c>
      <c r="D3" t="s">
        <v>20</v>
      </c>
      <c r="E3">
        <v>5</v>
      </c>
      <c r="F3">
        <v>64</v>
      </c>
      <c r="G3" s="12">
        <v>76</v>
      </c>
      <c r="H3" s="12">
        <f>G3/F3</f>
        <v>1.1875</v>
      </c>
      <c r="I3">
        <f>IF(F3=0, "",G3/F3)</f>
        <v>1.1875</v>
      </c>
      <c r="J3">
        <f>IFERROR(G3/F3,"")</f>
        <v>1.1875</v>
      </c>
    </row>
    <row r="4" spans="1:10" x14ac:dyDescent="0.3">
      <c r="A4">
        <v>500.5</v>
      </c>
      <c r="B4">
        <v>24.221599999999999</v>
      </c>
      <c r="C4">
        <f t="array" ref="C4">(A4:A75)*B4:B75</f>
        <v>12122.9108</v>
      </c>
      <c r="D4" t="s">
        <v>24</v>
      </c>
      <c r="E4">
        <v>15</v>
      </c>
      <c r="F4">
        <v>23</v>
      </c>
      <c r="G4" s="12">
        <v>56</v>
      </c>
      <c r="H4" s="12">
        <f t="shared" ref="H4:H21" si="0">G4/F4</f>
        <v>2.4347826086956523</v>
      </c>
      <c r="I4">
        <f t="shared" ref="I4:I21" si="1">IF(F4=0, "",G4/F4)</f>
        <v>2.4347826086956523</v>
      </c>
      <c r="J4">
        <f t="shared" ref="J4:J21" si="2">IFERROR(G4/F4,"")</f>
        <v>2.4347826086956523</v>
      </c>
    </row>
    <row r="5" spans="1:10" x14ac:dyDescent="0.3">
      <c r="A5">
        <v>501</v>
      </c>
      <c r="B5">
        <v>28.281200000000005</v>
      </c>
      <c r="C5">
        <f t="array" ref="C5">(A5:A76)*B5:B76</f>
        <v>14168.881200000003</v>
      </c>
      <c r="D5" t="s">
        <v>28</v>
      </c>
      <c r="E5">
        <v>10</v>
      </c>
      <c r="F5">
        <v>15</v>
      </c>
      <c r="G5" s="12">
        <v>74</v>
      </c>
      <c r="H5" s="12">
        <f t="shared" si="0"/>
        <v>4.9333333333333336</v>
      </c>
      <c r="I5">
        <f t="shared" si="1"/>
        <v>4.9333333333333336</v>
      </c>
      <c r="J5">
        <f t="shared" si="2"/>
        <v>4.9333333333333336</v>
      </c>
    </row>
    <row r="6" spans="1:10" x14ac:dyDescent="0.3">
      <c r="A6">
        <v>501.5</v>
      </c>
      <c r="B6">
        <v>41.0575431402685</v>
      </c>
      <c r="C6">
        <f t="array" ref="C6">(A6:A77)*B6:B77</f>
        <v>20590.357884844652</v>
      </c>
      <c r="D6" t="s">
        <v>32</v>
      </c>
      <c r="E6">
        <v>15</v>
      </c>
      <c r="F6">
        <v>25</v>
      </c>
      <c r="G6" s="12">
        <v>66.6666666666667</v>
      </c>
      <c r="H6" s="12">
        <f t="shared" si="0"/>
        <v>2.6666666666666679</v>
      </c>
      <c r="I6">
        <f t="shared" si="1"/>
        <v>2.6666666666666679</v>
      </c>
      <c r="J6">
        <f t="shared" si="2"/>
        <v>2.6666666666666679</v>
      </c>
    </row>
    <row r="7" spans="1:10" x14ac:dyDescent="0.3">
      <c r="A7">
        <v>502</v>
      </c>
      <c r="B7">
        <v>41.0575431402685</v>
      </c>
      <c r="C7">
        <f t="array" ref="C7">(A7:A78)*B7:B78</f>
        <v>20610.886656414787</v>
      </c>
      <c r="D7" t="s">
        <v>36</v>
      </c>
      <c r="E7">
        <v>17.5</v>
      </c>
      <c r="F7">
        <v>45</v>
      </c>
      <c r="G7" s="12">
        <v>65.6666666666667</v>
      </c>
      <c r="H7" s="12">
        <f t="shared" si="0"/>
        <v>1.4592592592592599</v>
      </c>
      <c r="I7">
        <f t="shared" si="1"/>
        <v>1.4592592592592599</v>
      </c>
      <c r="J7">
        <f t="shared" si="2"/>
        <v>1.4592592592592599</v>
      </c>
    </row>
    <row r="8" spans="1:10" x14ac:dyDescent="0.3">
      <c r="A8">
        <v>502.5</v>
      </c>
      <c r="B8">
        <v>42.9148</v>
      </c>
      <c r="C8">
        <f t="array" ref="C8">(A8:A79)*B8:B79</f>
        <v>21564.686999999998</v>
      </c>
      <c r="D8" t="s">
        <v>39</v>
      </c>
      <c r="E8">
        <v>20</v>
      </c>
      <c r="F8">
        <v>56</v>
      </c>
      <c r="G8" s="12">
        <v>64.6666666666667</v>
      </c>
      <c r="H8" s="12">
        <f t="shared" si="0"/>
        <v>1.1547619047619053</v>
      </c>
      <c r="I8">
        <f t="shared" si="1"/>
        <v>1.1547619047619053</v>
      </c>
      <c r="J8">
        <f t="shared" si="2"/>
        <v>1.1547619047619053</v>
      </c>
    </row>
    <row r="9" spans="1:10" x14ac:dyDescent="0.3">
      <c r="A9">
        <v>5000</v>
      </c>
      <c r="B9">
        <v>43.544371535342847</v>
      </c>
      <c r="C9">
        <f t="array" ref="C9">(A9:A80)*B9:B80</f>
        <v>217721.85767671422</v>
      </c>
      <c r="D9" t="s">
        <v>42</v>
      </c>
      <c r="E9">
        <v>22.5</v>
      </c>
      <c r="F9">
        <v>34</v>
      </c>
      <c r="G9" s="12">
        <v>63.6666666666667</v>
      </c>
      <c r="H9" s="12">
        <f t="shared" si="0"/>
        <v>1.872549019607844</v>
      </c>
      <c r="I9">
        <f t="shared" si="1"/>
        <v>1.872549019607844</v>
      </c>
      <c r="J9">
        <f t="shared" si="2"/>
        <v>1.872549019607844</v>
      </c>
    </row>
    <row r="10" spans="1:10" x14ac:dyDescent="0.3">
      <c r="A10">
        <v>503.5</v>
      </c>
      <c r="B10">
        <v>43.544371535342847</v>
      </c>
      <c r="C10">
        <f t="array" ref="C10">(A10:A81)*B10:B81</f>
        <v>21924.591068045123</v>
      </c>
      <c r="D10" t="s">
        <v>45</v>
      </c>
      <c r="E10">
        <v>25</v>
      </c>
      <c r="F10">
        <v>67</v>
      </c>
      <c r="G10" s="12">
        <v>62.6666666666667</v>
      </c>
      <c r="H10" s="12">
        <f t="shared" si="0"/>
        <v>0.93532338308457763</v>
      </c>
      <c r="I10">
        <f t="shared" si="1"/>
        <v>0.93532338308457763</v>
      </c>
      <c r="J10">
        <f t="shared" si="2"/>
        <v>0.93532338308457763</v>
      </c>
    </row>
    <row r="11" spans="1:10" x14ac:dyDescent="0.3">
      <c r="A11">
        <v>504</v>
      </c>
      <c r="B11">
        <v>43.892836171069163</v>
      </c>
      <c r="C11">
        <f t="array" ref="C11">(A11:A82)*B11:B82</f>
        <v>22121.989430218859</v>
      </c>
      <c r="D11" t="s">
        <v>48</v>
      </c>
      <c r="E11">
        <v>27.5</v>
      </c>
      <c r="F11">
        <v>0</v>
      </c>
      <c r="G11" s="12">
        <v>61.6666666666667</v>
      </c>
      <c r="H11" s="12" t="e">
        <f t="shared" si="0"/>
        <v>#DIV/0!</v>
      </c>
      <c r="I11" t="str">
        <f t="shared" si="1"/>
        <v/>
      </c>
      <c r="J11" t="str">
        <f t="shared" si="2"/>
        <v/>
      </c>
    </row>
    <row r="12" spans="1:10" x14ac:dyDescent="0.3">
      <c r="A12">
        <v>504.5</v>
      </c>
      <c r="B12">
        <v>43.892836171069163</v>
      </c>
      <c r="C12">
        <f t="array" ref="C12">(A12:A83)*B12:B83</f>
        <v>22143.935848304394</v>
      </c>
      <c r="D12" t="s">
        <v>49</v>
      </c>
      <c r="E12">
        <v>30</v>
      </c>
      <c r="F12">
        <v>87</v>
      </c>
      <c r="G12" s="12">
        <v>60.6666666666666</v>
      </c>
      <c r="H12" s="12">
        <f t="shared" si="0"/>
        <v>0.69731800766283447</v>
      </c>
      <c r="I12">
        <f t="shared" si="1"/>
        <v>0.69731800766283447</v>
      </c>
      <c r="J12">
        <f t="shared" si="2"/>
        <v>0.69731800766283447</v>
      </c>
    </row>
    <row r="13" spans="1:10" x14ac:dyDescent="0.3">
      <c r="A13">
        <v>505</v>
      </c>
      <c r="B13">
        <v>44.046514706041968</v>
      </c>
      <c r="C13">
        <f t="array" ref="C13">(A13:A84)*B13:B84</f>
        <v>22243.489926551192</v>
      </c>
      <c r="D13" t="s">
        <v>39</v>
      </c>
      <c r="E13">
        <v>10</v>
      </c>
      <c r="F13">
        <v>76</v>
      </c>
      <c r="G13" s="12">
        <v>59.6666666666667</v>
      </c>
      <c r="H13" s="12">
        <f t="shared" si="0"/>
        <v>0.78508771929824606</v>
      </c>
      <c r="I13">
        <f t="shared" si="1"/>
        <v>0.78508771929824606</v>
      </c>
      <c r="J13">
        <f t="shared" si="2"/>
        <v>0.78508771929824606</v>
      </c>
    </row>
    <row r="14" spans="1:10" x14ac:dyDescent="0.3">
      <c r="A14">
        <v>505.5</v>
      </c>
      <c r="B14">
        <v>44.046514706041968</v>
      </c>
      <c r="C14">
        <f t="array" ref="C14">(A14:A85)*B14:B85</f>
        <v>22265.513183904215</v>
      </c>
      <c r="D14" t="s">
        <v>42</v>
      </c>
      <c r="E14">
        <v>15</v>
      </c>
      <c r="F14">
        <v>65</v>
      </c>
      <c r="G14" s="12">
        <v>58.6666666666667</v>
      </c>
      <c r="H14" s="12">
        <f t="shared" si="0"/>
        <v>0.90256410256410302</v>
      </c>
      <c r="I14">
        <f t="shared" si="1"/>
        <v>0.90256410256410302</v>
      </c>
      <c r="J14">
        <f t="shared" si="2"/>
        <v>0.90256410256410302</v>
      </c>
    </row>
    <row r="15" spans="1:10" x14ac:dyDescent="0.3">
      <c r="A15">
        <v>506</v>
      </c>
      <c r="B15">
        <v>46.018855910181927</v>
      </c>
      <c r="C15">
        <f t="array" ref="C15">(A15:A86)*B15:B86</f>
        <v>23285.541090552055</v>
      </c>
      <c r="D15" t="s">
        <v>45</v>
      </c>
      <c r="E15">
        <v>17.5</v>
      </c>
      <c r="F15">
        <v>45</v>
      </c>
      <c r="G15" s="12">
        <v>57.6666666666667</v>
      </c>
      <c r="H15" s="12">
        <f t="shared" si="0"/>
        <v>1.2814814814814821</v>
      </c>
      <c r="I15">
        <f t="shared" si="1"/>
        <v>1.2814814814814821</v>
      </c>
      <c r="J15">
        <f t="shared" si="2"/>
        <v>1.2814814814814821</v>
      </c>
    </row>
    <row r="16" spans="1:10" x14ac:dyDescent="0.3">
      <c r="A16">
        <v>506.5</v>
      </c>
      <c r="B16">
        <v>46.018855910181927</v>
      </c>
      <c r="C16">
        <f t="array" ref="C16">(A16:A87)*B16:B87</f>
        <v>23308.550518507145</v>
      </c>
      <c r="D16" t="s">
        <v>48</v>
      </c>
      <c r="E16">
        <v>25</v>
      </c>
      <c r="F16">
        <v>23</v>
      </c>
      <c r="G16" s="12">
        <v>56.6666666666667</v>
      </c>
      <c r="H16" s="12">
        <f t="shared" si="0"/>
        <v>2.4637681159420306</v>
      </c>
      <c r="I16">
        <f t="shared" si="1"/>
        <v>2.4637681159420306</v>
      </c>
      <c r="J16">
        <f t="shared" si="2"/>
        <v>2.4637681159420306</v>
      </c>
    </row>
    <row r="17" spans="1:10" x14ac:dyDescent="0.3">
      <c r="A17">
        <v>507</v>
      </c>
      <c r="B17">
        <v>46.106181673107784</v>
      </c>
      <c r="C17">
        <f t="array" ref="C17">(A17:A88)*B17:B88</f>
        <v>23375.834108265648</v>
      </c>
      <c r="D17" t="s">
        <v>49</v>
      </c>
      <c r="E17">
        <v>27.5</v>
      </c>
      <c r="F17">
        <v>0</v>
      </c>
      <c r="G17" s="12">
        <v>55.6666666666667</v>
      </c>
      <c r="H17" s="12" t="e">
        <f t="shared" si="0"/>
        <v>#DIV/0!</v>
      </c>
      <c r="I17" t="str">
        <f t="shared" si="1"/>
        <v/>
      </c>
      <c r="J17" t="str">
        <f t="shared" si="2"/>
        <v/>
      </c>
    </row>
    <row r="18" spans="1:10" x14ac:dyDescent="0.3">
      <c r="A18">
        <v>507.5</v>
      </c>
      <c r="B18">
        <v>47.394997908687394</v>
      </c>
      <c r="C18">
        <f t="array" ref="C18">(A18:A89)*B18:B89</f>
        <v>24052.961438658851</v>
      </c>
      <c r="D18" t="s">
        <v>39</v>
      </c>
      <c r="E18">
        <v>30</v>
      </c>
      <c r="F18">
        <v>76</v>
      </c>
      <c r="G18" s="12">
        <v>54.6666666666667</v>
      </c>
      <c r="H18" s="12">
        <f t="shared" si="0"/>
        <v>0.71929824561403555</v>
      </c>
      <c r="I18">
        <f t="shared" si="1"/>
        <v>0.71929824561403555</v>
      </c>
      <c r="J18">
        <f t="shared" si="2"/>
        <v>0.71929824561403555</v>
      </c>
    </row>
    <row r="19" spans="1:10" x14ac:dyDescent="0.3">
      <c r="A19">
        <v>508</v>
      </c>
      <c r="B19">
        <v>48.434000082562179</v>
      </c>
      <c r="C19">
        <f t="array" ref="C19">(A19:A90)*B19:B90</f>
        <v>24604.472041941586</v>
      </c>
      <c r="D19" t="s">
        <v>20</v>
      </c>
      <c r="E19">
        <v>28.0625</v>
      </c>
      <c r="F19">
        <v>98</v>
      </c>
      <c r="G19" s="12">
        <v>53.6666666666667</v>
      </c>
      <c r="H19" s="12">
        <f t="shared" si="0"/>
        <v>0.547619047619048</v>
      </c>
      <c r="I19">
        <f t="shared" si="1"/>
        <v>0.547619047619048</v>
      </c>
      <c r="J19">
        <f t="shared" si="2"/>
        <v>0.547619047619048</v>
      </c>
    </row>
    <row r="20" spans="1:10" x14ac:dyDescent="0.3">
      <c r="A20">
        <v>508.5</v>
      </c>
      <c r="B20">
        <v>50.835805789349017</v>
      </c>
      <c r="C20">
        <f t="array" ref="C20">(A20:A91)*B20:B91</f>
        <v>25850.007243883974</v>
      </c>
      <c r="D20" t="s">
        <v>24</v>
      </c>
      <c r="E20">
        <v>29.0661764705882</v>
      </c>
      <c r="F20">
        <v>67</v>
      </c>
      <c r="G20" s="12">
        <v>52.6666666666667</v>
      </c>
      <c r="H20" s="12">
        <f t="shared" si="0"/>
        <v>0.78606965174129406</v>
      </c>
      <c r="I20">
        <f t="shared" si="1"/>
        <v>0.78606965174129406</v>
      </c>
      <c r="J20">
        <f t="shared" si="2"/>
        <v>0.78606965174129406</v>
      </c>
    </row>
    <row r="21" spans="1:10" x14ac:dyDescent="0.3">
      <c r="A21">
        <v>509</v>
      </c>
      <c r="B21">
        <v>51.757482388676486</v>
      </c>
      <c r="C21">
        <f t="array" ref="C21">(A21:A92)*B21:B92</f>
        <v>26344.558535836331</v>
      </c>
      <c r="D21" t="s">
        <v>28</v>
      </c>
      <c r="E21">
        <v>30.0698529411764</v>
      </c>
      <c r="F21">
        <v>45</v>
      </c>
      <c r="G21" s="12">
        <v>51.6666666666666</v>
      </c>
      <c r="H21" s="12">
        <f t="shared" si="0"/>
        <v>1.1481481481481466</v>
      </c>
      <c r="I21">
        <f t="shared" si="1"/>
        <v>1.1481481481481466</v>
      </c>
      <c r="J21">
        <f t="shared" si="2"/>
        <v>1.1481481481481466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8" sqref="F18"/>
    </sheetView>
  </sheetViews>
  <sheetFormatPr defaultRowHeight="14.4" x14ac:dyDescent="0.3"/>
  <cols>
    <col min="1" max="1" width="12.44140625" customWidth="1"/>
    <col min="2" max="4" width="16.88671875" customWidth="1"/>
  </cols>
  <sheetData>
    <row r="1" spans="1:4" x14ac:dyDescent="0.3">
      <c r="A1" s="1" t="s">
        <v>64</v>
      </c>
      <c r="B1" s="1" t="s">
        <v>65</v>
      </c>
      <c r="C1" s="1" t="s">
        <v>102</v>
      </c>
      <c r="D1" s="1" t="s">
        <v>102</v>
      </c>
    </row>
    <row r="2" spans="1:4" x14ac:dyDescent="0.3">
      <c r="A2" t="s">
        <v>66</v>
      </c>
      <c r="B2" t="s">
        <v>67</v>
      </c>
      <c r="C2" t="str">
        <f>A2 &amp; " " &amp; B2</f>
        <v>JADE FORD</v>
      </c>
      <c r="D2" t="str">
        <f>PROPER(A2&amp; " " &amp; B2)</f>
        <v>Jade Ford</v>
      </c>
    </row>
    <row r="3" spans="1:4" x14ac:dyDescent="0.3">
      <c r="A3" t="s">
        <v>68</v>
      </c>
      <c r="B3" t="s">
        <v>69</v>
      </c>
      <c r="C3" t="str">
        <f t="shared" ref="C3:C19" si="0">A3&amp; " " &amp; B3</f>
        <v>MAKINDE PETERS</v>
      </c>
      <c r="D3" t="str">
        <f t="shared" ref="D3:D19" si="1">PROPER(A3&amp; " " &amp; B3)</f>
        <v>Makinde Peters</v>
      </c>
    </row>
    <row r="4" spans="1:4" x14ac:dyDescent="0.3">
      <c r="A4" t="s">
        <v>71</v>
      </c>
      <c r="B4" t="s">
        <v>70</v>
      </c>
      <c r="C4" t="str">
        <f t="shared" si="0"/>
        <v>DARE WILLIAMS</v>
      </c>
      <c r="D4" t="str">
        <f t="shared" si="1"/>
        <v>Dare Williams</v>
      </c>
    </row>
    <row r="5" spans="1:4" x14ac:dyDescent="0.3">
      <c r="A5" t="s">
        <v>72</v>
      </c>
      <c r="B5" t="s">
        <v>73</v>
      </c>
      <c r="C5" t="str">
        <f t="shared" si="0"/>
        <v>BADE JOHNSON</v>
      </c>
      <c r="D5" t="str">
        <f t="shared" si="1"/>
        <v>Bade Johnson</v>
      </c>
    </row>
    <row r="6" spans="1:4" x14ac:dyDescent="0.3">
      <c r="A6" t="s">
        <v>75</v>
      </c>
      <c r="B6" t="s">
        <v>74</v>
      </c>
      <c r="C6" t="str">
        <f t="shared" si="0"/>
        <v>OYEMADE TEJU</v>
      </c>
      <c r="D6" t="str">
        <f t="shared" si="1"/>
        <v>Oyemade Teju</v>
      </c>
    </row>
    <row r="7" spans="1:4" x14ac:dyDescent="0.3">
      <c r="A7" t="s">
        <v>76</v>
      </c>
      <c r="B7" t="s">
        <v>77</v>
      </c>
      <c r="C7" t="str">
        <f t="shared" si="0"/>
        <v>ADAMU GREGS</v>
      </c>
      <c r="D7" t="str">
        <f t="shared" si="1"/>
        <v>Adamu Gregs</v>
      </c>
    </row>
    <row r="8" spans="1:4" x14ac:dyDescent="0.3">
      <c r="A8" t="s">
        <v>78</v>
      </c>
      <c r="B8" t="s">
        <v>79</v>
      </c>
      <c r="C8" t="str">
        <f t="shared" si="0"/>
        <v>CAROLINE ADAMS</v>
      </c>
      <c r="D8" t="str">
        <f t="shared" si="1"/>
        <v>Caroline Adams</v>
      </c>
    </row>
    <row r="9" spans="1:4" x14ac:dyDescent="0.3">
      <c r="A9" t="s">
        <v>81</v>
      </c>
      <c r="B9" t="s">
        <v>80</v>
      </c>
      <c r="C9" t="str">
        <f t="shared" si="0"/>
        <v>JEFF JOSH</v>
      </c>
      <c r="D9" t="str">
        <f t="shared" si="1"/>
        <v>Jeff Josh</v>
      </c>
    </row>
    <row r="10" spans="1:4" x14ac:dyDescent="0.3">
      <c r="A10" t="s">
        <v>82</v>
      </c>
      <c r="B10" t="s">
        <v>83</v>
      </c>
      <c r="C10" t="str">
        <f t="shared" si="0"/>
        <v>GEORGE DRE</v>
      </c>
      <c r="D10" t="str">
        <f t="shared" si="1"/>
        <v>George Dre</v>
      </c>
    </row>
    <row r="11" spans="1:4" x14ac:dyDescent="0.3">
      <c r="A11" t="s">
        <v>86</v>
      </c>
      <c r="B11" t="s">
        <v>97</v>
      </c>
      <c r="C11" t="str">
        <f t="shared" si="0"/>
        <v>ERNARD JAMIU</v>
      </c>
      <c r="D11" t="str">
        <f t="shared" si="1"/>
        <v>Ernard Jamiu</v>
      </c>
    </row>
    <row r="12" spans="1:4" x14ac:dyDescent="0.3">
      <c r="A12" t="s">
        <v>85</v>
      </c>
      <c r="B12" t="s">
        <v>98</v>
      </c>
      <c r="C12" t="str">
        <f t="shared" si="0"/>
        <v>KAFFY SODIQ</v>
      </c>
      <c r="D12" t="str">
        <f t="shared" si="1"/>
        <v>Kaffy Sodiq</v>
      </c>
    </row>
    <row r="13" spans="1:4" x14ac:dyDescent="0.3">
      <c r="A13" t="s">
        <v>84</v>
      </c>
      <c r="B13" t="s">
        <v>99</v>
      </c>
      <c r="C13" t="str">
        <f t="shared" si="0"/>
        <v>BRIGHT FARUQ</v>
      </c>
      <c r="D13" t="str">
        <f t="shared" si="1"/>
        <v>Bright Faruq</v>
      </c>
    </row>
    <row r="14" spans="1:4" x14ac:dyDescent="0.3">
      <c r="A14" t="s">
        <v>87</v>
      </c>
      <c r="B14" t="s">
        <v>100</v>
      </c>
      <c r="C14" t="str">
        <f t="shared" si="0"/>
        <v>HASSAN DARBY</v>
      </c>
      <c r="D14" t="str">
        <f t="shared" si="1"/>
        <v>Hassan Darby</v>
      </c>
    </row>
    <row r="15" spans="1:4" x14ac:dyDescent="0.3">
      <c r="A15" t="s">
        <v>88</v>
      </c>
      <c r="B15" t="s">
        <v>101</v>
      </c>
      <c r="C15" t="str">
        <f t="shared" si="0"/>
        <v>NASIRU SAFIRA</v>
      </c>
      <c r="D15" t="str">
        <f t="shared" si="1"/>
        <v>Nasiru Safira</v>
      </c>
    </row>
    <row r="16" spans="1:4" x14ac:dyDescent="0.3">
      <c r="A16" t="s">
        <v>89</v>
      </c>
      <c r="B16" t="s">
        <v>96</v>
      </c>
      <c r="C16" t="str">
        <f t="shared" si="0"/>
        <v>NATASHA STEVEN</v>
      </c>
      <c r="D16" t="str">
        <f t="shared" si="1"/>
        <v>Natasha Steven</v>
      </c>
    </row>
    <row r="17" spans="1:4" x14ac:dyDescent="0.3">
      <c r="A17" t="s">
        <v>90</v>
      </c>
      <c r="B17" t="s">
        <v>95</v>
      </c>
      <c r="C17" t="str">
        <f t="shared" si="0"/>
        <v>BETTY JAMES</v>
      </c>
      <c r="D17" t="str">
        <f t="shared" si="1"/>
        <v>Betty James</v>
      </c>
    </row>
    <row r="18" spans="1:4" x14ac:dyDescent="0.3">
      <c r="A18" t="s">
        <v>91</v>
      </c>
      <c r="B18" t="s">
        <v>94</v>
      </c>
      <c r="C18" t="str">
        <f t="shared" si="0"/>
        <v>BELINDA SEGUN</v>
      </c>
      <c r="D18" t="str">
        <f t="shared" si="1"/>
        <v>Belinda Segun</v>
      </c>
    </row>
    <row r="19" spans="1:4" x14ac:dyDescent="0.3">
      <c r="A19" t="s">
        <v>92</v>
      </c>
      <c r="B19" t="s">
        <v>93</v>
      </c>
      <c r="C19" t="str">
        <f t="shared" si="0"/>
        <v>GRACE TIMOTHY</v>
      </c>
      <c r="D19" t="str">
        <f t="shared" si="1"/>
        <v>Grace Timothy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8" sqref="F18"/>
    </sheetView>
  </sheetViews>
  <sheetFormatPr defaultRowHeight="14.4" x14ac:dyDescent="0.3"/>
  <cols>
    <col min="1" max="1" width="12.44140625" customWidth="1"/>
    <col min="2" max="3" width="16.88671875" customWidth="1"/>
    <col min="4" max="4" width="16.88671875" style="14" customWidth="1"/>
  </cols>
  <sheetData>
    <row r="1" spans="1:8" x14ac:dyDescent="0.3">
      <c r="A1" s="1" t="s">
        <v>64</v>
      </c>
      <c r="B1" s="1" t="s">
        <v>65</v>
      </c>
      <c r="C1" s="1" t="s">
        <v>102</v>
      </c>
      <c r="D1" s="13" t="s">
        <v>102</v>
      </c>
    </row>
    <row r="2" spans="1:8" x14ac:dyDescent="0.3">
      <c r="A2" t="s">
        <v>66</v>
      </c>
      <c r="B2" t="s">
        <v>67</v>
      </c>
      <c r="C2" t="str">
        <f>A2 &amp; " " &amp; B2</f>
        <v>JADE FORD</v>
      </c>
      <c r="D2" s="14" t="s">
        <v>106</v>
      </c>
    </row>
    <row r="3" spans="1:8" x14ac:dyDescent="0.3">
      <c r="A3" t="s">
        <v>68</v>
      </c>
      <c r="B3" t="s">
        <v>69</v>
      </c>
      <c r="C3" t="str">
        <f t="shared" ref="C3:C19" si="0">A3&amp; " " &amp; B3</f>
        <v>MAKINDE PETERS</v>
      </c>
      <c r="D3" s="14" t="s">
        <v>107</v>
      </c>
    </row>
    <row r="4" spans="1:8" x14ac:dyDescent="0.3">
      <c r="A4" t="s">
        <v>71</v>
      </c>
      <c r="B4" t="s">
        <v>70</v>
      </c>
      <c r="C4" t="str">
        <f t="shared" si="0"/>
        <v>DARE WILLIAMS</v>
      </c>
      <c r="D4" s="14" t="s">
        <v>108</v>
      </c>
    </row>
    <row r="5" spans="1:8" ht="15" thickBot="1" x14ac:dyDescent="0.35">
      <c r="A5" t="s">
        <v>72</v>
      </c>
      <c r="B5" t="s">
        <v>73</v>
      </c>
      <c r="C5" t="str">
        <f t="shared" si="0"/>
        <v>BADE JOHNSON</v>
      </c>
      <c r="D5" s="14" t="s">
        <v>109</v>
      </c>
    </row>
    <row r="6" spans="1:8" ht="15" thickBot="1" x14ac:dyDescent="0.35">
      <c r="A6" t="s">
        <v>75</v>
      </c>
      <c r="B6" t="s">
        <v>74</v>
      </c>
      <c r="C6" t="str">
        <f t="shared" si="0"/>
        <v>OYEMADE TEJU</v>
      </c>
      <c r="D6" s="14" t="s">
        <v>110</v>
      </c>
      <c r="F6" s="15" t="s">
        <v>124</v>
      </c>
      <c r="G6" s="16"/>
      <c r="H6" s="17"/>
    </row>
    <row r="7" spans="1:8" x14ac:dyDescent="0.3">
      <c r="A7" t="s">
        <v>76</v>
      </c>
      <c r="B7" t="s">
        <v>77</v>
      </c>
      <c r="C7" t="str">
        <f t="shared" si="0"/>
        <v>ADAMU GREGS</v>
      </c>
      <c r="D7" s="14" t="s">
        <v>111</v>
      </c>
    </row>
    <row r="8" spans="1:8" x14ac:dyDescent="0.3">
      <c r="A8" t="s">
        <v>78</v>
      </c>
      <c r="B8" t="s">
        <v>79</v>
      </c>
      <c r="C8" t="str">
        <f t="shared" si="0"/>
        <v>CAROLINE ADAMS</v>
      </c>
      <c r="D8" s="14" t="s">
        <v>112</v>
      </c>
    </row>
    <row r="9" spans="1:8" x14ac:dyDescent="0.3">
      <c r="A9" t="s">
        <v>81</v>
      </c>
      <c r="B9" t="s">
        <v>80</v>
      </c>
      <c r="C9" t="str">
        <f t="shared" si="0"/>
        <v>JEFF JOSH</v>
      </c>
      <c r="D9" s="14" t="s">
        <v>113</v>
      </c>
    </row>
    <row r="10" spans="1:8" x14ac:dyDescent="0.3">
      <c r="A10" t="s">
        <v>82</v>
      </c>
      <c r="B10" t="s">
        <v>83</v>
      </c>
      <c r="C10" t="str">
        <f t="shared" si="0"/>
        <v>GEORGE DRE</v>
      </c>
      <c r="D10" s="14" t="s">
        <v>114</v>
      </c>
    </row>
    <row r="11" spans="1:8" x14ac:dyDescent="0.3">
      <c r="A11" t="s">
        <v>86</v>
      </c>
      <c r="B11" t="s">
        <v>97</v>
      </c>
      <c r="C11" t="str">
        <f t="shared" si="0"/>
        <v>ERNARD JAMIU</v>
      </c>
      <c r="D11" s="14" t="s">
        <v>115</v>
      </c>
    </row>
    <row r="12" spans="1:8" x14ac:dyDescent="0.3">
      <c r="A12" t="s">
        <v>85</v>
      </c>
      <c r="B12" t="s">
        <v>98</v>
      </c>
      <c r="C12" t="str">
        <f t="shared" si="0"/>
        <v>KAFFY SODIQ</v>
      </c>
      <c r="D12" s="14" t="s">
        <v>116</v>
      </c>
    </row>
    <row r="13" spans="1:8" x14ac:dyDescent="0.3">
      <c r="A13" t="s">
        <v>84</v>
      </c>
      <c r="B13" t="s">
        <v>99</v>
      </c>
      <c r="C13" t="str">
        <f t="shared" si="0"/>
        <v>BRIGHT FARUQ</v>
      </c>
      <c r="D13" s="14" t="s">
        <v>117</v>
      </c>
    </row>
    <row r="14" spans="1:8" x14ac:dyDescent="0.3">
      <c r="A14" t="s">
        <v>87</v>
      </c>
      <c r="B14" t="s">
        <v>100</v>
      </c>
      <c r="C14" t="str">
        <f t="shared" si="0"/>
        <v>HASSAN DARBY</v>
      </c>
      <c r="D14" s="14" t="s">
        <v>118</v>
      </c>
    </row>
    <row r="15" spans="1:8" x14ac:dyDescent="0.3">
      <c r="A15" t="s">
        <v>88</v>
      </c>
      <c r="B15" t="s">
        <v>101</v>
      </c>
      <c r="C15" t="str">
        <f t="shared" si="0"/>
        <v>NASIRU SAFIRA</v>
      </c>
      <c r="D15" s="14" t="s">
        <v>119</v>
      </c>
    </row>
    <row r="16" spans="1:8" x14ac:dyDescent="0.3">
      <c r="A16" t="s">
        <v>89</v>
      </c>
      <c r="B16" t="s">
        <v>96</v>
      </c>
      <c r="C16" t="str">
        <f t="shared" si="0"/>
        <v>NATASHA STEVEN</v>
      </c>
      <c r="D16" s="14" t="s">
        <v>120</v>
      </c>
    </row>
    <row r="17" spans="1:4" x14ac:dyDescent="0.3">
      <c r="A17" t="s">
        <v>90</v>
      </c>
      <c r="B17" t="s">
        <v>95</v>
      </c>
      <c r="C17" t="str">
        <f t="shared" si="0"/>
        <v>BETTY JAMES</v>
      </c>
      <c r="D17" s="14" t="s">
        <v>121</v>
      </c>
    </row>
    <row r="18" spans="1:4" x14ac:dyDescent="0.3">
      <c r="A18" t="s">
        <v>91</v>
      </c>
      <c r="B18" t="s">
        <v>94</v>
      </c>
      <c r="C18" t="str">
        <f t="shared" si="0"/>
        <v>BELINDA SEGUN</v>
      </c>
      <c r="D18" s="14" t="s">
        <v>122</v>
      </c>
    </row>
    <row r="19" spans="1:4" x14ac:dyDescent="0.3">
      <c r="A19" t="s">
        <v>92</v>
      </c>
      <c r="B19" t="s">
        <v>93</v>
      </c>
      <c r="C19" t="str">
        <f t="shared" si="0"/>
        <v>GRACE TIMOTHY</v>
      </c>
      <c r="D19" s="14" t="s">
        <v>123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" sqref="B3:B21"/>
    </sheetView>
  </sheetViews>
  <sheetFormatPr defaultRowHeight="14.4" x14ac:dyDescent="0.3"/>
  <cols>
    <col min="1" max="1" width="10.5546875" bestFit="1" customWidth="1"/>
    <col min="2" max="2" width="13.5546875" bestFit="1" customWidth="1"/>
    <col min="3" max="3" width="13.44140625" style="19" customWidth="1"/>
    <col min="4" max="4" width="9.109375" style="18"/>
    <col min="5" max="5" width="9.109375" style="19"/>
  </cols>
  <sheetData>
    <row r="1" spans="1:6" x14ac:dyDescent="0.3">
      <c r="A1" t="s">
        <v>125</v>
      </c>
      <c r="B1" t="s">
        <v>60</v>
      </c>
      <c r="C1" s="19" t="s">
        <v>126</v>
      </c>
      <c r="F1" t="s">
        <v>139</v>
      </c>
    </row>
    <row r="2" spans="1:6" x14ac:dyDescent="0.3">
      <c r="C2" s="19">
        <v>1.02</v>
      </c>
      <c r="F2" s="19">
        <v>1.02</v>
      </c>
    </row>
    <row r="3" spans="1:6" x14ac:dyDescent="0.3">
      <c r="A3" t="s">
        <v>22</v>
      </c>
      <c r="B3" s="12">
        <v>76</v>
      </c>
      <c r="E3" s="19">
        <v>77.52</v>
      </c>
    </row>
    <row r="4" spans="1:6" x14ac:dyDescent="0.3">
      <c r="A4" t="s">
        <v>127</v>
      </c>
      <c r="B4" s="12">
        <v>56</v>
      </c>
      <c r="E4" s="19">
        <v>57.120000000000005</v>
      </c>
    </row>
    <row r="5" spans="1:6" x14ac:dyDescent="0.3">
      <c r="A5" t="s">
        <v>128</v>
      </c>
      <c r="B5" s="12">
        <v>74</v>
      </c>
      <c r="E5" s="19">
        <v>75.48</v>
      </c>
    </row>
    <row r="6" spans="1:6" x14ac:dyDescent="0.3">
      <c r="A6" t="s">
        <v>26</v>
      </c>
      <c r="B6" s="12">
        <v>66.6666666666667</v>
      </c>
      <c r="E6" s="19">
        <v>68.000000000000028</v>
      </c>
    </row>
    <row r="7" spans="1:6" x14ac:dyDescent="0.3">
      <c r="A7" t="s">
        <v>129</v>
      </c>
      <c r="B7" s="12">
        <v>65.6666666666667</v>
      </c>
      <c r="E7" s="19">
        <v>66.980000000000032</v>
      </c>
    </row>
    <row r="8" spans="1:6" x14ac:dyDescent="0.3">
      <c r="A8" t="s">
        <v>130</v>
      </c>
      <c r="B8" s="12">
        <v>64.6666666666667</v>
      </c>
      <c r="E8" s="19">
        <v>65.960000000000036</v>
      </c>
    </row>
    <row r="9" spans="1:6" x14ac:dyDescent="0.3">
      <c r="A9" t="s">
        <v>30</v>
      </c>
      <c r="B9" s="12">
        <v>63.6666666666667</v>
      </c>
      <c r="E9" s="19">
        <v>64.94000000000004</v>
      </c>
    </row>
    <row r="10" spans="1:6" x14ac:dyDescent="0.3">
      <c r="A10" t="s">
        <v>131</v>
      </c>
      <c r="B10" s="12">
        <v>62.6666666666667</v>
      </c>
      <c r="E10" s="19">
        <v>63.920000000000037</v>
      </c>
    </row>
    <row r="11" spans="1:6" x14ac:dyDescent="0.3">
      <c r="A11" t="s">
        <v>132</v>
      </c>
      <c r="B11" s="12">
        <v>61.6666666666667</v>
      </c>
      <c r="E11" s="19">
        <v>62.900000000000034</v>
      </c>
    </row>
    <row r="12" spans="1:6" x14ac:dyDescent="0.3">
      <c r="A12" t="s">
        <v>34</v>
      </c>
      <c r="B12" s="12">
        <v>60.6666666666666</v>
      </c>
      <c r="E12" s="19">
        <v>61.879999999999932</v>
      </c>
    </row>
    <row r="13" spans="1:6" x14ac:dyDescent="0.3">
      <c r="A13" t="s">
        <v>133</v>
      </c>
      <c r="B13" s="12">
        <v>59.6666666666667</v>
      </c>
      <c r="E13" s="19">
        <v>60.860000000000035</v>
      </c>
    </row>
    <row r="14" spans="1:6" x14ac:dyDescent="0.3">
      <c r="A14" t="s">
        <v>134</v>
      </c>
      <c r="B14" s="12">
        <v>58.6666666666667</v>
      </c>
      <c r="E14" s="19">
        <v>59.840000000000032</v>
      </c>
    </row>
    <row r="15" spans="1:6" x14ac:dyDescent="0.3">
      <c r="A15" t="s">
        <v>38</v>
      </c>
      <c r="B15" s="12">
        <v>57.6666666666667</v>
      </c>
      <c r="E15" s="19">
        <v>58.820000000000036</v>
      </c>
    </row>
    <row r="16" spans="1:6" x14ac:dyDescent="0.3">
      <c r="A16" t="s">
        <v>135</v>
      </c>
      <c r="B16" s="12">
        <v>56.6666666666667</v>
      </c>
      <c r="E16" s="19">
        <v>57.800000000000033</v>
      </c>
    </row>
    <row r="17" spans="1:5" x14ac:dyDescent="0.3">
      <c r="A17" t="s">
        <v>136</v>
      </c>
      <c r="B17" s="12">
        <v>55.6666666666667</v>
      </c>
      <c r="E17" s="19">
        <v>56.780000000000037</v>
      </c>
    </row>
    <row r="18" spans="1:5" x14ac:dyDescent="0.3">
      <c r="A18" t="s">
        <v>41</v>
      </c>
      <c r="B18" s="12">
        <v>54.6666666666667</v>
      </c>
      <c r="E18" s="19">
        <v>55.760000000000034</v>
      </c>
    </row>
    <row r="19" spans="1:5" x14ac:dyDescent="0.3">
      <c r="A19" t="s">
        <v>137</v>
      </c>
      <c r="B19" s="12">
        <v>53.6666666666667</v>
      </c>
      <c r="E19" s="19">
        <v>54.740000000000038</v>
      </c>
    </row>
    <row r="20" spans="1:5" x14ac:dyDescent="0.3">
      <c r="A20" t="s">
        <v>138</v>
      </c>
      <c r="B20" s="12">
        <v>52.6666666666667</v>
      </c>
      <c r="E20" s="19">
        <v>53.720000000000034</v>
      </c>
    </row>
    <row r="21" spans="1:5" x14ac:dyDescent="0.3">
      <c r="A21" t="s">
        <v>44</v>
      </c>
      <c r="B21" s="12">
        <v>51.6666666666666</v>
      </c>
      <c r="E21" s="19">
        <v>52.699999999999932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A19"/>
    </sheetView>
  </sheetViews>
  <sheetFormatPr defaultRowHeight="14.4" x14ac:dyDescent="0.3"/>
  <cols>
    <col min="1" max="1" width="15" style="14" bestFit="1" customWidth="1"/>
    <col min="2" max="2" width="10.6640625" bestFit="1" customWidth="1"/>
    <col min="3" max="3" width="10.6640625" style="18" customWidth="1"/>
    <col min="4" max="4" width="15" bestFit="1" customWidth="1"/>
    <col min="5" max="12" width="10.6640625" customWidth="1"/>
  </cols>
  <sheetData>
    <row r="1" spans="1:12" ht="15" thickBot="1" x14ac:dyDescent="0.35">
      <c r="A1" s="27" t="s">
        <v>140</v>
      </c>
      <c r="B1" s="20" t="s">
        <v>125</v>
      </c>
      <c r="C1" s="25"/>
      <c r="D1" s="20" t="s">
        <v>140</v>
      </c>
      <c r="E1" s="20"/>
      <c r="F1" s="20"/>
      <c r="G1" s="20"/>
      <c r="H1" s="20" t="s">
        <v>125</v>
      </c>
      <c r="I1" s="23"/>
      <c r="J1" s="23"/>
      <c r="K1" s="23"/>
      <c r="L1" s="23"/>
    </row>
    <row r="2" spans="1:12" x14ac:dyDescent="0.3">
      <c r="A2" s="28" t="s">
        <v>106</v>
      </c>
      <c r="B2" s="21" t="s">
        <v>138</v>
      </c>
      <c r="C2" s="26"/>
      <c r="D2" s="21" t="s">
        <v>141</v>
      </c>
      <c r="E2" s="21" t="s">
        <v>142</v>
      </c>
      <c r="F2" s="21"/>
      <c r="G2" s="21"/>
      <c r="H2" s="21" t="s">
        <v>138</v>
      </c>
      <c r="I2" s="24"/>
      <c r="J2" s="24"/>
      <c r="K2" s="24"/>
      <c r="L2" s="24"/>
    </row>
    <row r="3" spans="1:12" x14ac:dyDescent="0.3">
      <c r="A3" s="28" t="s">
        <v>107</v>
      </c>
      <c r="B3" s="21" t="s">
        <v>22</v>
      </c>
      <c r="C3" s="26"/>
      <c r="D3" s="21" t="s">
        <v>143</v>
      </c>
      <c r="E3" s="21" t="s">
        <v>144</v>
      </c>
      <c r="F3" s="21"/>
      <c r="G3" s="21"/>
      <c r="H3" s="21" t="s">
        <v>22</v>
      </c>
      <c r="I3" s="24"/>
      <c r="J3" s="24"/>
      <c r="K3" s="24"/>
      <c r="L3" s="24"/>
    </row>
    <row r="4" spans="1:12" x14ac:dyDescent="0.3">
      <c r="A4" s="28" t="s">
        <v>108</v>
      </c>
      <c r="B4" s="21" t="s">
        <v>127</v>
      </c>
      <c r="C4" s="26"/>
      <c r="D4" s="21" t="s">
        <v>145</v>
      </c>
      <c r="E4" s="21" t="s">
        <v>146</v>
      </c>
      <c r="F4" s="21"/>
      <c r="G4" s="21"/>
      <c r="H4" s="21" t="s">
        <v>127</v>
      </c>
      <c r="I4" s="24"/>
      <c r="J4" s="24"/>
      <c r="K4" s="24"/>
      <c r="L4" s="24"/>
    </row>
    <row r="5" spans="1:12" x14ac:dyDescent="0.3">
      <c r="A5" s="28" t="s">
        <v>109</v>
      </c>
      <c r="B5" s="21" t="s">
        <v>128</v>
      </c>
      <c r="C5" s="26"/>
      <c r="D5" s="21" t="s">
        <v>147</v>
      </c>
      <c r="E5" s="21" t="s">
        <v>40</v>
      </c>
      <c r="F5" s="21"/>
      <c r="G5" s="21"/>
      <c r="H5" s="21" t="s">
        <v>128</v>
      </c>
      <c r="I5" s="24"/>
      <c r="J5" s="24"/>
      <c r="K5" s="24"/>
      <c r="L5" s="24"/>
    </row>
    <row r="6" spans="1:12" x14ac:dyDescent="0.3">
      <c r="A6" s="28" t="s">
        <v>110</v>
      </c>
      <c r="B6" s="21" t="s">
        <v>26</v>
      </c>
      <c r="C6" s="26"/>
      <c r="D6" s="21" t="s">
        <v>148</v>
      </c>
      <c r="E6" s="21" t="s">
        <v>149</v>
      </c>
      <c r="F6" s="21"/>
      <c r="G6" s="21"/>
      <c r="H6" s="21" t="s">
        <v>26</v>
      </c>
      <c r="I6" s="24"/>
      <c r="J6" s="24"/>
      <c r="K6" s="24"/>
      <c r="L6" s="24"/>
    </row>
    <row r="7" spans="1:12" x14ac:dyDescent="0.3">
      <c r="A7" s="28" t="s">
        <v>111</v>
      </c>
      <c r="B7" s="21" t="s">
        <v>129</v>
      </c>
      <c r="C7" s="26"/>
      <c r="D7" s="21" t="s">
        <v>150</v>
      </c>
      <c r="E7" s="21" t="s">
        <v>151</v>
      </c>
      <c r="F7" s="21"/>
      <c r="G7" s="21"/>
      <c r="H7" s="21" t="s">
        <v>129</v>
      </c>
      <c r="I7" s="24"/>
      <c r="J7" s="24"/>
      <c r="K7" s="24"/>
      <c r="L7" s="24"/>
    </row>
    <row r="8" spans="1:12" x14ac:dyDescent="0.3">
      <c r="A8" s="28" t="s">
        <v>112</v>
      </c>
      <c r="B8" s="21" t="s">
        <v>130</v>
      </c>
      <c r="C8" s="26"/>
      <c r="D8" s="21" t="s">
        <v>152</v>
      </c>
      <c r="E8" s="21" t="s">
        <v>153</v>
      </c>
      <c r="F8" s="21"/>
      <c r="G8" s="21"/>
      <c r="H8" s="21" t="s">
        <v>130</v>
      </c>
      <c r="I8" s="24"/>
      <c r="J8" s="24"/>
      <c r="K8" s="24"/>
      <c r="L8" s="24"/>
    </row>
    <row r="9" spans="1:12" x14ac:dyDescent="0.3">
      <c r="A9" s="28" t="s">
        <v>113</v>
      </c>
      <c r="B9" s="21" t="s">
        <v>30</v>
      </c>
      <c r="C9" s="26"/>
      <c r="D9" s="21" t="s">
        <v>154</v>
      </c>
      <c r="E9" s="21" t="s">
        <v>155</v>
      </c>
      <c r="F9" s="21"/>
      <c r="G9" s="21"/>
      <c r="H9" s="21" t="s">
        <v>30</v>
      </c>
      <c r="I9" s="24"/>
      <c r="J9" s="24"/>
      <c r="K9" s="24"/>
      <c r="L9" s="24"/>
    </row>
    <row r="10" spans="1:12" x14ac:dyDescent="0.3">
      <c r="A10" s="28" t="s">
        <v>114</v>
      </c>
      <c r="B10" s="21" t="s">
        <v>131</v>
      </c>
      <c r="C10" s="26"/>
      <c r="D10" s="21" t="s">
        <v>156</v>
      </c>
      <c r="E10" s="21" t="s">
        <v>157</v>
      </c>
      <c r="F10" s="21"/>
      <c r="G10" s="21"/>
      <c r="H10" s="21" t="s">
        <v>131</v>
      </c>
      <c r="I10" s="24"/>
      <c r="J10" s="24"/>
      <c r="K10" s="24"/>
      <c r="L10" s="24"/>
    </row>
    <row r="11" spans="1:12" x14ac:dyDescent="0.3">
      <c r="A11" s="28" t="s">
        <v>115</v>
      </c>
      <c r="B11" s="21" t="s">
        <v>132</v>
      </c>
      <c r="C11" s="26"/>
      <c r="D11" s="21" t="s">
        <v>158</v>
      </c>
      <c r="E11" s="21" t="s">
        <v>52</v>
      </c>
      <c r="F11" s="21"/>
      <c r="G11" s="21"/>
      <c r="H11" s="21" t="s">
        <v>132</v>
      </c>
      <c r="I11" s="24"/>
      <c r="J11" s="24"/>
      <c r="K11" s="24"/>
      <c r="L11" s="24"/>
    </row>
    <row r="12" spans="1:12" x14ac:dyDescent="0.3">
      <c r="A12" s="28" t="s">
        <v>116</v>
      </c>
      <c r="B12" s="21" t="s">
        <v>34</v>
      </c>
      <c r="C12" s="26"/>
      <c r="D12" s="21" t="s">
        <v>159</v>
      </c>
      <c r="E12" s="21" t="s">
        <v>160</v>
      </c>
      <c r="F12" s="21"/>
      <c r="G12" s="21"/>
      <c r="H12" s="21" t="s">
        <v>34</v>
      </c>
      <c r="I12" s="24"/>
      <c r="J12" s="24"/>
      <c r="K12" s="24"/>
      <c r="L12" s="24"/>
    </row>
    <row r="13" spans="1:12" x14ac:dyDescent="0.3">
      <c r="A13" s="28" t="s">
        <v>117</v>
      </c>
      <c r="B13" s="21" t="s">
        <v>133</v>
      </c>
      <c r="C13" s="26"/>
      <c r="D13" s="21" t="s">
        <v>161</v>
      </c>
      <c r="E13" s="21" t="s">
        <v>162</v>
      </c>
      <c r="F13" s="21"/>
      <c r="G13" s="21"/>
      <c r="H13" s="21" t="s">
        <v>133</v>
      </c>
      <c r="I13" s="24"/>
      <c r="J13" s="24"/>
      <c r="K13" s="24"/>
      <c r="L13" s="24"/>
    </row>
    <row r="14" spans="1:12" x14ac:dyDescent="0.3">
      <c r="A14" s="28" t="s">
        <v>118</v>
      </c>
      <c r="B14" s="21" t="s">
        <v>134</v>
      </c>
      <c r="C14" s="26"/>
      <c r="D14" s="21" t="s">
        <v>163</v>
      </c>
      <c r="E14" s="21" t="s">
        <v>164</v>
      </c>
      <c r="F14" s="21"/>
      <c r="G14" s="21"/>
      <c r="H14" s="21" t="s">
        <v>134</v>
      </c>
      <c r="I14" s="24"/>
      <c r="J14" s="24"/>
      <c r="K14" s="24"/>
      <c r="L14" s="24"/>
    </row>
    <row r="15" spans="1:12" x14ac:dyDescent="0.3">
      <c r="A15" s="28" t="s">
        <v>119</v>
      </c>
      <c r="B15" s="21" t="s">
        <v>38</v>
      </c>
      <c r="C15" s="26"/>
      <c r="D15" s="21" t="s">
        <v>165</v>
      </c>
      <c r="E15" s="21" t="s">
        <v>166</v>
      </c>
      <c r="F15" s="21"/>
      <c r="G15" s="21"/>
      <c r="H15" s="21" t="s">
        <v>38</v>
      </c>
      <c r="I15" s="24"/>
      <c r="J15" s="24"/>
      <c r="K15" s="24"/>
      <c r="L15" s="24"/>
    </row>
    <row r="16" spans="1:12" x14ac:dyDescent="0.3">
      <c r="A16" s="28" t="s">
        <v>120</v>
      </c>
      <c r="B16" s="21" t="s">
        <v>135</v>
      </c>
      <c r="C16" s="26"/>
      <c r="D16" s="21" t="s">
        <v>167</v>
      </c>
      <c r="E16" s="21" t="s">
        <v>168</v>
      </c>
      <c r="F16" s="21"/>
      <c r="G16" s="21"/>
      <c r="H16" s="21" t="s">
        <v>135</v>
      </c>
      <c r="I16" s="24"/>
      <c r="J16" s="24"/>
      <c r="K16" s="24"/>
      <c r="L16" s="24"/>
    </row>
    <row r="17" spans="1:12" x14ac:dyDescent="0.3">
      <c r="A17" s="28" t="s">
        <v>121</v>
      </c>
      <c r="B17" s="21" t="s">
        <v>136</v>
      </c>
      <c r="C17" s="26"/>
      <c r="D17" s="21" t="s">
        <v>169</v>
      </c>
      <c r="E17" s="21" t="s">
        <v>170</v>
      </c>
      <c r="F17" s="21"/>
      <c r="G17" s="21"/>
      <c r="H17" s="21" t="s">
        <v>136</v>
      </c>
      <c r="I17" s="24"/>
      <c r="J17" s="24"/>
      <c r="K17" s="24"/>
      <c r="L17" s="24"/>
    </row>
    <row r="18" spans="1:12" x14ac:dyDescent="0.3">
      <c r="A18" s="28" t="s">
        <v>122</v>
      </c>
      <c r="B18" s="21" t="s">
        <v>41</v>
      </c>
      <c r="C18" s="26"/>
      <c r="D18" s="21" t="s">
        <v>171</v>
      </c>
      <c r="E18" s="21" t="s">
        <v>29</v>
      </c>
      <c r="F18" s="21"/>
      <c r="G18" s="21"/>
      <c r="H18" s="21" t="s">
        <v>41</v>
      </c>
      <c r="I18" s="24"/>
      <c r="J18" s="24"/>
      <c r="K18" s="24"/>
      <c r="L18" s="24"/>
    </row>
    <row r="19" spans="1:12" ht="15" thickBot="1" x14ac:dyDescent="0.35">
      <c r="A19" s="29" t="s">
        <v>123</v>
      </c>
      <c r="B19" s="22" t="s">
        <v>137</v>
      </c>
      <c r="C19" s="26"/>
      <c r="D19" s="22" t="s">
        <v>172</v>
      </c>
      <c r="E19" s="22" t="s">
        <v>173</v>
      </c>
      <c r="F19" s="22"/>
      <c r="G19" s="22"/>
      <c r="H19" s="22" t="s">
        <v>137</v>
      </c>
      <c r="I19" s="24"/>
      <c r="J19" s="24"/>
      <c r="K19" s="24"/>
      <c r="L19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0" sqref="G10"/>
    </sheetView>
  </sheetViews>
  <sheetFormatPr defaultRowHeight="14.4" x14ac:dyDescent="0.3"/>
  <cols>
    <col min="1" max="1" width="17.44140625" style="14" customWidth="1"/>
    <col min="2" max="2" width="9.109375" style="18"/>
    <col min="3" max="3" width="17.44140625" customWidth="1"/>
    <col min="5" max="5" width="33.88671875" bestFit="1" customWidth="1"/>
  </cols>
  <sheetData>
    <row r="1" spans="1:7" x14ac:dyDescent="0.3">
      <c r="A1" s="14" t="s">
        <v>197</v>
      </c>
      <c r="C1" t="s">
        <v>198</v>
      </c>
      <c r="E1" t="s">
        <v>198</v>
      </c>
    </row>
    <row r="2" spans="1:7" x14ac:dyDescent="0.3">
      <c r="A2" s="31" t="s">
        <v>174</v>
      </c>
      <c r="C2" s="30">
        <v>76</v>
      </c>
      <c r="E2" s="30">
        <v>76</v>
      </c>
      <c r="G2">
        <v>1</v>
      </c>
    </row>
    <row r="3" spans="1:7" x14ac:dyDescent="0.3">
      <c r="A3" s="31" t="s">
        <v>175</v>
      </c>
      <c r="C3" s="30">
        <v>56</v>
      </c>
      <c r="E3" s="30">
        <v>56</v>
      </c>
    </row>
    <row r="4" spans="1:7" x14ac:dyDescent="0.3">
      <c r="A4" s="31" t="s">
        <v>176</v>
      </c>
      <c r="C4" s="30">
        <v>74</v>
      </c>
      <c r="E4" s="30">
        <v>74</v>
      </c>
    </row>
    <row r="5" spans="1:7" x14ac:dyDescent="0.3">
      <c r="A5" s="31" t="s">
        <v>177</v>
      </c>
      <c r="C5" s="30">
        <v>66.6666666666667</v>
      </c>
      <c r="E5" s="30">
        <v>66.6666666666667</v>
      </c>
    </row>
    <row r="6" spans="1:7" x14ac:dyDescent="0.3">
      <c r="A6" s="31" t="s">
        <v>178</v>
      </c>
      <c r="C6" s="30">
        <v>65.6666666666667</v>
      </c>
      <c r="E6" s="30">
        <v>65.6666666666667</v>
      </c>
    </row>
    <row r="7" spans="1:7" x14ac:dyDescent="0.3">
      <c r="A7" s="31" t="s">
        <v>179</v>
      </c>
      <c r="C7" s="30">
        <v>64.6666666666667</v>
      </c>
      <c r="E7" s="30">
        <v>64.6666666666667</v>
      </c>
    </row>
    <row r="8" spans="1:7" x14ac:dyDescent="0.3">
      <c r="A8" s="31" t="s">
        <v>180</v>
      </c>
      <c r="C8" s="30">
        <v>63.6666666666667</v>
      </c>
      <c r="E8" s="30">
        <v>63.6666666666667</v>
      </c>
    </row>
    <row r="9" spans="1:7" x14ac:dyDescent="0.3">
      <c r="A9" s="31" t="s">
        <v>181</v>
      </c>
      <c r="C9" s="30">
        <v>62.6666666666667</v>
      </c>
      <c r="E9" s="30">
        <v>62.6666666666667</v>
      </c>
    </row>
    <row r="10" spans="1:7" x14ac:dyDescent="0.3">
      <c r="A10" s="31" t="s">
        <v>182</v>
      </c>
      <c r="C10" s="30">
        <v>61.6666666666667</v>
      </c>
      <c r="E10" s="30">
        <v>61.6666666666667</v>
      </c>
    </row>
    <row r="11" spans="1:7" x14ac:dyDescent="0.3">
      <c r="A11" s="31" t="s">
        <v>183</v>
      </c>
      <c r="C11" s="30">
        <v>60.6666666666666</v>
      </c>
      <c r="E11" s="30">
        <v>60.6666666666666</v>
      </c>
    </row>
    <row r="12" spans="1:7" x14ac:dyDescent="0.3">
      <c r="A12" s="31" t="s">
        <v>184</v>
      </c>
      <c r="C12" s="30">
        <v>59.6666666666667</v>
      </c>
      <c r="E12" s="30">
        <v>59.6666666666667</v>
      </c>
    </row>
    <row r="13" spans="1:7" x14ac:dyDescent="0.3">
      <c r="A13" s="31" t="s">
        <v>185</v>
      </c>
      <c r="C13" s="30">
        <v>58.6666666666667</v>
      </c>
      <c r="E13" s="30">
        <v>58.6666666666667</v>
      </c>
    </row>
    <row r="14" spans="1:7" x14ac:dyDescent="0.3">
      <c r="A14" s="31" t="s">
        <v>186</v>
      </c>
      <c r="C14" s="30">
        <v>57.6666666666667</v>
      </c>
      <c r="E14" s="30">
        <v>57.6666666666667</v>
      </c>
    </row>
    <row r="15" spans="1:7" x14ac:dyDescent="0.3">
      <c r="A15" s="31" t="s">
        <v>187</v>
      </c>
      <c r="C15" s="30">
        <v>56.6666666666667</v>
      </c>
      <c r="E15" s="30">
        <v>56.6666666666667</v>
      </c>
    </row>
    <row r="16" spans="1:7" x14ac:dyDescent="0.3">
      <c r="A16" s="31" t="s">
        <v>188</v>
      </c>
      <c r="C16" s="30">
        <v>55.6666666666667</v>
      </c>
      <c r="E16" s="30">
        <v>55.6666666666667</v>
      </c>
    </row>
    <row r="17" spans="1:5" x14ac:dyDescent="0.3">
      <c r="A17" s="31" t="s">
        <v>189</v>
      </c>
      <c r="C17" s="30">
        <v>54.6666666666667</v>
      </c>
      <c r="E17" s="30">
        <v>54.6666666666667</v>
      </c>
    </row>
    <row r="18" spans="1:5" x14ac:dyDescent="0.3">
      <c r="A18" s="31" t="s">
        <v>190</v>
      </c>
      <c r="C18" s="30">
        <v>53.6666666666667</v>
      </c>
      <c r="E18" s="30">
        <v>53.6666666666667</v>
      </c>
    </row>
    <row r="19" spans="1:5" x14ac:dyDescent="0.3">
      <c r="A19" s="31" t="s">
        <v>191</v>
      </c>
      <c r="C19" s="30">
        <v>52.6666666666667</v>
      </c>
      <c r="E19" s="30">
        <v>52.6666666666667</v>
      </c>
    </row>
    <row r="20" spans="1:5" x14ac:dyDescent="0.3">
      <c r="A20" s="31" t="s">
        <v>192</v>
      </c>
      <c r="C20" s="30">
        <v>51.6666666666666</v>
      </c>
      <c r="E20" s="30">
        <v>51.6666666666666</v>
      </c>
    </row>
    <row r="21" spans="1:5" x14ac:dyDescent="0.3">
      <c r="A21" s="32">
        <v>51.6666666666666</v>
      </c>
      <c r="C21" s="12">
        <v>51.6666666666666</v>
      </c>
      <c r="E21" s="12">
        <v>51.6666666666666</v>
      </c>
    </row>
    <row r="22" spans="1:5" x14ac:dyDescent="0.3">
      <c r="C22" t="s">
        <v>193</v>
      </c>
      <c r="E22" t="s">
        <v>195</v>
      </c>
    </row>
    <row r="23" spans="1:5" x14ac:dyDescent="0.3">
      <c r="C23" t="s">
        <v>194</v>
      </c>
      <c r="E23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2"/>
  <sheetViews>
    <sheetView workbookViewId="0">
      <selection activeCell="G1" sqref="G1:H1"/>
    </sheetView>
  </sheetViews>
  <sheetFormatPr defaultRowHeight="14.4" x14ac:dyDescent="0.3"/>
  <cols>
    <col min="3" max="3" width="10.6640625" style="12" customWidth="1"/>
    <col min="4" max="4" width="9.109375" customWidth="1"/>
    <col min="8" max="8" width="29" customWidth="1"/>
    <col min="9" max="9" width="9.109375" style="18"/>
    <col min="11" max="11" width="11.33203125" customWidth="1"/>
    <col min="12" max="12" width="12.33203125" customWidth="1"/>
    <col min="13" max="13" width="14.5546875" customWidth="1"/>
  </cols>
  <sheetData>
    <row r="1" spans="1:17" ht="15" thickBot="1" x14ac:dyDescent="0.35">
      <c r="A1" s="33" t="s">
        <v>201</v>
      </c>
      <c r="B1" s="34" t="s">
        <v>199</v>
      </c>
      <c r="C1" s="35" t="s">
        <v>200</v>
      </c>
      <c r="D1" s="34"/>
      <c r="E1" s="34"/>
      <c r="F1" s="34"/>
      <c r="G1" s="34" t="s">
        <v>199</v>
      </c>
      <c r="H1" s="36" t="s">
        <v>202</v>
      </c>
      <c r="J1" s="33" t="s">
        <v>201</v>
      </c>
      <c r="K1" s="35" t="s">
        <v>200</v>
      </c>
      <c r="L1" s="34" t="s">
        <v>199</v>
      </c>
      <c r="M1" s="34"/>
      <c r="N1" s="34"/>
      <c r="O1" s="34"/>
      <c r="P1" s="34" t="s">
        <v>199</v>
      </c>
      <c r="Q1" s="36" t="s">
        <v>202</v>
      </c>
    </row>
    <row r="2" spans="1:17" x14ac:dyDescent="0.3">
      <c r="A2">
        <v>1</v>
      </c>
      <c r="B2">
        <v>100</v>
      </c>
      <c r="C2" s="12">
        <v>102</v>
      </c>
      <c r="G2">
        <v>107</v>
      </c>
      <c r="H2" t="s">
        <v>203</v>
      </c>
      <c r="J2">
        <v>1</v>
      </c>
      <c r="K2" s="12">
        <v>102</v>
      </c>
      <c r="L2">
        <v>100</v>
      </c>
      <c r="M2" t="str">
        <f>VLOOKUP(L2,$P$2:$Q$22,2, )</f>
        <v>SWEDEN</v>
      </c>
      <c r="P2">
        <v>107</v>
      </c>
      <c r="Q2" t="s">
        <v>203</v>
      </c>
    </row>
    <row r="3" spans="1:17" x14ac:dyDescent="0.3">
      <c r="A3">
        <v>2</v>
      </c>
      <c r="B3">
        <v>101</v>
      </c>
      <c r="C3" s="12">
        <v>103</v>
      </c>
      <c r="G3">
        <v>108</v>
      </c>
      <c r="H3" t="s">
        <v>204</v>
      </c>
      <c r="J3">
        <v>2</v>
      </c>
      <c r="K3" s="12">
        <v>103</v>
      </c>
      <c r="L3">
        <v>101</v>
      </c>
      <c r="M3" t="str">
        <f t="shared" ref="M3:M22" si="0">VLOOKUP(L3,$P$2:$Q$22,2, )</f>
        <v>FINLAND</v>
      </c>
      <c r="P3">
        <v>108</v>
      </c>
      <c r="Q3" t="s">
        <v>204</v>
      </c>
    </row>
    <row r="4" spans="1:17" x14ac:dyDescent="0.3">
      <c r="A4">
        <v>3</v>
      </c>
      <c r="B4">
        <v>102</v>
      </c>
      <c r="C4" s="12">
        <v>104</v>
      </c>
      <c r="G4">
        <v>109</v>
      </c>
      <c r="H4" t="s">
        <v>205</v>
      </c>
      <c r="J4">
        <v>3</v>
      </c>
      <c r="K4" s="12">
        <v>104</v>
      </c>
      <c r="L4">
        <v>102</v>
      </c>
      <c r="M4" t="str">
        <f t="shared" si="0"/>
        <v>BAMAKO</v>
      </c>
      <c r="P4">
        <v>109</v>
      </c>
      <c r="Q4" t="s">
        <v>205</v>
      </c>
    </row>
    <row r="5" spans="1:17" x14ac:dyDescent="0.3">
      <c r="A5">
        <v>4</v>
      </c>
      <c r="B5">
        <v>103</v>
      </c>
      <c r="C5" s="12">
        <v>106</v>
      </c>
      <c r="G5">
        <v>110</v>
      </c>
      <c r="H5" t="s">
        <v>206</v>
      </c>
      <c r="J5">
        <v>4</v>
      </c>
      <c r="K5" s="12">
        <v>106</v>
      </c>
      <c r="L5">
        <v>103</v>
      </c>
      <c r="M5" t="str">
        <f t="shared" si="0"/>
        <v>NETHERLAND</v>
      </c>
      <c r="P5">
        <v>110</v>
      </c>
      <c r="Q5" t="s">
        <v>206</v>
      </c>
    </row>
    <row r="6" spans="1:17" x14ac:dyDescent="0.3">
      <c r="A6">
        <v>5</v>
      </c>
      <c r="B6">
        <v>104</v>
      </c>
      <c r="C6" s="12">
        <v>107</v>
      </c>
      <c r="G6">
        <v>111</v>
      </c>
      <c r="H6" t="s">
        <v>207</v>
      </c>
      <c r="J6">
        <v>5</v>
      </c>
      <c r="K6" s="12">
        <v>107</v>
      </c>
      <c r="L6">
        <v>104</v>
      </c>
      <c r="M6" t="str">
        <f t="shared" si="0"/>
        <v>SLOVAKIA</v>
      </c>
      <c r="P6">
        <v>111</v>
      </c>
      <c r="Q6" t="s">
        <v>207</v>
      </c>
    </row>
    <row r="7" spans="1:17" x14ac:dyDescent="0.3">
      <c r="A7">
        <v>6</v>
      </c>
      <c r="B7">
        <v>105</v>
      </c>
      <c r="C7" s="12">
        <v>108.3</v>
      </c>
      <c r="G7">
        <v>112</v>
      </c>
      <c r="H7" t="s">
        <v>208</v>
      </c>
      <c r="J7">
        <v>6</v>
      </c>
      <c r="K7" s="12">
        <v>108.3</v>
      </c>
      <c r="L7">
        <v>105</v>
      </c>
      <c r="M7" t="str">
        <f t="shared" si="0"/>
        <v>THAILAND</v>
      </c>
      <c r="P7">
        <v>112</v>
      </c>
      <c r="Q7" t="s">
        <v>208</v>
      </c>
    </row>
    <row r="8" spans="1:17" x14ac:dyDescent="0.3">
      <c r="A8">
        <v>7</v>
      </c>
      <c r="B8">
        <v>106</v>
      </c>
      <c r="C8" s="12">
        <v>109.6</v>
      </c>
      <c r="G8">
        <v>113</v>
      </c>
      <c r="H8" t="s">
        <v>209</v>
      </c>
      <c r="J8">
        <v>7</v>
      </c>
      <c r="K8" s="12">
        <v>109.6</v>
      </c>
      <c r="L8">
        <v>106</v>
      </c>
      <c r="M8" t="str">
        <f t="shared" si="0"/>
        <v>WALES</v>
      </c>
      <c r="P8">
        <v>113</v>
      </c>
      <c r="Q8" t="s">
        <v>209</v>
      </c>
    </row>
    <row r="9" spans="1:17" x14ac:dyDescent="0.3">
      <c r="A9">
        <v>8</v>
      </c>
      <c r="B9">
        <v>107</v>
      </c>
      <c r="C9" s="12">
        <v>110.9</v>
      </c>
      <c r="G9">
        <v>114</v>
      </c>
      <c r="H9" t="s">
        <v>210</v>
      </c>
      <c r="J9">
        <v>8</v>
      </c>
      <c r="K9" s="12">
        <v>110.9</v>
      </c>
      <c r="L9">
        <v>107</v>
      </c>
      <c r="M9" t="str">
        <f t="shared" si="0"/>
        <v>LAGOS</v>
      </c>
      <c r="P9">
        <v>114</v>
      </c>
      <c r="Q9" t="s">
        <v>210</v>
      </c>
    </row>
    <row r="10" spans="1:17" x14ac:dyDescent="0.3">
      <c r="A10">
        <v>9</v>
      </c>
      <c r="B10">
        <v>108</v>
      </c>
      <c r="C10" s="12">
        <v>112.2</v>
      </c>
      <c r="G10">
        <v>115</v>
      </c>
      <c r="H10" t="s">
        <v>211</v>
      </c>
      <c r="J10">
        <v>9</v>
      </c>
      <c r="K10" s="12">
        <v>112.2</v>
      </c>
      <c r="L10">
        <v>108</v>
      </c>
      <c r="M10" t="str">
        <f t="shared" si="0"/>
        <v>PH</v>
      </c>
      <c r="P10">
        <v>115</v>
      </c>
      <c r="Q10" t="s">
        <v>211</v>
      </c>
    </row>
    <row r="11" spans="1:17" x14ac:dyDescent="0.3">
      <c r="A11">
        <v>10</v>
      </c>
      <c r="B11">
        <v>109</v>
      </c>
      <c r="C11" s="12">
        <v>113.5</v>
      </c>
      <c r="G11">
        <v>116</v>
      </c>
      <c r="H11" t="s">
        <v>207</v>
      </c>
      <c r="J11">
        <v>10</v>
      </c>
      <c r="K11" s="12">
        <v>113.5</v>
      </c>
      <c r="L11">
        <v>109</v>
      </c>
      <c r="M11" t="str">
        <f t="shared" si="0"/>
        <v>KOGI</v>
      </c>
      <c r="P11">
        <v>116</v>
      </c>
      <c r="Q11" t="s">
        <v>207</v>
      </c>
    </row>
    <row r="12" spans="1:17" x14ac:dyDescent="0.3">
      <c r="A12">
        <v>11</v>
      </c>
      <c r="B12">
        <v>110</v>
      </c>
      <c r="C12" s="12">
        <v>114.8</v>
      </c>
      <c r="G12">
        <v>117</v>
      </c>
      <c r="H12" t="s">
        <v>212</v>
      </c>
      <c r="J12">
        <v>11</v>
      </c>
      <c r="K12" s="12">
        <v>114.8</v>
      </c>
      <c r="L12">
        <v>110</v>
      </c>
      <c r="M12" t="str">
        <f t="shared" si="0"/>
        <v>SURULERE</v>
      </c>
      <c r="P12">
        <v>117</v>
      </c>
      <c r="Q12" t="s">
        <v>212</v>
      </c>
    </row>
    <row r="13" spans="1:17" x14ac:dyDescent="0.3">
      <c r="A13">
        <v>12</v>
      </c>
      <c r="B13">
        <v>111</v>
      </c>
      <c r="C13" s="12">
        <v>116.1</v>
      </c>
      <c r="G13">
        <v>118</v>
      </c>
      <c r="H13" t="s">
        <v>213</v>
      </c>
      <c r="J13">
        <v>12</v>
      </c>
      <c r="K13" s="12">
        <v>116.1</v>
      </c>
      <c r="L13">
        <v>111</v>
      </c>
      <c r="M13" t="str">
        <f t="shared" si="0"/>
        <v>DENMARK</v>
      </c>
      <c r="P13">
        <v>118</v>
      </c>
      <c r="Q13" t="s">
        <v>213</v>
      </c>
    </row>
    <row r="14" spans="1:17" x14ac:dyDescent="0.3">
      <c r="A14">
        <v>13</v>
      </c>
      <c r="B14">
        <v>112</v>
      </c>
      <c r="C14" s="12">
        <v>117.4</v>
      </c>
      <c r="G14">
        <v>119</v>
      </c>
      <c r="H14" t="s">
        <v>214</v>
      </c>
      <c r="J14">
        <v>13</v>
      </c>
      <c r="K14" s="12">
        <v>117.4</v>
      </c>
      <c r="L14">
        <v>112</v>
      </c>
      <c r="M14" t="str">
        <f t="shared" si="0"/>
        <v>GERMANY</v>
      </c>
      <c r="P14">
        <v>119</v>
      </c>
      <c r="Q14" t="s">
        <v>214</v>
      </c>
    </row>
    <row r="15" spans="1:17" x14ac:dyDescent="0.3">
      <c r="A15">
        <v>14</v>
      </c>
      <c r="B15">
        <v>113</v>
      </c>
      <c r="C15" s="12">
        <v>118.7</v>
      </c>
      <c r="G15">
        <v>120</v>
      </c>
      <c r="H15" t="s">
        <v>215</v>
      </c>
      <c r="J15">
        <v>14</v>
      </c>
      <c r="K15" s="12">
        <v>118.7</v>
      </c>
      <c r="L15">
        <v>113</v>
      </c>
      <c r="M15" t="str">
        <f t="shared" si="0"/>
        <v>RUSSIA</v>
      </c>
      <c r="P15">
        <v>120</v>
      </c>
      <c r="Q15" t="s">
        <v>215</v>
      </c>
    </row>
    <row r="16" spans="1:17" x14ac:dyDescent="0.3">
      <c r="A16">
        <v>15</v>
      </c>
      <c r="B16">
        <v>114</v>
      </c>
      <c r="C16" s="12">
        <v>120</v>
      </c>
      <c r="G16">
        <v>100</v>
      </c>
      <c r="H16" t="s">
        <v>216</v>
      </c>
      <c r="J16">
        <v>15</v>
      </c>
      <c r="K16" s="12">
        <v>120</v>
      </c>
      <c r="L16">
        <v>114</v>
      </c>
      <c r="M16" t="str">
        <f t="shared" si="0"/>
        <v>BERLIN</v>
      </c>
      <c r="P16">
        <v>100</v>
      </c>
      <c r="Q16" t="s">
        <v>216</v>
      </c>
    </row>
    <row r="17" spans="1:17" x14ac:dyDescent="0.3">
      <c r="A17">
        <v>16</v>
      </c>
      <c r="B17">
        <v>115</v>
      </c>
      <c r="C17" s="12">
        <v>121.3</v>
      </c>
      <c r="G17">
        <v>101</v>
      </c>
      <c r="H17" t="s">
        <v>217</v>
      </c>
      <c r="J17">
        <v>16</v>
      </c>
      <c r="K17" s="12">
        <v>121.3</v>
      </c>
      <c r="L17">
        <v>115</v>
      </c>
      <c r="M17" t="str">
        <f t="shared" si="0"/>
        <v>CROATIA</v>
      </c>
      <c r="P17">
        <v>101</v>
      </c>
      <c r="Q17" t="s">
        <v>217</v>
      </c>
    </row>
    <row r="18" spans="1:17" x14ac:dyDescent="0.3">
      <c r="A18">
        <v>17</v>
      </c>
      <c r="B18">
        <v>116</v>
      </c>
      <c r="C18" s="12">
        <v>122.6</v>
      </c>
      <c r="G18">
        <v>102</v>
      </c>
      <c r="H18" t="s">
        <v>218</v>
      </c>
      <c r="J18">
        <v>17</v>
      </c>
      <c r="K18" s="12">
        <v>122.6</v>
      </c>
      <c r="L18">
        <v>116</v>
      </c>
      <c r="M18" t="str">
        <f t="shared" si="0"/>
        <v>DENMARK</v>
      </c>
      <c r="P18">
        <v>102</v>
      </c>
      <c r="Q18" t="s">
        <v>218</v>
      </c>
    </row>
    <row r="19" spans="1:17" x14ac:dyDescent="0.3">
      <c r="A19">
        <v>18</v>
      </c>
      <c r="B19">
        <v>117</v>
      </c>
      <c r="C19" s="12">
        <v>123.9</v>
      </c>
      <c r="G19">
        <v>103</v>
      </c>
      <c r="H19" t="s">
        <v>219</v>
      </c>
      <c r="J19">
        <v>18</v>
      </c>
      <c r="K19" s="12">
        <v>123.9</v>
      </c>
      <c r="L19">
        <v>117</v>
      </c>
      <c r="M19" t="str">
        <f t="shared" si="0"/>
        <v>SPAIN</v>
      </c>
      <c r="P19">
        <v>103</v>
      </c>
      <c r="Q19" t="s">
        <v>219</v>
      </c>
    </row>
    <row r="20" spans="1:17" x14ac:dyDescent="0.3">
      <c r="A20">
        <v>19</v>
      </c>
      <c r="B20">
        <v>118</v>
      </c>
      <c r="C20" s="12">
        <v>125.2</v>
      </c>
      <c r="G20">
        <v>104</v>
      </c>
      <c r="H20" t="s">
        <v>220</v>
      </c>
      <c r="J20">
        <v>19</v>
      </c>
      <c r="K20" s="12">
        <v>125.2</v>
      </c>
      <c r="L20">
        <v>118</v>
      </c>
      <c r="M20" t="str">
        <f t="shared" si="0"/>
        <v>NEWYORK</v>
      </c>
      <c r="P20">
        <v>104</v>
      </c>
      <c r="Q20" t="s">
        <v>220</v>
      </c>
    </row>
    <row r="21" spans="1:17" x14ac:dyDescent="0.3">
      <c r="A21">
        <v>20</v>
      </c>
      <c r="B21">
        <v>119</v>
      </c>
      <c r="C21" s="12">
        <v>126.5</v>
      </c>
      <c r="G21">
        <v>105</v>
      </c>
      <c r="H21" t="s">
        <v>221</v>
      </c>
      <c r="J21">
        <v>20</v>
      </c>
      <c r="K21" s="12">
        <v>126.5</v>
      </c>
      <c r="L21">
        <v>119</v>
      </c>
      <c r="M21" t="str">
        <f t="shared" si="0"/>
        <v>NEW JERSEY</v>
      </c>
      <c r="P21">
        <v>105</v>
      </c>
      <c r="Q21" t="s">
        <v>221</v>
      </c>
    </row>
    <row r="22" spans="1:17" x14ac:dyDescent="0.3">
      <c r="A22">
        <v>21</v>
      </c>
      <c r="B22">
        <v>120</v>
      </c>
      <c r="C22" s="12">
        <v>127.8</v>
      </c>
      <c r="G22">
        <v>106</v>
      </c>
      <c r="H22" t="s">
        <v>222</v>
      </c>
      <c r="J22">
        <v>21</v>
      </c>
      <c r="K22" s="12">
        <v>127.8</v>
      </c>
      <c r="L22">
        <v>120</v>
      </c>
      <c r="M22" t="str">
        <f t="shared" si="0"/>
        <v>BAHAMAS</v>
      </c>
      <c r="P22">
        <v>106</v>
      </c>
      <c r="Q22" t="s">
        <v>222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O22"/>
  <sheetViews>
    <sheetView workbookViewId="0">
      <selection activeCell="C5" sqref="C5"/>
    </sheetView>
  </sheetViews>
  <sheetFormatPr defaultRowHeight="14.4" x14ac:dyDescent="0.3"/>
  <cols>
    <col min="2" max="2" width="12.5546875" bestFit="1" customWidth="1"/>
    <col min="3" max="3" width="19.109375" style="48" customWidth="1"/>
    <col min="12" max="12" width="17.88671875" bestFit="1" customWidth="1"/>
    <col min="14" max="14" width="12.6640625" bestFit="1" customWidth="1"/>
  </cols>
  <sheetData>
    <row r="1" spans="2:15" ht="15" thickBot="1" x14ac:dyDescent="0.35">
      <c r="K1" s="18"/>
      <c r="L1" s="94" t="s">
        <v>226</v>
      </c>
      <c r="M1" s="95" t="s">
        <v>199</v>
      </c>
      <c r="N1" s="96" t="s">
        <v>202</v>
      </c>
      <c r="O1" s="18"/>
    </row>
    <row r="2" spans="2:15" ht="15" thickBot="1" x14ac:dyDescent="0.35">
      <c r="B2" s="55"/>
      <c r="C2" s="93" t="s">
        <v>255</v>
      </c>
      <c r="D2" s="59"/>
      <c r="E2" s="59"/>
      <c r="F2" s="59"/>
      <c r="G2" s="60"/>
      <c r="K2" s="18">
        <v>1</v>
      </c>
      <c r="L2" s="97" t="s">
        <v>106</v>
      </c>
      <c r="M2" s="97">
        <v>107</v>
      </c>
      <c r="N2" s="18" t="s">
        <v>203</v>
      </c>
      <c r="O2" s="18"/>
    </row>
    <row r="3" spans="2:15" x14ac:dyDescent="0.3">
      <c r="B3" s="38"/>
      <c r="C3" s="49"/>
      <c r="D3" s="39"/>
      <c r="E3" s="39"/>
      <c r="F3" s="39"/>
      <c r="G3" s="40"/>
      <c r="K3" s="18">
        <v>2</v>
      </c>
      <c r="L3" s="97" t="s">
        <v>107</v>
      </c>
      <c r="M3" s="97">
        <v>108</v>
      </c>
      <c r="N3" s="18" t="s">
        <v>204</v>
      </c>
      <c r="O3" s="18"/>
    </row>
    <row r="4" spans="2:15" ht="15" thickBot="1" x14ac:dyDescent="0.35">
      <c r="B4" s="41"/>
      <c r="C4" s="50"/>
      <c r="D4" s="42"/>
      <c r="E4" s="42"/>
      <c r="F4" s="42"/>
      <c r="G4" s="43"/>
      <c r="K4" s="18">
        <v>3</v>
      </c>
      <c r="L4" s="97" t="s">
        <v>108</v>
      </c>
      <c r="M4" s="97">
        <v>109</v>
      </c>
      <c r="N4" s="18" t="s">
        <v>205</v>
      </c>
      <c r="O4" s="18"/>
    </row>
    <row r="5" spans="2:15" ht="15" thickBot="1" x14ac:dyDescent="0.35">
      <c r="B5" s="37" t="s">
        <v>199</v>
      </c>
      <c r="C5" s="47">
        <v>100</v>
      </c>
      <c r="D5" s="42"/>
      <c r="E5" s="42"/>
      <c r="F5" s="42"/>
      <c r="G5" s="43"/>
      <c r="K5" s="18">
        <v>4</v>
      </c>
      <c r="L5" s="97" t="s">
        <v>109</v>
      </c>
      <c r="M5" s="97">
        <v>110</v>
      </c>
      <c r="N5" s="18" t="s">
        <v>206</v>
      </c>
      <c r="O5" s="18"/>
    </row>
    <row r="6" spans="2:15" ht="15" thickBot="1" x14ac:dyDescent="0.35">
      <c r="B6" s="41"/>
      <c r="C6" s="50"/>
      <c r="D6" s="42"/>
      <c r="E6" s="42"/>
      <c r="F6" s="42"/>
      <c r="G6" s="42"/>
      <c r="H6" s="24"/>
      <c r="K6" s="18">
        <v>5</v>
      </c>
      <c r="L6" s="97" t="s">
        <v>110</v>
      </c>
      <c r="M6" s="97">
        <v>111</v>
      </c>
      <c r="N6" s="18" t="s">
        <v>207</v>
      </c>
      <c r="O6" s="18"/>
    </row>
    <row r="7" spans="2:15" ht="15" thickBot="1" x14ac:dyDescent="0.35">
      <c r="B7" s="37" t="s">
        <v>202</v>
      </c>
      <c r="C7" s="57" t="str">
        <f>VLOOKUP(C5,$M$1:$N$22,2,FALSE)</f>
        <v>SWEDEN</v>
      </c>
      <c r="D7" s="42"/>
      <c r="E7" s="42"/>
      <c r="F7" s="42"/>
      <c r="G7" s="43"/>
      <c r="K7" s="18">
        <v>6</v>
      </c>
      <c r="L7" s="97" t="s">
        <v>111</v>
      </c>
      <c r="M7" s="97">
        <v>112</v>
      </c>
      <c r="N7" s="18" t="s">
        <v>208</v>
      </c>
      <c r="O7" s="18"/>
    </row>
    <row r="8" spans="2:15" ht="15" thickBot="1" x14ac:dyDescent="0.35">
      <c r="B8" s="41"/>
      <c r="C8" s="50"/>
      <c r="D8" s="42"/>
      <c r="E8" s="42"/>
      <c r="F8" s="42"/>
      <c r="G8" s="43"/>
      <c r="K8" s="18">
        <v>7</v>
      </c>
      <c r="L8" s="97" t="s">
        <v>112</v>
      </c>
      <c r="M8" s="97">
        <v>113</v>
      </c>
      <c r="N8" s="18" t="s">
        <v>209</v>
      </c>
      <c r="O8" s="18"/>
    </row>
    <row r="9" spans="2:15" ht="15" thickBot="1" x14ac:dyDescent="0.35">
      <c r="B9" s="55" t="s">
        <v>227</v>
      </c>
      <c r="C9" s="56" t="str">
        <f>INDEX(L2:L22,MATCH(C5,M2:M22,0))</f>
        <v>Natasha Steven</v>
      </c>
      <c r="D9" s="42"/>
      <c r="E9" s="42"/>
      <c r="F9" s="42"/>
      <c r="G9" s="43"/>
      <c r="K9" s="18">
        <v>8</v>
      </c>
      <c r="L9" s="97" t="s">
        <v>113</v>
      </c>
      <c r="M9" s="97">
        <v>114</v>
      </c>
      <c r="N9" s="18" t="s">
        <v>210</v>
      </c>
      <c r="O9" s="18"/>
    </row>
    <row r="10" spans="2:15" x14ac:dyDescent="0.3">
      <c r="B10" s="41"/>
      <c r="C10" s="50"/>
      <c r="D10" s="42"/>
      <c r="E10" s="42"/>
      <c r="F10" s="42"/>
      <c r="G10" s="43"/>
      <c r="K10" s="18">
        <v>9</v>
      </c>
      <c r="L10" s="97" t="s">
        <v>114</v>
      </c>
      <c r="M10" s="97">
        <v>115</v>
      </c>
      <c r="N10" s="18" t="s">
        <v>211</v>
      </c>
      <c r="O10" s="18"/>
    </row>
    <row r="11" spans="2:15" x14ac:dyDescent="0.3">
      <c r="B11" s="41"/>
      <c r="C11" s="50"/>
      <c r="D11" s="42"/>
      <c r="E11" s="42"/>
      <c r="F11" s="42"/>
      <c r="G11" s="43"/>
      <c r="K11" s="18">
        <v>10</v>
      </c>
      <c r="L11" s="97" t="s">
        <v>115</v>
      </c>
      <c r="M11" s="97">
        <v>116</v>
      </c>
      <c r="N11" s="18" t="s">
        <v>207</v>
      </c>
      <c r="O11" s="18"/>
    </row>
    <row r="12" spans="2:15" x14ac:dyDescent="0.3">
      <c r="B12" s="41"/>
      <c r="C12" s="50"/>
      <c r="D12" s="42"/>
      <c r="E12" s="42"/>
      <c r="F12" s="42"/>
      <c r="G12" s="43"/>
      <c r="K12" s="18">
        <v>11</v>
      </c>
      <c r="L12" s="97" t="s">
        <v>116</v>
      </c>
      <c r="M12" s="97">
        <v>117</v>
      </c>
      <c r="N12" s="18" t="s">
        <v>212</v>
      </c>
      <c r="O12" s="18"/>
    </row>
    <row r="13" spans="2:15" ht="15" thickBot="1" x14ac:dyDescent="0.35">
      <c r="B13" s="44"/>
      <c r="C13" s="51"/>
      <c r="D13" s="45"/>
      <c r="E13" s="45"/>
      <c r="F13" s="45"/>
      <c r="G13" s="46"/>
      <c r="K13" s="18">
        <v>12</v>
      </c>
      <c r="L13" s="97" t="s">
        <v>117</v>
      </c>
      <c r="M13" s="97">
        <v>118</v>
      </c>
      <c r="N13" s="18" t="s">
        <v>213</v>
      </c>
      <c r="O13" s="18"/>
    </row>
    <row r="14" spans="2:15" x14ac:dyDescent="0.3">
      <c r="K14" s="18">
        <v>13</v>
      </c>
      <c r="L14" s="97" t="s">
        <v>118</v>
      </c>
      <c r="M14" s="97">
        <v>119</v>
      </c>
      <c r="N14" s="18" t="s">
        <v>214</v>
      </c>
      <c r="O14" s="18"/>
    </row>
    <row r="15" spans="2:15" x14ac:dyDescent="0.3">
      <c r="K15" s="18">
        <v>14</v>
      </c>
      <c r="L15" s="97" t="s">
        <v>119</v>
      </c>
      <c r="M15" s="97">
        <v>120</v>
      </c>
      <c r="N15" s="18" t="s">
        <v>215</v>
      </c>
      <c r="O15" s="18"/>
    </row>
    <row r="16" spans="2:15" x14ac:dyDescent="0.3">
      <c r="K16" s="18">
        <v>15</v>
      </c>
      <c r="L16" s="97" t="s">
        <v>120</v>
      </c>
      <c r="M16" s="97">
        <v>100</v>
      </c>
      <c r="N16" s="18" t="s">
        <v>216</v>
      </c>
      <c r="O16" s="18"/>
    </row>
    <row r="17" spans="11:15" x14ac:dyDescent="0.3">
      <c r="K17" s="18">
        <v>16</v>
      </c>
      <c r="L17" s="97" t="s">
        <v>121</v>
      </c>
      <c r="M17" s="97">
        <v>101</v>
      </c>
      <c r="N17" s="18" t="s">
        <v>217</v>
      </c>
      <c r="O17" s="18"/>
    </row>
    <row r="18" spans="11:15" x14ac:dyDescent="0.3">
      <c r="K18" s="18">
        <v>17</v>
      </c>
      <c r="L18" s="97" t="s">
        <v>122</v>
      </c>
      <c r="M18" s="97">
        <v>102</v>
      </c>
      <c r="N18" s="18" t="s">
        <v>218</v>
      </c>
      <c r="O18" s="18"/>
    </row>
    <row r="19" spans="11:15" x14ac:dyDescent="0.3">
      <c r="K19" s="18">
        <v>18</v>
      </c>
      <c r="L19" s="97" t="s">
        <v>123</v>
      </c>
      <c r="M19" s="97">
        <v>103</v>
      </c>
      <c r="N19" s="18" t="s">
        <v>219</v>
      </c>
      <c r="O19" s="18"/>
    </row>
    <row r="20" spans="11:15" x14ac:dyDescent="0.3">
      <c r="K20" s="18">
        <v>19</v>
      </c>
      <c r="L20" s="98" t="s">
        <v>223</v>
      </c>
      <c r="M20" s="97">
        <v>104</v>
      </c>
      <c r="N20" s="18" t="s">
        <v>220</v>
      </c>
      <c r="O20" s="18"/>
    </row>
    <row r="21" spans="11:15" x14ac:dyDescent="0.3">
      <c r="K21" s="18">
        <v>20</v>
      </c>
      <c r="L21" s="98" t="s">
        <v>224</v>
      </c>
      <c r="M21" s="97">
        <v>105</v>
      </c>
      <c r="N21" s="18" t="s">
        <v>221</v>
      </c>
      <c r="O21" s="18"/>
    </row>
    <row r="22" spans="11:15" ht="15" thickBot="1" x14ac:dyDescent="0.35">
      <c r="K22" s="18">
        <v>21</v>
      </c>
      <c r="L22" s="99" t="s">
        <v>225</v>
      </c>
      <c r="M22" s="100">
        <v>106</v>
      </c>
      <c r="N22" s="18" t="s">
        <v>222</v>
      </c>
      <c r="O22" s="18"/>
    </row>
  </sheetData>
  <dataValidations count="1">
    <dataValidation type="list" allowBlank="1" showInputMessage="1" showErrorMessage="1" sqref="C5">
      <formula1>$M$2:$M$22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N22"/>
  <sheetViews>
    <sheetView topLeftCell="C3" workbookViewId="0">
      <selection activeCell="H20" sqref="H20"/>
    </sheetView>
  </sheetViews>
  <sheetFormatPr defaultRowHeight="14.4" x14ac:dyDescent="0.3"/>
  <cols>
    <col min="2" max="2" width="12.5546875" bestFit="1" customWidth="1"/>
    <col min="3" max="3" width="19.109375" style="48" customWidth="1"/>
    <col min="12" max="12" width="17.88671875" bestFit="1" customWidth="1"/>
    <col min="14" max="14" width="12.6640625" bestFit="1" customWidth="1"/>
  </cols>
  <sheetData>
    <row r="1" spans="2:14" ht="15" thickBot="1" x14ac:dyDescent="0.35">
      <c r="L1" s="52" t="s">
        <v>226</v>
      </c>
      <c r="M1" s="20" t="s">
        <v>199</v>
      </c>
      <c r="N1" s="36" t="s">
        <v>202</v>
      </c>
    </row>
    <row r="2" spans="2:14" ht="15" thickBot="1" x14ac:dyDescent="0.35">
      <c r="B2" s="55"/>
      <c r="C2" s="58" t="s">
        <v>228</v>
      </c>
      <c r="D2" s="59"/>
      <c r="E2" s="59"/>
      <c r="F2" s="59"/>
      <c r="G2" s="60"/>
      <c r="K2">
        <v>1</v>
      </c>
      <c r="L2" s="28" t="s">
        <v>106</v>
      </c>
      <c r="M2" s="21">
        <v>107</v>
      </c>
      <c r="N2" t="s">
        <v>203</v>
      </c>
    </row>
    <row r="3" spans="2:14" x14ac:dyDescent="0.3">
      <c r="B3" s="38"/>
      <c r="C3" s="49"/>
      <c r="D3" s="39"/>
      <c r="E3" s="39"/>
      <c r="F3" s="39"/>
      <c r="G3" s="40"/>
      <c r="K3">
        <v>2</v>
      </c>
      <c r="L3" s="28" t="s">
        <v>107</v>
      </c>
      <c r="M3" s="21">
        <v>108</v>
      </c>
      <c r="N3" t="s">
        <v>204</v>
      </c>
    </row>
    <row r="4" spans="2:14" ht="15" thickBot="1" x14ac:dyDescent="0.35">
      <c r="B4" s="41"/>
      <c r="C4" s="50"/>
      <c r="D4" s="42"/>
      <c r="E4" s="42"/>
      <c r="F4" s="42"/>
      <c r="G4" s="43"/>
      <c r="K4">
        <v>3</v>
      </c>
      <c r="L4" s="28" t="s">
        <v>108</v>
      </c>
      <c r="M4" s="21">
        <v>109</v>
      </c>
      <c r="N4" t="s">
        <v>205</v>
      </c>
    </row>
    <row r="5" spans="2:14" ht="15" thickBot="1" x14ac:dyDescent="0.35">
      <c r="B5" s="37" t="s">
        <v>199</v>
      </c>
      <c r="C5" s="47">
        <v>106</v>
      </c>
      <c r="D5" s="42"/>
      <c r="E5" s="42"/>
      <c r="F5" s="42"/>
      <c r="G5" s="43"/>
      <c r="K5">
        <v>4</v>
      </c>
      <c r="L5" s="28" t="s">
        <v>109</v>
      </c>
      <c r="M5" s="21">
        <v>110</v>
      </c>
      <c r="N5" t="s">
        <v>206</v>
      </c>
    </row>
    <row r="6" spans="2:14" ht="15" thickBot="1" x14ac:dyDescent="0.35">
      <c r="B6" s="41"/>
      <c r="C6" s="50"/>
      <c r="D6" s="42"/>
      <c r="E6" s="42"/>
      <c r="F6" s="42"/>
      <c r="G6" s="42"/>
      <c r="H6" s="24"/>
      <c r="K6">
        <v>5</v>
      </c>
      <c r="L6" s="28" t="s">
        <v>110</v>
      </c>
      <c r="M6" s="21">
        <v>111</v>
      </c>
      <c r="N6" t="s">
        <v>207</v>
      </c>
    </row>
    <row r="7" spans="2:14" ht="15" thickBot="1" x14ac:dyDescent="0.35">
      <c r="B7" s="37" t="s">
        <v>202</v>
      </c>
      <c r="C7" s="57" t="str">
        <f>VLOOKUP(C5,$M$1:$N$22,2,FALSE)</f>
        <v>WALES</v>
      </c>
      <c r="D7" s="42"/>
      <c r="E7" s="42"/>
      <c r="F7" s="42"/>
      <c r="G7" s="43"/>
      <c r="K7">
        <v>6</v>
      </c>
      <c r="L7" s="28" t="s">
        <v>111</v>
      </c>
      <c r="M7" s="21">
        <v>112</v>
      </c>
      <c r="N7" t="s">
        <v>208</v>
      </c>
    </row>
    <row r="8" spans="2:14" ht="15" thickBot="1" x14ac:dyDescent="0.35">
      <c r="B8" s="41"/>
      <c r="C8" s="50"/>
      <c r="D8" s="42"/>
      <c r="E8" s="42"/>
      <c r="F8" s="42"/>
      <c r="G8" s="43"/>
      <c r="K8">
        <v>7</v>
      </c>
      <c r="L8" s="28" t="s">
        <v>112</v>
      </c>
      <c r="M8" s="21">
        <v>113</v>
      </c>
      <c r="N8" t="s">
        <v>209</v>
      </c>
    </row>
    <row r="9" spans="2:14" ht="15" thickBot="1" x14ac:dyDescent="0.35">
      <c r="B9" s="55" t="s">
        <v>227</v>
      </c>
      <c r="C9" s="56" t="str">
        <f>INDEX(L2:L22,MATCH(C5,M2:M22,0))</f>
        <v>Blessing Wakama</v>
      </c>
      <c r="D9" s="42"/>
      <c r="E9" s="42"/>
      <c r="F9" s="42"/>
      <c r="G9" s="43"/>
      <c r="K9">
        <v>8</v>
      </c>
      <c r="L9" s="28" t="s">
        <v>113</v>
      </c>
      <c r="M9" s="21">
        <v>114</v>
      </c>
      <c r="N9" t="s">
        <v>210</v>
      </c>
    </row>
    <row r="10" spans="2:14" x14ac:dyDescent="0.3">
      <c r="B10" s="41"/>
      <c r="C10" s="50"/>
      <c r="D10" s="42"/>
      <c r="E10" s="42"/>
      <c r="F10" s="42"/>
      <c r="G10" s="43"/>
      <c r="K10">
        <v>9</v>
      </c>
      <c r="L10" s="28" t="s">
        <v>114</v>
      </c>
      <c r="M10" s="21">
        <v>115</v>
      </c>
      <c r="N10" t="s">
        <v>211</v>
      </c>
    </row>
    <row r="11" spans="2:14" x14ac:dyDescent="0.3">
      <c r="B11" s="41"/>
      <c r="C11" s="50"/>
      <c r="D11" s="42"/>
      <c r="E11" s="42"/>
      <c r="F11" s="42"/>
      <c r="G11" s="43"/>
      <c r="K11">
        <v>10</v>
      </c>
      <c r="L11" s="28" t="s">
        <v>115</v>
      </c>
      <c r="M11" s="21">
        <v>116</v>
      </c>
      <c r="N11" t="s">
        <v>207</v>
      </c>
    </row>
    <row r="12" spans="2:14" x14ac:dyDescent="0.3">
      <c r="B12" s="41"/>
      <c r="C12" s="50"/>
      <c r="D12" s="42"/>
      <c r="E12" s="42"/>
      <c r="F12" s="42"/>
      <c r="G12" s="43"/>
      <c r="K12">
        <v>11</v>
      </c>
      <c r="L12" s="28" t="s">
        <v>116</v>
      </c>
      <c r="M12" s="21">
        <v>117</v>
      </c>
      <c r="N12" t="s">
        <v>212</v>
      </c>
    </row>
    <row r="13" spans="2:14" ht="15" thickBot="1" x14ac:dyDescent="0.35">
      <c r="B13" s="44"/>
      <c r="C13" s="51"/>
      <c r="D13" s="45"/>
      <c r="E13" s="45"/>
      <c r="F13" s="45"/>
      <c r="G13" s="46"/>
      <c r="K13">
        <v>12</v>
      </c>
      <c r="L13" s="28" t="s">
        <v>117</v>
      </c>
      <c r="M13" s="21">
        <v>118</v>
      </c>
      <c r="N13" t="s">
        <v>213</v>
      </c>
    </row>
    <row r="14" spans="2:14" x14ac:dyDescent="0.3">
      <c r="K14">
        <v>13</v>
      </c>
      <c r="L14" s="28" t="s">
        <v>118</v>
      </c>
      <c r="M14" s="21">
        <v>119</v>
      </c>
      <c r="N14" t="s">
        <v>214</v>
      </c>
    </row>
    <row r="15" spans="2:14" x14ac:dyDescent="0.3">
      <c r="K15">
        <v>14</v>
      </c>
      <c r="L15" s="28" t="s">
        <v>119</v>
      </c>
      <c r="M15" s="21">
        <v>120</v>
      </c>
      <c r="N15" t="s">
        <v>215</v>
      </c>
    </row>
    <row r="16" spans="2:14" x14ac:dyDescent="0.3">
      <c r="K16">
        <v>15</v>
      </c>
      <c r="L16" s="28" t="s">
        <v>120</v>
      </c>
      <c r="M16" s="21">
        <v>100</v>
      </c>
      <c r="N16" t="s">
        <v>216</v>
      </c>
    </row>
    <row r="17" spans="11:14" x14ac:dyDescent="0.3">
      <c r="K17">
        <v>16</v>
      </c>
      <c r="L17" s="28" t="s">
        <v>121</v>
      </c>
      <c r="M17" s="21">
        <v>101</v>
      </c>
      <c r="N17" t="s">
        <v>217</v>
      </c>
    </row>
    <row r="18" spans="11:14" x14ac:dyDescent="0.3">
      <c r="K18">
        <v>17</v>
      </c>
      <c r="L18" s="28" t="s">
        <v>122</v>
      </c>
      <c r="M18" s="21">
        <v>102</v>
      </c>
      <c r="N18" t="s">
        <v>218</v>
      </c>
    </row>
    <row r="19" spans="11:14" x14ac:dyDescent="0.3">
      <c r="K19">
        <v>18</v>
      </c>
      <c r="L19" s="28" t="s">
        <v>123</v>
      </c>
      <c r="M19" s="21">
        <v>103</v>
      </c>
      <c r="N19" t="s">
        <v>219</v>
      </c>
    </row>
    <row r="20" spans="11:14" x14ac:dyDescent="0.3">
      <c r="K20">
        <v>19</v>
      </c>
      <c r="L20" s="53" t="s">
        <v>223</v>
      </c>
      <c r="M20" s="21">
        <v>104</v>
      </c>
      <c r="N20" t="s">
        <v>220</v>
      </c>
    </row>
    <row r="21" spans="11:14" x14ac:dyDescent="0.3">
      <c r="K21">
        <v>20</v>
      </c>
      <c r="L21" s="53" t="s">
        <v>224</v>
      </c>
      <c r="M21" s="21">
        <v>105</v>
      </c>
      <c r="N21" t="s">
        <v>221</v>
      </c>
    </row>
    <row r="22" spans="11:14" ht="15" thickBot="1" x14ac:dyDescent="0.35">
      <c r="K22">
        <v>21</v>
      </c>
      <c r="L22" s="54" t="s">
        <v>225</v>
      </c>
      <c r="M22" s="22">
        <v>106</v>
      </c>
      <c r="N22" t="s">
        <v>222</v>
      </c>
    </row>
  </sheetData>
  <dataValidations count="1">
    <dataValidation type="list" allowBlank="1" showInputMessage="1" showErrorMessage="1" sqref="C5">
      <formula1>$M$2:$M$22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C3" sqref="C3"/>
    </sheetView>
  </sheetViews>
  <sheetFormatPr defaultRowHeight="14.4" x14ac:dyDescent="0.3"/>
  <cols>
    <col min="2" max="2" width="14.33203125" customWidth="1"/>
    <col min="3" max="3" width="17.5546875" style="91" customWidth="1"/>
  </cols>
  <sheetData>
    <row r="1" spans="2:6" ht="15" thickBot="1" x14ac:dyDescent="0.35">
      <c r="B1" s="75" t="s">
        <v>253</v>
      </c>
      <c r="C1" s="86"/>
      <c r="D1" s="75"/>
    </row>
    <row r="2" spans="2:6" ht="15" thickBot="1" x14ac:dyDescent="0.35">
      <c r="B2" s="78"/>
      <c r="C2" s="87"/>
      <c r="D2" s="79"/>
      <c r="E2" s="79"/>
      <c r="F2" s="80"/>
    </row>
    <row r="3" spans="2:6" ht="15" thickBot="1" x14ac:dyDescent="0.35">
      <c r="B3" s="77" t="s">
        <v>199</v>
      </c>
      <c r="C3" s="92">
        <v>101</v>
      </c>
      <c r="D3" s="81"/>
      <c r="E3" s="81"/>
      <c r="F3" s="82"/>
    </row>
    <row r="4" spans="2:6" ht="15" thickBot="1" x14ac:dyDescent="0.35">
      <c r="B4" s="76"/>
      <c r="C4" s="88"/>
      <c r="D4" s="81"/>
      <c r="E4" s="81"/>
      <c r="F4" s="82"/>
    </row>
    <row r="5" spans="2:6" ht="15" thickBot="1" x14ac:dyDescent="0.35">
      <c r="B5" s="77" t="s">
        <v>202</v>
      </c>
      <c r="C5" s="92" t="str">
        <f>VLOOKUP(C3,'INDEX ND MATCH u'!$M$1:$N$22,2,FALSE)</f>
        <v>FINLAND</v>
      </c>
      <c r="D5" s="81"/>
      <c r="E5" s="81"/>
      <c r="F5" s="82"/>
    </row>
    <row r="6" spans="2:6" ht="15" thickBot="1" x14ac:dyDescent="0.35">
      <c r="B6" s="76"/>
      <c r="C6" s="88"/>
      <c r="D6" s="81"/>
      <c r="E6" s="81"/>
      <c r="F6" s="82"/>
    </row>
    <row r="7" spans="2:6" ht="15" thickBot="1" x14ac:dyDescent="0.35">
      <c r="B7" s="77" t="s">
        <v>227</v>
      </c>
      <c r="C7" s="92" t="str">
        <f>INDEX('INDEX ND MATCH u'!L2:L22,MATCH(C3,'INDEX ND MATCH u'!M2:M22,0))</f>
        <v>Betty James</v>
      </c>
      <c r="D7" s="81"/>
      <c r="E7" s="81"/>
      <c r="F7" s="82"/>
    </row>
    <row r="8" spans="2:6" x14ac:dyDescent="0.3">
      <c r="B8" s="76"/>
      <c r="C8" s="89"/>
      <c r="D8" s="81"/>
      <c r="E8" s="81"/>
      <c r="F8" s="82"/>
    </row>
    <row r="9" spans="2:6" x14ac:dyDescent="0.3">
      <c r="B9" s="76"/>
      <c r="C9" s="89"/>
      <c r="D9" s="81"/>
      <c r="E9" s="81"/>
      <c r="F9" s="82"/>
    </row>
    <row r="10" spans="2:6" x14ac:dyDescent="0.3">
      <c r="B10" s="76"/>
      <c r="C10" s="89"/>
      <c r="D10" s="81"/>
      <c r="E10" s="81"/>
      <c r="F10" s="82"/>
    </row>
    <row r="11" spans="2:6" ht="15" thickBot="1" x14ac:dyDescent="0.35">
      <c r="B11" s="83"/>
      <c r="C11" s="90"/>
      <c r="D11" s="84"/>
      <c r="E11" s="84"/>
      <c r="F11" s="8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'INDEX ND MATCH u'!$M$2:$M$22</xm:f>
          </x14:formula1>
          <xm:sqref>J8 C3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0" sqref="F10"/>
    </sheetView>
  </sheetViews>
  <sheetFormatPr defaultRowHeight="14.4" x14ac:dyDescent="0.3"/>
  <cols>
    <col min="1" max="1" width="15.6640625" customWidth="1"/>
    <col min="2" max="2" width="9.109375" style="62"/>
    <col min="5" max="5" width="26" bestFit="1" customWidth="1"/>
  </cols>
  <sheetData>
    <row r="1" spans="1:5" s="1" customFormat="1" ht="15" thickBot="1" x14ac:dyDescent="0.35">
      <c r="A1" s="33" t="s">
        <v>229</v>
      </c>
      <c r="B1" s="65" t="s">
        <v>230</v>
      </c>
      <c r="C1" s="3"/>
      <c r="D1" s="3"/>
      <c r="E1" s="63" t="s">
        <v>231</v>
      </c>
    </row>
    <row r="2" spans="1:5" ht="15" thickBot="1" x14ac:dyDescent="0.35">
      <c r="A2" s="64">
        <v>43752</v>
      </c>
      <c r="B2" s="61">
        <v>34567</v>
      </c>
      <c r="C2" s="24"/>
      <c r="D2" s="24"/>
      <c r="E2" s="66">
        <f ca="1">SUM(OFFSET(B2,E6-12,0,12,1))</f>
        <v>576863.73333333328</v>
      </c>
    </row>
    <row r="3" spans="1:5" x14ac:dyDescent="0.3">
      <c r="A3" s="64">
        <v>43792</v>
      </c>
      <c r="B3" s="61">
        <v>23456</v>
      </c>
      <c r="C3" s="24"/>
      <c r="D3" s="24"/>
      <c r="E3" s="24"/>
    </row>
    <row r="4" spans="1:5" ht="15" thickBot="1" x14ac:dyDescent="0.35">
      <c r="A4" s="64">
        <v>43824</v>
      </c>
      <c r="B4" s="61">
        <v>43234</v>
      </c>
      <c r="C4" s="24"/>
      <c r="D4" s="24"/>
      <c r="E4" s="24"/>
    </row>
    <row r="5" spans="1:5" x14ac:dyDescent="0.3">
      <c r="A5" s="64">
        <v>43853</v>
      </c>
      <c r="B5" s="61">
        <v>23456</v>
      </c>
      <c r="C5" s="24"/>
      <c r="D5" s="24"/>
      <c r="E5" s="63" t="s">
        <v>232</v>
      </c>
    </row>
    <row r="6" spans="1:5" ht="15" thickBot="1" x14ac:dyDescent="0.35">
      <c r="A6" s="64">
        <v>43884</v>
      </c>
      <c r="B6" s="61">
        <v>43234</v>
      </c>
      <c r="C6" s="24"/>
      <c r="D6" s="24"/>
      <c r="E6" s="67">
        <f>COUNT(B:B)</f>
        <v>18</v>
      </c>
    </row>
    <row r="7" spans="1:5" x14ac:dyDescent="0.3">
      <c r="A7" s="64">
        <v>43913</v>
      </c>
      <c r="B7" s="61">
        <v>38789.599999999999</v>
      </c>
      <c r="C7" s="24"/>
      <c r="D7" s="24"/>
      <c r="E7" s="24"/>
    </row>
    <row r="8" spans="1:5" x14ac:dyDescent="0.3">
      <c r="A8" s="64">
        <v>43945</v>
      </c>
      <c r="B8" s="61">
        <v>40523</v>
      </c>
      <c r="C8" s="24"/>
      <c r="D8" s="24"/>
      <c r="E8" s="24"/>
    </row>
    <row r="9" spans="1:5" x14ac:dyDescent="0.3">
      <c r="A9" s="64">
        <v>43974</v>
      </c>
      <c r="B9" s="61">
        <v>42256.4</v>
      </c>
      <c r="C9" s="24"/>
      <c r="D9" s="24"/>
      <c r="E9" s="24"/>
    </row>
    <row r="10" spans="1:5" x14ac:dyDescent="0.3">
      <c r="A10" s="64">
        <v>44006</v>
      </c>
      <c r="B10" s="61">
        <v>43989.8</v>
      </c>
      <c r="C10" s="24"/>
      <c r="D10" s="24"/>
      <c r="E10" s="24"/>
    </row>
    <row r="11" spans="1:5" x14ac:dyDescent="0.3">
      <c r="A11" s="64">
        <v>44036</v>
      </c>
      <c r="B11" s="61">
        <v>45723.199999999997</v>
      </c>
      <c r="C11" s="24"/>
      <c r="D11" s="24"/>
      <c r="E11" s="24"/>
    </row>
    <row r="12" spans="1:5" x14ac:dyDescent="0.3">
      <c r="A12" s="64">
        <v>44066</v>
      </c>
      <c r="B12" s="61">
        <v>47456.6</v>
      </c>
      <c r="C12" s="24"/>
      <c r="D12" s="24"/>
      <c r="E12" s="24"/>
    </row>
    <row r="13" spans="1:5" x14ac:dyDescent="0.3">
      <c r="A13" s="64">
        <v>44098</v>
      </c>
      <c r="B13" s="61">
        <v>49190</v>
      </c>
      <c r="C13" s="24"/>
      <c r="D13" s="24"/>
      <c r="E13" s="24"/>
    </row>
    <row r="14" spans="1:5" x14ac:dyDescent="0.3">
      <c r="A14" s="64">
        <v>44129</v>
      </c>
      <c r="B14" s="61">
        <v>50923.4</v>
      </c>
      <c r="C14" s="24"/>
      <c r="D14" s="24"/>
      <c r="E14" s="24"/>
    </row>
    <row r="15" spans="1:5" x14ac:dyDescent="0.3">
      <c r="A15" s="64">
        <v>44161</v>
      </c>
      <c r="B15" s="61">
        <v>52656.800000000003</v>
      </c>
      <c r="C15" s="24"/>
      <c r="D15" s="24"/>
      <c r="E15" s="24"/>
    </row>
    <row r="16" spans="1:5" x14ac:dyDescent="0.3">
      <c r="A16" s="64">
        <v>44187</v>
      </c>
      <c r="B16" s="61">
        <v>54390.2</v>
      </c>
      <c r="C16" s="24"/>
      <c r="D16" s="24"/>
      <c r="E16" s="24"/>
    </row>
    <row r="17" spans="1:5" x14ac:dyDescent="0.3">
      <c r="A17" s="64">
        <v>44219</v>
      </c>
      <c r="B17" s="61">
        <v>56123.6</v>
      </c>
      <c r="C17" s="24"/>
      <c r="D17" s="24"/>
      <c r="E17" s="24"/>
    </row>
    <row r="18" spans="1:5" x14ac:dyDescent="0.3">
      <c r="A18" s="10">
        <v>44250</v>
      </c>
      <c r="B18" s="62">
        <v>43567</v>
      </c>
    </row>
    <row r="19" spans="1:5" x14ac:dyDescent="0.3">
      <c r="A19" s="10">
        <v>44279</v>
      </c>
      <c r="B19" s="61">
        <v>50063.733333333301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"/>
  <sheetViews>
    <sheetView workbookViewId="0">
      <selection activeCell="H18" sqref="H18"/>
    </sheetView>
  </sheetViews>
  <sheetFormatPr defaultRowHeight="14.4" x14ac:dyDescent="0.3"/>
  <cols>
    <col min="7" max="7" width="12" bestFit="1" customWidth="1"/>
    <col min="8" max="8" width="13" customWidth="1"/>
  </cols>
  <sheetData>
    <row r="1" spans="3:12" ht="15" thickBot="1" x14ac:dyDescent="0.35"/>
    <row r="2" spans="3:12" x14ac:dyDescent="0.3">
      <c r="C2" s="2" t="s">
        <v>233</v>
      </c>
      <c r="D2" s="68">
        <v>18</v>
      </c>
      <c r="E2" s="68" t="s">
        <v>234</v>
      </c>
      <c r="F2" s="68" t="s">
        <v>236</v>
      </c>
      <c r="G2" s="68">
        <f>CONVERT(D2,E2,I2)</f>
        <v>5.4863999999999997</v>
      </c>
      <c r="H2" s="68"/>
      <c r="I2" s="4" t="s">
        <v>237</v>
      </c>
    </row>
    <row r="3" spans="3:12" x14ac:dyDescent="0.3">
      <c r="C3" s="69" t="s">
        <v>233</v>
      </c>
      <c r="D3" s="24">
        <v>230</v>
      </c>
      <c r="E3" s="24" t="s">
        <v>235</v>
      </c>
      <c r="F3" s="24" t="s">
        <v>236</v>
      </c>
      <c r="G3" s="24">
        <f t="shared" ref="G3:G6" si="0">CONVERT(D3,E3,I3)</f>
        <v>446</v>
      </c>
      <c r="H3" s="24"/>
      <c r="I3" s="70" t="s">
        <v>238</v>
      </c>
    </row>
    <row r="4" spans="3:12" x14ac:dyDescent="0.3">
      <c r="C4" s="69" t="s">
        <v>233</v>
      </c>
      <c r="D4" s="24">
        <v>60</v>
      </c>
      <c r="E4" s="24" t="s">
        <v>245</v>
      </c>
      <c r="F4" s="24" t="s">
        <v>236</v>
      </c>
      <c r="G4" s="24">
        <f t="shared" si="0"/>
        <v>5.9215396002960767E-4</v>
      </c>
      <c r="H4" s="24"/>
      <c r="I4" s="70" t="s">
        <v>240</v>
      </c>
    </row>
    <row r="5" spans="3:12" x14ac:dyDescent="0.3">
      <c r="C5" s="69" t="s">
        <v>233</v>
      </c>
      <c r="D5" s="24">
        <v>100</v>
      </c>
      <c r="E5" s="24" t="s">
        <v>241</v>
      </c>
      <c r="F5" s="24" t="s">
        <v>236</v>
      </c>
      <c r="G5" s="24">
        <f t="shared" si="0"/>
        <v>360000</v>
      </c>
      <c r="H5" s="24"/>
      <c r="I5" s="70" t="s">
        <v>242</v>
      </c>
    </row>
    <row r="6" spans="3:12" ht="15" thickBot="1" x14ac:dyDescent="0.35">
      <c r="C6" s="71" t="s">
        <v>233</v>
      </c>
      <c r="D6" s="72">
        <v>67</v>
      </c>
      <c r="E6" s="72" t="s">
        <v>247</v>
      </c>
      <c r="F6" s="72" t="s">
        <v>236</v>
      </c>
      <c r="G6" s="72">
        <f t="shared" si="0"/>
        <v>49961.891396012106</v>
      </c>
      <c r="H6" s="72"/>
      <c r="I6" s="73" t="s">
        <v>246</v>
      </c>
    </row>
    <row r="10" spans="3:12" x14ac:dyDescent="0.3">
      <c r="C10" t="s">
        <v>233</v>
      </c>
      <c r="D10">
        <v>18</v>
      </c>
      <c r="E10" t="s">
        <v>234</v>
      </c>
      <c r="F10" t="s">
        <v>236</v>
      </c>
      <c r="I10" t="s">
        <v>237</v>
      </c>
    </row>
    <row r="11" spans="3:12" x14ac:dyDescent="0.3">
      <c r="C11" t="s">
        <v>233</v>
      </c>
      <c r="D11">
        <v>230</v>
      </c>
      <c r="E11" t="s">
        <v>235</v>
      </c>
      <c r="F11" t="s">
        <v>236</v>
      </c>
      <c r="I11" t="s">
        <v>238</v>
      </c>
      <c r="L11" t="s">
        <v>248</v>
      </c>
    </row>
    <row r="12" spans="3:12" x14ac:dyDescent="0.3">
      <c r="C12" t="s">
        <v>233</v>
      </c>
      <c r="D12">
        <v>60</v>
      </c>
      <c r="E12" t="s">
        <v>239</v>
      </c>
      <c r="F12" t="s">
        <v>236</v>
      </c>
      <c r="I12" t="s">
        <v>240</v>
      </c>
    </row>
    <row r="13" spans="3:12" x14ac:dyDescent="0.3">
      <c r="C13" t="s">
        <v>233</v>
      </c>
      <c r="D13">
        <v>100</v>
      </c>
      <c r="E13" t="s">
        <v>241</v>
      </c>
      <c r="F13" t="s">
        <v>236</v>
      </c>
      <c r="I13" t="s">
        <v>242</v>
      </c>
    </row>
    <row r="14" spans="3:12" x14ac:dyDescent="0.3">
      <c r="C14" t="s">
        <v>233</v>
      </c>
      <c r="D14">
        <v>67</v>
      </c>
      <c r="E14" t="s">
        <v>243</v>
      </c>
      <c r="F14" t="s">
        <v>236</v>
      </c>
      <c r="I14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4.4" x14ac:dyDescent="0.3"/>
  <cols>
    <col min="3" max="3" width="11.5546875" customWidth="1"/>
  </cols>
  <sheetData>
    <row r="1" spans="1:7" x14ac:dyDescent="0.3">
      <c r="A1" t="s">
        <v>249</v>
      </c>
    </row>
    <row r="2" spans="1:7" x14ac:dyDescent="0.3">
      <c r="A2">
        <v>45</v>
      </c>
      <c r="B2">
        <v>60</v>
      </c>
      <c r="C2" s="1" t="s">
        <v>250</v>
      </c>
      <c r="D2">
        <f>GCD(A2,B2)</f>
        <v>15</v>
      </c>
      <c r="F2">
        <f>88/100</f>
        <v>0.88</v>
      </c>
    </row>
    <row r="3" spans="1:7" x14ac:dyDescent="0.3">
      <c r="A3">
        <v>24</v>
      </c>
      <c r="B3">
        <v>56</v>
      </c>
      <c r="C3" s="1" t="s">
        <v>251</v>
      </c>
      <c r="D3">
        <f>LCM(A3:B3)</f>
        <v>168</v>
      </c>
      <c r="G3">
        <f>22/25</f>
        <v>0.88</v>
      </c>
    </row>
    <row r="4" spans="1:7" x14ac:dyDescent="0.3">
      <c r="C4" s="1" t="s">
        <v>252</v>
      </c>
      <c r="D4" s="74">
        <v>34.875999999999998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LOAN</vt:lpstr>
      <vt:lpstr>AUDITING</vt:lpstr>
      <vt:lpstr>iF ERROR </vt:lpstr>
      <vt:lpstr>TEXT CONCATENATION</vt:lpstr>
      <vt:lpstr>KEEP CONCATENATED TEXT </vt:lpstr>
      <vt:lpstr>PASTE SPECIAL</vt:lpstr>
      <vt:lpstr>TEXT TO COLUMN</vt:lpstr>
      <vt:lpstr>NUM TEXT TO NUMBERS</vt:lpstr>
      <vt:lpstr>COMPOUND GROWTH RATE</vt:lpstr>
      <vt:lpstr>VLOOKUPS</vt:lpstr>
      <vt:lpstr>INDEX ND MATCH</vt:lpstr>
      <vt:lpstr>INDEX ND MATCH u</vt:lpstr>
      <vt:lpstr>VLOOKUP 2</vt:lpstr>
      <vt:lpstr>OFFSET </vt:lpstr>
      <vt:lpstr>CONVERT</vt:lpstr>
      <vt:lpstr>MORE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OLANIPEKUN KOLAWOLE</dc:creator>
  <cp:lastModifiedBy>OLANIPEKUN KOLAWOLE</cp:lastModifiedBy>
  <dcterms:created xsi:type="dcterms:W3CDTF">2019-10-07T17:45:07Z</dcterms:created>
  <dcterms:modified xsi:type="dcterms:W3CDTF">2020-06-11T12:41:28Z</dcterms:modified>
</cp:coreProperties>
</file>