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perez\Desktop\"/>
    </mc:Choice>
  </mc:AlternateContent>
  <xr:revisionPtr revIDLastSave="0" documentId="13_ncr:1_{56663E13-3816-40B9-A800-EC040E43F633}" xr6:coauthVersionLast="45" xr6:coauthVersionMax="45" xr10:uidLastSave="{00000000-0000-0000-0000-000000000000}"/>
  <bookViews>
    <workbookView xWindow="-120" yWindow="-120" windowWidth="20730" windowHeight="11160" xr2:uid="{E98C1222-180B-48F1-836B-215F51A7B75B}"/>
  </bookViews>
  <sheets>
    <sheet name="Gráficos" sheetId="4" r:id="rId1"/>
    <sheet name="TIR" sheetId="1" r:id="rId2"/>
    <sheet name="TRIR" sheetId="2" r:id="rId3"/>
    <sheet name="Historico de Incidentes" sheetId="3" r:id="rId4"/>
  </sheets>
  <definedNames>
    <definedName name="_xlnm._FilterDatabase" localSheetId="3" hidden="1">'Historico de Incidentes'!$A$1:$N$80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3" l="1"/>
  <c r="N5" i="3"/>
  <c r="N4" i="3"/>
  <c r="N3" i="3"/>
  <c r="N1" i="3"/>
  <c r="O5" i="2"/>
  <c r="O4" i="2"/>
  <c r="O3" i="2"/>
  <c r="O2" i="2"/>
  <c r="O1" i="2"/>
  <c r="O5" i="1"/>
  <c r="O4" i="1"/>
  <c r="O3" i="1"/>
  <c r="O2" i="1"/>
  <c r="O1" i="1"/>
  <c r="I16" i="2" l="1"/>
  <c r="H16" i="2"/>
  <c r="N15" i="2"/>
  <c r="N16" i="2" s="1"/>
  <c r="M15" i="2"/>
  <c r="M16" i="2" s="1"/>
  <c r="L15" i="2"/>
  <c r="L16" i="2" s="1"/>
  <c r="K15" i="2"/>
  <c r="J15" i="2"/>
  <c r="J16" i="2" s="1"/>
  <c r="I15" i="2"/>
  <c r="H15" i="2"/>
  <c r="G15" i="2"/>
  <c r="G16" i="2" s="1"/>
  <c r="F15" i="2"/>
  <c r="F16" i="2" s="1"/>
  <c r="E15" i="2"/>
  <c r="E16" i="2" s="1"/>
  <c r="D15" i="2"/>
  <c r="D16" i="2" s="1"/>
  <c r="C15" i="2"/>
  <c r="N14" i="2"/>
  <c r="M14" i="2"/>
  <c r="L14" i="2"/>
  <c r="K14" i="2"/>
  <c r="K16" i="2" s="1"/>
  <c r="J14" i="2"/>
  <c r="I14" i="2"/>
  <c r="H14" i="2"/>
  <c r="G14" i="2"/>
  <c r="F14" i="2"/>
  <c r="E14" i="2"/>
  <c r="D14" i="2"/>
  <c r="C14" i="2"/>
  <c r="C16" i="2" s="1"/>
  <c r="O12" i="2"/>
  <c r="O11" i="2"/>
  <c r="O15" i="2" s="1"/>
  <c r="O10" i="2"/>
  <c r="O9" i="2"/>
  <c r="O14" i="2" s="1"/>
  <c r="M16" i="1"/>
  <c r="L16" i="1"/>
  <c r="E16" i="1"/>
  <c r="D16" i="1"/>
  <c r="N15" i="1"/>
  <c r="N16" i="1" s="1"/>
  <c r="M15" i="1"/>
  <c r="L15" i="1"/>
  <c r="K15" i="1"/>
  <c r="K16" i="1" s="1"/>
  <c r="J15" i="1"/>
  <c r="J16" i="1" s="1"/>
  <c r="I15" i="1"/>
  <c r="I16" i="1" s="1"/>
  <c r="H15" i="1"/>
  <c r="H16" i="1" s="1"/>
  <c r="G15" i="1"/>
  <c r="F15" i="1"/>
  <c r="F16" i="1" s="1"/>
  <c r="E15" i="1"/>
  <c r="D15" i="1"/>
  <c r="C15" i="1"/>
  <c r="C16" i="1" s="1"/>
  <c r="N14" i="1"/>
  <c r="M14" i="1"/>
  <c r="L14" i="1"/>
  <c r="K14" i="1"/>
  <c r="J14" i="1"/>
  <c r="I14" i="1"/>
  <c r="H14" i="1"/>
  <c r="G14" i="1"/>
  <c r="G16" i="1" s="1"/>
  <c r="F14" i="1"/>
  <c r="E14" i="1"/>
  <c r="D14" i="1"/>
  <c r="C14" i="1"/>
  <c r="O12" i="1"/>
  <c r="O11" i="1"/>
  <c r="O15" i="1" s="1"/>
  <c r="O10" i="1"/>
  <c r="O9" i="1"/>
  <c r="O14" i="1" s="1"/>
  <c r="C22" i="4"/>
  <c r="B22" i="4"/>
  <c r="A22" i="4"/>
  <c r="D11" i="4"/>
  <c r="D14" i="4" s="1"/>
  <c r="O16" i="2" l="1"/>
  <c r="O16" i="1"/>
  <c r="A1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D14" authorId="0" shapeId="0" xr:uid="{1D3DCC9E-CF47-46F8-AC02-8DF9E44E647E}">
      <text>
        <r>
          <rPr>
            <b/>
            <sz val="9"/>
            <color indexed="81"/>
            <rFont val="Tahoma"/>
            <family val="2"/>
          </rPr>
          <t>Autor:</t>
        </r>
        <r>
          <rPr>
            <sz val="9"/>
            <color indexed="81"/>
            <rFont val="Tahoma"/>
            <family val="2"/>
          </rPr>
          <t xml:space="preserve">
Ultimo evento 28/11/2019
10/12/2019
23/12/2019
08-01-2020
09-01-2020
20-01-2020
27-01-2020
05-02-2020
14-03-2020
24-03-2020
31-03-2020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2" authorId="0" shapeId="0" xr:uid="{91B59312-B0B6-4DB0-8E43-38F1B5D72461}">
      <text>
        <r>
          <rPr>
            <b/>
            <sz val="9"/>
            <color rgb="FF000000"/>
            <rFont val="Tahoma"/>
            <family val="2"/>
          </rPr>
          <t>Autor:</t>
        </r>
        <r>
          <rPr>
            <sz val="9"/>
            <color rgb="FF000000"/>
            <rFont val="Tahoma"/>
            <family val="2"/>
          </rPr>
          <t xml:space="preserve">
240 PERSONAS* 1O HORAS/DIA*24 DIAS/MES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Steeven Alexander Perez Mite</author>
    <author>Autor</author>
  </authors>
  <commentList>
    <comment ref="C10" authorId="0" shapeId="0" xr:uid="{1C421AA5-F562-45AF-8311-2FD733C52ABF}">
      <text>
        <r>
          <rPr>
            <b/>
            <sz val="9"/>
            <color indexed="81"/>
            <rFont val="Tahoma"/>
            <charset val="1"/>
          </rPr>
          <t>Steeven Alexander Perez Mite:</t>
        </r>
        <r>
          <rPr>
            <sz val="9"/>
            <color indexed="81"/>
            <rFont val="Tahoma"/>
            <charset val="1"/>
          </rPr>
          <t xml:space="preserve">
08-01-2020 Tratador de Pelícua Extrusión
09-01-2020 Primeros Auxilios David Yepez
18-01-2020 Daño en Blower Impresora FEVA
20-01-2020 Primeros Auxilios Jefferson Pincay
27-01-2020 Caída de Fuelle en Extrusión</t>
        </r>
      </text>
    </comment>
    <comment ref="D10" authorId="0" shapeId="0" xr:uid="{2EBA9522-FE75-47A2-9273-C258251485F8}">
      <text>
        <r>
          <rPr>
            <b/>
            <sz val="9"/>
            <color indexed="81"/>
            <rFont val="Tahoma"/>
            <charset val="1"/>
          </rPr>
          <t>Steeven Alexander Perez Mite:</t>
        </r>
        <r>
          <rPr>
            <sz val="9"/>
            <color indexed="81"/>
            <rFont val="Tahoma"/>
            <charset val="1"/>
          </rPr>
          <t xml:space="preserve">
05-02-2020 Primeros Auxilios Elvis Rivera</t>
        </r>
      </text>
    </comment>
    <comment ref="B12" authorId="1" shapeId="0" xr:uid="{4D9CCB3B-7931-4618-A81C-FF1826D60583}">
      <text>
        <r>
          <rPr>
            <b/>
            <sz val="9"/>
            <color rgb="FF000000"/>
            <rFont val="Tahoma"/>
            <family val="2"/>
          </rPr>
          <t>Autor:</t>
        </r>
        <r>
          <rPr>
            <sz val="9"/>
            <color rgb="FF000000"/>
            <rFont val="Tahoma"/>
            <family val="2"/>
          </rPr>
          <t xml:space="preserve">
240 PERSONAS* 1O HORAS/DIA*24 DIAS/MES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Steeven Alexander Perez Mite</author>
  </authors>
  <commentList>
    <comment ref="N72" authorId="0" shapeId="0" xr:uid="{4D5D450F-AA8A-4816-A7E1-AF440D944151}">
      <text>
        <r>
          <rPr>
            <b/>
            <sz val="9"/>
            <color indexed="81"/>
            <rFont val="Tahoma"/>
            <family val="2"/>
          </rPr>
          <t>Steeven Alexander Perez Mite:</t>
        </r>
        <r>
          <rPr>
            <sz val="9"/>
            <color indexed="81"/>
            <rFont val="Tahoma"/>
            <family val="2"/>
          </rPr>
          <t xml:space="preserve">
Permiso Mécido el 10/01/2019</t>
        </r>
      </text>
    </comment>
  </commentList>
</comments>
</file>

<file path=xl/sharedStrings.xml><?xml version="1.0" encoding="utf-8"?>
<sst xmlns="http://schemas.openxmlformats.org/spreadsheetml/2006/main" count="734" uniqueCount="344">
  <si>
    <t>Fecha:</t>
  </si>
  <si>
    <t>BC</t>
  </si>
  <si>
    <t>Industrial y Comercial Trilex C.A. 2020</t>
  </si>
  <si>
    <t>Indicadores Reactivos</t>
  </si>
  <si>
    <t>Descripción</t>
  </si>
  <si>
    <t>Abreviaturas</t>
  </si>
  <si>
    <t>Enero</t>
  </si>
  <si>
    <t>Febrero</t>
  </si>
  <si>
    <t>Marzo</t>
  </si>
  <si>
    <t>Abril</t>
  </si>
  <si>
    <t>Mayo</t>
  </si>
  <si>
    <t>Junio</t>
  </si>
  <si>
    <t>Julio</t>
  </si>
  <si>
    <t>Agosto</t>
  </si>
  <si>
    <t>Septiembre</t>
  </si>
  <si>
    <t>Octubre</t>
  </si>
  <si>
    <t>Noviembre</t>
  </si>
  <si>
    <t>Diciembre</t>
  </si>
  <si>
    <t>Acumulado</t>
  </si>
  <si>
    <t>Enfermedades</t>
  </si>
  <si>
    <t>EP</t>
  </si>
  <si>
    <t>Accidentes</t>
  </si>
  <si>
    <t>AT</t>
  </si>
  <si>
    <t>Dias Perdidos</t>
  </si>
  <si>
    <t>DP</t>
  </si>
  <si>
    <t>Horas Hombres Trabajadas</t>
  </si>
  <si>
    <t>HHT</t>
  </si>
  <si>
    <t>Total Incident Rate</t>
  </si>
  <si>
    <t>TIR</t>
  </si>
  <si>
    <t>Indice de Gravedad</t>
  </si>
  <si>
    <t>IG</t>
  </si>
  <si>
    <t>Tasa de Riesgo</t>
  </si>
  <si>
    <t>TR</t>
  </si>
  <si>
    <t>Meta</t>
  </si>
  <si>
    <t>Incidentes (Primeros Auxilios, contratistas, visitantes)</t>
  </si>
  <si>
    <t>Colaborador</t>
  </si>
  <si>
    <t>Tipo de Novedad</t>
  </si>
  <si>
    <t>Fecha</t>
  </si>
  <si>
    <t>Hora del Accidente</t>
  </si>
  <si>
    <t>Trimestre</t>
  </si>
  <si>
    <t>Tipo</t>
  </si>
  <si>
    <t>Zona Afectada</t>
  </si>
  <si>
    <t>Zona Específica</t>
  </si>
  <si>
    <t>Planes de acción</t>
  </si>
  <si>
    <t>Solución Aplicada</t>
  </si>
  <si>
    <t>Días de Descanso</t>
  </si>
  <si>
    <t>área</t>
  </si>
  <si>
    <t>-</t>
  </si>
  <si>
    <t>Incidente</t>
  </si>
  <si>
    <t>23h30</t>
  </si>
  <si>
    <t>Producción</t>
  </si>
  <si>
    <t>Caída</t>
  </si>
  <si>
    <t>1) Anclar correctamente la rebobinadora # 2.
2) Encontrar condiciones similares en el área de etiqueta.
3) Difundir Alerta de Seguridad</t>
  </si>
  <si>
    <t>Ok</t>
  </si>
  <si>
    <t>Incidente de Contratista</t>
  </si>
  <si>
    <t>Mantenimiento</t>
  </si>
  <si>
    <t>Aveiga Vera Jandry Joel</t>
  </si>
  <si>
    <t>Incidente de Primeros Auxilios</t>
  </si>
  <si>
    <t>09h40</t>
  </si>
  <si>
    <t>Materiales</t>
  </si>
  <si>
    <t>Atrapamiento</t>
  </si>
  <si>
    <t>Extramidad Superior</t>
  </si>
  <si>
    <t>Mano</t>
  </si>
  <si>
    <t xml:space="preserve">El Sr. Jandry Aveiga quien se desempeña como auxiliar de bodega, se encontraba realizando sus actividades diarias en el área de scrap operando la Prensa Hidráulica. El acontecimiento ocurre aproximadamente a las 9h40. El Sr. Jandry se encontraba prensando la tercera paca, abre la puerta inferior y se da cuenta que se encuentra mal armada y amarrada. El intenta arreglar el armado de la paca dentro del compactador para  no descartarla;  desató las piolas de la paca y las volvió a amarrar pasando por encima de la plancha compactadora y accionó el pistón hacia arriba buscando disminuir la presión que se ejerce entre la paca y la piola, y así desatar el mal amarrado. Al hacer esta tarea él tenía la mano derecha sobre la plancha compactadora sujetando la piola y la otra mano dentro del panel eléctrico de control. Al subir la plancha compactadora, ésta se aproxima a la puerta superior cerrando el espacio donde estaba la mano derecha. El no detuvo la marcha del control y no se percató de que el espacio en donde tenía su mano derecha se estaba cerrando lo que ocasionó el atrapamiento. </t>
  </si>
  <si>
    <t>1) Paralizar operación de máquina hasta realizar las reformas necesarias para una operación segura.
2) Reemplazar el Sistema de control y la cadena de seguridades del equipo (Micros de seguridad y sensores).
3) Difundir de la Alerta de Seguridad</t>
  </si>
  <si>
    <t>10h30</t>
  </si>
  <si>
    <t>Siendo aproximadamente a las 10h30 se desprende la punta de un eje en la parte superior del des-bobinador de la selladora # 6  y cae un rollo. Se evidencia que el motivo es una falla de ajuste de la punta con el eje expandible, este eje expandible según lo comentado en el momento de la investigación, estaba siendo sometido a prueba desde el día viernes 20 ya que es una propuesta de un proveedor.
Como una de las medidas inmediatas se procede a la revisión de las condiciones de los demás ejes expandible, todos estos son hechos de fábrica, y se evidencia que solo en la extrusora # 14 tenemos un eje que hacen falta algunos pernos de sujeción y se debe corregir inmediatamente.</t>
  </si>
  <si>
    <t>1) Revisión de condiciones de los demás ejes expandibles
2) Reparar o cambiar condiciones inseguras de los ejes
3) Comunicar al proveedor sobre la novedad
4) Difundir la Alert de Seguridad</t>
  </si>
  <si>
    <t>Incidente Reportable</t>
  </si>
  <si>
    <t>11h00</t>
  </si>
  <si>
    <t>Fallo</t>
  </si>
  <si>
    <t>Siendo aproximadamente las 11h00 en el turno 2 del día sábado 08 de enero, personal operativo del área de extrusión, observaron una chispa que provino del tratador, específicamente del lado derecho del rodillo tratador (manga amarilla). Este fenómeno no ocasionó para de equipo, sin embargo debido a su visualización se decidió paralizar la máquina para que mantenimiento intervenga.</t>
  </si>
  <si>
    <t>1) Difusión de Alerta de Seguridad. Ok
2) Busqueda de un nuevo producto químico para la limpieza de las piezas del tratador que evite o deminuya la acumulación de óxido
3) Cambio de tratador</t>
  </si>
  <si>
    <t>1/3</t>
  </si>
  <si>
    <t>Yepez Roblero Eddie David</t>
  </si>
  <si>
    <t>Golpe</t>
  </si>
  <si>
    <t>Cara</t>
  </si>
  <si>
    <t>Ojos</t>
  </si>
  <si>
    <t>Aproximadamente a las 23h30 el Sr. Eddie se encontraba en una mesa de trabajo ubicada entre área de extrusión de insecticida e Impresión de película, llenando el reporte correspondiente del trabajo realizado en el día. Alguien le arroja un trapo con alcohol industrial en la cabeza y cara del Sr. Eddie, afectándole los ojos. El procede al lava ojos de emergencia más cercanos cerca de impresión de película para limpiarse los ojos de los residuos del producto químico. Es llevado al laboratorio de calidad hasta que pudiera recuperar la vista. Siendo las 00h00 que finaliza el turno de trabajo el supervisor indica al Sr. Eddie que vaya al seguro social para que sea evaluado. Al día siguiente 10-01-2020, a las 17h00 el Sr. Eddie es entrevistado para los detalles del Incidente e indica que no se ha ido al seguro social por motivos personal. Se da permiso este día para que vaya al seguro social. Es evaluado en el seguro, le realizan limpieza en los ojos, le mandan gotas y medicamentos como tratamiento.</t>
  </si>
  <si>
    <t>1) Reunión con todo el personal del turno y tener información para la investigación
2) Difundir la alerta de seguridad
3) Investigar persona que arroja trapo al compañero
4) Retroalimentación del reglamento de seguridad y salud</t>
  </si>
  <si>
    <t>4/4</t>
  </si>
  <si>
    <t>Calidad</t>
  </si>
  <si>
    <t>10h00</t>
  </si>
  <si>
    <t xml:space="preserve">Siendo aproximadamente las 14h00, se escucha un golpe en el área de impresión de película y se observa que la tapa del ducto del Blower del sistema de secado del reverso se encuentra en el piso. Un operador informa que un Manubrio de aluminio cayó en el área de impresión en línea en el área de extrusión, no hay daño material ni daño físico, luego con personal de mantenimiento se revisa los dos sistemas de Blower para asegurar que no existan más objetos extraños dentro del ducto. Se evidencia que en el Blower donde se cayó la tapa, tenía otro manubrio de aluminio y pedazos de cartón. Se arregla y ajusta nuevamente la tapa del Ducto del Blower y se continua con la producción en Impresión de Película.
</t>
  </si>
  <si>
    <t>1) Retroalimentación del Procedimiento general de mantenimiento
2) Elaborar un control de registro de piezas de máquina
3) Difundir Alerta de Seguridad</t>
  </si>
  <si>
    <t>Pincay Cedeño Jefferson Pablo</t>
  </si>
  <si>
    <t>14h00</t>
  </si>
  <si>
    <t>Corte</t>
  </si>
  <si>
    <t>Extremidad Inferior</t>
  </si>
  <si>
    <t>Pierna</t>
  </si>
  <si>
    <t>Siendo aproximadamente las 14h00 pm del día lunes 20 de enero, el colaborador Jefferson Pincay Cedeño en su calidad de Auxiliar de servicios generales se encontraba realizando actividad de pintado de piso y tubería. Al estar acuclillado en el piso pintando una parte de la bomba y según se ha podido concluir al levantarse se enganchó el pantalón en la placa de identificación de la bomba contra-incendios que como se observa en las fotos se encuentra desprendida en un extremo. Es notorio que el extremo de la placa se deformó luego de producirse el enganchamiento con el pantalón del colaborador. Acude al dispensario médico, para evaluar la lesión de tipo punzante poco profunda, no mayor de 1 cm, de bordes regulares con sangrado activo leve, se realiza curación y sutura de 1 punto para afrontar la herida y detener el sangrado, en vista de hemostasia se cubre y se indican curas diarias y antibioticoterapia.</t>
  </si>
  <si>
    <t>1) Reparar e instalar placa metálica de identificación de la bomba contra incendio
2) Implementar programa de reporte de condiciones inseguras o Cuasi accidentes
3) Difundir Alerta de Seguridad</t>
  </si>
  <si>
    <t>3/3</t>
  </si>
  <si>
    <t>Durante jornada normal de trabao el 27 de enero del 2020 en el turno 3 de 16:00 a 00:00, en el extrusora # 3 cae al suelo uno de los dos fuelles de madera. Se paraliza 60 minutos para la intervención de mantenimiento y corregir.</t>
  </si>
  <si>
    <t>1) Elaborar diseño de soporte y guía para el fuelle
2) Levantar información sobre el estado de los elementos de ajuste del fuelle e indicar si requiere o se puede dar la mejora
3) Cambio de diseño de los elementos de ajuste del fuelle en las demás extrusoras de acuerdo al informe levantado
4) Difundir Alerta de Seguridad</t>
  </si>
  <si>
    <t>In Intinere</t>
  </si>
  <si>
    <t>Elvis Rivera</t>
  </si>
  <si>
    <t>15h45</t>
  </si>
  <si>
    <t>Quemadura</t>
  </si>
  <si>
    <t>Extremidad Superior</t>
  </si>
  <si>
    <t>Antebrazo Izqueirdo</t>
  </si>
  <si>
    <t xml:space="preserve">El colaborador Elvis Rivera Hurtado, acude al dispensario médico por presentar quemadura de aproximadamente 2 cm en región anterior del  antebrazo izquierda. 
Refiere que presentó lesión en brazo izquierdo cuando realizando montaje de rollos y al retirar el eje, la polea que sirve de freno de aire, se sobrecalentó y al momento de retirarlo, tuvo contacto de su antebrazo que produjo una peqieña quemadura, colaborador indica que no acudió al dispensario medico por ser su hora de salida, y notifica al siguiente dia  al dispensario medico y al supervisor de turno.  
Se evalúa quemadura de 1er grado de aproximadamente 2 cm. 
Se realiza curación, se cubre y se indican curas diarias. </t>
  </si>
  <si>
    <t>Siendo aproximadamente las 09h30 en el turno 2 del día sábado 14 de marzo, personal operativo del área de extrusión, observa un conato de incendio que provino del tratador de la extrusora #15, el conato se produce entre el acrílico y el punto de soporte del eje del rodillo tratador. En la investigación de incidente se determina que el conato se produce por chispas generadas por la fricción entre un soporte metálico y el eje del rodillo tratador, y como combustible intervienen la acumulación de plástico, ozono, polvo y grasa.</t>
  </si>
  <si>
    <t>1)  Difundir Alerta de Seguridad
2) Mejorar el diseño del soporte de eje de rodillo del tratador
3) Identificar si el diseño antiguo, esta presente en otros tratadores y registrar
4) Replicar la mejora del diseño de soporte del eje de rodillo a los demás tratadores</t>
  </si>
  <si>
    <t>Darwin Bernal</t>
  </si>
  <si>
    <t xml:space="preserve">El colaborador Darwin Bernal , quien se encontraba realizando sus actividades laborales, en el área de impresión de películas, el día de hoy 24 de marzo del 2020, a la 10:00am aproximadamente, cuando eleva la cabeza en la maquina de feva, y posterior presenta herida en región frontal de 1cm de longitud, con abrazadera plástica.
Examen Físico
Se evidencia herida de 1cm en región frontal, sin secreción, sin signos de flogosis, resto del examen físico dentro de los límites normales
Se realiza curación, se cubre y se indican curas diarias. </t>
  </si>
  <si>
    <t>1) Difundir la Alerta de Seguridad
2) Revisar en toda las áreas si las amarras plásticas se encuentran en el mismo estado del incidente.</t>
  </si>
  <si>
    <t>Por una descarga eléctrica proveniente de una parte del cable fatigado se produce una chispa desde la bomba hacia los desperdicios de solvente provocando un incendio a las 12h23 en el turno 2. Dentro de los registro no se presenta antecedentes sobre este tipo de novedad. La máquina se encentra detenida hasta realizar limpieza y respectivos cambios.</t>
  </si>
  <si>
    <t>Kevin Ponce</t>
  </si>
  <si>
    <t xml:space="preserve">El martes 31-03-2020 en el turno #2, personal mecánico del area de mantenimiento durante la extraccion de un perno partido en la cortadora de corbatin#1, se golpeo el dedo indice de la mano izquierda , actividad que si depende de la habilidad del tenico, máquina parala 60 minitos. </t>
  </si>
  <si>
    <t>Hoy</t>
  </si>
  <si>
    <t># Días sin Accidentes</t>
  </si>
  <si>
    <t># Días sin Incidentes</t>
  </si>
  <si>
    <t>Incidentes</t>
  </si>
  <si>
    <t>Intinere</t>
  </si>
  <si>
    <t>Areas</t>
  </si>
  <si>
    <t>Administración</t>
  </si>
  <si>
    <t>Produccion</t>
  </si>
  <si>
    <t>Total Mes</t>
  </si>
  <si>
    <t>S. Pérez</t>
  </si>
  <si>
    <t>Elaborador por:</t>
  </si>
  <si>
    <t>Aprobado por:</t>
  </si>
  <si>
    <t>Versión:</t>
  </si>
  <si>
    <t>3.0</t>
  </si>
  <si>
    <t>May05/2020</t>
  </si>
  <si>
    <t>Fecha del ultimo Incidente Reportable</t>
  </si>
  <si>
    <t>Fecha del ultimo Incidente No Reportable</t>
  </si>
  <si>
    <t>Henry Arroyo</t>
  </si>
  <si>
    <t>Sobreesfuerzo</t>
  </si>
  <si>
    <t>Charly Calderón</t>
  </si>
  <si>
    <t>José Bravo</t>
  </si>
  <si>
    <t>Perforado</t>
  </si>
  <si>
    <t>Muñeca</t>
  </si>
  <si>
    <t>Angel Concha</t>
  </si>
  <si>
    <t>Guillermo Vera</t>
  </si>
  <si>
    <t>Aplastamiento</t>
  </si>
  <si>
    <t>Dedo Anular</t>
  </si>
  <si>
    <t>Argenis Ortiz</t>
  </si>
  <si>
    <t>Dedos Pulgar y Anular</t>
  </si>
  <si>
    <t>Josué Freire</t>
  </si>
  <si>
    <t>Dedos</t>
  </si>
  <si>
    <t>Emilio González</t>
  </si>
  <si>
    <t>Sellado</t>
  </si>
  <si>
    <t>Dedo</t>
  </si>
  <si>
    <t>Daniel Malave</t>
  </si>
  <si>
    <t>Dedo Índice</t>
  </si>
  <si>
    <t>Adam Zamora</t>
  </si>
  <si>
    <t>Dedo Medio</t>
  </si>
  <si>
    <t>Luis Vera</t>
  </si>
  <si>
    <t>Carlos Rosero</t>
  </si>
  <si>
    <t>Dedo Pulgar</t>
  </si>
  <si>
    <t>Rómulo Calderón</t>
  </si>
  <si>
    <t>Rostro</t>
  </si>
  <si>
    <t>Mentón</t>
  </si>
  <si>
    <t>Henry Toala</t>
  </si>
  <si>
    <t>Brazo</t>
  </si>
  <si>
    <t>Antebrazo</t>
  </si>
  <si>
    <t>Jorge Lema</t>
  </si>
  <si>
    <t>Oscar Muñoz</t>
  </si>
  <si>
    <t>David León</t>
  </si>
  <si>
    <t>Para evitar caída en los baños luego de ducharse, realiza sobreesfuerzo en la pierna irzquierda que causa dolor</t>
  </si>
  <si>
    <t>Exterior de Planta</t>
  </si>
  <si>
    <t>Baños vestidores</t>
  </si>
  <si>
    <t>Área del Incidente</t>
  </si>
  <si>
    <t>Área del Colaborador</t>
  </si>
  <si>
    <t>16h10</t>
  </si>
  <si>
    <t>11h40</t>
  </si>
  <si>
    <t>21h30</t>
  </si>
  <si>
    <t>17h45</t>
  </si>
  <si>
    <t>05h30</t>
  </si>
  <si>
    <t>17h00</t>
  </si>
  <si>
    <t>7h30</t>
  </si>
  <si>
    <t>19h15</t>
  </si>
  <si>
    <t>17h30</t>
  </si>
  <si>
    <t>12h00</t>
  </si>
  <si>
    <t>15h30</t>
  </si>
  <si>
    <t>12h30</t>
  </si>
  <si>
    <t>Impresión de Película</t>
  </si>
  <si>
    <t>Impresión de Etiquetas</t>
  </si>
  <si>
    <t>Cortado</t>
  </si>
  <si>
    <t xml:space="preserve">Conversión </t>
  </si>
  <si>
    <t>Bodega de MP</t>
  </si>
  <si>
    <t>Bodega de PT</t>
  </si>
  <si>
    <t>Scrap</t>
  </si>
  <si>
    <t>Centro de Acopio</t>
  </si>
  <si>
    <t>Extrusión Insecticida</t>
  </si>
  <si>
    <t>Extrusión Orgánico</t>
  </si>
  <si>
    <t>Servicios Auxiliares</t>
  </si>
  <si>
    <t>Baños y Vestidores</t>
  </si>
  <si>
    <t>Realiza un movimiento brusco al levantar un eje de la perforadora 2 lo que le ocasionó un fuerte dolo</t>
  </si>
  <si>
    <t>Cuando baja el eje superior del caballete éste se resbala y cea sobre el dedo anular de la mano izquierda</t>
  </si>
  <si>
    <t xml:space="preserve">
Realiz un movimiento brusco al levantar un eje de la perforadora 2 lo que le ocasionó un fuerte dolo
</t>
  </si>
  <si>
    <t xml:space="preserve">
Se encontraba abasteciendo las extrusoras #11 y # 12. Cuando colocaba la materia prima en el tanque ubicado en la parte posterior, se resbala y al sujetarse de la boca del tanque la tapa le cae en la mano ocasionando golpe
</t>
  </si>
  <si>
    <t xml:space="preserve">
Mientras realizaba trabajo correctivo de mantenimiento por fuga de aire, los dedos son remordidos por la banda del motor del embobinador
</t>
  </si>
  <si>
    <t xml:space="preserve">
Se encontraba diagnosticando una falla de la selladora #1. Mientras se encontraba tensionando una banda dentada del rodillo de arrastre la selladora se activó provocando arrastre del dedo sobre la banda.
</t>
  </si>
  <si>
    <t xml:space="preserve">
Procedía a cerrar el portón metálico de la bodega de PT. El colaborador ejerció fuerza excesiva por lo que no pudo detener el impulso de esta ocasionando que el dedo índice sea golpeado con el pilar de la puerta.
</t>
  </si>
  <si>
    <t xml:space="preserve">
El colaborador se disponía a sacar los rollos de la extrusora #13. Al presionar los pulasdores estos no se activan por lo que procede a levantar la guarda para realizar el corte manualmente, cuando se activa la cortadora automatica ocasionando corte.
</t>
  </si>
  <si>
    <t xml:space="preserve">
Tratando de cortar un pedazo de película de la extrusora #1  que  se encontraba no conforme, al momento de cortar no se percató de la distancia entre el dedo y el estilete, lo que generó corte.
</t>
  </si>
  <si>
    <t xml:space="preserve">
Se encontraba abasteciendo la extrusora #14, al momento de accionar el botón de encendido de la máquina no se percata que la distancia entre la mezcladora y el tablero de control era muy corta, por lo que  el filo de la mezcladora golpea su mentón ocasionando corte.
</t>
  </si>
  <si>
    <t xml:space="preserve">
Se encontraba retirando las cuchillas de la perforadora #1. Con la mano izquierda sostenía la base de cuchillas y con la mano derecha aflojaba el perno que une la base con el perforador. Al momento de aflojar la base cede sobre la mano generando corte.
</t>
  </si>
  <si>
    <t xml:space="preserve">
Se encontraba abasteciendo la extrusora #9 de forma manual depositando la materia prima por las esquinas descubiertas de la tolva. Debido a lo anterior se genera acumulación de material en la parte superior de la bomba de sución, por lo que con la intención de limpiarlo pasa la mano por el agujero y la fuerza de las aspas del motor absorbe el guante y genera corte.
</t>
  </si>
  <si>
    <t xml:space="preserve">
Se encontraba en la selladora #7 cortando sacos para almacenar fundas con un estilete. Al realizar el corte, debido a que la cuchilla estaba con bastante filo, esta se desvía, ocasionándole un corte en dedo pulgar de mano izquierda.
</t>
  </si>
  <si>
    <t xml:space="preserve">
Siendo aproximadamente las 23h30, el técnico de mantenimiento Carlos Escalante se encontraba instalando una guarda en la rebobinadora #2 del área de Etiquetas, en el momento de levantarse el colaborador se sujetó de un costado de la máquina apoyando su peso en la estructura y esto provocó que la máquina se voltee y caiga al piso sin ocasionar daños a la integridad del colaborador. Al momento de la investigación se nota no deficiente anclaje de las rebobinadoras en el área de impresión de etiqueta.
</t>
  </si>
  <si>
    <t>Luis Vizueta</t>
  </si>
  <si>
    <t>Jefferson Carangui</t>
  </si>
  <si>
    <t>Israel Suárez</t>
  </si>
  <si>
    <t>Carlos Tutivén</t>
  </si>
  <si>
    <t>Carmen Robayo</t>
  </si>
  <si>
    <t>Jefferson Caicedo</t>
  </si>
  <si>
    <t>Carlos Morales</t>
  </si>
  <si>
    <t>Vicente Zamora</t>
  </si>
  <si>
    <t>Winston Vásquez</t>
  </si>
  <si>
    <t>16h00</t>
  </si>
  <si>
    <t>8h45</t>
  </si>
  <si>
    <t>9h00</t>
  </si>
  <si>
    <t>12h45</t>
  </si>
  <si>
    <t>21h00</t>
  </si>
  <si>
    <t>18h00</t>
  </si>
  <si>
    <t>Oficina</t>
  </si>
  <si>
    <t>Al final del turno el colaborador para bajar el eje de los rollos de termoencogible de la extrusora #10, y debido a una mala maniobra, sufre un golpe con el borde del eje generándole una herida superficial en el dedo</t>
  </si>
  <si>
    <t>Mientras se disponía a cortar el material descalibrado del rollo retirador de la extrusora #12 al realizarse un cambio de medida, el colaborador levanta con el dedo pulgar la pelicula descalibrada para facilitar su corte, sin embargo por una mala maniobra se corta con el estilete</t>
  </si>
  <si>
    <t>Punzonamiento</t>
  </si>
  <si>
    <t>Pie</t>
  </si>
  <si>
    <t>Planta</t>
  </si>
  <si>
    <t>Mientras se encontraba retirando un palet con producto del área, la paletera se atasca en el palet por lo que el colaborador aplica fuerza para destrabarlo, lográndolo pero también desprendiendo una tabla que dejó dos clavos expuestos en ella, los mismos que fueron pisados por el operador.</t>
  </si>
  <si>
    <t>Caida mismo nivel</t>
  </si>
  <si>
    <t>Cabeza y Hombro</t>
  </si>
  <si>
    <t>Al momento de levantarse de la silla, la pata frontal derecha se rompe provocando caída y golpe en cabeza, hombro y pie</t>
  </si>
  <si>
    <t>Proyección de partícula</t>
  </si>
  <si>
    <t>Ojo</t>
  </si>
  <si>
    <t>Para facilitar el retiro de la bobina del eje que se encontraba en la extrusora #2, procede a golpear el eje con un objeto metálico, por lo que se desprende una partícula ue le golpeó el ojo derecho</t>
  </si>
  <si>
    <t>Cabeza</t>
  </si>
  <si>
    <t>Labios</t>
  </si>
  <si>
    <t>Mientras realizaba sus actividades de pasador de película, su mandil se enreda con un perno de ajuste del volante, lo que ocasina que lo hale generando un atramapamiento entre el volante y la estructura</t>
  </si>
  <si>
    <t>Palma y dedos</t>
  </si>
  <si>
    <t>Al momento de cortar una película plástica de la extrusora # 13, el eje asle de su posición normal presionándole la mano contra el bobinador.</t>
  </si>
  <si>
    <t>Espalda</t>
  </si>
  <si>
    <t>Zona Lumbar (Contractura)</t>
  </si>
  <si>
    <t xml:space="preserve">Colaborador procede a levantar un rollo de 38 kg desde el nivel del suelo hasta la bancada de la máquina (80 cm) luego procede a levantarlo 15 cm más para que encaje en eje. </t>
  </si>
  <si>
    <t>Wilmer Rodríguez</t>
  </si>
  <si>
    <t>Alex Palacios</t>
  </si>
  <si>
    <t>Francisco Baque</t>
  </si>
  <si>
    <t>Leonardo Albarado</t>
  </si>
  <si>
    <t>Galo Molina</t>
  </si>
  <si>
    <t>Henry Pincay</t>
  </si>
  <si>
    <t>Anthony Herrera</t>
  </si>
  <si>
    <t>Isaac Saquicela</t>
  </si>
  <si>
    <t>1h30</t>
  </si>
  <si>
    <t>16h30</t>
  </si>
  <si>
    <t>15h20</t>
  </si>
  <si>
    <t>17h15</t>
  </si>
  <si>
    <t>2h30</t>
  </si>
  <si>
    <t>2h15</t>
  </si>
  <si>
    <t>Se procedía a realizar el cambio de eje soporte de las bobinas entre el señor Rodríguez y Guagua. Ambos toman el eje desde un extremo diferente. El primer colaborador procede a levantar el eje, pero el segundo en descoordinación hala el eje hacia su lado, ocasionando que se genere un aplastamiento entre dedo del compañero y estructura de la máquina</t>
  </si>
  <si>
    <t>Frente</t>
  </si>
  <si>
    <t>Se elevaba rollo en perforadora #2 usando el tecle eléctrico. Al encontrarse a una altura de 50 cm la cadena se resbala y el movimiento del sistema ocasiona que la base guía golpee la frente del colaborador</t>
  </si>
  <si>
    <t>Quemadura eléctrica</t>
  </si>
  <si>
    <t>Se genera conato en extrusora #12 por una cinta que quedó pegada al rodillo tratador a consecuencia del arco eléctrico generado entre el rodillo y las chavetas. El señor Zamora abrió la compuerta desde su borde, sin apagar el mecanismo, lo que ocasionó una descarga eléctrica desde su mano derecha hacia la izquierda.</t>
  </si>
  <si>
    <t>Se realizaba cambio de cuchillas de la racla de la máquina FEVA. Al momento de ajustar el primer perno de la racla que estaba sobre una montadora esta pierde estabilidad y por no dejarla caer sober los pies, la empuja hacia adelante con la mano izquierda generando corte.</t>
  </si>
  <si>
    <t>Dedo Meñique</t>
  </si>
  <si>
    <t>Selladora 4 presenta problemas (arruga). En la revisión se indentificó que un dede guiador se encontraba desalineado (hacia arriba). Se para la máquina, se levanta la cuchilla desde la manivela y procede a enderezar enderezar el guiador usando un "palito de madera", el cual se desvía y resbala al momento de aplicar presión permitiendo que el dedo entre en contacto con la cuchilla.</t>
  </si>
  <si>
    <t>Abrasión (Quemadura)</t>
  </si>
  <si>
    <t>Palma</t>
  </si>
  <si>
    <t>Se encontraba ayudando al técnico Juan Santana a elevar la máquina. El señor Herrera halaba la película hasta que alcance las especificaciones adecuadas. Procede a cortar la película y esta se envuelve en el rodillo bobinador, al intentar halar la película para que se enrolle esta hala sumano hacia el rodillo y eje guía creando un punto de atrapamiento.</t>
  </si>
  <si>
    <t>Dedo Medio y Anular</t>
  </si>
  <si>
    <t>Se encontraba ayudando al técnico  a cambiar el embobinado. El técnico relaiza el corte de la película y el señor Vizueta al disponerse a halar la misma para evitar que se enrolle en el rodillo de tiroe introduce la mano y no consideró la proximidad entre el rodillo embobinador superior y rodillo de arrastre provocando atrapamiento de dedos</t>
  </si>
  <si>
    <t>Laborando en la prensa hidráulica del área de scrap acciona la palanca para bajar la compuera y no consideró la proximidadd enre la compuerta superior del pistón y la puerta de cierre provocando un atrapamiento</t>
  </si>
  <si>
    <t>Miranda Ronny</t>
  </si>
  <si>
    <t>Pincay Henry</t>
  </si>
  <si>
    <t>Hernández Eduardo</t>
  </si>
  <si>
    <t>Rivera Jefferson</t>
  </si>
  <si>
    <t>López Líder</t>
  </si>
  <si>
    <t>9h50</t>
  </si>
  <si>
    <t>10h25</t>
  </si>
  <si>
    <t>22h00</t>
  </si>
  <si>
    <t>5h30</t>
  </si>
  <si>
    <t>Palma (Hipotenar)</t>
  </si>
  <si>
    <t xml:space="preserve">
Aproximadamente a las 10:25 am en la extrusora 14 el colaborador Henry Pincay realiza el paso de película en el tratador, al ejecutar dicha actividad procede abrir la compuerta del chavetero e ingresa la mano derecha con guantes para pasar la película y mantuvo contacto con el rodillo de silicon en ese momento siente una descarga eléctrica ocasionándole quemaduras de primer grado en dedo medio y anular mano derecha y a nivel metacarpo de la mano izquierda.
Inmediatamente el sr. Pincay se dirige al Dispensario Médico y es atendido por los miembros brigadistas brindándole primeros auxilios para luego ser evaluado por el Servicio Médico Externo de Alerta Médica, el cual realiza curaciones en las partes afectadas y revisa signos vitales determinando que no es necesario realizar el traslado al Hospital concediéndole el descanso médico hasta la respectiva valoración por parte del Médico de la empresa, quien consecutivamente solicito realizar exámenes al colaborador.
La presente declaración expuesta fue redactada y revisada en conformidad de la persona afectada y es como se presentaron los acontecimientos.
</t>
  </si>
  <si>
    <t xml:space="preserve">
Aproximadamente a las 09:50 am en la máquina Cortadora 1 el colaborador Líder López mientras realizaba el cambio de una cuchilla rota, procede a retirar la cuchilla rota e introduce la mano para desmontarla y no se percata de que otra cuchilla se encontraba mal ubicada en la cual sobresale un extremo y asienta su mano sobre ella  generándole una herida cortante a nivel de la región hipotenar de la mano derecha. Cabe indicar que la cuchilla mal ubicada fue colocada por el operador del turno anterior debido a una incorrecta ejecución de las actividades.
Inmediatamente se le comunica al supervisor César Villafuerte y es atendido por los brigadistas de turno, y se llamó a Alerta medica los mismo que le suturan 3 puntos en el interior y 5 puntos en el exterior de la mano derecha.
La presente declaración expuesta fue redactada y revisada en conformidad de la persona afectada y es como se presentaron los acontecimientos.
</t>
  </si>
  <si>
    <t>Ayoví Liberato</t>
  </si>
  <si>
    <t>Romero José</t>
  </si>
  <si>
    <t>Robayo Carmen</t>
  </si>
  <si>
    <t>Baque Ronny</t>
  </si>
  <si>
    <t>Torres Darwin</t>
  </si>
  <si>
    <t>Menéndez José</t>
  </si>
  <si>
    <t>13h30</t>
  </si>
  <si>
    <t>06h30</t>
  </si>
  <si>
    <t>17h10</t>
  </si>
  <si>
    <t>16h40</t>
  </si>
  <si>
    <t>08h20</t>
  </si>
  <si>
    <t>Hombro</t>
  </si>
  <si>
    <t>Tobillo</t>
  </si>
  <si>
    <t xml:space="preserve">
El día miércoles 21 de junio del 2017, el señor Darwin Stalin Torres Cruz, portador de la C.I.: 0913977781, Se encontraba cubriendo su jornada de trabajo (16:00 –00:00) en las instalaciones de la empresa Industrial y Comercial Trilex ubicada en el Km 10.5 vía Daule.
Aproximadamente a las 16:40; el sr. Torres en su cargo de Auxiliar de Planta se encontraba iniciando la producción de corbatas en la cortadora 2. Al momento de colocar la bincha, las aspas se mueven contra la platina y producto del giro sufre un accidente por atrapamiento generando fractura de falange distal del dedo medio de la mano izquierda.
Inmediatamente es atendido por el dispensario médico de la empresa y posteriormente trasladado al Servicio Médico Externo de Ecuasanitas ubicado en Víctor Emilio Estrada 924 e Ilanes.
La presente declaración expuesta fue redactada y revisada en conformidad de la persona afectada y es como se presentaron los acontecimientos.
</t>
  </si>
  <si>
    <t xml:space="preserve">
El día lunes 22 de marzo del 2017, la señora Carmen Luz Robayo Estrella, portador de la C.I.: 0908175193, Se encontraba cubriendo su jornada de trabajo (08:00 –16:30) de forma regular.
Siendo las 17:30 del día lunes 27 de marzo del 2017, la Sra. Robayo Carmen se trasladaba en el expreso desde su lugar de trabajo ubicado en el km. 10.5 Vía Daule hacia su punto de llegada ubicado en la Pradera 2 frente a la Estación de la Metrovía para dirigirse a su domicilio ubicado en la Pradera 2 Mz D25 Villa 29, y al bajar las escaleras del autobús no se percata que la vereda presentaba una pendiente motivo por el cual pierde el equilibrio, cae al suelo generándose una fractura en el pie izquierdo.
Inmediatamente la Sra. Robayo fue trasladada por el mismo expreso, el cual fue intersectado en la Av. Domingo Comín por un familiar que continuo con el traslado al servicio de Ecuasanitas de la Garzota, en dicho centro médico le realizan atención médica y debido a la demora en el tiempo de espera el familiar procede a trasladarla al Hospital Teodoro Maldonado para la toma de radiografía. 
</t>
  </si>
  <si>
    <t xml:space="preserve">
El día martes 24 de mayo del 2016, el señor Jefferson Rivera Rivera, portador de la C.I.: 0929676450, Se encontraba cubriendo su jornada de trabajo (00:00 –08:00) de forma regular.
Aproximadamente a las 5:30 am en la Extrusora 3 el colaborador Valeriano realizaba la elevación de película y solicita ayuda a Jefferson Rivera el cual acude a halar la película para retirar el scrap,  y al momento de realizar el corte de la película con el estilete, la misma se le comienza a enredar con el bobinador y ésta se hala en dirección contraria provocándole una herida cortante en la mano izquierda. Cabe indicar que el colaborador en mención no usó guantes de protección al momento de realizar sus actividades.
Inmediatamente se le comunica al supervisor Jorge Ríos y es atendido por el mismo brindándole primeros auxilios, y se llamó a Alerta medica los mismo que le suturan dos puntos por herida.
La presente declaración expuesta fue redactada y revisada en conformidad de la persona afectada y es como se presentaron los acontecimientos.
</t>
  </si>
  <si>
    <t xml:space="preserve">
El día martes de febrero del 2016, el señor Eduardo Hernández Villavicencio, portador de la C.I. 0925834194, Se encontraba cubriendo su jornada de trabajo (16:00 – 00:00) de forma regular.
Aproximadamente a las 22:00 pm en la máquina impresora Fevaflex el colaborador Eduardo Hernández realizaba el desmontaje de un rollo, hala el eje hacia un costado y se le resbala provocándole un aplastamiento en el dedo índice y medio de la mano derecha.
Inmediatamente el sr. Hernández le comunica al supervisor de Jorge Ríos y es atendido por el mismo brindándole primeros auxilios, al día siguiente de evolución es valorado por el médico de la empresa debido al dolor en la parte afectada quien solicita la toma de Radiografía.
La presente declaración expuesta fue redactada y revisada en conformidad de la persona afectada y es como se presentaron los acontecimientos.
</t>
  </si>
  <si>
    <t xml:space="preserve">
El día miércoles 22 de marzo del 2017, el señor José María Romero Torres, portador de la C.I.: 0930596150, Se encontraba cubriendo su jornada de trabajo (08:00 –16:00) de forma regular.
Siendo las 06:30 del día miércoles 22 de marzo del 2017, el Sr. Romero José se dirigía a pie desde su domicilio ubicado en el Guasmo Sur en la Coop. 25 de Julio Mz. 3 Villa 10 (sur de la ciudad) hacia el lugar donde el expreso lo recoge ubicado en la Av. Abdón Calderón Muñoz para trasladarlo al lugar de trabajo ubicado en el Km 10,5 Vía Daule, al salir de su vivienda procede a pisar la vereda principal que se encontraba mojada a causa de la lluvia y se resbala perdiendo el equilibrio, en ese instante de la caída se apoya sobre sus manos generándole una contusión en la muñeca izquierda.
Inmediatamente se traslado el sr. Romero al servicio médico externo Ecuasanitas, donde le realizan atención médica y toma de radiografía.
</t>
  </si>
  <si>
    <t xml:space="preserve">
Aproximadamente a las 15:30 pm, el señor Miranda se encontraba  sacando un rodillo del tratador de película de la extrusora 3, en ese momento el sr. Macías procede a ayudarle  a sacar el rodillo el cual es alzado y empujado del extremo izquierdo golpeando contra la base del otro extremo del rodillo que lo sostenía el Técnico Miranda provocando un atrapamiento (aplastamiento) del dedo pulgar de la mano izquierda.
Inmediatamente el sr. Miranda saca el rodillo y se dirige al Taller de Mantenimiento; a los dos días de evolución se traslada al Servicio Médico Externo, el cual es atendido debido al dolor en la parte afectada, donde le realizan atención y toma de radiografía.
La presente declaración expuesta fue redactada y revisada en conformidad de la persona afectada y es como se presentaron los acontecimientos.
</t>
  </si>
  <si>
    <t xml:space="preserve">
El día viernes 13 de enero del 2017, el señor Ayoví Caicedo Liberato Gustavo, portador de la C.I.: 0906622006, Se encontraba cubriendo su jornada de trabajo (08:00 –16:00) de forma regular.
Aproximadamente a las 13:30 pm en el área de Conversión el colaborador Ayoví sufre un accidente por caída al tropezar con unos sacos (por coser) generando lesión en el hombro izquierdo (con antecedentes médicos: tendosinovitis), el suceso se presenta cuando el colaborador caminaba por el pasillo entre las máquinas perforadora de Orgánicos y Selladora 6 y se disponía a llamar a otro compañero.
Inmediatamente es atendido por la enfermera ocupacional de la empresa y bajo instrucciones del Médico Ocupacional es derivado al servicio médico externo.
La presente declaración expuesta fue redactada y revisada en conformidad de la persona afectada y es como se presentaron los acontecimientos.
</t>
  </si>
  <si>
    <t xml:space="preserve">
El día miércoles 26 de abril del 2017, el señor Baque Conforme Ronny Leandro, portador de la C.I.: 0920967585, Se encontraba cubriendo su jornada de trabajo (16:00 –00:00) de forma regular.
Aproximadamente a las 17:10 el sr. Baque en su cargo de Operador de Conversión efectuaba el cambio de un caballete de la máquina selladora 3 para la producción de maquila.  Repentinamente pierde el equilibrio y cae al pisar un tramo de bobina de cartón de 15cm generándole un esguince en el tobillo izquierdo.
Inmediatamente es atendido por el Médico ocupacional de la empresa y posteriormente trasladado al Área De Salud No 9 Martha de Roldos.
La presente declaración expuesta fue redactada y revisada en conformidad de la persona afectada y es como se presentaron los acontecimientos.
</t>
  </si>
  <si>
    <t xml:space="preserve">
El día miércoles 22 de noviembre del 2017, el señor José Xavier Menéndez Cárdenas, portador de la C.I.: 1310152937, se encontraba cubriendo su jornada de trabajo (08:00 –16:00) en las instalaciones de la empresa Industrial y Comercial Trilex ubicada en el Km 10.5 vía Daule.
Aproximadamente a las 08:20; el sr. Menéndez en su cargo de Operador de Perforado se encontraba calibrando las barras para determinar el ancho de la película plástica en la máquina Perforadora de Orgánicos. Al momento de retirar los pernos pasantes de la barra, inmediatamente las aspas que la sostienen giran hacia adelante permitiendo que se deslice y por consiguiente cae al suelo golpeando el pie derecho del colaborador Menéndez, el cual se encontraba utilizando botas de seguridad con punta de acero.
Inmediatamente es atendido por el dispensario médico de la empresa y posteriormente trasladado al Hospital del IESS General Norte-Gye Los Ceibos.
La presente declaración expuesta fue redactada y revisada en conformidad de la persona afectada y es como se presentaron los acontecimientos.
</t>
  </si>
  <si>
    <t>López Jorge</t>
  </si>
  <si>
    <t>Diego Coronel</t>
  </si>
  <si>
    <t>Espinoza Ronald</t>
  </si>
  <si>
    <t>Altamirano Steeven</t>
  </si>
  <si>
    <t>23h50</t>
  </si>
  <si>
    <t>10h45</t>
  </si>
  <si>
    <t>22h40</t>
  </si>
  <si>
    <t>23h00</t>
  </si>
  <si>
    <t xml:space="preserve">El día domingo 14 de enero de 2018,  el señor Jorge Enrique López Flores, portador de la C.I.: 1312618372, procedía a cubrir su jornada de trabajo (00:00 – 08:00) en horario rotativo.
Siendo las 23:50 del día domingo 14 de enero de 2018, el sr Jorge López se trasladaba desde su domicilio ubicado en Bastión Popular Bloque 1A Mz.622 Sl.3 hacia su lugar de trabajo Trilex C.A. ubicado en el Km 10.5 Vía Daule y circulaba en su moto de su propiedad con placa IK373E por la calle Eucaliptos en el sentido Norte Oeste (Calle 23 NO), al girar hacia el carril izquierdo para direccionarse hacia la garita de su lugar de trabajo Trilex C.A. pierde el equilibrio a causa de la lluvia y del hundimiento en los paños de pavimento de la calle Eucaliptos sufriendo una caída y generándose una herida en el dorso del pie izquierdo.
Inmediatamente el sr. Jorge López recibe primeros auxilios por parte del personal brigadista que se encontraba en las instalaciones del lugar de trabajo Trilex C.A. e inmediatamente es atendido por Servicio Médico Externo Alerta Médica, quien otorga descanso médico y es trasladado hacia su domicilio.
La presente declaración expuesta fue redactada y revisada en conformidad de la persona afectada y es como se presentaron los acontecimientos.
</t>
  </si>
  <si>
    <t xml:space="preserve">El día jueves 08 de febrero de 2018, el señor Diego Alejandro Coronel Quimi, portador de la C.I.: 0954423505, se encontraba cubriendo su jornada de trabajo (08:00 –16:00) en las instalaciones de la empresa Industrial y Comercial Trilex ubicada en el Km 10.5 vía Daule.
Siendo aproximadamente a las 10:45, el sr. Diego Coronel en su cargo de Auxiliar de Sellado se encontraba laborando en la máquina Selladora 5. En ese preciso momento, se percata que existía un perno desajustado en la máquina selladora 1 que estaba situada junto a él y procede a revisarlo sin previo aviso. 
Al mismo tiempo,  el sr. Jonathan Jordan pone en marcha la máquina Selladora 1 sin percatarse que el sr. Coronel tenía posicionado sus dedos sobre el perno del rodillo sujetador generando un atrapamiento que ocasiona una herida abierta en el dedo índice de la mano izquierda del sr. Coronel.
Inmediatamente el sr. Diego Coronel recibe primeros auxilios por parte del personal brigadista  y por consiguiente es atendido por Servicio Médico Externo Alerta Médica para posteriormente ser trasladado al IESS en el Área De Salud No 9 Martha de Roldos.
La presente declaración expuesta fue redactada y revisada en conformidad de la persona afectada y es como se presentaron los acontecimientos.
</t>
  </si>
  <si>
    <t xml:space="preserve">
El día lunes 19 de marzo de 2018, el señor Espinoza Cedeño Ronald Stalin, portador de la C.I.: 0929549038, Se encontraba cubriendo su jornada de trabajo (16:00 –00:00) en las instalaciones de la empresa Industrial y Comercial Trilex ubicada en el Km 10.5 vía Daule.
Aproximadamente a las 22:40; el sr. Espinoza en su cargo de Operador de Corbatines se encontraba laborando en la máquina Cortadora 2. Al momento de sujetar un extremo de las aspas para realizar el corte de las corbatas, está se regresa contra la platina y producto del giro sufre un accidente por atrapamiento, generándole traumatismo de dedo anular en la mano izquierda.
El colaborador recibe primeros auxilios por parte de Brigadistas y se traslada en compañía de un familiar para realizarse la atención médica en el IESS Área De Salud No 9 Martha De Roldos.
La presente declaración expuesta fue redactada y revisada en conformidad de la persona afectada y es como se presentaron los acontecimientos.
</t>
  </si>
  <si>
    <t xml:space="preserve">El día lunes 22 de octubre de 2018, el señor Altamirano Hugalde Steven Andrés, portador de la C.I.: 0950169045, se encontraba cubriendo su jornada de trabajo (16:00 – 00:00) en las instalaciones de la empresa Industrial y Comercial Trilex ubicada en el Km 10.5 vía Daule.
Aproximadamente a las 23:00, el sr. Altamirano en su cargo de Auxiliar de Sellado se encontraba laborando en la máquina selladora 5. La máquina sufre una avería por lo que procede a llamar al equipo de mantenimiento y luego detener el equipo. Cuando los técnicos estaban interviniendo por debajo de la máquina, el sr. Altamirano se percata que una barra de la bancada se encontraba suelta por un perno que estaba flojo, por lo que procedió a ajustar el perno colocando la mano entre  la barra porta-perforadores y la base. Mientras el equipo de mantenimiento realizaba los ajustes se activa la bancada, la misma que acciona la barra porta-perforadores produciendo un atrapamiento en el dedo medio de la mano izquierda del sr. Altamirano. 
Se procedió a inmovilizar el dedo afectado, se llama a Alerta Medica y se traslada al Hospital General del Norte de Guayaquil Los Ceibos (IESS) para recibir atención médica.
La presente declaración expuesta fue redactada y revisada en conformidad de la persona afectada y es como se presentaron los acontecimientos.
</t>
  </si>
  <si>
    <t>Sucre Morán</t>
  </si>
  <si>
    <t>Jefferson Castro</t>
  </si>
  <si>
    <t>Oliver Gutiérrez</t>
  </si>
  <si>
    <t>Juca Leon Yojan Miguel</t>
  </si>
  <si>
    <t>José Romero</t>
  </si>
  <si>
    <t>21/082019</t>
  </si>
  <si>
    <t>15h10</t>
  </si>
  <si>
    <t>15h35</t>
  </si>
  <si>
    <t>06h00</t>
  </si>
  <si>
    <t>El 19 de enero del año en curso, aproximadamente a las 13:30, el sr. Morán en su cargo de electricista Senior se encontraba en la impresora de película FEVA para realizar el cambio de una banda del bobinador inferior de la máquina la cual tuvo una rotura. El señor Morán se encontraba revisando la segunda banda de la polea para evaluar la condición de reemplazo de la banda, para lo cual se dispuso a verificar la tensión de la banda posicionando su mano derecha en la polea del motor y su mano izquierda en la banda mencionada. Al momento de girar la polea del motor para revisar la tensión en la banda, esta se desplaza generando un atrapamiento del dedo anular de la mano izquierda entre la banda y la polea motriz del eje portabobinas. El colaborador es ayudado por su compañero Galo Molina, quien corta la banda liberando la zona afectada del atrapamiento. 
Se procedió a limpiar y vendar la herida; se llamó a Alerta Medica y se trasladó al colaborador al Hospital General Norte de Guayaquil Los Ceibos (IESS) para recibir atención médica.</t>
  </si>
  <si>
    <t>El día martes 12 de febrero en turno 1, aproximadamente a las 3:30 am, 3 colaboradores se encontraban saneando un rollo de la Extrusora 12; Julio Payana (halando película en bobinador superior), Angel Cardenas (cambiando cuchilla) y Jefferson Castro (saneando el rollo en bobinador inferior). El señor Castro procedió a realizar la operación en el embobinador inferior, que se encontraba apagado, cuando al halar el rollo hacia afuera el dedo pulgar de la mano derecha queda atrapado entre el eje y el tope del eje. Se procedió a limpiar la herida y a llamar a Alerta Médica. La herida fue suturada y se indicó reposo por el resto de la jornada.</t>
  </si>
  <si>
    <t xml:space="preserve">El 14 de marzo del año en curso, aproximadamente a las 06:00, el sr. Oliver Gutierrez en su cargo de operador de planta se encontraba laborando en la impresora de película FEVA. El evento inicia cuando se atora un eje en la bobina de cartón del rollo que se había culminado. Para proceder a sacar  el eje el colaborador Oliver Gutierrez se dirige a la máquina Thunder, la cuál no se encuentra operativa, a buscar un eje libre para golpear el eje atorado y poder sacarlo. Procede a tomar un eje ubicado debajo de los brazos del embobinador de la máquina Thunder. Luego al momento de halarlo el eje se golpea en su extremo más lejano con la estructura de la máquina y ocasiona que la zona de agarre se mueva bruscamente y se genera un aplastamiento del dedo pulgar de la mano izquierda entre el eje sostenido y un rollo terminado colocado junto a la máquina.
Se llamó a Alerta Medica, quien trasladó al colaborador al Hospital General del Norte de Guayaquil Los Ceibos (IESS) para recibir atención médica. </t>
  </si>
  <si>
    <t>Fisura</t>
  </si>
  <si>
    <t>Dedo Médio</t>
  </si>
  <si>
    <t xml:space="preserve">El 19 de Junio del año en curso, aproximadamente a las 15:30, el Sr. Yohan Juca en su cargo de Auxiliar de Planta de la empresa Industrial y Comercial Trilex C.A., ubicada en la lotización industrial Inmaconsa, km 10.5 vía a Daule.
El día del accidente el afectado se encontraba operando la máquina trituradora de láminas de plásticos en el área de peletizado, en el instante en el sr. Juca introducía la “sábana de plástico” por la tolva de alimentación de la máquina, ésta hala bruscamente la mano izquierda con la estaba realizando la actividad provocando un tirón, al retirar la mano  se percata que el dedo medio estaba “dislocado” producto del tirón, inmediatamente procede a estirarlo y se dirige al dispensario de la empresa donde el medico ocupacional realiza valoración y medicación para el retorno de sus actividades.
El colaborador a pesar de la molestia (consideraba que el dolor producto tirón era pasajero)  continuo realizando sus actividades regulares por cuatro días posteriores, al ver que la molestia persistía acudió a PraxMed de Urdesa donde es evaluado, toma de Rx y el médico tratante indica que existe una fisura en el dedo medio izquierdo, inmoviliza y otorga descanso medico por 15 días.
</t>
  </si>
  <si>
    <t xml:space="preserve">El miércoles 21 de agosto de 2019 el sr. José Romero Torres quién se desempeña como Auxiliar de Planta de la empresa Industrial y Comercial Trilex C.A. en la localidad ubicada en Av. Las Monjas N° 10 y Av. Carlos Julio Arosemena (en los bajos del Edificio Hamburgo), mientras realizaba la salida del expreso para ingresar a su turno de trabajo (tercer turno), sufre un accidente por esguince de tobillo.
El evento ocurrió cerca del entrada por garita de Trilex en el Km 10.5 de la vía Daule, José Romero al esperar que el expreso del personal donde viaja se estacione, baja del mismo usando su pie derecho y al asentarlo se dobla soportando todo su peso.
</t>
  </si>
  <si>
    <t>Ciorte</t>
  </si>
  <si>
    <t xml:space="preserve">Siendo aproximadamente las 15:10 pm de día miércoles 26 de septiembre, el colaborador Henry Arroyo Arroyo en su calidad de Auxiliar de Planta se encontraba realizando sus actividades en la Perforadora 1, el Sr. Henry necesitaba  hacer el cambio de cuchilla debido al desgasto que sufre la herramienta por el constrante uso, al momento de proceder a retirarla se distrae y no se percata que agarra la cuchilla del lado que tiene filo y procede a retirarla del porta cuchilla. Se genera un corte en el dedo meñique, acude al dispensario médico y es atendido por la Doctora y enfermera de planta.
Cabe mencionar que Henry Arroyo usaba su calzado de seguridad y demás equipos de protección persona del puesto de trabajo, tales como; Guantes y Orejeras.
</t>
  </si>
  <si>
    <t>frente</t>
  </si>
  <si>
    <t xml:space="preserve">Dedo </t>
  </si>
  <si>
    <t>3/4</t>
  </si>
  <si>
    <t xml:space="preserve">1) Difundir la alerta de seguridad
</t>
  </si>
  <si>
    <t>1/1</t>
  </si>
  <si>
    <t>1) Elaborar y Difundir la Alerta de Seguridad
2) Cambio del Cable de la Bomba
3) Identificar condiciones similares en las demás bombas en las estaciones que se usa tintas
4) Realizar las adecuaciones donde corresponda
5) Incluir en la inspección del mantenimiento autónomo la verificación del stado de la Bomba</t>
  </si>
  <si>
    <t>1) Alerta de Seguridad</t>
  </si>
  <si>
    <t>2/2</t>
  </si>
  <si>
    <t>1/4</t>
  </si>
  <si>
    <t>2/5</t>
  </si>
  <si>
    <t>HISTÓRICOS DE INCIDENTES</t>
  </si>
  <si>
    <t>GRÁFICOS DE INDICADORES REACTIVOS 2020</t>
  </si>
  <si>
    <t>Mayo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</si>
</sst>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_(* \(#,##0.00\);_(* &quot;-&quot;??_);_(@_)"/>
  </numFmts>
  <fonts count="27" x14ac:knownFonts="1">
    <font>
      <sz val="11"/>
      <color theme="1"/>
      <name val="Calibri"/>
      <family val="2"/>
      <scheme val="minor"/>
    </font>
    <font>
      <b/>
      <sz val="11"/>
      <color rgb="FFFFFFFF"/>
      <name val="Arial"/>
      <family val="2"/>
    </font>
    <font>
      <b/>
      <sz val="11"/>
      <name val="Arial"/>
      <family val="2"/>
    </font>
    <font>
      <sz val="11"/>
      <color rgb="FF000000"/>
      <name val="Arial"/>
      <family val="2"/>
    </font>
    <font>
      <sz val="11"/>
      <name val="Arial"/>
      <family val="2"/>
    </font>
    <font>
      <b/>
      <sz val="11"/>
      <color rgb="FF000000"/>
      <name val="Arial"/>
      <family val="2"/>
    </font>
    <font>
      <b/>
      <sz val="9"/>
      <color rgb="FF000000"/>
      <name val="Tahoma"/>
      <family val="2"/>
    </font>
    <font>
      <sz val="9"/>
      <color rgb="FF000000"/>
      <name val="Tahoma"/>
      <family val="2"/>
    </font>
    <font>
      <b/>
      <sz val="9"/>
      <color indexed="81"/>
      <name val="Tahoma"/>
      <charset val="1"/>
    </font>
    <font>
      <sz val="9"/>
      <color indexed="81"/>
      <name val="Tahoma"/>
      <charset val="1"/>
    </font>
    <font>
      <sz val="10"/>
      <color theme="1"/>
      <name val="Calibri"/>
      <family val="2"/>
      <scheme val="minor"/>
    </font>
    <font>
      <b/>
      <sz val="9"/>
      <color indexed="81"/>
      <name val="Tahoma"/>
      <family val="2"/>
    </font>
    <font>
      <sz val="9"/>
      <color indexed="81"/>
      <name val="Tahoma"/>
      <family val="2"/>
    </font>
    <font>
      <sz val="11"/>
      <color indexed="56"/>
      <name val="Arial"/>
      <family val="2"/>
    </font>
    <font>
      <sz val="11"/>
      <color theme="0"/>
      <name val="Arial"/>
      <family val="2"/>
    </font>
    <font>
      <sz val="9"/>
      <color theme="1"/>
      <name val="Calibri"/>
      <family val="2"/>
      <scheme val="minor"/>
    </font>
    <font>
      <sz val="16"/>
      <color indexed="9"/>
      <name val="Arial"/>
      <family val="2"/>
    </font>
    <font>
      <sz val="14"/>
      <name val="Arial"/>
      <family val="2"/>
    </font>
    <font>
      <sz val="12"/>
      <color indexed="9"/>
      <name val="Arial"/>
      <family val="2"/>
    </font>
    <font>
      <sz val="12"/>
      <name val="Arial"/>
      <family val="2"/>
    </font>
    <font>
      <b/>
      <sz val="18"/>
      <name val="Arial"/>
      <family val="2"/>
    </font>
    <font>
      <sz val="10"/>
      <color indexed="9"/>
      <name val="Arial"/>
      <family val="2"/>
    </font>
    <font>
      <sz val="12"/>
      <color theme="1"/>
      <name val="Calibri"/>
      <family val="2"/>
      <scheme val="minor"/>
    </font>
    <font>
      <sz val="16"/>
      <color theme="0"/>
      <name val="Calibri"/>
      <family val="2"/>
      <scheme val="minor"/>
    </font>
    <font>
      <sz val="11"/>
      <color theme="1"/>
      <name val="Calibri"/>
      <family val="2"/>
      <scheme val="minor"/>
    </font>
    <font>
      <sz val="8"/>
      <name val="Calibri"/>
      <family val="2"/>
      <scheme val="minor"/>
    </font>
    <font>
      <b/>
      <sz val="16"/>
      <color theme="0"/>
      <name val="Calibri"/>
      <family val="2"/>
      <scheme val="minor"/>
    </font>
  </fonts>
  <fills count="11">
    <fill>
      <patternFill patternType="none"/>
    </fill>
    <fill>
      <patternFill patternType="gray125"/>
    </fill>
    <fill>
      <patternFill patternType="solid">
        <fgColor rgb="FFD9D9D9"/>
        <bgColor rgb="FF000000"/>
      </patternFill>
    </fill>
    <fill>
      <patternFill patternType="solid">
        <fgColor theme="2"/>
        <bgColor indexed="64"/>
      </patternFill>
    </fill>
    <fill>
      <patternFill patternType="solid">
        <fgColor theme="4" tint="-0.249977111117893"/>
        <bgColor indexed="64"/>
      </patternFill>
    </fill>
    <fill>
      <patternFill patternType="solid">
        <fgColor theme="4" tint="-0.249977111117893"/>
        <bgColor rgb="FF000000"/>
      </patternFill>
    </fill>
    <fill>
      <patternFill patternType="solid">
        <fgColor theme="4" tint="-0.249977111117893"/>
        <bgColor theme="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5">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indexed="64"/>
      </left>
      <right style="thin">
        <color indexed="64"/>
      </right>
      <top style="thin">
        <color indexed="64"/>
      </top>
      <bottom style="thin">
        <color indexed="64"/>
      </bottom>
      <diagonal/>
    </border>
    <border>
      <left style="medium">
        <color rgb="FF313B6B"/>
      </left>
      <right style="thin">
        <color indexed="64"/>
      </right>
      <top style="medium">
        <color rgb="FF313B6B"/>
      </top>
      <bottom style="thin">
        <color indexed="64"/>
      </bottom>
      <diagonal/>
    </border>
    <border>
      <left style="thin">
        <color indexed="64"/>
      </left>
      <right style="thin">
        <color indexed="64"/>
      </right>
      <top style="medium">
        <color rgb="FF313B6B"/>
      </top>
      <bottom style="thin">
        <color indexed="64"/>
      </bottom>
      <diagonal/>
    </border>
    <border>
      <left style="thin">
        <color indexed="64"/>
      </left>
      <right style="medium">
        <color rgb="FF313B6B"/>
      </right>
      <top style="medium">
        <color rgb="FF313B6B"/>
      </top>
      <bottom style="thin">
        <color indexed="64"/>
      </bottom>
      <diagonal/>
    </border>
    <border>
      <left style="medium">
        <color rgb="FF313B6B"/>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rgb="FF313B6B"/>
      </right>
      <top style="thin">
        <color indexed="64"/>
      </top>
      <bottom style="thin">
        <color indexed="64"/>
      </bottom>
      <diagonal/>
    </border>
    <border>
      <left style="medium">
        <color rgb="FF313B6B"/>
      </left>
      <right style="thin">
        <color indexed="64"/>
      </right>
      <top style="thin">
        <color indexed="64"/>
      </top>
      <bottom style="thin">
        <color indexed="64"/>
      </bottom>
      <diagonal/>
    </border>
    <border>
      <left style="thin">
        <color indexed="64"/>
      </left>
      <right style="medium">
        <color rgb="FF313B6B"/>
      </right>
      <top style="thin">
        <color indexed="64"/>
      </top>
      <bottom style="thin">
        <color indexed="64"/>
      </bottom>
      <diagonal/>
    </border>
    <border>
      <left style="medium">
        <color rgb="FF313B6B"/>
      </left>
      <right style="thin">
        <color indexed="64"/>
      </right>
      <top style="thin">
        <color indexed="64"/>
      </top>
      <bottom style="medium">
        <color rgb="FF313B6B"/>
      </bottom>
      <diagonal/>
    </border>
    <border>
      <left style="thin">
        <color indexed="64"/>
      </left>
      <right style="thin">
        <color indexed="64"/>
      </right>
      <top style="thin">
        <color indexed="64"/>
      </top>
      <bottom style="medium">
        <color rgb="FF313B6B"/>
      </bottom>
      <diagonal/>
    </border>
    <border>
      <left style="thin">
        <color indexed="64"/>
      </left>
      <right/>
      <top style="thin">
        <color indexed="64"/>
      </top>
      <bottom style="medium">
        <color rgb="FF313B6B"/>
      </bottom>
      <diagonal/>
    </border>
    <border>
      <left/>
      <right/>
      <top style="thin">
        <color indexed="64"/>
      </top>
      <bottom style="medium">
        <color rgb="FF313B6B"/>
      </bottom>
      <diagonal/>
    </border>
    <border>
      <left/>
      <right style="medium">
        <color rgb="FF313B6B"/>
      </right>
      <top style="thin">
        <color indexed="64"/>
      </top>
      <bottom style="medium">
        <color rgb="FF313B6B"/>
      </bottom>
      <diagonal/>
    </border>
  </borders>
  <cellStyleXfs count="2">
    <xf numFmtId="0" fontId="0" fillId="0" borderId="0"/>
    <xf numFmtId="165" fontId="24" fillId="0" borderId="0" applyFont="0" applyFill="0" applyBorder="0" applyAlignment="0" applyProtection="0"/>
  </cellStyleXfs>
  <cellXfs count="100">
    <xf numFmtId="0" fontId="0" fillId="0" borderId="0" xfId="0"/>
    <xf numFmtId="0" fontId="2" fillId="2" borderId="1" xfId="0" applyFont="1" applyFill="1" applyBorder="1" applyAlignment="1">
      <alignment horizontal="left" vertical="center"/>
    </xf>
    <xf numFmtId="0" fontId="2" fillId="2" borderId="1" xfId="0" applyFont="1" applyFill="1" applyBorder="1" applyAlignment="1">
      <alignment horizontal="center"/>
    </xf>
    <xf numFmtId="1" fontId="3" fillId="2" borderId="1"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xf numFmtId="2" fontId="3" fillId="2" borderId="1" xfId="0" applyNumberFormat="1" applyFont="1" applyFill="1" applyBorder="1" applyAlignment="1">
      <alignment horizontal="center" vertical="center"/>
    </xf>
    <xf numFmtId="164" fontId="4" fillId="2" borderId="5" xfId="0" applyNumberFormat="1" applyFont="1" applyFill="1" applyBorder="1" applyAlignment="1">
      <alignment horizontal="center" vertical="center"/>
    </xf>
    <xf numFmtId="0" fontId="2" fillId="2" borderId="1" xfId="0" applyFont="1" applyFill="1" applyBorder="1" applyAlignment="1">
      <alignment horizontal="center" vertical="center"/>
    </xf>
    <xf numFmtId="164" fontId="5" fillId="2" borderId="1" xfId="0" applyNumberFormat="1" applyFont="1" applyFill="1" applyBorder="1" applyAlignment="1">
      <alignment horizontal="center" vertical="center"/>
    </xf>
    <xf numFmtId="164" fontId="5" fillId="2" borderId="5" xfId="0" applyNumberFormat="1" applyFont="1" applyFill="1" applyBorder="1" applyAlignment="1">
      <alignment horizontal="center" vertical="center"/>
    </xf>
    <xf numFmtId="0" fontId="2" fillId="2" borderId="8" xfId="0" applyFont="1" applyFill="1" applyBorder="1" applyAlignment="1">
      <alignment horizontal="left" vertical="center"/>
    </xf>
    <xf numFmtId="0" fontId="2" fillId="2" borderId="1" xfId="0" applyFont="1" applyFill="1" applyBorder="1" applyAlignment="1">
      <alignment horizontal="left" vertical="center" wrapText="1"/>
    </xf>
    <xf numFmtId="0" fontId="10" fillId="0" borderId="9" xfId="0" applyFont="1" applyBorder="1" applyAlignment="1">
      <alignment horizontal="center" vertical="center" wrapText="1"/>
    </xf>
    <xf numFmtId="14" fontId="10" fillId="0" borderId="9" xfId="0" applyNumberFormat="1" applyFont="1" applyBorder="1" applyAlignment="1">
      <alignment horizontal="center" vertical="center"/>
    </xf>
    <xf numFmtId="0" fontId="10" fillId="0" borderId="9" xfId="0" applyFont="1" applyBorder="1" applyAlignment="1">
      <alignment horizontal="center" vertical="center"/>
    </xf>
    <xf numFmtId="0" fontId="10" fillId="0" borderId="9" xfId="0" applyFont="1" applyBorder="1" applyAlignment="1">
      <alignment horizontal="left" vertical="center" wrapText="1"/>
    </xf>
    <xf numFmtId="49" fontId="10" fillId="0" borderId="9" xfId="0" applyNumberFormat="1" applyFont="1" applyBorder="1" applyAlignment="1">
      <alignment horizontal="center" vertical="center"/>
    </xf>
    <xf numFmtId="20" fontId="10" fillId="0" borderId="9" xfId="0" applyNumberFormat="1" applyFont="1" applyBorder="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center"/>
    </xf>
    <xf numFmtId="0" fontId="13" fillId="3" borderId="18" xfId="0" applyFont="1" applyFill="1" applyBorder="1" applyAlignment="1">
      <alignment horizontal="center"/>
    </xf>
    <xf numFmtId="0" fontId="13" fillId="3" borderId="9" xfId="0" applyFont="1" applyFill="1" applyBorder="1" applyAlignment="1">
      <alignment horizontal="center"/>
    </xf>
    <xf numFmtId="0" fontId="22" fillId="0" borderId="0" xfId="0" applyFont="1" applyAlignment="1">
      <alignment horizontal="center"/>
    </xf>
    <xf numFmtId="0" fontId="1" fillId="5" borderId="1" xfId="0" applyFont="1" applyFill="1" applyBorder="1" applyAlignment="1">
      <alignment horizontal="left"/>
    </xf>
    <xf numFmtId="0" fontId="1" fillId="5" borderId="1" xfId="0" applyFont="1" applyFill="1" applyBorder="1" applyAlignment="1">
      <alignment horizontal="center"/>
    </xf>
    <xf numFmtId="0" fontId="1" fillId="5" borderId="1"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1" xfId="0" applyFont="1" applyFill="1" applyBorder="1" applyAlignment="1">
      <alignment horizontal="left" vertical="center"/>
    </xf>
    <xf numFmtId="164" fontId="1" fillId="5" borderId="1" xfId="0" applyNumberFormat="1" applyFont="1" applyFill="1" applyBorder="1" applyAlignment="1">
      <alignment horizontal="center" vertical="center"/>
    </xf>
    <xf numFmtId="0" fontId="1" fillId="6" borderId="9" xfId="0" applyFont="1" applyFill="1" applyBorder="1" applyAlignment="1">
      <alignment horizontal="center" vertical="center" wrapText="1"/>
    </xf>
    <xf numFmtId="0" fontId="1" fillId="6" borderId="9" xfId="0" applyFont="1" applyFill="1" applyBorder="1" applyAlignment="1">
      <alignment horizontal="center" vertical="center"/>
    </xf>
    <xf numFmtId="0" fontId="14" fillId="4" borderId="18" xfId="0" applyFont="1" applyFill="1" applyBorder="1" applyAlignment="1">
      <alignment horizontal="center" vertical="center"/>
    </xf>
    <xf numFmtId="0" fontId="14" fillId="4" borderId="9" xfId="0" applyFont="1" applyFill="1" applyBorder="1" applyAlignment="1">
      <alignment horizontal="center" vertical="center"/>
    </xf>
    <xf numFmtId="0" fontId="14" fillId="4" borderId="20" xfId="0" applyFont="1" applyFill="1" applyBorder="1" applyAlignment="1">
      <alignment horizontal="center"/>
    </xf>
    <xf numFmtId="0" fontId="14" fillId="4" borderId="21" xfId="0" applyFont="1" applyFill="1" applyBorder="1" applyAlignment="1">
      <alignment horizontal="center"/>
    </xf>
    <xf numFmtId="0" fontId="10" fillId="7" borderId="9" xfId="0" applyFont="1" applyFill="1" applyBorder="1" applyAlignment="1">
      <alignment horizontal="center" vertical="center" wrapText="1"/>
    </xf>
    <xf numFmtId="14" fontId="10" fillId="7"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0" fontId="10" fillId="7" borderId="9" xfId="0" applyFont="1" applyFill="1" applyBorder="1" applyAlignment="1">
      <alignment horizontal="left" vertical="center" wrapText="1"/>
    </xf>
    <xf numFmtId="0" fontId="10" fillId="7" borderId="9" xfId="0" applyFont="1" applyFill="1" applyBorder="1" applyAlignment="1">
      <alignment horizontal="left" vertical="center"/>
    </xf>
    <xf numFmtId="0" fontId="10" fillId="8" borderId="9" xfId="0" applyFont="1" applyFill="1" applyBorder="1" applyAlignment="1">
      <alignment horizontal="center" vertical="center" wrapText="1"/>
    </xf>
    <xf numFmtId="14" fontId="10" fillId="8" borderId="9" xfId="0" applyNumberFormat="1" applyFont="1" applyFill="1" applyBorder="1" applyAlignment="1">
      <alignment horizontal="center" vertical="center"/>
    </xf>
    <xf numFmtId="0" fontId="10" fillId="8" borderId="9" xfId="0" applyFont="1" applyFill="1" applyBorder="1" applyAlignment="1">
      <alignment horizontal="center" vertical="center"/>
    </xf>
    <xf numFmtId="0" fontId="10" fillId="8" borderId="9" xfId="0" applyFont="1" applyFill="1" applyBorder="1" applyAlignment="1">
      <alignment horizontal="left" vertical="center" wrapText="1"/>
    </xf>
    <xf numFmtId="0" fontId="10" fillId="8" borderId="9" xfId="0" applyFont="1" applyFill="1" applyBorder="1" applyAlignment="1">
      <alignment horizontal="left" vertical="center"/>
    </xf>
    <xf numFmtId="0" fontId="10" fillId="9" borderId="9" xfId="0" applyFont="1" applyFill="1" applyBorder="1" applyAlignment="1">
      <alignment horizontal="center" vertical="center" wrapText="1"/>
    </xf>
    <xf numFmtId="14" fontId="10" fillId="9" borderId="9" xfId="0" applyNumberFormat="1" applyFont="1" applyFill="1" applyBorder="1" applyAlignment="1">
      <alignment horizontal="center" vertical="center"/>
    </xf>
    <xf numFmtId="0" fontId="10" fillId="9" borderId="9" xfId="0" applyFont="1" applyFill="1" applyBorder="1" applyAlignment="1">
      <alignment horizontal="center" vertical="center"/>
    </xf>
    <xf numFmtId="0" fontId="10" fillId="9" borderId="9" xfId="0" applyFont="1" applyFill="1" applyBorder="1" applyAlignment="1">
      <alignment horizontal="left" vertical="center" wrapText="1"/>
    </xf>
    <xf numFmtId="0" fontId="10" fillId="9" borderId="9" xfId="0" applyFont="1" applyFill="1" applyBorder="1" applyAlignment="1">
      <alignment horizontal="left" vertical="center"/>
    </xf>
    <xf numFmtId="0" fontId="10" fillId="10" borderId="9" xfId="0" applyFont="1" applyFill="1" applyBorder="1" applyAlignment="1">
      <alignment horizontal="center" vertical="center" wrapText="1"/>
    </xf>
    <xf numFmtId="14" fontId="10" fillId="10" borderId="9" xfId="0" applyNumberFormat="1" applyFont="1" applyFill="1" applyBorder="1" applyAlignment="1">
      <alignment horizontal="center" vertical="center"/>
    </xf>
    <xf numFmtId="0" fontId="10" fillId="10" borderId="9" xfId="0" applyFont="1" applyFill="1" applyBorder="1" applyAlignment="1">
      <alignment horizontal="center" vertical="center"/>
    </xf>
    <xf numFmtId="0" fontId="10" fillId="10" borderId="9" xfId="0" applyFont="1" applyFill="1" applyBorder="1" applyAlignment="1">
      <alignment horizontal="left" vertical="center" wrapText="1"/>
    </xf>
    <xf numFmtId="0" fontId="10" fillId="10" borderId="9" xfId="0" applyFont="1" applyFill="1" applyBorder="1" applyAlignment="1">
      <alignment horizontal="left" vertical="center"/>
    </xf>
    <xf numFmtId="0" fontId="10" fillId="0" borderId="9" xfId="0" applyFont="1" applyBorder="1" applyAlignment="1">
      <alignment horizontal="left" vertical="center"/>
    </xf>
    <xf numFmtId="0" fontId="10" fillId="0" borderId="9" xfId="0" applyFont="1" applyFill="1" applyBorder="1" applyAlignment="1">
      <alignment horizontal="center" vertical="center" wrapText="1"/>
    </xf>
    <xf numFmtId="0" fontId="10" fillId="0" borderId="9" xfId="0" applyFont="1" applyFill="1" applyBorder="1" applyAlignment="1">
      <alignment horizontal="center" vertical="center"/>
    </xf>
    <xf numFmtId="0" fontId="15" fillId="0" borderId="0" xfId="0" applyFont="1" applyAlignment="1">
      <alignment horizontal="right"/>
    </xf>
    <xf numFmtId="0" fontId="22" fillId="0" borderId="0" xfId="0" applyFont="1"/>
    <xf numFmtId="0" fontId="14" fillId="4" borderId="16" xfId="0" applyFont="1" applyFill="1" applyBorder="1" applyAlignment="1">
      <alignment horizontal="center" vertical="center"/>
    </xf>
    <xf numFmtId="0" fontId="14" fillId="4" borderId="14" xfId="0" applyFont="1" applyFill="1" applyBorder="1" applyAlignment="1">
      <alignment horizontal="center" vertical="center"/>
    </xf>
    <xf numFmtId="0" fontId="14" fillId="4" borderId="17"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4" xfId="0" applyFont="1" applyFill="1" applyBorder="1" applyAlignment="1">
      <alignment horizontal="center" vertical="center"/>
    </xf>
    <xf numFmtId="0" fontId="21" fillId="4" borderId="13" xfId="0" applyFont="1" applyFill="1" applyBorder="1" applyAlignment="1">
      <alignment horizontal="left" vertical="center" wrapText="1"/>
    </xf>
    <xf numFmtId="0" fontId="21" fillId="4" borderId="14" xfId="0" applyFont="1" applyFill="1" applyBorder="1" applyAlignment="1">
      <alignment horizontal="left" vertical="center" wrapText="1"/>
    </xf>
    <xf numFmtId="0" fontId="21" fillId="4" borderId="15" xfId="0" applyFont="1" applyFill="1" applyBorder="1" applyAlignment="1">
      <alignment horizontal="left" vertical="center" wrapText="1"/>
    </xf>
    <xf numFmtId="14" fontId="18" fillId="4" borderId="16" xfId="0" applyNumberFormat="1" applyFont="1" applyFill="1" applyBorder="1" applyAlignment="1">
      <alignment horizontal="center" vertical="center"/>
    </xf>
    <xf numFmtId="14" fontId="18" fillId="4" borderId="14" xfId="0" applyNumberFormat="1" applyFont="1" applyFill="1" applyBorder="1" applyAlignment="1">
      <alignment horizontal="center" vertical="center"/>
    </xf>
    <xf numFmtId="14" fontId="18" fillId="4" borderId="17" xfId="0" applyNumberFormat="1" applyFont="1" applyFill="1" applyBorder="1" applyAlignment="1">
      <alignment horizontal="center" vertical="center"/>
    </xf>
    <xf numFmtId="0" fontId="23" fillId="4" borderId="16" xfId="0" applyFont="1" applyFill="1" applyBorder="1" applyAlignment="1">
      <alignment horizontal="center" vertical="center"/>
    </xf>
    <xf numFmtId="0" fontId="23" fillId="4" borderId="14" xfId="0" applyFont="1" applyFill="1" applyBorder="1" applyAlignment="1">
      <alignment horizontal="center" vertical="center"/>
    </xf>
    <xf numFmtId="0" fontId="23" fillId="4" borderId="15" xfId="0" applyFont="1" applyFill="1" applyBorder="1" applyAlignment="1">
      <alignment horizontal="center" vertical="center"/>
    </xf>
    <xf numFmtId="0" fontId="20" fillId="3" borderId="18"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20" fillId="3" borderId="19" xfId="0" applyFont="1" applyFill="1" applyBorder="1" applyAlignment="1">
      <alignment horizontal="center" vertical="center" wrapText="1"/>
    </xf>
    <xf numFmtId="49" fontId="16" fillId="4" borderId="10" xfId="0" applyNumberFormat="1" applyFont="1" applyFill="1" applyBorder="1" applyAlignment="1">
      <alignment horizontal="center" vertical="center"/>
    </xf>
    <xf numFmtId="49" fontId="16" fillId="4" borderId="11" xfId="0" applyNumberFormat="1" applyFont="1" applyFill="1" applyBorder="1" applyAlignment="1">
      <alignment horizontal="center" vertical="center"/>
    </xf>
    <xf numFmtId="49" fontId="16" fillId="4" borderId="12" xfId="0" applyNumberFormat="1" applyFont="1" applyFill="1" applyBorder="1" applyAlignment="1">
      <alignment horizontal="center" vertical="center"/>
    </xf>
    <xf numFmtId="14" fontId="19" fillId="3" borderId="16" xfId="0" applyNumberFormat="1" applyFont="1" applyFill="1" applyBorder="1" applyAlignment="1">
      <alignment horizontal="center" vertical="center"/>
    </xf>
    <xf numFmtId="14" fontId="19" fillId="3" borderId="14" xfId="0" applyNumberFormat="1" applyFont="1" applyFill="1" applyBorder="1" applyAlignment="1">
      <alignment horizontal="center" vertical="center"/>
    </xf>
    <xf numFmtId="14" fontId="19" fillId="3" borderId="17" xfId="0" applyNumberFormat="1" applyFont="1" applyFill="1" applyBorder="1" applyAlignment="1">
      <alignment horizontal="center" vertical="center"/>
    </xf>
    <xf numFmtId="0" fontId="17" fillId="3" borderId="13" xfId="0" applyFont="1" applyFill="1" applyBorder="1" applyAlignment="1">
      <alignment horizontal="left" vertical="center"/>
    </xf>
    <xf numFmtId="0" fontId="17" fillId="3" borderId="14" xfId="0" applyFont="1" applyFill="1" applyBorder="1" applyAlignment="1">
      <alignment horizontal="left" vertical="center"/>
    </xf>
    <xf numFmtId="0" fontId="17" fillId="3" borderId="15" xfId="0" applyFont="1" applyFill="1" applyBorder="1" applyAlignment="1">
      <alignment horizontal="left" vertical="center"/>
    </xf>
    <xf numFmtId="0" fontId="18" fillId="4" borderId="18"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8" fillId="4" borderId="19" xfId="0" applyFont="1" applyFill="1" applyBorder="1" applyAlignment="1">
      <alignment horizontal="center" vertical="center" wrapText="1"/>
    </xf>
    <xf numFmtId="0" fontId="15" fillId="0" borderId="0" xfId="0" applyFont="1" applyAlignment="1">
      <alignment horizontal="right"/>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6" fillId="4" borderId="0" xfId="0" applyFont="1" applyFill="1" applyAlignment="1">
      <alignment horizontal="center" vertical="center"/>
    </xf>
  </cellXfs>
  <cellStyles count="2">
    <cellStyle name="Millares 2" xfId="1" xr:uid="{38DAB9F4-DB4C-437B-9CE7-B58AEE5E4ABB}"/>
    <cellStyle name="Normal" xfId="0" builtinId="0"/>
  </cellStyles>
  <dxfs count="0"/>
  <tableStyles count="0" defaultTableStyle="TableStyleMedium2" defaultPivotStyle="PivotStyleLight16"/>
  <colors>
    <mruColors>
      <color rgb="FF008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TIR (Total Incident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C"/>
        </a:p>
      </c:txPr>
    </c:title>
    <c:autoTitleDeleted val="0"/>
    <c:plotArea>
      <c:layout/>
      <c:lineChart>
        <c:grouping val="standard"/>
        <c:varyColors val="0"/>
        <c:ser>
          <c:idx val="5"/>
          <c:order val="5"/>
          <c:tx>
            <c:strRef>
              <c:f>TIR!$A$14</c:f>
              <c:strCache>
                <c:ptCount val="1"/>
                <c:pt idx="0">
                  <c:v>Total Incident Rate</c:v>
                </c:pt>
              </c:strCache>
            </c:strRef>
          </c:tx>
          <c:spPr>
            <a:ln w="28575" cap="rnd">
              <a:solidFill>
                <a:schemeClr val="accent1">
                  <a:lumMod val="75000"/>
                </a:schemeClr>
              </a:solidFill>
              <a:round/>
            </a:ln>
            <a:effectLst/>
          </c:spPr>
          <c:marker>
            <c:symbol val="circle"/>
            <c:size val="5"/>
            <c:spPr>
              <a:solidFill>
                <a:schemeClr val="accent6"/>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ext>
              </c:extLst>
              <c:f>TIR!$C$6:$O$8</c:f>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TIR!$B$14:$O$14</c15:sqref>
                  </c15:fullRef>
                </c:ext>
              </c:extLst>
              <c:f>TIR!$C$14:$O$14</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6-B7C8-479C-A7BC-B6B3E622427D}"/>
            </c:ext>
          </c:extLst>
        </c:ser>
        <c:ser>
          <c:idx val="8"/>
          <c:order val="8"/>
          <c:tx>
            <c:strRef>
              <c:f>TIR!$A$17</c:f>
              <c:strCache>
                <c:ptCount val="1"/>
                <c:pt idx="0">
                  <c:v>Meta</c:v>
                </c:pt>
              </c:strCache>
            </c:strRef>
          </c:tx>
          <c:spPr>
            <a:ln w="28575" cap="rnd">
              <a:solidFill>
                <a:srgbClr val="FF0000"/>
              </a:solidFill>
              <a:round/>
            </a:ln>
            <a:effectLst/>
          </c:spPr>
          <c:marker>
            <c:symbol val="circle"/>
            <c:size val="5"/>
            <c:spPr>
              <a:solidFill>
                <a:schemeClr val="accent3">
                  <a:lumMod val="60000"/>
                </a:schemeClr>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ext>
              </c:extLst>
              <c:f>TIR!$C$6:$O$8</c:f>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TIR!$B$17:$O$17</c15:sqref>
                  </c15:fullRef>
                </c:ext>
              </c:extLst>
              <c:f>TIR!$C$17:$O$17</c:f>
              <c:numCache>
                <c:formatCode>General</c:formatCode>
                <c:ptCount val="13"/>
                <c:pt idx="0">
                  <c:v>1.65</c:v>
                </c:pt>
                <c:pt idx="1">
                  <c:v>1.65</c:v>
                </c:pt>
                <c:pt idx="2">
                  <c:v>1.65</c:v>
                </c:pt>
                <c:pt idx="3">
                  <c:v>1.65</c:v>
                </c:pt>
                <c:pt idx="4">
                  <c:v>1.65</c:v>
                </c:pt>
                <c:pt idx="5">
                  <c:v>1.65</c:v>
                </c:pt>
                <c:pt idx="6">
                  <c:v>1.65</c:v>
                </c:pt>
                <c:pt idx="7">
                  <c:v>1.65</c:v>
                </c:pt>
                <c:pt idx="8">
                  <c:v>1.65</c:v>
                </c:pt>
                <c:pt idx="9">
                  <c:v>1.65</c:v>
                </c:pt>
                <c:pt idx="10">
                  <c:v>1.65</c:v>
                </c:pt>
                <c:pt idx="11">
                  <c:v>1.65</c:v>
                </c:pt>
                <c:pt idx="12">
                  <c:v>1.65</c:v>
                </c:pt>
              </c:numCache>
            </c:numRef>
          </c:val>
          <c:smooth val="0"/>
          <c:extLst>
            <c:ext xmlns:c16="http://schemas.microsoft.com/office/drawing/2014/chart" uri="{C3380CC4-5D6E-409C-BE32-E72D297353CC}">
              <c16:uniqueId val="{00000009-B7C8-479C-A7BC-B6B3E622427D}"/>
            </c:ext>
          </c:extLst>
        </c:ser>
        <c:dLbls>
          <c:dLblPos val="t"/>
          <c:showLegendKey val="0"/>
          <c:showVal val="1"/>
          <c:showCatName val="0"/>
          <c:showSerName val="0"/>
          <c:showPercent val="0"/>
          <c:showBubbleSize val="0"/>
        </c:dLbls>
        <c:marker val="1"/>
        <c:smooth val="0"/>
        <c:axId val="1501770735"/>
        <c:axId val="1501772399"/>
        <c:extLst>
          <c:ext xmlns:c15="http://schemas.microsoft.com/office/drawing/2012/chart" uri="{02D57815-91ED-43cb-92C2-25804820EDAC}">
            <c15:filteredLineSeries>
              <c15:ser>
                <c:idx val="0"/>
                <c:order val="0"/>
                <c:tx>
                  <c:strRef>
                    <c:extLst>
                      <c:ext uri="{02D57815-91ED-43cb-92C2-25804820EDAC}">
                        <c15:formulaRef>
                          <c15:sqref>TIR!$A$9</c15:sqref>
                        </c15:formulaRef>
                      </c:ext>
                    </c:extLst>
                    <c:strCache>
                      <c:ptCount val="1"/>
                      <c:pt idx="0">
                        <c:v>Enfermedades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uri="{02D57815-91ED-43cb-92C2-25804820EDAC}">
                        <c15:fullRef>
                          <c15:sqref>TIR!$B$9:$O$9</c15:sqref>
                        </c15:fullRef>
                        <c15:formulaRef>
                          <c15:sqref>TIR!$C$9:$O$9</c15:sqref>
                        </c15:formulaRef>
                      </c:ext>
                    </c:extLst>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2-B7C8-479C-A7BC-B6B3E622427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TIR!$A$10</c15:sqref>
                        </c15:formulaRef>
                      </c:ext>
                    </c:extLst>
                    <c:strCache>
                      <c:ptCount val="1"/>
                      <c:pt idx="0">
                        <c:v>Accidentes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TIR!$B$10:$O$10</c15:sqref>
                        </c15:fullRef>
                        <c15:formulaRef>
                          <c15:sqref>TIR!$C$10:$O$10</c15:sqref>
                        </c15:formulaRef>
                      </c:ext>
                    </c:extLst>
                    <c:numCache>
                      <c:formatCode>0</c:formatCode>
                      <c:ptCount val="13"/>
                      <c:pt idx="0">
                        <c:v>0</c:v>
                      </c:pt>
                      <c:pt idx="1">
                        <c:v>0</c:v>
                      </c:pt>
                      <c:pt idx="2">
                        <c:v>0</c:v>
                      </c:pt>
                      <c:pt idx="3">
                        <c:v>0</c:v>
                      </c:pt>
                      <c:pt idx="12">
                        <c:v>0</c:v>
                      </c:pt>
                    </c:numCache>
                  </c:numRef>
                </c:val>
                <c:smooth val="0"/>
                <c:extLst xmlns:c15="http://schemas.microsoft.com/office/drawing/2012/chart">
                  <c:ext xmlns:c16="http://schemas.microsoft.com/office/drawing/2014/chart" uri="{C3380CC4-5D6E-409C-BE32-E72D297353CC}">
                    <c16:uniqueId val="{00000003-B7C8-479C-A7BC-B6B3E622427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TIR!$A$11</c15:sqref>
                        </c15:formulaRef>
                      </c:ext>
                    </c:extLst>
                    <c:strCache>
                      <c:ptCount val="1"/>
                      <c:pt idx="0">
                        <c:v>Dias Perdidos</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TIR!$B$11:$O$11</c15:sqref>
                        </c15:fullRef>
                        <c15:formulaRef>
                          <c15:sqref>TIR!$C$11:$O$11</c15:sqref>
                        </c15:formulaRef>
                      </c:ext>
                    </c:extLst>
                    <c:numCache>
                      <c:formatCode>0</c:formatCode>
                      <c:ptCount val="13"/>
                      <c:pt idx="0">
                        <c:v>0</c:v>
                      </c:pt>
                      <c:pt idx="1">
                        <c:v>0</c:v>
                      </c:pt>
                      <c:pt idx="2">
                        <c:v>0</c:v>
                      </c:pt>
                      <c:pt idx="3">
                        <c:v>0</c:v>
                      </c:pt>
                      <c:pt idx="12">
                        <c:v>0</c:v>
                      </c:pt>
                    </c:numCache>
                  </c:numRef>
                </c:val>
                <c:smooth val="0"/>
                <c:extLst xmlns:c15="http://schemas.microsoft.com/office/drawing/2012/chart">
                  <c:ext xmlns:c16="http://schemas.microsoft.com/office/drawing/2014/chart" uri="{C3380CC4-5D6E-409C-BE32-E72D297353CC}">
                    <c16:uniqueId val="{00000004-B7C8-479C-A7BC-B6B3E622427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TIR!$A$12</c15:sqref>
                        </c15:formulaRef>
                      </c:ext>
                    </c:extLst>
                    <c:strCache>
                      <c:ptCount val="1"/>
                      <c:pt idx="0">
                        <c:v>Horas Hombres Trabajadas</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TIR!$B$12:$O$12</c15:sqref>
                        </c15:fullRef>
                        <c15:formulaRef>
                          <c15:sqref>TIR!$C$12:$O$12</c15:sqref>
                        </c15:formulaRef>
                      </c:ext>
                    </c:extLst>
                    <c:numCache>
                      <c:formatCode>0.00</c:formatCode>
                      <c:ptCount val="13"/>
                      <c:pt idx="0">
                        <c:v>44708.09</c:v>
                      </c:pt>
                      <c:pt idx="1">
                        <c:v>44133.69</c:v>
                      </c:pt>
                      <c:pt idx="2">
                        <c:v>40269.410000000003</c:v>
                      </c:pt>
                      <c:pt idx="3">
                        <c:v>24865.82</c:v>
                      </c:pt>
                      <c:pt idx="12" formatCode="0.0">
                        <c:v>153977.01</c:v>
                      </c:pt>
                    </c:numCache>
                  </c:numRef>
                </c:val>
                <c:smooth val="0"/>
                <c:extLst xmlns:c15="http://schemas.microsoft.com/office/drawing/2012/chart">
                  <c:ext xmlns:c16="http://schemas.microsoft.com/office/drawing/2014/chart" uri="{C3380CC4-5D6E-409C-BE32-E72D297353CC}">
                    <c16:uniqueId val="{00000005-B7C8-479C-A7BC-B6B3E622427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TIR!$A$13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5"/>
                      </a:solidFill>
                      <a:prstDash val="sysDot"/>
                    </a:ln>
                    <a:effectLst/>
                  </c:spPr>
                  <c:trendlineType val="linear"/>
                  <c:dispRSqr val="0"/>
                  <c:dispEq val="0"/>
                </c:trendline>
                <c:cat>
                  <c:strRef>
                    <c:extLst>
                      <c:ext xmlns:c15="http://schemas.microsoft.com/office/drawing/2012/char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TIR!$B$13:$O$13</c15:sqref>
                        </c15:fullRef>
                        <c15:formulaRef>
                          <c15:sqref>TIR!$C$13:$O$13</c15:sqref>
                        </c15:formulaRef>
                      </c:ext>
                    </c:extLst>
                    <c:numCache>
                      <c:formatCode>General</c:formatCode>
                      <c:ptCount val="13"/>
                    </c:numCache>
                  </c:numRef>
                </c:val>
                <c:smooth val="0"/>
                <c:extLst xmlns:c15="http://schemas.microsoft.com/office/drawing/2012/chart">
                  <c:ext xmlns:c16="http://schemas.microsoft.com/office/drawing/2014/chart" uri="{C3380CC4-5D6E-409C-BE32-E72D297353CC}">
                    <c16:uniqueId val="{00000001-B7C8-479C-A7BC-B6B3E622427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TIR!$A$15</c15:sqref>
                        </c15:formulaRef>
                      </c:ext>
                    </c:extLst>
                    <c:strCache>
                      <c:ptCount val="1"/>
                      <c:pt idx="0">
                        <c:v>Indice de Gravedad</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TIR!$B$15:$O$15</c15:sqref>
                        </c15:fullRef>
                        <c15:formulaRef>
                          <c15:sqref>TIR!$C$15:$O$15</c15:sqref>
                        </c15:formulaRef>
                      </c:ext>
                    </c:extLst>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xmlns:c15="http://schemas.microsoft.com/office/drawing/2012/chart">
                  <c:ext xmlns:c16="http://schemas.microsoft.com/office/drawing/2014/chart" uri="{C3380CC4-5D6E-409C-BE32-E72D297353CC}">
                    <c16:uniqueId val="{00000007-B7C8-479C-A7BC-B6B3E622427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TIR!$A$16</c15:sqref>
                        </c15:formulaRef>
                      </c:ext>
                    </c:extLst>
                    <c:strCache>
                      <c:ptCount val="1"/>
                      <c:pt idx="0">
                        <c:v>Tasa de Riesgo</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TIR!$B$6:$O$8</c15:sqref>
                        </c15:fullRef>
                        <c15:formulaRef>
                          <c15:sqref>TIR!$C$6:$O$8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xmlns:c15="http://schemas.microsoft.com/office/drawing/2012/chart" uri="{02D57815-91ED-43cb-92C2-25804820EDAC}">
                        <c15:fullRef>
                          <c15:sqref>TIR!$B$16:$O$16</c15:sqref>
                        </c15:fullRef>
                        <c15:formulaRef>
                          <c15:sqref>TIR!$C$16:$O$16</c15:sqref>
                        </c15:formulaRef>
                      </c:ext>
                    </c:extLst>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xmlns:c15="http://schemas.microsoft.com/office/drawing/2012/chart">
                  <c:ext xmlns:c16="http://schemas.microsoft.com/office/drawing/2014/chart" uri="{C3380CC4-5D6E-409C-BE32-E72D297353CC}">
                    <c16:uniqueId val="{00000008-B7C8-479C-A7BC-B6B3E622427D}"/>
                  </c:ext>
                </c:extLst>
              </c15:ser>
            </c15:filteredLineSeries>
          </c:ext>
        </c:extLst>
      </c:lineChart>
      <c:catAx>
        <c:axId val="150177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501772399"/>
        <c:crosses val="autoZero"/>
        <c:auto val="1"/>
        <c:lblAlgn val="ctr"/>
        <c:lblOffset val="100"/>
        <c:noMultiLvlLbl val="0"/>
      </c:catAx>
      <c:valAx>
        <c:axId val="1501772399"/>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501770735"/>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s-EC"/>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TRIR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C"/>
        </a:p>
      </c:txPr>
    </c:title>
    <c:autoTitleDeleted val="0"/>
    <c:plotArea>
      <c:layout/>
      <c:lineChart>
        <c:grouping val="standard"/>
        <c:varyColors val="0"/>
        <c:ser>
          <c:idx val="5"/>
          <c:order val="5"/>
          <c:tx>
            <c:strRef>
              <c:f>TRIR!$A$14:$B$14</c:f>
              <c:strCache>
                <c:ptCount val="2"/>
                <c:pt idx="0">
                  <c:v>Total Incident Rate</c:v>
                </c:pt>
                <c:pt idx="1">
                  <c:v>TIR</c:v>
                </c:pt>
              </c:strCache>
            </c:strRef>
          </c:tx>
          <c:spPr>
            <a:ln w="28575" cap="rnd">
              <a:solidFill>
                <a:schemeClr val="accent1">
                  <a:lumMod val="75000"/>
                </a:schemeClr>
              </a:solidFill>
              <a:round/>
            </a:ln>
            <a:effectLst/>
          </c:spPr>
          <c:marker>
            <c:symbol val="circle"/>
            <c:size val="5"/>
            <c:spPr>
              <a:solidFill>
                <a:schemeClr val="accent6"/>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TRIR!$C$6:$O$8</c:f>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f>TRIR!$C$14:$O$14</c:f>
              <c:numCache>
                <c:formatCode>0.0</c:formatCode>
                <c:ptCount val="13"/>
                <c:pt idx="0">
                  <c:v>22.367316519225046</c:v>
                </c:pt>
                <c:pt idx="1">
                  <c:v>4.5316854312431163</c:v>
                </c:pt>
                <c:pt idx="2">
                  <c:v>19.866196202030274</c:v>
                </c:pt>
                <c:pt idx="3">
                  <c:v>0</c:v>
                </c:pt>
                <c:pt idx="4">
                  <c:v>0</c:v>
                </c:pt>
                <c:pt idx="5">
                  <c:v>0</c:v>
                </c:pt>
                <c:pt idx="6">
                  <c:v>0</c:v>
                </c:pt>
                <c:pt idx="7">
                  <c:v>0</c:v>
                </c:pt>
                <c:pt idx="8">
                  <c:v>0</c:v>
                </c:pt>
                <c:pt idx="9">
                  <c:v>0</c:v>
                </c:pt>
                <c:pt idx="10">
                  <c:v>0</c:v>
                </c:pt>
                <c:pt idx="11">
                  <c:v>0</c:v>
                </c:pt>
                <c:pt idx="12">
                  <c:v>12.988952051997892</c:v>
                </c:pt>
              </c:numCache>
            </c:numRef>
          </c:val>
          <c:smooth val="0"/>
          <c:extLst>
            <c:ext xmlns:c16="http://schemas.microsoft.com/office/drawing/2014/chart" uri="{C3380CC4-5D6E-409C-BE32-E72D297353CC}">
              <c16:uniqueId val="{00000000-B6B9-4E9E-8D5D-FFE12B2A5374}"/>
            </c:ext>
          </c:extLst>
        </c:ser>
        <c:dLbls>
          <c:dLblPos val="t"/>
          <c:showLegendKey val="0"/>
          <c:showVal val="1"/>
          <c:showCatName val="0"/>
          <c:showSerName val="0"/>
          <c:showPercent val="0"/>
          <c:showBubbleSize val="0"/>
        </c:dLbls>
        <c:marker val="1"/>
        <c:smooth val="0"/>
        <c:axId val="1501770735"/>
        <c:axId val="1501772399"/>
        <c:extLst>
          <c:ext xmlns:c15="http://schemas.microsoft.com/office/drawing/2012/chart" uri="{02D57815-91ED-43cb-92C2-25804820EDAC}">
            <c15:filteredLineSeries>
              <c15:ser>
                <c:idx val="0"/>
                <c:order val="0"/>
                <c:tx>
                  <c:strRef>
                    <c:extLst>
                      <c:ext uri="{02D57815-91ED-43cb-92C2-25804820EDAC}">
                        <c15:formulaRef>
                          <c15:sqref>TRIR!$A$9:$B$9</c15:sqref>
                        </c15:formulaRef>
                      </c:ext>
                    </c:extLst>
                    <c:strCache>
                      <c:ptCount val="2"/>
                      <c:pt idx="0">
                        <c:v>Enfermedades</c:v>
                      </c:pt>
                      <c:pt idx="1">
                        <c:v>EP</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c:ext uri="{02D57815-91ED-43cb-92C2-25804820EDAC}">
                        <c15:formulaRef>
                          <c15:sqref>TRIR!$C$9:$O$9</c15:sqref>
                        </c15:formulaRef>
                      </c:ext>
                    </c:extLst>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1-B6B9-4E9E-8D5D-FFE12B2A537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TRIR!$A$10:$B$10</c15:sqref>
                        </c15:formulaRef>
                      </c:ext>
                    </c:extLst>
                    <c:strCache>
                      <c:ptCount val="2"/>
                      <c:pt idx="0">
                        <c:v>Incidentes (Primeros Auxilios, contratistas, visitantes)</c:v>
                      </c:pt>
                      <c:pt idx="1">
                        <c:v>AT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xmlns:c15="http://schemas.microsoft.com/office/drawing/2012/chart">
                      <c:ext xmlns:c15="http://schemas.microsoft.com/office/drawing/2012/chart" uri="{02D57815-91ED-43cb-92C2-25804820EDAC}">
                        <c15:formulaRef>
                          <c15:sqref>TRIR!$C$10:$O$10</c15:sqref>
                        </c15:formulaRef>
                      </c:ext>
                    </c:extLst>
                    <c:numCache>
                      <c:formatCode>0</c:formatCode>
                      <c:ptCount val="13"/>
                      <c:pt idx="0">
                        <c:v>5</c:v>
                      </c:pt>
                      <c:pt idx="1">
                        <c:v>1</c:v>
                      </c:pt>
                      <c:pt idx="2">
                        <c:v>4</c:v>
                      </c:pt>
                      <c:pt idx="3">
                        <c:v>0</c:v>
                      </c:pt>
                      <c:pt idx="12">
                        <c:v>10</c:v>
                      </c:pt>
                    </c:numCache>
                  </c:numRef>
                </c:val>
                <c:smooth val="0"/>
                <c:extLst xmlns:c15="http://schemas.microsoft.com/office/drawing/2012/chart">
                  <c:ext xmlns:c16="http://schemas.microsoft.com/office/drawing/2014/chart" uri="{C3380CC4-5D6E-409C-BE32-E72D297353CC}">
                    <c16:uniqueId val="{00000002-B6B9-4E9E-8D5D-FFE12B2A537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TRIR!$A$11:$B$11</c15:sqref>
                        </c15:formulaRef>
                      </c:ext>
                    </c:extLst>
                    <c:strCache>
                      <c:ptCount val="2"/>
                      <c:pt idx="0">
                        <c:v>Dias Perdidos</c:v>
                      </c:pt>
                      <c:pt idx="1">
                        <c:v>DP</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xmlns:c15="http://schemas.microsoft.com/office/drawing/2012/chart">
                      <c:ext xmlns:c15="http://schemas.microsoft.com/office/drawing/2012/chart" uri="{02D57815-91ED-43cb-92C2-25804820EDAC}">
                        <c15:formulaRef>
                          <c15:sqref>TRIR!$C$11:$O$11</c15:sqref>
                        </c15:formulaRef>
                      </c:ext>
                    </c:extLst>
                    <c:numCache>
                      <c:formatCode>0</c:formatCode>
                      <c:ptCount val="13"/>
                      <c:pt idx="0">
                        <c:v>1</c:v>
                      </c:pt>
                      <c:pt idx="1">
                        <c:v>0</c:v>
                      </c:pt>
                      <c:pt idx="2">
                        <c:v>0</c:v>
                      </c:pt>
                      <c:pt idx="3">
                        <c:v>0</c:v>
                      </c:pt>
                      <c:pt idx="12">
                        <c:v>1</c:v>
                      </c:pt>
                    </c:numCache>
                  </c:numRef>
                </c:val>
                <c:smooth val="0"/>
                <c:extLst xmlns:c15="http://schemas.microsoft.com/office/drawing/2012/chart">
                  <c:ext xmlns:c16="http://schemas.microsoft.com/office/drawing/2014/chart" uri="{C3380CC4-5D6E-409C-BE32-E72D297353CC}">
                    <c16:uniqueId val="{00000003-B6B9-4E9E-8D5D-FFE12B2A537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TRIR!$A$12:$B$12</c15:sqref>
                        </c15:formulaRef>
                      </c:ext>
                    </c:extLst>
                    <c:strCache>
                      <c:ptCount val="2"/>
                      <c:pt idx="0">
                        <c:v>Horas Hombres Trabajadas</c:v>
                      </c:pt>
                      <c:pt idx="1">
                        <c:v>HHT</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xmlns:c15="http://schemas.microsoft.com/office/drawing/2012/chart">
                      <c:ext xmlns:c15="http://schemas.microsoft.com/office/drawing/2012/chart" uri="{02D57815-91ED-43cb-92C2-25804820EDAC}">
                        <c15:formulaRef>
                          <c15:sqref>TRIR!$C$12:$O$12</c15:sqref>
                        </c15:formulaRef>
                      </c:ext>
                    </c:extLst>
                    <c:numCache>
                      <c:formatCode>0.00</c:formatCode>
                      <c:ptCount val="13"/>
                      <c:pt idx="0">
                        <c:v>44708.09</c:v>
                      </c:pt>
                      <c:pt idx="1">
                        <c:v>44133.69</c:v>
                      </c:pt>
                      <c:pt idx="2">
                        <c:v>40269.410000000003</c:v>
                      </c:pt>
                      <c:pt idx="3">
                        <c:v>24865.82</c:v>
                      </c:pt>
                      <c:pt idx="12" formatCode="0">
                        <c:v>153977.01</c:v>
                      </c:pt>
                    </c:numCache>
                  </c:numRef>
                </c:val>
                <c:smooth val="0"/>
                <c:extLst xmlns:c15="http://schemas.microsoft.com/office/drawing/2012/chart">
                  <c:ext xmlns:c16="http://schemas.microsoft.com/office/drawing/2014/chart" uri="{C3380CC4-5D6E-409C-BE32-E72D297353CC}">
                    <c16:uniqueId val="{00000004-B6B9-4E9E-8D5D-FFE12B2A5374}"/>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TRIR!$A$13:$B$13</c15:sqref>
                        </c15:formulaRef>
                      </c:ext>
                    </c:extLst>
                    <c:strCache>
                      <c:ptCount val="2"/>
                      <c:pt idx="0">
                        <c:v>Horas Hombres Trabajadas</c:v>
                      </c:pt>
                      <c:pt idx="1">
                        <c:v>HHT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5"/>
                      </a:solidFill>
                      <a:prstDash val="sysDot"/>
                    </a:ln>
                    <a:effectLst/>
                  </c:spPr>
                  <c:trendlineType val="linear"/>
                  <c:dispRSqr val="0"/>
                  <c:dispEq val="0"/>
                </c:trendline>
                <c:cat>
                  <c:strRef>
                    <c:extLst xmlns:c15="http://schemas.microsoft.com/office/drawing/2012/chart">
                      <c:ext xmlns:c15="http://schemas.microsoft.com/office/drawing/2012/char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xmlns:c15="http://schemas.microsoft.com/office/drawing/2012/chart">
                      <c:ext xmlns:c15="http://schemas.microsoft.com/office/drawing/2012/chart" uri="{02D57815-91ED-43cb-92C2-25804820EDAC}">
                        <c15:formulaRef>
                          <c15:sqref>TRIR!$C$13:$O$13</c15:sqref>
                        </c15:formulaRef>
                      </c:ext>
                    </c:extLst>
                    <c:numCache>
                      <c:formatCode>General</c:formatCode>
                      <c:ptCount val="13"/>
                    </c:numCache>
                  </c:numRef>
                </c:val>
                <c:smooth val="0"/>
                <c:extLst xmlns:c15="http://schemas.microsoft.com/office/drawing/2012/chart">
                  <c:ext xmlns:c16="http://schemas.microsoft.com/office/drawing/2014/chart" uri="{C3380CC4-5D6E-409C-BE32-E72D297353CC}">
                    <c16:uniqueId val="{00000006-B6B9-4E9E-8D5D-FFE12B2A5374}"/>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TRIR!$A$15:$B$15</c15:sqref>
                        </c15:formulaRef>
                      </c:ext>
                    </c:extLst>
                    <c:strCache>
                      <c:ptCount val="2"/>
                      <c:pt idx="0">
                        <c:v>Indice de Gravedad</c:v>
                      </c:pt>
                      <c:pt idx="1">
                        <c:v>IG</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xmlns:c15="http://schemas.microsoft.com/office/drawing/2012/chart">
                      <c:ext xmlns:c15="http://schemas.microsoft.com/office/drawing/2012/chart" uri="{02D57815-91ED-43cb-92C2-25804820EDAC}">
                        <c15:formulaRef>
                          <c15:sqref>TRIR!$C$15:$O$15</c15:sqref>
                        </c15:formulaRef>
                      </c:ext>
                    </c:extLst>
                    <c:numCache>
                      <c:formatCode>0.0</c:formatCode>
                      <c:ptCount val="13"/>
                      <c:pt idx="0">
                        <c:v>4.4734633038450093</c:v>
                      </c:pt>
                      <c:pt idx="1">
                        <c:v>0</c:v>
                      </c:pt>
                      <c:pt idx="2">
                        <c:v>0</c:v>
                      </c:pt>
                      <c:pt idx="3">
                        <c:v>0</c:v>
                      </c:pt>
                      <c:pt idx="4">
                        <c:v>0</c:v>
                      </c:pt>
                      <c:pt idx="5">
                        <c:v>0</c:v>
                      </c:pt>
                      <c:pt idx="6">
                        <c:v>0</c:v>
                      </c:pt>
                      <c:pt idx="7">
                        <c:v>0</c:v>
                      </c:pt>
                      <c:pt idx="8">
                        <c:v>0</c:v>
                      </c:pt>
                      <c:pt idx="9">
                        <c:v>0</c:v>
                      </c:pt>
                      <c:pt idx="10">
                        <c:v>0</c:v>
                      </c:pt>
                      <c:pt idx="11">
                        <c:v>0</c:v>
                      </c:pt>
                      <c:pt idx="12">
                        <c:v>1.2988952051997891</c:v>
                      </c:pt>
                    </c:numCache>
                  </c:numRef>
                </c:val>
                <c:smooth val="0"/>
                <c:extLst xmlns:c15="http://schemas.microsoft.com/office/drawing/2012/chart">
                  <c:ext xmlns:c16="http://schemas.microsoft.com/office/drawing/2014/chart" uri="{C3380CC4-5D6E-409C-BE32-E72D297353CC}">
                    <c16:uniqueId val="{00000007-B6B9-4E9E-8D5D-FFE12B2A537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TRIR!$A$16:$B$16</c15:sqref>
                        </c15:formulaRef>
                      </c:ext>
                    </c:extLst>
                    <c:strCache>
                      <c:ptCount val="2"/>
                      <c:pt idx="0">
                        <c:v>Tasa de Riesgo</c:v>
                      </c:pt>
                      <c:pt idx="1">
                        <c:v>TR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C"/>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TRIR!$C$6:$O$8</c15:sqref>
                        </c15:formulaRef>
                      </c:ext>
                    </c:extLst>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Acumulado</c:v>
                      </c:pt>
                    </c:strCache>
                  </c:strRef>
                </c:cat>
                <c:val>
                  <c:numRef>
                    <c:extLst xmlns:c15="http://schemas.microsoft.com/office/drawing/2012/chart">
                      <c:ext xmlns:c15="http://schemas.microsoft.com/office/drawing/2012/chart" uri="{02D57815-91ED-43cb-92C2-25804820EDAC}">
                        <c15:formulaRef>
                          <c15:sqref>TRIR!$C$16:$O$16</c15:sqref>
                        </c15:formulaRef>
                      </c:ext>
                    </c:extLst>
                    <c:numCache>
                      <c:formatCode>0.0</c:formatCode>
                      <c:ptCount val="13"/>
                      <c:pt idx="0">
                        <c:v>0.2</c:v>
                      </c:pt>
                      <c:pt idx="1">
                        <c:v>0</c:v>
                      </c:pt>
                      <c:pt idx="2">
                        <c:v>0</c:v>
                      </c:pt>
                      <c:pt idx="3">
                        <c:v>0</c:v>
                      </c:pt>
                      <c:pt idx="4">
                        <c:v>0</c:v>
                      </c:pt>
                      <c:pt idx="5">
                        <c:v>0</c:v>
                      </c:pt>
                      <c:pt idx="6">
                        <c:v>0</c:v>
                      </c:pt>
                      <c:pt idx="7">
                        <c:v>0</c:v>
                      </c:pt>
                      <c:pt idx="8">
                        <c:v>0</c:v>
                      </c:pt>
                      <c:pt idx="9">
                        <c:v>0</c:v>
                      </c:pt>
                      <c:pt idx="10">
                        <c:v>0</c:v>
                      </c:pt>
                      <c:pt idx="11">
                        <c:v>0</c:v>
                      </c:pt>
                      <c:pt idx="12">
                        <c:v>9.9999999999999992E-2</c:v>
                      </c:pt>
                    </c:numCache>
                  </c:numRef>
                </c:val>
                <c:smooth val="0"/>
                <c:extLst xmlns:c15="http://schemas.microsoft.com/office/drawing/2012/chart">
                  <c:ext xmlns:c16="http://schemas.microsoft.com/office/drawing/2014/chart" uri="{C3380CC4-5D6E-409C-BE32-E72D297353CC}">
                    <c16:uniqueId val="{00000008-B6B9-4E9E-8D5D-FFE12B2A5374}"/>
                  </c:ext>
                </c:extLst>
              </c15:ser>
            </c15:filteredLineSeries>
          </c:ext>
        </c:extLst>
      </c:lineChart>
      <c:catAx>
        <c:axId val="150177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501772399"/>
        <c:crosses val="autoZero"/>
        <c:auto val="1"/>
        <c:lblAlgn val="ctr"/>
        <c:lblOffset val="100"/>
        <c:noMultiLvlLbl val="0"/>
      </c:catAx>
      <c:valAx>
        <c:axId val="1501772399"/>
        <c:scaling>
          <c:orientation val="minMax"/>
          <c:max val="3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501770735"/>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s-EC"/>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224596</xdr:colOff>
      <xdr:row>6</xdr:row>
      <xdr:rowOff>201705</xdr:rowOff>
    </xdr:from>
    <xdr:to>
      <xdr:col>12</xdr:col>
      <xdr:colOff>225717</xdr:colOff>
      <xdr:row>21</xdr:row>
      <xdr:rowOff>201704</xdr:rowOff>
    </xdr:to>
    <xdr:graphicFrame macro="">
      <xdr:nvGraphicFramePr>
        <xdr:cNvPr id="2" name="Gráfico 1">
          <a:extLst>
            <a:ext uri="{FF2B5EF4-FFF2-40B4-BE49-F238E27FC236}">
              <a16:creationId xmlns:a16="http://schemas.microsoft.com/office/drawing/2014/main" id="{C8E77B25-2D76-41E4-AF2E-44940E42B8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457839</xdr:colOff>
      <xdr:row>7</xdr:row>
      <xdr:rowOff>0</xdr:rowOff>
    </xdr:from>
    <xdr:to>
      <xdr:col>18</xdr:col>
      <xdr:colOff>843641</xdr:colOff>
      <xdr:row>21</xdr:row>
      <xdr:rowOff>190500</xdr:rowOff>
    </xdr:to>
    <xdr:graphicFrame macro="">
      <xdr:nvGraphicFramePr>
        <xdr:cNvPr id="3" name="Gráfico 2">
          <a:extLst>
            <a:ext uri="{FF2B5EF4-FFF2-40B4-BE49-F238E27FC236}">
              <a16:creationId xmlns:a16="http://schemas.microsoft.com/office/drawing/2014/main" id="{6DB6F146-B647-447B-9E24-2B88EF8CC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EFE4-3BC2-4AD3-B719-3F012348D6D9}">
  <sheetPr>
    <tabColor theme="9"/>
  </sheetPr>
  <dimension ref="A1:S22"/>
  <sheetViews>
    <sheetView tabSelected="1" zoomScale="85" zoomScaleNormal="85" workbookViewId="0">
      <selection activeCell="I3" sqref="I3"/>
    </sheetView>
  </sheetViews>
  <sheetFormatPr baseColWidth="10" defaultRowHeight="15" x14ac:dyDescent="0.25"/>
  <cols>
    <col min="3" max="3" width="12.5703125" customWidth="1"/>
    <col min="12" max="12" width="12.42578125" customWidth="1"/>
    <col min="18" max="18" width="9.85546875" customWidth="1"/>
    <col min="19" max="19" width="13.7109375" customWidth="1"/>
  </cols>
  <sheetData>
    <row r="1" spans="1:19" ht="15.75" x14ac:dyDescent="0.25">
      <c r="Q1" s="91" t="s">
        <v>120</v>
      </c>
      <c r="R1" s="91"/>
      <c r="S1" s="23" t="s">
        <v>119</v>
      </c>
    </row>
    <row r="2" spans="1:19" ht="15.75" x14ac:dyDescent="0.25">
      <c r="Q2" s="91" t="s">
        <v>121</v>
      </c>
      <c r="R2" s="91"/>
      <c r="S2" s="23" t="s">
        <v>1</v>
      </c>
    </row>
    <row r="3" spans="1:19" ht="15.75" x14ac:dyDescent="0.25">
      <c r="Q3" s="91" t="s">
        <v>121</v>
      </c>
      <c r="R3" s="91"/>
      <c r="S3" s="60"/>
    </row>
    <row r="4" spans="1:19" ht="15.75" x14ac:dyDescent="0.25">
      <c r="Q4" s="91" t="s">
        <v>122</v>
      </c>
      <c r="R4" s="91"/>
      <c r="S4" s="23" t="s">
        <v>123</v>
      </c>
    </row>
    <row r="5" spans="1:19" ht="15.75" x14ac:dyDescent="0.25">
      <c r="Q5" s="91" t="s">
        <v>0</v>
      </c>
      <c r="R5" s="91"/>
      <c r="S5" s="23" t="s">
        <v>124</v>
      </c>
    </row>
    <row r="6" spans="1:19" ht="32.25" customHeight="1" x14ac:dyDescent="0.25">
      <c r="A6" s="73" t="s">
        <v>342</v>
      </c>
      <c r="B6" s="74"/>
      <c r="C6" s="74"/>
      <c r="D6" s="74"/>
      <c r="E6" s="74"/>
      <c r="F6" s="74"/>
      <c r="G6" s="74"/>
      <c r="H6" s="74"/>
      <c r="I6" s="74"/>
      <c r="J6" s="74"/>
      <c r="K6" s="74"/>
      <c r="L6" s="74"/>
      <c r="M6" s="74"/>
      <c r="N6" s="74"/>
      <c r="O6" s="74"/>
      <c r="P6" s="74"/>
      <c r="Q6" s="74"/>
      <c r="R6" s="74"/>
      <c r="S6" s="75"/>
    </row>
    <row r="7" spans="1:19" ht="15.75" thickBot="1" x14ac:dyDescent="0.3"/>
    <row r="8" spans="1:19" ht="22.5" customHeight="1" x14ac:dyDescent="0.25">
      <c r="A8" s="79" t="s">
        <v>343</v>
      </c>
      <c r="B8" s="80"/>
      <c r="C8" s="80"/>
      <c r="D8" s="80"/>
      <c r="E8" s="80"/>
      <c r="F8" s="81"/>
    </row>
    <row r="9" spans="1:19" ht="19.5" customHeight="1" x14ac:dyDescent="0.25">
      <c r="A9" s="67" t="s">
        <v>125</v>
      </c>
      <c r="B9" s="68"/>
      <c r="C9" s="69"/>
      <c r="D9" s="70">
        <v>43734</v>
      </c>
      <c r="E9" s="71"/>
      <c r="F9" s="72"/>
    </row>
    <row r="10" spans="1:19" ht="16.5" customHeight="1" x14ac:dyDescent="0.25">
      <c r="A10" s="67" t="s">
        <v>126</v>
      </c>
      <c r="B10" s="68"/>
      <c r="C10" s="69"/>
      <c r="D10" s="70">
        <v>43921</v>
      </c>
      <c r="E10" s="71"/>
      <c r="F10" s="72"/>
    </row>
    <row r="11" spans="1:19" ht="21" customHeight="1" x14ac:dyDescent="0.25">
      <c r="A11" s="85" t="s">
        <v>110</v>
      </c>
      <c r="B11" s="86"/>
      <c r="C11" s="87"/>
      <c r="D11" s="82">
        <f ca="1">TODAY()</f>
        <v>43958</v>
      </c>
      <c r="E11" s="83"/>
      <c r="F11" s="84"/>
    </row>
    <row r="12" spans="1:19" x14ac:dyDescent="0.25">
      <c r="A12" s="88" t="s">
        <v>111</v>
      </c>
      <c r="B12" s="89"/>
      <c r="C12" s="89"/>
      <c r="D12" s="89" t="s">
        <v>112</v>
      </c>
      <c r="E12" s="89"/>
      <c r="F12" s="90"/>
    </row>
    <row r="13" spans="1:19" x14ac:dyDescent="0.25">
      <c r="A13" s="88"/>
      <c r="B13" s="89"/>
      <c r="C13" s="89"/>
      <c r="D13" s="89"/>
      <c r="E13" s="89"/>
      <c r="F13" s="90"/>
    </row>
    <row r="14" spans="1:19" x14ac:dyDescent="0.25">
      <c r="A14" s="76">
        <f ca="1">D11-D9</f>
        <v>224</v>
      </c>
      <c r="B14" s="77"/>
      <c r="C14" s="77"/>
      <c r="D14" s="77">
        <f ca="1">D11-D10</f>
        <v>37</v>
      </c>
      <c r="E14" s="77"/>
      <c r="F14" s="78"/>
    </row>
    <row r="15" spans="1:19" x14ac:dyDescent="0.25">
      <c r="A15" s="76"/>
      <c r="B15" s="77"/>
      <c r="C15" s="77"/>
      <c r="D15" s="77"/>
      <c r="E15" s="77"/>
      <c r="F15" s="78"/>
    </row>
    <row r="16" spans="1:19" x14ac:dyDescent="0.25">
      <c r="A16" s="32" t="s">
        <v>113</v>
      </c>
      <c r="B16" s="33" t="s">
        <v>21</v>
      </c>
      <c r="C16" s="33" t="s">
        <v>114</v>
      </c>
      <c r="D16" s="61" t="s">
        <v>115</v>
      </c>
      <c r="E16" s="62"/>
      <c r="F16" s="63"/>
    </row>
    <row r="17" spans="1:6" x14ac:dyDescent="0.25">
      <c r="A17" s="21">
        <v>0</v>
      </c>
      <c r="B17" s="22">
        <v>0</v>
      </c>
      <c r="C17" s="22">
        <v>0</v>
      </c>
      <c r="D17" s="61" t="s">
        <v>116</v>
      </c>
      <c r="E17" s="62"/>
      <c r="F17" s="63"/>
    </row>
    <row r="18" spans="1:6" x14ac:dyDescent="0.25">
      <c r="A18" s="21">
        <v>0</v>
      </c>
      <c r="B18" s="22">
        <v>0</v>
      </c>
      <c r="C18" s="22">
        <v>0</v>
      </c>
      <c r="D18" s="61" t="s">
        <v>81</v>
      </c>
      <c r="E18" s="62"/>
      <c r="F18" s="63"/>
    </row>
    <row r="19" spans="1:6" x14ac:dyDescent="0.25">
      <c r="A19" s="21">
        <v>0</v>
      </c>
      <c r="B19" s="22">
        <v>0</v>
      </c>
      <c r="C19" s="22">
        <v>0</v>
      </c>
      <c r="D19" s="61" t="s">
        <v>55</v>
      </c>
      <c r="E19" s="62"/>
      <c r="F19" s="63"/>
    </row>
    <row r="20" spans="1:6" x14ac:dyDescent="0.25">
      <c r="A20" s="21">
        <v>0</v>
      </c>
      <c r="B20" s="22">
        <v>0</v>
      </c>
      <c r="C20" s="22">
        <v>0</v>
      </c>
      <c r="D20" s="61" t="s">
        <v>59</v>
      </c>
      <c r="E20" s="62"/>
      <c r="F20" s="63"/>
    </row>
    <row r="21" spans="1:6" x14ac:dyDescent="0.25">
      <c r="A21" s="21">
        <v>0</v>
      </c>
      <c r="B21" s="22">
        <v>0</v>
      </c>
      <c r="C21" s="22">
        <v>0</v>
      </c>
      <c r="D21" s="61" t="s">
        <v>117</v>
      </c>
      <c r="E21" s="62"/>
      <c r="F21" s="63"/>
    </row>
    <row r="22" spans="1:6" ht="15.75" thickBot="1" x14ac:dyDescent="0.3">
      <c r="A22" s="34">
        <f>SUM(A17:A21)</f>
        <v>0</v>
      </c>
      <c r="B22" s="35">
        <f>SUM(B17:B21)</f>
        <v>0</v>
      </c>
      <c r="C22" s="35">
        <f>SUM(C17:C21)</f>
        <v>0</v>
      </c>
      <c r="D22" s="64" t="s">
        <v>118</v>
      </c>
      <c r="E22" s="65"/>
      <c r="F22" s="66"/>
    </row>
  </sheetData>
  <mergeCells count="24">
    <mergeCell ref="Q1:R1"/>
    <mergeCell ref="Q2:R2"/>
    <mergeCell ref="Q3:R3"/>
    <mergeCell ref="Q4:R4"/>
    <mergeCell ref="Q5:R5"/>
    <mergeCell ref="A6:S6"/>
    <mergeCell ref="A14:C15"/>
    <mergeCell ref="D14:F15"/>
    <mergeCell ref="D16:F16"/>
    <mergeCell ref="D17:F17"/>
    <mergeCell ref="A8:F8"/>
    <mergeCell ref="D9:F9"/>
    <mergeCell ref="D11:F11"/>
    <mergeCell ref="A9:C9"/>
    <mergeCell ref="A11:C11"/>
    <mergeCell ref="A12:C13"/>
    <mergeCell ref="D12:F13"/>
    <mergeCell ref="D20:F20"/>
    <mergeCell ref="D21:F21"/>
    <mergeCell ref="D22:F22"/>
    <mergeCell ref="A10:C10"/>
    <mergeCell ref="D10:F10"/>
    <mergeCell ref="D18:F18"/>
    <mergeCell ref="D19:F19"/>
  </mergeCells>
  <pageMargins left="0.7" right="0.7" top="0.75" bottom="0.75" header="0.3" footer="0.3"/>
  <pageSetup paperSize="9" orientation="portrait" horizontalDpi="4294967294" verticalDpi="4294967294"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8EDB-C438-42DF-BC61-03CB99174650}">
  <sheetPr>
    <tabColor theme="9"/>
  </sheetPr>
  <dimension ref="A1:O17"/>
  <sheetViews>
    <sheetView zoomScale="90" zoomScaleNormal="90" workbookViewId="0">
      <selection activeCell="E4" sqref="E4"/>
    </sheetView>
  </sheetViews>
  <sheetFormatPr baseColWidth="10" defaultRowHeight="15" x14ac:dyDescent="0.25"/>
  <cols>
    <col min="1" max="1" width="28.85546875" bestFit="1" customWidth="1"/>
    <col min="15" max="15" width="15.42578125" customWidth="1"/>
  </cols>
  <sheetData>
    <row r="1" spans="1:15" ht="15.75" x14ac:dyDescent="0.25">
      <c r="M1" s="91" t="s">
        <v>120</v>
      </c>
      <c r="N1" s="91"/>
      <c r="O1" s="23" t="str">
        <f>Gráficos!S1</f>
        <v>S. Pérez</v>
      </c>
    </row>
    <row r="2" spans="1:15" ht="15.75" x14ac:dyDescent="0.25">
      <c r="M2" s="91" t="s">
        <v>121</v>
      </c>
      <c r="N2" s="91"/>
      <c r="O2" s="23" t="str">
        <f>Gráficos!S2</f>
        <v>BC</v>
      </c>
    </row>
    <row r="3" spans="1:15" ht="15.75" x14ac:dyDescent="0.25">
      <c r="M3" s="91" t="s">
        <v>121</v>
      </c>
      <c r="N3" s="91"/>
      <c r="O3" s="23">
        <f>Gráficos!S3</f>
        <v>0</v>
      </c>
    </row>
    <row r="4" spans="1:15" ht="15.75" x14ac:dyDescent="0.25">
      <c r="M4" s="91" t="s">
        <v>122</v>
      </c>
      <c r="N4" s="91"/>
      <c r="O4" s="23" t="str">
        <f>Gráficos!S4</f>
        <v>3.0</v>
      </c>
    </row>
    <row r="5" spans="1:15" ht="15.75" x14ac:dyDescent="0.25">
      <c r="M5" s="91" t="s">
        <v>0</v>
      </c>
      <c r="N5" s="91"/>
      <c r="O5" s="23" t="str">
        <f>Gráficos!S5</f>
        <v>May05/2020</v>
      </c>
    </row>
    <row r="6" spans="1:15" x14ac:dyDescent="0.25">
      <c r="A6" s="92" t="s">
        <v>2</v>
      </c>
      <c r="B6" s="92"/>
      <c r="C6" s="92"/>
      <c r="D6" s="92"/>
      <c r="E6" s="92"/>
      <c r="F6" s="92"/>
      <c r="G6" s="92"/>
      <c r="H6" s="92"/>
      <c r="I6" s="92"/>
      <c r="J6" s="92"/>
      <c r="K6" s="92"/>
      <c r="L6" s="92"/>
      <c r="M6" s="92"/>
      <c r="N6" s="92"/>
      <c r="O6" s="92"/>
    </row>
    <row r="7" spans="1:15" x14ac:dyDescent="0.25">
      <c r="A7" s="93" t="s">
        <v>3</v>
      </c>
      <c r="B7" s="94"/>
      <c r="C7" s="94"/>
      <c r="D7" s="94"/>
      <c r="E7" s="94"/>
      <c r="F7" s="94"/>
      <c r="G7" s="94"/>
      <c r="H7" s="94"/>
      <c r="I7" s="94"/>
      <c r="J7" s="94"/>
      <c r="K7" s="94"/>
      <c r="L7" s="94"/>
      <c r="M7" s="94"/>
      <c r="N7" s="94"/>
      <c r="O7" s="95"/>
    </row>
    <row r="8" spans="1:15" x14ac:dyDescent="0.25">
      <c r="A8" s="24" t="s">
        <v>4</v>
      </c>
      <c r="B8" s="25" t="s">
        <v>5</v>
      </c>
      <c r="C8" s="26" t="s">
        <v>6</v>
      </c>
      <c r="D8" s="26" t="s">
        <v>7</v>
      </c>
      <c r="E8" s="26" t="s">
        <v>8</v>
      </c>
      <c r="F8" s="26" t="s">
        <v>9</v>
      </c>
      <c r="G8" s="26" t="s">
        <v>10</v>
      </c>
      <c r="H8" s="26" t="s">
        <v>11</v>
      </c>
      <c r="I8" s="26" t="s">
        <v>12</v>
      </c>
      <c r="J8" s="26" t="s">
        <v>13</v>
      </c>
      <c r="K8" s="26" t="s">
        <v>14</v>
      </c>
      <c r="L8" s="26" t="s">
        <v>15</v>
      </c>
      <c r="M8" s="26" t="s">
        <v>16</v>
      </c>
      <c r="N8" s="26" t="s">
        <v>17</v>
      </c>
      <c r="O8" s="27" t="s">
        <v>18</v>
      </c>
    </row>
    <row r="9" spans="1:15" x14ac:dyDescent="0.25">
      <c r="A9" s="1" t="s">
        <v>19</v>
      </c>
      <c r="B9" s="2" t="s">
        <v>20</v>
      </c>
      <c r="C9" s="3">
        <v>0</v>
      </c>
      <c r="D9" s="3">
        <v>0</v>
      </c>
      <c r="E9" s="3">
        <v>0</v>
      </c>
      <c r="F9" s="3">
        <v>0</v>
      </c>
      <c r="G9" s="3">
        <v>0</v>
      </c>
      <c r="H9" s="3">
        <v>0</v>
      </c>
      <c r="I9" s="3">
        <v>0</v>
      </c>
      <c r="J9" s="3">
        <v>0</v>
      </c>
      <c r="K9" s="3">
        <v>0</v>
      </c>
      <c r="L9" s="3">
        <v>0</v>
      </c>
      <c r="M9" s="3">
        <v>0</v>
      </c>
      <c r="N9" s="3">
        <v>0</v>
      </c>
      <c r="O9" s="4">
        <f>SUM(C9:N9)</f>
        <v>0</v>
      </c>
    </row>
    <row r="10" spans="1:15" x14ac:dyDescent="0.25">
      <c r="A10" s="1" t="s">
        <v>21</v>
      </c>
      <c r="B10" s="2" t="s">
        <v>22</v>
      </c>
      <c r="C10" s="3">
        <v>0</v>
      </c>
      <c r="D10" s="3">
        <v>0</v>
      </c>
      <c r="E10" s="3">
        <v>0</v>
      </c>
      <c r="F10" s="3">
        <v>0</v>
      </c>
      <c r="G10" s="3"/>
      <c r="H10" s="3"/>
      <c r="I10" s="3"/>
      <c r="J10" s="3"/>
      <c r="K10" s="3"/>
      <c r="L10" s="3"/>
      <c r="M10" s="3"/>
      <c r="N10" s="3"/>
      <c r="O10" s="4">
        <f>SUM(C10:N10)</f>
        <v>0</v>
      </c>
    </row>
    <row r="11" spans="1:15" x14ac:dyDescent="0.25">
      <c r="A11" s="1" t="s">
        <v>23</v>
      </c>
      <c r="B11" s="2" t="s">
        <v>24</v>
      </c>
      <c r="C11" s="3">
        <v>0</v>
      </c>
      <c r="D11" s="3">
        <v>0</v>
      </c>
      <c r="E11" s="3">
        <v>0</v>
      </c>
      <c r="F11" s="3">
        <v>0</v>
      </c>
      <c r="G11" s="3"/>
      <c r="H11" s="3"/>
      <c r="I11" s="3"/>
      <c r="J11" s="3"/>
      <c r="K11" s="3"/>
      <c r="L11" s="3"/>
      <c r="M11" s="3"/>
      <c r="N11" s="3"/>
      <c r="O11" s="4">
        <f>SUM(C11:N11)</f>
        <v>0</v>
      </c>
    </row>
    <row r="12" spans="1:15" x14ac:dyDescent="0.25">
      <c r="A12" s="1" t="s">
        <v>25</v>
      </c>
      <c r="B12" s="2" t="s">
        <v>26</v>
      </c>
      <c r="C12" s="5">
        <v>44708.09</v>
      </c>
      <c r="D12" s="5">
        <v>44133.69</v>
      </c>
      <c r="E12" s="5">
        <v>40269.410000000003</v>
      </c>
      <c r="F12" s="5">
        <v>24865.82</v>
      </c>
      <c r="G12" s="5"/>
      <c r="H12" s="5"/>
      <c r="I12" s="5"/>
      <c r="J12" s="5"/>
      <c r="K12" s="5"/>
      <c r="L12" s="5"/>
      <c r="M12" s="5"/>
      <c r="N12" s="5"/>
      <c r="O12" s="6">
        <f>SUM(C12:N12)</f>
        <v>153977.01</v>
      </c>
    </row>
    <row r="13" spans="1:15" x14ac:dyDescent="0.25">
      <c r="A13" s="96"/>
      <c r="B13" s="97"/>
      <c r="C13" s="97"/>
      <c r="D13" s="97"/>
      <c r="E13" s="97"/>
      <c r="F13" s="97"/>
      <c r="G13" s="97"/>
      <c r="H13" s="97"/>
      <c r="I13" s="97"/>
      <c r="J13" s="97"/>
      <c r="K13" s="97"/>
      <c r="L13" s="97"/>
      <c r="M13" s="97"/>
      <c r="N13" s="97"/>
      <c r="O13" s="98"/>
    </row>
    <row r="14" spans="1:15" x14ac:dyDescent="0.25">
      <c r="A14" s="1" t="s">
        <v>27</v>
      </c>
      <c r="B14" s="7" t="s">
        <v>28</v>
      </c>
      <c r="C14" s="8">
        <f t="shared" ref="C14:L14" si="0">+(C9+C10)*200000/C12</f>
        <v>0</v>
      </c>
      <c r="D14" s="8">
        <f t="shared" si="0"/>
        <v>0</v>
      </c>
      <c r="E14" s="8">
        <f t="shared" si="0"/>
        <v>0</v>
      </c>
      <c r="F14" s="8">
        <f>+(F9+F10)*200000/F12</f>
        <v>0</v>
      </c>
      <c r="G14" s="8" t="e">
        <f t="shared" si="0"/>
        <v>#DIV/0!</v>
      </c>
      <c r="H14" s="8" t="e">
        <f t="shared" si="0"/>
        <v>#DIV/0!</v>
      </c>
      <c r="I14" s="8" t="e">
        <f>+(I9+I10)*200000/I12</f>
        <v>#DIV/0!</v>
      </c>
      <c r="J14" s="8" t="e">
        <f t="shared" si="0"/>
        <v>#DIV/0!</v>
      </c>
      <c r="K14" s="8" t="e">
        <f t="shared" si="0"/>
        <v>#DIV/0!</v>
      </c>
      <c r="L14" s="8" t="e">
        <f t="shared" si="0"/>
        <v>#DIV/0!</v>
      </c>
      <c r="M14" s="8" t="e">
        <f>+(M9+M10)*200000/M12</f>
        <v>#DIV/0!</v>
      </c>
      <c r="N14" s="8" t="e">
        <f>+(N9+N10)*200000/N12</f>
        <v>#DIV/0!</v>
      </c>
      <c r="O14" s="9">
        <f>+(O9+O10)*200000/O12</f>
        <v>0</v>
      </c>
    </row>
    <row r="15" spans="1:15" x14ac:dyDescent="0.25">
      <c r="A15" s="1" t="s">
        <v>29</v>
      </c>
      <c r="B15" s="7" t="s">
        <v>30</v>
      </c>
      <c r="C15" s="8">
        <f>+C11*200000/C12</f>
        <v>0</v>
      </c>
      <c r="D15" s="8">
        <f>+D11*200000/D12</f>
        <v>0</v>
      </c>
      <c r="E15" s="8">
        <f t="shared" ref="E15:L15" si="1">+E11*200000/E12</f>
        <v>0</v>
      </c>
      <c r="F15" s="8">
        <f t="shared" si="1"/>
        <v>0</v>
      </c>
      <c r="G15" s="8" t="e">
        <f t="shared" si="1"/>
        <v>#DIV/0!</v>
      </c>
      <c r="H15" s="8" t="e">
        <f>+H11*200000/H12</f>
        <v>#DIV/0!</v>
      </c>
      <c r="I15" s="8" t="e">
        <f t="shared" si="1"/>
        <v>#DIV/0!</v>
      </c>
      <c r="J15" s="8" t="e">
        <f>+J11*200000/J12</f>
        <v>#DIV/0!</v>
      </c>
      <c r="K15" s="8" t="e">
        <f t="shared" si="1"/>
        <v>#DIV/0!</v>
      </c>
      <c r="L15" s="8" t="e">
        <f t="shared" si="1"/>
        <v>#DIV/0!</v>
      </c>
      <c r="M15" s="8" t="e">
        <f>+M11*200000/M12</f>
        <v>#DIV/0!</v>
      </c>
      <c r="N15" s="8" t="e">
        <f>+N11*200000/N12</f>
        <v>#DIV/0!</v>
      </c>
      <c r="O15" s="9">
        <f>+O11*200000/O12</f>
        <v>0</v>
      </c>
    </row>
    <row r="16" spans="1:15" x14ac:dyDescent="0.25">
      <c r="A16" s="28" t="s">
        <v>31</v>
      </c>
      <c r="B16" s="26" t="s">
        <v>32</v>
      </c>
      <c r="C16" s="29" t="e">
        <f>+C15/C14</f>
        <v>#DIV/0!</v>
      </c>
      <c r="D16" s="29" t="e">
        <f>+D15/D14</f>
        <v>#DIV/0!</v>
      </c>
      <c r="E16" s="29" t="e">
        <f>+E15/E14</f>
        <v>#DIV/0!</v>
      </c>
      <c r="F16" s="29" t="e">
        <f>+F15/F14</f>
        <v>#DIV/0!</v>
      </c>
      <c r="G16" s="29" t="e">
        <f>+G15/G14</f>
        <v>#DIV/0!</v>
      </c>
      <c r="H16" s="29" t="e">
        <f t="shared" ref="H16:O16" si="2">+H15/H14</f>
        <v>#DIV/0!</v>
      </c>
      <c r="I16" s="29" t="e">
        <f t="shared" si="2"/>
        <v>#DIV/0!</v>
      </c>
      <c r="J16" s="29" t="e">
        <f t="shared" si="2"/>
        <v>#DIV/0!</v>
      </c>
      <c r="K16" s="29" t="e">
        <f t="shared" si="2"/>
        <v>#DIV/0!</v>
      </c>
      <c r="L16" s="29" t="e">
        <f t="shared" si="2"/>
        <v>#DIV/0!</v>
      </c>
      <c r="M16" s="29" t="e">
        <f t="shared" si="2"/>
        <v>#DIV/0!</v>
      </c>
      <c r="N16" s="29" t="e">
        <f t="shared" si="2"/>
        <v>#DIV/0!</v>
      </c>
      <c r="O16" s="29" t="e">
        <f t="shared" si="2"/>
        <v>#DIV/0!</v>
      </c>
    </row>
    <row r="17" spans="1:15" x14ac:dyDescent="0.25">
      <c r="A17" s="10" t="s">
        <v>33</v>
      </c>
      <c r="B17">
        <v>1.65</v>
      </c>
      <c r="C17">
        <v>1.65</v>
      </c>
      <c r="D17">
        <v>1.65</v>
      </c>
      <c r="E17">
        <v>1.65</v>
      </c>
      <c r="F17">
        <v>1.65</v>
      </c>
      <c r="G17">
        <v>1.65</v>
      </c>
      <c r="H17">
        <v>1.65</v>
      </c>
      <c r="I17">
        <v>1.65</v>
      </c>
      <c r="J17">
        <v>1.65</v>
      </c>
      <c r="K17">
        <v>1.65</v>
      </c>
      <c r="L17">
        <v>1.65</v>
      </c>
      <c r="M17">
        <v>1.65</v>
      </c>
      <c r="N17">
        <v>1.65</v>
      </c>
      <c r="O17">
        <v>1.65</v>
      </c>
    </row>
  </sheetData>
  <mergeCells count="8">
    <mergeCell ref="A6:O6"/>
    <mergeCell ref="A7:O7"/>
    <mergeCell ref="A13:O13"/>
    <mergeCell ref="M1:N1"/>
    <mergeCell ref="M2:N2"/>
    <mergeCell ref="M3:N3"/>
    <mergeCell ref="M4:N4"/>
    <mergeCell ref="M5:N5"/>
  </mergeCells>
  <pageMargins left="0.7" right="0.7" top="0.75" bottom="0.75" header="0.3" footer="0.3"/>
  <pageSetup paperSize="9" orientation="portrait" horizontalDpi="4294967294" verticalDpi="4294967294"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A70D-DECD-4E48-9D98-68986FF18B9B}">
  <sheetPr>
    <tabColor theme="9"/>
  </sheetPr>
  <dimension ref="A1:O16"/>
  <sheetViews>
    <sheetView zoomScale="85" workbookViewId="0">
      <selection activeCell="A7" sqref="A7:O7"/>
    </sheetView>
  </sheetViews>
  <sheetFormatPr baseColWidth="10" defaultRowHeight="15" x14ac:dyDescent="0.25"/>
  <cols>
    <col min="1" max="1" width="28.85546875" bestFit="1" customWidth="1"/>
    <col min="15" max="15" width="15" customWidth="1"/>
  </cols>
  <sheetData>
    <row r="1" spans="1:15" ht="15.75" x14ac:dyDescent="0.25">
      <c r="M1" s="91" t="s">
        <v>120</v>
      </c>
      <c r="N1" s="91"/>
      <c r="O1" s="23" t="str">
        <f>Gráficos!S1</f>
        <v>S. Pérez</v>
      </c>
    </row>
    <row r="2" spans="1:15" ht="15.75" x14ac:dyDescent="0.25">
      <c r="M2" s="91" t="s">
        <v>121</v>
      </c>
      <c r="N2" s="91"/>
      <c r="O2" s="23" t="str">
        <f>Gráficos!S2</f>
        <v>BC</v>
      </c>
    </row>
    <row r="3" spans="1:15" ht="15.75" x14ac:dyDescent="0.25">
      <c r="M3" s="91" t="s">
        <v>121</v>
      </c>
      <c r="N3" s="91"/>
      <c r="O3" s="23">
        <f>Gráficos!S3</f>
        <v>0</v>
      </c>
    </row>
    <row r="4" spans="1:15" ht="15.75" x14ac:dyDescent="0.25">
      <c r="M4" s="91" t="s">
        <v>122</v>
      </c>
      <c r="N4" s="91"/>
      <c r="O4" s="23" t="str">
        <f>Gráficos!S4</f>
        <v>3.0</v>
      </c>
    </row>
    <row r="5" spans="1:15" ht="15.75" x14ac:dyDescent="0.25">
      <c r="M5" s="91" t="s">
        <v>0</v>
      </c>
      <c r="N5" s="91"/>
      <c r="O5" s="23" t="str">
        <f>Gráficos!S5</f>
        <v>May05/2020</v>
      </c>
    </row>
    <row r="6" spans="1:15" x14ac:dyDescent="0.25">
      <c r="A6" s="92" t="s">
        <v>2</v>
      </c>
      <c r="B6" s="92"/>
      <c r="C6" s="92"/>
      <c r="D6" s="92"/>
      <c r="E6" s="92"/>
      <c r="F6" s="92"/>
      <c r="G6" s="92"/>
      <c r="H6" s="92"/>
      <c r="I6" s="92"/>
      <c r="J6" s="92"/>
      <c r="K6" s="92"/>
      <c r="L6" s="92"/>
      <c r="M6" s="92"/>
      <c r="N6" s="92"/>
      <c r="O6" s="92"/>
    </row>
    <row r="7" spans="1:15" x14ac:dyDescent="0.25">
      <c r="A7" s="93" t="s">
        <v>3</v>
      </c>
      <c r="B7" s="94"/>
      <c r="C7" s="94"/>
      <c r="D7" s="94"/>
      <c r="E7" s="94"/>
      <c r="F7" s="94"/>
      <c r="G7" s="94"/>
      <c r="H7" s="94"/>
      <c r="I7" s="94"/>
      <c r="J7" s="94"/>
      <c r="K7" s="94"/>
      <c r="L7" s="94"/>
      <c r="M7" s="94"/>
      <c r="N7" s="94"/>
      <c r="O7" s="95"/>
    </row>
    <row r="8" spans="1:15" x14ac:dyDescent="0.25">
      <c r="A8" s="24" t="s">
        <v>4</v>
      </c>
      <c r="B8" s="25" t="s">
        <v>5</v>
      </c>
      <c r="C8" s="26" t="s">
        <v>6</v>
      </c>
      <c r="D8" s="26" t="s">
        <v>7</v>
      </c>
      <c r="E8" s="26" t="s">
        <v>8</v>
      </c>
      <c r="F8" s="26" t="s">
        <v>9</v>
      </c>
      <c r="G8" s="26" t="s">
        <v>10</v>
      </c>
      <c r="H8" s="26" t="s">
        <v>11</v>
      </c>
      <c r="I8" s="26" t="s">
        <v>12</v>
      </c>
      <c r="J8" s="26" t="s">
        <v>13</v>
      </c>
      <c r="K8" s="26" t="s">
        <v>14</v>
      </c>
      <c r="L8" s="26" t="s">
        <v>15</v>
      </c>
      <c r="M8" s="26" t="s">
        <v>16</v>
      </c>
      <c r="N8" s="26" t="s">
        <v>17</v>
      </c>
      <c r="O8" s="27" t="s">
        <v>18</v>
      </c>
    </row>
    <row r="9" spans="1:15" x14ac:dyDescent="0.25">
      <c r="A9" s="1" t="s">
        <v>19</v>
      </c>
      <c r="B9" s="2" t="s">
        <v>20</v>
      </c>
      <c r="C9" s="3">
        <v>0</v>
      </c>
      <c r="D9" s="3">
        <v>0</v>
      </c>
      <c r="E9" s="3">
        <v>0</v>
      </c>
      <c r="F9" s="3">
        <v>0</v>
      </c>
      <c r="G9" s="3">
        <v>0</v>
      </c>
      <c r="H9" s="3">
        <v>0</v>
      </c>
      <c r="I9" s="3">
        <v>0</v>
      </c>
      <c r="J9" s="3">
        <v>0</v>
      </c>
      <c r="K9" s="3">
        <v>0</v>
      </c>
      <c r="L9" s="3">
        <v>0</v>
      </c>
      <c r="M9" s="3">
        <v>0</v>
      </c>
      <c r="N9" s="3">
        <v>0</v>
      </c>
      <c r="O9" s="4">
        <f>SUM(C9:J9)</f>
        <v>0</v>
      </c>
    </row>
    <row r="10" spans="1:15" ht="30" customHeight="1" x14ac:dyDescent="0.25">
      <c r="A10" s="11" t="s">
        <v>34</v>
      </c>
      <c r="B10" s="7" t="s">
        <v>22</v>
      </c>
      <c r="C10" s="3">
        <v>5</v>
      </c>
      <c r="D10" s="3">
        <v>1</v>
      </c>
      <c r="E10" s="3">
        <v>4</v>
      </c>
      <c r="F10" s="3">
        <v>0</v>
      </c>
      <c r="G10" s="3"/>
      <c r="H10" s="3"/>
      <c r="I10" s="3"/>
      <c r="J10" s="3"/>
      <c r="K10" s="3"/>
      <c r="L10" s="3"/>
      <c r="M10" s="3"/>
      <c r="N10" s="3"/>
      <c r="O10" s="4">
        <f>SUM(C10:J10)</f>
        <v>10</v>
      </c>
    </row>
    <row r="11" spans="1:15" x14ac:dyDescent="0.25">
      <c r="A11" s="1" t="s">
        <v>23</v>
      </c>
      <c r="B11" s="2" t="s">
        <v>24</v>
      </c>
      <c r="C11" s="3">
        <v>1</v>
      </c>
      <c r="D11" s="3">
        <v>0</v>
      </c>
      <c r="E11" s="3">
        <v>0</v>
      </c>
      <c r="F11" s="3">
        <v>0</v>
      </c>
      <c r="G11" s="3"/>
      <c r="H11" s="3"/>
      <c r="I11" s="3"/>
      <c r="J11" s="3"/>
      <c r="K11" s="3"/>
      <c r="L11" s="3"/>
      <c r="M11" s="3"/>
      <c r="N11" s="3"/>
      <c r="O11" s="4">
        <f>SUM(C11:J11)</f>
        <v>1</v>
      </c>
    </row>
    <row r="12" spans="1:15" x14ac:dyDescent="0.25">
      <c r="A12" s="1" t="s">
        <v>25</v>
      </c>
      <c r="B12" s="2" t="s">
        <v>26</v>
      </c>
      <c r="C12" s="5">
        <v>44708.09</v>
      </c>
      <c r="D12" s="5">
        <v>44133.69</v>
      </c>
      <c r="E12" s="5">
        <v>40269.410000000003</v>
      </c>
      <c r="F12" s="5">
        <v>24865.82</v>
      </c>
      <c r="G12" s="5"/>
      <c r="H12" s="5"/>
      <c r="I12" s="5"/>
      <c r="J12" s="5"/>
      <c r="K12" s="5"/>
      <c r="L12" s="5"/>
      <c r="M12" s="5"/>
      <c r="N12" s="5"/>
      <c r="O12" s="4">
        <f>SUM(C12:J12)</f>
        <v>153977.01</v>
      </c>
    </row>
    <row r="13" spans="1:15" x14ac:dyDescent="0.25">
      <c r="A13" s="96"/>
      <c r="B13" s="97"/>
      <c r="C13" s="97"/>
      <c r="D13" s="97"/>
      <c r="E13" s="97"/>
      <c r="F13" s="97"/>
      <c r="G13" s="97"/>
      <c r="H13" s="97"/>
      <c r="I13" s="97"/>
      <c r="J13" s="97"/>
      <c r="K13" s="97"/>
      <c r="L13" s="97"/>
      <c r="M13" s="97"/>
      <c r="N13" s="97"/>
      <c r="O13" s="98"/>
    </row>
    <row r="14" spans="1:15" x14ac:dyDescent="0.25">
      <c r="A14" s="1" t="s">
        <v>27</v>
      </c>
      <c r="B14" s="7" t="s">
        <v>28</v>
      </c>
      <c r="C14" s="8">
        <f t="shared" ref="C14:L14" si="0">+(C9+C10)*200000/C12</f>
        <v>22.367316519225046</v>
      </c>
      <c r="D14" s="8">
        <f t="shared" si="0"/>
        <v>4.5316854312431163</v>
      </c>
      <c r="E14" s="8">
        <f t="shared" si="0"/>
        <v>19.866196202030274</v>
      </c>
      <c r="F14" s="8">
        <f t="shared" si="0"/>
        <v>0</v>
      </c>
      <c r="G14" s="8" t="e">
        <f t="shared" si="0"/>
        <v>#DIV/0!</v>
      </c>
      <c r="H14" s="8" t="e">
        <f t="shared" si="0"/>
        <v>#DIV/0!</v>
      </c>
      <c r="I14" s="8" t="e">
        <f>+(I9+I10)*200000/I12</f>
        <v>#DIV/0!</v>
      </c>
      <c r="J14" s="8" t="e">
        <f t="shared" si="0"/>
        <v>#DIV/0!</v>
      </c>
      <c r="K14" s="8" t="e">
        <f t="shared" si="0"/>
        <v>#DIV/0!</v>
      </c>
      <c r="L14" s="8" t="e">
        <f t="shared" si="0"/>
        <v>#DIV/0!</v>
      </c>
      <c r="M14" s="8" t="e">
        <f>+(M9+M10)*200000/M12</f>
        <v>#DIV/0!</v>
      </c>
      <c r="N14" s="8" t="e">
        <f>+(N9+N10)*200000/N12</f>
        <v>#DIV/0!</v>
      </c>
      <c r="O14" s="9">
        <f>+(O9+O10)*200000/O12</f>
        <v>12.988952051997892</v>
      </c>
    </row>
    <row r="15" spans="1:15" x14ac:dyDescent="0.25">
      <c r="A15" s="1" t="s">
        <v>29</v>
      </c>
      <c r="B15" s="7" t="s">
        <v>30</v>
      </c>
      <c r="C15" s="8">
        <f>+C11*200000/C12</f>
        <v>4.4734633038450093</v>
      </c>
      <c r="D15" s="8">
        <f>+D11*200000/D12</f>
        <v>0</v>
      </c>
      <c r="E15" s="8">
        <f t="shared" ref="E15:L15" si="1">+E11*200000/E12</f>
        <v>0</v>
      </c>
      <c r="F15" s="8">
        <f t="shared" si="1"/>
        <v>0</v>
      </c>
      <c r="G15" s="8" t="e">
        <f t="shared" si="1"/>
        <v>#DIV/0!</v>
      </c>
      <c r="H15" s="8" t="e">
        <f>+H11*200000/H12</f>
        <v>#DIV/0!</v>
      </c>
      <c r="I15" s="8" t="e">
        <f t="shared" si="1"/>
        <v>#DIV/0!</v>
      </c>
      <c r="J15" s="8" t="e">
        <f>+J11*200000/J12</f>
        <v>#DIV/0!</v>
      </c>
      <c r="K15" s="8" t="e">
        <f t="shared" si="1"/>
        <v>#DIV/0!</v>
      </c>
      <c r="L15" s="8" t="e">
        <f t="shared" si="1"/>
        <v>#DIV/0!</v>
      </c>
      <c r="M15" s="8" t="e">
        <f>+M11*200000/M12</f>
        <v>#DIV/0!</v>
      </c>
      <c r="N15" s="8" t="e">
        <f>+N11*200000/N12</f>
        <v>#DIV/0!</v>
      </c>
      <c r="O15" s="9">
        <f>+O11*200000/O12</f>
        <v>1.2988952051997891</v>
      </c>
    </row>
    <row r="16" spans="1:15" x14ac:dyDescent="0.25">
      <c r="A16" s="28" t="s">
        <v>31</v>
      </c>
      <c r="B16" s="26" t="s">
        <v>32</v>
      </c>
      <c r="C16" s="29">
        <f>+C15/C14</f>
        <v>0.2</v>
      </c>
      <c r="D16" s="29">
        <f>+D15/D14</f>
        <v>0</v>
      </c>
      <c r="E16" s="29">
        <f>+E15/E14</f>
        <v>0</v>
      </c>
      <c r="F16" s="29" t="e">
        <f>+F15/F14</f>
        <v>#DIV/0!</v>
      </c>
      <c r="G16" s="29" t="e">
        <f>+G15/G14</f>
        <v>#DIV/0!</v>
      </c>
      <c r="H16" s="29" t="e">
        <f t="shared" ref="H16:O16" si="2">+H15/H14</f>
        <v>#DIV/0!</v>
      </c>
      <c r="I16" s="29" t="e">
        <f t="shared" si="2"/>
        <v>#DIV/0!</v>
      </c>
      <c r="J16" s="29" t="e">
        <f t="shared" si="2"/>
        <v>#DIV/0!</v>
      </c>
      <c r="K16" s="29" t="e">
        <f t="shared" si="2"/>
        <v>#DIV/0!</v>
      </c>
      <c r="L16" s="29" t="e">
        <f t="shared" si="2"/>
        <v>#DIV/0!</v>
      </c>
      <c r="M16" s="29" t="e">
        <f t="shared" si="2"/>
        <v>#DIV/0!</v>
      </c>
      <c r="N16" s="29" t="e">
        <f t="shared" si="2"/>
        <v>#DIV/0!</v>
      </c>
      <c r="O16" s="29">
        <f t="shared" si="2"/>
        <v>9.9999999999999992E-2</v>
      </c>
    </row>
  </sheetData>
  <mergeCells count="8">
    <mergeCell ref="A6:O6"/>
    <mergeCell ref="A7:O7"/>
    <mergeCell ref="A13:O13"/>
    <mergeCell ref="M1:N1"/>
    <mergeCell ref="M2:N2"/>
    <mergeCell ref="M3:N3"/>
    <mergeCell ref="M4:N4"/>
    <mergeCell ref="M5:N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4C79-E1F3-43ED-AC17-E58D5ACFAA5C}">
  <sheetPr>
    <tabColor theme="9"/>
  </sheetPr>
  <dimension ref="A1:U80"/>
  <sheetViews>
    <sheetView zoomScale="70" zoomScaleNormal="70" workbookViewId="0">
      <pane ySplit="7" topLeftCell="A8" activePane="bottomLeft" state="frozen"/>
      <selection pane="bottomLeft" activeCell="A6" sqref="A6"/>
    </sheetView>
  </sheetViews>
  <sheetFormatPr baseColWidth="10" defaultRowHeight="15" x14ac:dyDescent="0.25"/>
  <cols>
    <col min="1" max="1" width="15.42578125" style="18" customWidth="1"/>
    <col min="2" max="2" width="18.5703125" style="18" bestFit="1" customWidth="1"/>
    <col min="3" max="3" width="11.42578125" style="19"/>
    <col min="4" max="4" width="12.85546875" style="19" customWidth="1"/>
    <col min="5" max="5" width="14.28515625" style="19" customWidth="1"/>
    <col min="6" max="6" width="15.7109375" style="19" bestFit="1" customWidth="1"/>
    <col min="7" max="7" width="11.42578125" style="19" customWidth="1"/>
    <col min="8" max="8" width="14.140625" style="19" customWidth="1"/>
    <col min="9" max="9" width="11.7109375" style="19" customWidth="1"/>
    <col min="10" max="10" width="12.140625" style="19" customWidth="1"/>
    <col min="11" max="11" width="169.28515625" style="20" customWidth="1"/>
    <col min="12" max="12" width="43" style="20" customWidth="1"/>
    <col min="13" max="13" width="12.5703125" style="19" customWidth="1"/>
    <col min="14" max="14" width="14.85546875" style="19" customWidth="1"/>
    <col min="18" max="18" width="33.42578125" customWidth="1"/>
  </cols>
  <sheetData>
    <row r="1" spans="1:21" ht="15.75" x14ac:dyDescent="0.25">
      <c r="L1" s="91" t="s">
        <v>120</v>
      </c>
      <c r="M1" s="91"/>
      <c r="N1" s="23" t="str">
        <f>Gráficos!S1</f>
        <v>S. Pérez</v>
      </c>
      <c r="R1" t="s">
        <v>36</v>
      </c>
      <c r="S1" t="s">
        <v>46</v>
      </c>
      <c r="U1" t="s">
        <v>163</v>
      </c>
    </row>
    <row r="2" spans="1:21" ht="15.75" x14ac:dyDescent="0.25">
      <c r="L2" s="59"/>
      <c r="M2" s="59"/>
      <c r="N2" s="23"/>
    </row>
    <row r="3" spans="1:21" ht="15.75" customHeight="1" x14ac:dyDescent="0.25">
      <c r="A3" s="99" t="s">
        <v>341</v>
      </c>
      <c r="B3" s="99"/>
      <c r="C3" s="99"/>
      <c r="D3" s="99"/>
      <c r="E3" s="99"/>
      <c r="F3" s="99"/>
      <c r="G3" s="99"/>
      <c r="H3" s="99"/>
      <c r="I3" s="99"/>
      <c r="J3" s="99"/>
      <c r="K3" s="99"/>
      <c r="L3" s="91" t="s">
        <v>121</v>
      </c>
      <c r="M3" s="91"/>
      <c r="N3" s="23" t="str">
        <f>Gráficos!S2</f>
        <v>BC</v>
      </c>
      <c r="R3" t="s">
        <v>54</v>
      </c>
      <c r="S3" t="s">
        <v>55</v>
      </c>
      <c r="U3" t="s">
        <v>186</v>
      </c>
    </row>
    <row r="4" spans="1:21" ht="15.75" customHeight="1" x14ac:dyDescent="0.25">
      <c r="A4" s="99"/>
      <c r="B4" s="99"/>
      <c r="C4" s="99"/>
      <c r="D4" s="99"/>
      <c r="E4" s="99"/>
      <c r="F4" s="99"/>
      <c r="G4" s="99"/>
      <c r="H4" s="99"/>
      <c r="I4" s="99"/>
      <c r="J4" s="99"/>
      <c r="K4" s="99"/>
      <c r="L4" s="91" t="s">
        <v>121</v>
      </c>
      <c r="M4" s="91"/>
      <c r="N4" s="23">
        <f>Gráficos!S3</f>
        <v>0</v>
      </c>
      <c r="R4" t="s">
        <v>48</v>
      </c>
      <c r="S4" t="s">
        <v>50</v>
      </c>
      <c r="U4" t="s">
        <v>185</v>
      </c>
    </row>
    <row r="5" spans="1:21" ht="15.75" customHeight="1" x14ac:dyDescent="0.25">
      <c r="A5" s="99"/>
      <c r="B5" s="99"/>
      <c r="C5" s="99"/>
      <c r="D5" s="99"/>
      <c r="E5" s="99"/>
      <c r="F5" s="99"/>
      <c r="G5" s="99"/>
      <c r="H5" s="99"/>
      <c r="I5" s="99"/>
      <c r="J5" s="99"/>
      <c r="K5" s="99"/>
      <c r="L5" s="91" t="s">
        <v>122</v>
      </c>
      <c r="M5" s="91"/>
      <c r="N5" s="23" t="str">
        <f>Gráficos!S4</f>
        <v>3.0</v>
      </c>
      <c r="R5" t="s">
        <v>68</v>
      </c>
      <c r="S5" t="s">
        <v>59</v>
      </c>
      <c r="U5" t="s">
        <v>177</v>
      </c>
    </row>
    <row r="6" spans="1:21" ht="15.75" x14ac:dyDescent="0.25">
      <c r="L6" s="91" t="s">
        <v>0</v>
      </c>
      <c r="M6" s="91"/>
      <c r="N6" s="23" t="str">
        <f>Gráficos!S5</f>
        <v>May05/2020</v>
      </c>
      <c r="R6" t="s">
        <v>57</v>
      </c>
      <c r="S6" t="s">
        <v>81</v>
      </c>
      <c r="U6" t="s">
        <v>178</v>
      </c>
    </row>
    <row r="7" spans="1:21" ht="36.75" customHeight="1" x14ac:dyDescent="0.25">
      <c r="A7" s="30" t="s">
        <v>35</v>
      </c>
      <c r="B7" s="30" t="s">
        <v>36</v>
      </c>
      <c r="C7" s="31" t="s">
        <v>37</v>
      </c>
      <c r="D7" s="30" t="s">
        <v>38</v>
      </c>
      <c r="E7" s="30" t="s">
        <v>163</v>
      </c>
      <c r="F7" s="30" t="s">
        <v>164</v>
      </c>
      <c r="G7" s="31" t="s">
        <v>39</v>
      </c>
      <c r="H7" s="30" t="s">
        <v>40</v>
      </c>
      <c r="I7" s="30" t="s">
        <v>41</v>
      </c>
      <c r="J7" s="30" t="s">
        <v>42</v>
      </c>
      <c r="K7" s="30" t="s">
        <v>4</v>
      </c>
      <c r="L7" s="30" t="s">
        <v>43</v>
      </c>
      <c r="M7" s="30" t="s">
        <v>44</v>
      </c>
      <c r="N7" s="30" t="s">
        <v>45</v>
      </c>
      <c r="R7" t="s">
        <v>95</v>
      </c>
      <c r="S7" t="s">
        <v>161</v>
      </c>
      <c r="U7" t="s">
        <v>131</v>
      </c>
    </row>
    <row r="8" spans="1:21" ht="25.5" x14ac:dyDescent="0.25">
      <c r="A8" s="36" t="s">
        <v>127</v>
      </c>
      <c r="B8" s="36" t="s">
        <v>57</v>
      </c>
      <c r="C8" s="37">
        <v>41280</v>
      </c>
      <c r="D8" s="38" t="s">
        <v>165</v>
      </c>
      <c r="E8" s="36" t="s">
        <v>188</v>
      </c>
      <c r="F8" s="38" t="s">
        <v>50</v>
      </c>
      <c r="G8" s="38">
        <v>1</v>
      </c>
      <c r="H8" s="38" t="s">
        <v>128</v>
      </c>
      <c r="I8" s="38" t="s">
        <v>89</v>
      </c>
      <c r="J8" s="38" t="s">
        <v>89</v>
      </c>
      <c r="K8" s="39" t="s">
        <v>160</v>
      </c>
      <c r="L8" s="40"/>
      <c r="M8" s="38"/>
      <c r="N8" s="38"/>
      <c r="S8" t="s">
        <v>162</v>
      </c>
      <c r="U8" t="s">
        <v>142</v>
      </c>
    </row>
    <row r="9" spans="1:21" x14ac:dyDescent="0.25">
      <c r="A9" s="36" t="s">
        <v>129</v>
      </c>
      <c r="B9" s="36" t="s">
        <v>95</v>
      </c>
      <c r="C9" s="37">
        <v>41285</v>
      </c>
      <c r="D9" s="38"/>
      <c r="E9" s="36"/>
      <c r="F9" s="38" t="s">
        <v>50</v>
      </c>
      <c r="G9" s="38">
        <v>1</v>
      </c>
      <c r="H9" s="38"/>
      <c r="I9" s="38"/>
      <c r="J9" s="38"/>
      <c r="K9" s="39"/>
      <c r="L9" s="40"/>
      <c r="M9" s="38"/>
      <c r="N9" s="38"/>
      <c r="S9" t="s">
        <v>116</v>
      </c>
      <c r="U9" t="s">
        <v>179</v>
      </c>
    </row>
    <row r="10" spans="1:21" ht="25.5" x14ac:dyDescent="0.25">
      <c r="A10" s="36" t="s">
        <v>130</v>
      </c>
      <c r="B10" s="36" t="s">
        <v>57</v>
      </c>
      <c r="C10" s="37">
        <v>41286</v>
      </c>
      <c r="D10" s="38" t="s">
        <v>86</v>
      </c>
      <c r="E10" s="36" t="s">
        <v>131</v>
      </c>
      <c r="F10" s="38" t="s">
        <v>50</v>
      </c>
      <c r="G10" s="38">
        <v>1</v>
      </c>
      <c r="H10" s="38" t="s">
        <v>128</v>
      </c>
      <c r="I10" s="38" t="s">
        <v>62</v>
      </c>
      <c r="J10" s="38" t="s">
        <v>132</v>
      </c>
      <c r="K10" s="39" t="s">
        <v>189</v>
      </c>
      <c r="L10" s="40"/>
      <c r="M10" s="38"/>
      <c r="N10" s="38"/>
      <c r="U10" t="s">
        <v>180</v>
      </c>
    </row>
    <row r="11" spans="1:21" ht="38.25" x14ac:dyDescent="0.25">
      <c r="A11" s="36" t="s">
        <v>133</v>
      </c>
      <c r="B11" s="36" t="s">
        <v>95</v>
      </c>
      <c r="C11" s="37">
        <v>41301</v>
      </c>
      <c r="D11" s="38"/>
      <c r="E11" s="36"/>
      <c r="F11" s="38" t="s">
        <v>50</v>
      </c>
      <c r="G11" s="38">
        <v>1</v>
      </c>
      <c r="H11" s="38"/>
      <c r="I11" s="38"/>
      <c r="J11" s="38"/>
      <c r="K11" s="39" t="s">
        <v>191</v>
      </c>
      <c r="L11" s="40"/>
      <c r="M11" s="38"/>
      <c r="N11" s="38"/>
      <c r="U11" t="s">
        <v>181</v>
      </c>
    </row>
    <row r="12" spans="1:21" ht="25.5" x14ac:dyDescent="0.25">
      <c r="A12" s="36" t="s">
        <v>134</v>
      </c>
      <c r="B12" s="36" t="s">
        <v>57</v>
      </c>
      <c r="C12" s="37">
        <v>41307</v>
      </c>
      <c r="D12" s="38" t="s">
        <v>166</v>
      </c>
      <c r="E12" s="36" t="s">
        <v>131</v>
      </c>
      <c r="F12" s="38" t="s">
        <v>50</v>
      </c>
      <c r="G12" s="38">
        <v>1</v>
      </c>
      <c r="H12" s="38" t="s">
        <v>135</v>
      </c>
      <c r="I12" s="38" t="s">
        <v>62</v>
      </c>
      <c r="J12" s="38" t="s">
        <v>136</v>
      </c>
      <c r="K12" s="39" t="s">
        <v>190</v>
      </c>
      <c r="L12" s="40"/>
      <c r="M12" s="38"/>
      <c r="N12" s="38"/>
      <c r="U12" t="s">
        <v>182</v>
      </c>
    </row>
    <row r="13" spans="1:21" ht="51" x14ac:dyDescent="0.25">
      <c r="A13" s="36" t="s">
        <v>137</v>
      </c>
      <c r="B13" s="36" t="s">
        <v>57</v>
      </c>
      <c r="C13" s="37">
        <v>41310</v>
      </c>
      <c r="D13" s="38" t="s">
        <v>167</v>
      </c>
      <c r="E13" s="36" t="s">
        <v>186</v>
      </c>
      <c r="F13" s="38" t="s">
        <v>50</v>
      </c>
      <c r="G13" s="38">
        <v>1</v>
      </c>
      <c r="H13" s="38" t="s">
        <v>75</v>
      </c>
      <c r="I13" s="38" t="s">
        <v>62</v>
      </c>
      <c r="J13" s="36" t="s">
        <v>138</v>
      </c>
      <c r="K13" s="39" t="s">
        <v>192</v>
      </c>
      <c r="L13" s="40"/>
      <c r="M13" s="38"/>
      <c r="N13" s="38"/>
      <c r="U13" t="s">
        <v>183</v>
      </c>
    </row>
    <row r="14" spans="1:21" ht="38.25" x14ac:dyDescent="0.25">
      <c r="A14" s="36" t="s">
        <v>139</v>
      </c>
      <c r="B14" s="36" t="s">
        <v>57</v>
      </c>
      <c r="C14" s="37">
        <v>41329</v>
      </c>
      <c r="D14" s="38" t="s">
        <v>168</v>
      </c>
      <c r="E14" s="36" t="s">
        <v>186</v>
      </c>
      <c r="F14" s="38" t="s">
        <v>50</v>
      </c>
      <c r="G14" s="38">
        <v>1</v>
      </c>
      <c r="H14" s="38" t="s">
        <v>60</v>
      </c>
      <c r="I14" s="38" t="s">
        <v>62</v>
      </c>
      <c r="J14" s="38" t="s">
        <v>140</v>
      </c>
      <c r="K14" s="39" t="s">
        <v>193</v>
      </c>
      <c r="L14" s="40"/>
      <c r="M14" s="38"/>
      <c r="N14" s="38"/>
      <c r="U14" t="s">
        <v>184</v>
      </c>
    </row>
    <row r="15" spans="1:21" ht="38.25" x14ac:dyDescent="0.25">
      <c r="A15" s="36" t="s">
        <v>141</v>
      </c>
      <c r="B15" s="36" t="s">
        <v>57</v>
      </c>
      <c r="C15" s="37">
        <v>41354</v>
      </c>
      <c r="D15" s="38" t="s">
        <v>169</v>
      </c>
      <c r="E15" s="36" t="s">
        <v>142</v>
      </c>
      <c r="F15" s="38" t="s">
        <v>50</v>
      </c>
      <c r="G15" s="38">
        <v>1</v>
      </c>
      <c r="H15" s="38" t="s">
        <v>60</v>
      </c>
      <c r="I15" s="38" t="s">
        <v>62</v>
      </c>
      <c r="J15" s="38" t="s">
        <v>143</v>
      </c>
      <c r="K15" s="39" t="s">
        <v>194</v>
      </c>
      <c r="L15" s="40"/>
      <c r="M15" s="38"/>
      <c r="N15" s="38"/>
      <c r="U15" t="s">
        <v>187</v>
      </c>
    </row>
    <row r="16" spans="1:21" ht="51" x14ac:dyDescent="0.25">
      <c r="A16" s="36" t="s">
        <v>144</v>
      </c>
      <c r="B16" s="36" t="s">
        <v>57</v>
      </c>
      <c r="C16" s="37">
        <v>41371</v>
      </c>
      <c r="D16" s="38" t="s">
        <v>97</v>
      </c>
      <c r="E16" s="36" t="s">
        <v>182</v>
      </c>
      <c r="F16" s="38" t="s">
        <v>59</v>
      </c>
      <c r="G16" s="38">
        <v>2</v>
      </c>
      <c r="H16" s="38" t="s">
        <v>75</v>
      </c>
      <c r="I16" s="38" t="s">
        <v>62</v>
      </c>
      <c r="J16" s="38" t="s">
        <v>145</v>
      </c>
      <c r="K16" s="39" t="s">
        <v>195</v>
      </c>
      <c r="L16" s="40"/>
      <c r="M16" s="38"/>
      <c r="N16" s="38"/>
      <c r="U16" t="s">
        <v>188</v>
      </c>
    </row>
    <row r="17" spans="1:21" ht="51" x14ac:dyDescent="0.25">
      <c r="A17" s="36" t="s">
        <v>146</v>
      </c>
      <c r="B17" s="36" t="s">
        <v>68</v>
      </c>
      <c r="C17" s="37">
        <v>41386</v>
      </c>
      <c r="D17" s="38" t="s">
        <v>170</v>
      </c>
      <c r="E17" s="36" t="s">
        <v>186</v>
      </c>
      <c r="F17" s="38" t="s">
        <v>50</v>
      </c>
      <c r="G17" s="38">
        <v>2</v>
      </c>
      <c r="H17" s="38" t="s">
        <v>87</v>
      </c>
      <c r="I17" s="38" t="s">
        <v>62</v>
      </c>
      <c r="J17" s="38" t="s">
        <v>147</v>
      </c>
      <c r="K17" s="39" t="s">
        <v>196</v>
      </c>
      <c r="L17" s="40"/>
      <c r="M17" s="38"/>
      <c r="N17" s="38"/>
      <c r="U17" t="s">
        <v>218</v>
      </c>
    </row>
    <row r="18" spans="1:21" x14ac:dyDescent="0.25">
      <c r="A18" s="36" t="s">
        <v>148</v>
      </c>
      <c r="B18" s="36" t="s">
        <v>95</v>
      </c>
      <c r="C18" s="37">
        <v>41548</v>
      </c>
      <c r="D18" s="38" t="s">
        <v>171</v>
      </c>
      <c r="E18" s="36"/>
      <c r="F18" s="38" t="s">
        <v>50</v>
      </c>
      <c r="G18" s="38">
        <v>4</v>
      </c>
      <c r="H18" s="38"/>
      <c r="I18" s="38"/>
      <c r="J18" s="38"/>
      <c r="K18" s="39"/>
      <c r="L18" s="40"/>
      <c r="M18" s="38"/>
      <c r="N18" s="38"/>
    </row>
    <row r="19" spans="1:21" ht="38.25" x14ac:dyDescent="0.25">
      <c r="A19" s="36" t="s">
        <v>149</v>
      </c>
      <c r="B19" s="36" t="s">
        <v>48</v>
      </c>
      <c r="C19" s="37">
        <v>41569</v>
      </c>
      <c r="D19" s="38" t="s">
        <v>172</v>
      </c>
      <c r="E19" s="36" t="s">
        <v>186</v>
      </c>
      <c r="F19" s="38" t="s">
        <v>50</v>
      </c>
      <c r="G19" s="38">
        <v>4</v>
      </c>
      <c r="H19" s="38" t="s">
        <v>87</v>
      </c>
      <c r="I19" s="38" t="s">
        <v>62</v>
      </c>
      <c r="J19" s="38" t="s">
        <v>150</v>
      </c>
      <c r="K19" s="39" t="s">
        <v>197</v>
      </c>
      <c r="L19" s="40"/>
      <c r="M19" s="38"/>
      <c r="N19" s="38"/>
    </row>
    <row r="20" spans="1:21" ht="51" x14ac:dyDescent="0.25">
      <c r="A20" s="36" t="s">
        <v>151</v>
      </c>
      <c r="B20" s="36" t="s">
        <v>57</v>
      </c>
      <c r="C20" s="37">
        <v>41569</v>
      </c>
      <c r="D20" s="38" t="s">
        <v>173</v>
      </c>
      <c r="E20" s="36" t="s">
        <v>186</v>
      </c>
      <c r="F20" s="38" t="s">
        <v>50</v>
      </c>
      <c r="G20" s="38">
        <v>4</v>
      </c>
      <c r="H20" s="38" t="s">
        <v>75</v>
      </c>
      <c r="I20" s="38" t="s">
        <v>152</v>
      </c>
      <c r="J20" s="38" t="s">
        <v>153</v>
      </c>
      <c r="K20" s="39" t="s">
        <v>198</v>
      </c>
      <c r="L20" s="40"/>
      <c r="M20" s="38"/>
      <c r="N20" s="38"/>
    </row>
    <row r="21" spans="1:21" ht="51" x14ac:dyDescent="0.25">
      <c r="A21" s="36" t="s">
        <v>154</v>
      </c>
      <c r="B21" s="36" t="s">
        <v>68</v>
      </c>
      <c r="C21" s="37">
        <v>41569</v>
      </c>
      <c r="D21" s="38" t="s">
        <v>174</v>
      </c>
      <c r="E21" s="36" t="s">
        <v>131</v>
      </c>
      <c r="F21" s="38" t="s">
        <v>50</v>
      </c>
      <c r="G21" s="38">
        <v>4</v>
      </c>
      <c r="H21" s="38" t="s">
        <v>87</v>
      </c>
      <c r="I21" s="38" t="s">
        <v>155</v>
      </c>
      <c r="J21" s="38" t="s">
        <v>156</v>
      </c>
      <c r="K21" s="39" t="s">
        <v>199</v>
      </c>
      <c r="L21" s="40"/>
      <c r="M21" s="38"/>
      <c r="N21" s="38"/>
    </row>
    <row r="22" spans="1:21" x14ac:dyDescent="0.25">
      <c r="A22" s="36" t="s">
        <v>157</v>
      </c>
      <c r="B22" s="36" t="s">
        <v>95</v>
      </c>
      <c r="C22" s="37">
        <v>41577</v>
      </c>
      <c r="D22" s="38"/>
      <c r="E22" s="36"/>
      <c r="F22" s="38"/>
      <c r="G22" s="38">
        <v>4</v>
      </c>
      <c r="H22" s="38"/>
      <c r="I22" s="38"/>
      <c r="J22" s="38"/>
      <c r="K22" s="39"/>
      <c r="L22" s="40"/>
      <c r="M22" s="38"/>
      <c r="N22" s="38"/>
    </row>
    <row r="23" spans="1:21" ht="51" x14ac:dyDescent="0.25">
      <c r="A23" s="36" t="s">
        <v>158</v>
      </c>
      <c r="B23" s="36" t="s">
        <v>68</v>
      </c>
      <c r="C23" s="37">
        <v>41579</v>
      </c>
      <c r="D23" s="38" t="s">
        <v>175</v>
      </c>
      <c r="E23" s="36" t="s">
        <v>186</v>
      </c>
      <c r="F23" s="38" t="s">
        <v>50</v>
      </c>
      <c r="G23" s="38">
        <v>4</v>
      </c>
      <c r="H23" s="38" t="s">
        <v>87</v>
      </c>
      <c r="I23" s="38" t="s">
        <v>62</v>
      </c>
      <c r="J23" s="38" t="s">
        <v>145</v>
      </c>
      <c r="K23" s="39" t="s">
        <v>200</v>
      </c>
      <c r="L23" s="40"/>
      <c r="M23" s="38"/>
      <c r="N23" s="38"/>
    </row>
    <row r="24" spans="1:21" ht="51" x14ac:dyDescent="0.25">
      <c r="A24" s="36" t="s">
        <v>159</v>
      </c>
      <c r="B24" s="36" t="s">
        <v>68</v>
      </c>
      <c r="C24" s="37">
        <v>41601</v>
      </c>
      <c r="D24" s="38" t="s">
        <v>176</v>
      </c>
      <c r="E24" s="36" t="s">
        <v>142</v>
      </c>
      <c r="F24" s="38" t="s">
        <v>50</v>
      </c>
      <c r="G24" s="38">
        <v>4</v>
      </c>
      <c r="H24" s="38" t="s">
        <v>87</v>
      </c>
      <c r="I24" s="38" t="s">
        <v>62</v>
      </c>
      <c r="J24" s="38" t="s">
        <v>150</v>
      </c>
      <c r="K24" s="39" t="s">
        <v>201</v>
      </c>
      <c r="L24" s="40"/>
      <c r="M24" s="38"/>
      <c r="N24" s="38"/>
    </row>
    <row r="25" spans="1:21" ht="25.5" x14ac:dyDescent="0.25">
      <c r="A25" s="41" t="s">
        <v>137</v>
      </c>
      <c r="B25" s="41" t="s">
        <v>68</v>
      </c>
      <c r="C25" s="42">
        <v>41647</v>
      </c>
      <c r="D25" s="43" t="s">
        <v>212</v>
      </c>
      <c r="E25" s="41" t="s">
        <v>186</v>
      </c>
      <c r="F25" s="43" t="s">
        <v>50</v>
      </c>
      <c r="G25" s="43">
        <v>1</v>
      </c>
      <c r="H25" s="41" t="s">
        <v>75</v>
      </c>
      <c r="I25" s="41" t="s">
        <v>62</v>
      </c>
      <c r="J25" s="41" t="s">
        <v>143</v>
      </c>
      <c r="K25" s="44" t="s">
        <v>219</v>
      </c>
      <c r="L25" s="45"/>
      <c r="M25" s="43"/>
      <c r="N25" s="43"/>
    </row>
    <row r="26" spans="1:21" x14ac:dyDescent="0.25">
      <c r="A26" s="41" t="s">
        <v>203</v>
      </c>
      <c r="B26" s="41" t="s">
        <v>95</v>
      </c>
      <c r="C26" s="42">
        <v>41680</v>
      </c>
      <c r="D26" s="43"/>
      <c r="E26" s="41"/>
      <c r="F26" s="43"/>
      <c r="G26" s="43"/>
      <c r="H26" s="41"/>
      <c r="I26" s="41"/>
      <c r="J26" s="41"/>
      <c r="K26" s="44"/>
      <c r="L26" s="45"/>
      <c r="M26" s="43"/>
      <c r="N26" s="43"/>
    </row>
    <row r="27" spans="1:21" ht="25.5" x14ac:dyDescent="0.25">
      <c r="A27" s="41" t="s">
        <v>204</v>
      </c>
      <c r="B27" s="41" t="s">
        <v>68</v>
      </c>
      <c r="C27" s="42">
        <v>41750</v>
      </c>
      <c r="D27" s="43" t="s">
        <v>213</v>
      </c>
      <c r="E27" s="41" t="s">
        <v>186</v>
      </c>
      <c r="F27" s="43" t="s">
        <v>50</v>
      </c>
      <c r="G27" s="43">
        <v>2</v>
      </c>
      <c r="H27" s="41" t="s">
        <v>87</v>
      </c>
      <c r="I27" s="41" t="s">
        <v>62</v>
      </c>
      <c r="J27" s="41" t="s">
        <v>150</v>
      </c>
      <c r="K27" s="44" t="s">
        <v>220</v>
      </c>
      <c r="L27" s="45"/>
      <c r="M27" s="43"/>
      <c r="N27" s="43"/>
    </row>
    <row r="28" spans="1:21" ht="25.5" x14ac:dyDescent="0.25">
      <c r="A28" s="41" t="s">
        <v>205</v>
      </c>
      <c r="B28" s="41" t="s">
        <v>68</v>
      </c>
      <c r="C28" s="42">
        <v>41772</v>
      </c>
      <c r="D28" s="43" t="s">
        <v>214</v>
      </c>
      <c r="E28" s="41" t="s">
        <v>179</v>
      </c>
      <c r="F28" s="43" t="s">
        <v>50</v>
      </c>
      <c r="G28" s="43">
        <v>2</v>
      </c>
      <c r="H28" s="41" t="s">
        <v>221</v>
      </c>
      <c r="I28" s="41" t="s">
        <v>222</v>
      </c>
      <c r="J28" s="41" t="s">
        <v>223</v>
      </c>
      <c r="K28" s="44" t="s">
        <v>224</v>
      </c>
      <c r="L28" s="45"/>
      <c r="M28" s="43"/>
      <c r="N28" s="43">
        <v>5</v>
      </c>
    </row>
    <row r="29" spans="1:21" x14ac:dyDescent="0.25">
      <c r="A29" s="41" t="s">
        <v>206</v>
      </c>
      <c r="B29" s="41" t="s">
        <v>95</v>
      </c>
      <c r="C29" s="42">
        <v>41814</v>
      </c>
      <c r="D29" s="43"/>
      <c r="E29" s="41"/>
      <c r="F29" s="43"/>
      <c r="G29" s="43"/>
      <c r="H29" s="41"/>
      <c r="I29" s="41"/>
      <c r="J29" s="41"/>
      <c r="K29" s="44"/>
      <c r="L29" s="45"/>
      <c r="M29" s="43"/>
      <c r="N29" s="43"/>
    </row>
    <row r="30" spans="1:21" ht="25.5" x14ac:dyDescent="0.25">
      <c r="A30" s="41" t="s">
        <v>207</v>
      </c>
      <c r="B30" s="41" t="s">
        <v>68</v>
      </c>
      <c r="C30" s="42">
        <v>41815</v>
      </c>
      <c r="D30" s="43" t="s">
        <v>215</v>
      </c>
      <c r="E30" s="41" t="s">
        <v>218</v>
      </c>
      <c r="F30" s="43" t="s">
        <v>116</v>
      </c>
      <c r="G30" s="43">
        <v>2</v>
      </c>
      <c r="H30" s="41" t="s">
        <v>225</v>
      </c>
      <c r="I30" s="41" t="s">
        <v>226</v>
      </c>
      <c r="J30" s="41" t="s">
        <v>226</v>
      </c>
      <c r="K30" s="44" t="s">
        <v>227</v>
      </c>
      <c r="L30" s="45"/>
      <c r="M30" s="43"/>
      <c r="N30" s="43"/>
    </row>
    <row r="31" spans="1:21" ht="25.5" x14ac:dyDescent="0.25">
      <c r="A31" s="41" t="s">
        <v>204</v>
      </c>
      <c r="B31" s="41" t="s">
        <v>68</v>
      </c>
      <c r="C31" s="42">
        <v>41834</v>
      </c>
      <c r="D31" s="43" t="s">
        <v>216</v>
      </c>
      <c r="E31" s="41" t="s">
        <v>186</v>
      </c>
      <c r="F31" s="43" t="s">
        <v>50</v>
      </c>
      <c r="G31" s="43">
        <v>3</v>
      </c>
      <c r="H31" s="41" t="s">
        <v>228</v>
      </c>
      <c r="I31" s="41" t="s">
        <v>229</v>
      </c>
      <c r="J31" s="41" t="s">
        <v>229</v>
      </c>
      <c r="K31" s="44" t="s">
        <v>230</v>
      </c>
      <c r="L31" s="45"/>
      <c r="M31" s="43"/>
      <c r="N31" s="43">
        <v>2</v>
      </c>
    </row>
    <row r="32" spans="1:21" x14ac:dyDescent="0.25">
      <c r="A32" s="41" t="s">
        <v>208</v>
      </c>
      <c r="B32" s="41" t="s">
        <v>95</v>
      </c>
      <c r="C32" s="42">
        <v>41843</v>
      </c>
      <c r="D32" s="43"/>
      <c r="E32" s="41"/>
      <c r="F32" s="43"/>
      <c r="G32" s="43">
        <v>3</v>
      </c>
      <c r="H32" s="41"/>
      <c r="I32" s="41"/>
      <c r="J32" s="41"/>
      <c r="K32" s="44"/>
      <c r="L32" s="45"/>
      <c r="M32" s="43"/>
      <c r="N32" s="43"/>
    </row>
    <row r="33" spans="1:14" x14ac:dyDescent="0.25">
      <c r="A33" s="41" t="s">
        <v>129</v>
      </c>
      <c r="B33" s="41" t="s">
        <v>68</v>
      </c>
      <c r="C33" s="42">
        <v>41898</v>
      </c>
      <c r="D33" s="43" t="s">
        <v>213</v>
      </c>
      <c r="E33" s="41" t="s">
        <v>131</v>
      </c>
      <c r="F33" s="43" t="s">
        <v>50</v>
      </c>
      <c r="G33" s="43">
        <v>3</v>
      </c>
      <c r="H33" s="41" t="s">
        <v>60</v>
      </c>
      <c r="I33" s="41" t="s">
        <v>231</v>
      </c>
      <c r="J33" s="41" t="s">
        <v>232</v>
      </c>
      <c r="K33" s="44" t="s">
        <v>233</v>
      </c>
      <c r="L33" s="45"/>
      <c r="M33" s="43"/>
      <c r="N33" s="43"/>
    </row>
    <row r="34" spans="1:14" x14ac:dyDescent="0.25">
      <c r="A34" s="41" t="s">
        <v>209</v>
      </c>
      <c r="B34" s="41" t="s">
        <v>95</v>
      </c>
      <c r="C34" s="42">
        <v>41964</v>
      </c>
      <c r="D34" s="43"/>
      <c r="E34" s="41"/>
      <c r="F34" s="43"/>
      <c r="G34" s="43">
        <v>4</v>
      </c>
      <c r="H34" s="41"/>
      <c r="I34" s="41"/>
      <c r="J34" s="41"/>
      <c r="K34" s="44"/>
      <c r="L34" s="45"/>
      <c r="M34" s="43"/>
      <c r="N34" s="43"/>
    </row>
    <row r="35" spans="1:14" ht="25.5" x14ac:dyDescent="0.25">
      <c r="A35" s="41" t="s">
        <v>210</v>
      </c>
      <c r="B35" s="41" t="s">
        <v>68</v>
      </c>
      <c r="C35" s="42">
        <v>41969</v>
      </c>
      <c r="D35" s="43" t="s">
        <v>170</v>
      </c>
      <c r="E35" s="41" t="s">
        <v>186</v>
      </c>
      <c r="F35" s="43" t="s">
        <v>50</v>
      </c>
      <c r="G35" s="43">
        <v>4</v>
      </c>
      <c r="H35" s="41" t="s">
        <v>60</v>
      </c>
      <c r="I35" s="41" t="s">
        <v>62</v>
      </c>
      <c r="J35" s="41" t="s">
        <v>234</v>
      </c>
      <c r="K35" s="44" t="s">
        <v>235</v>
      </c>
      <c r="L35" s="45"/>
      <c r="M35" s="43"/>
      <c r="N35" s="43"/>
    </row>
    <row r="36" spans="1:14" ht="25.5" x14ac:dyDescent="0.25">
      <c r="A36" s="41" t="s">
        <v>211</v>
      </c>
      <c r="B36" s="41" t="s">
        <v>68</v>
      </c>
      <c r="C36" s="42">
        <v>41993</v>
      </c>
      <c r="D36" s="43" t="s">
        <v>217</v>
      </c>
      <c r="E36" s="41" t="s">
        <v>178</v>
      </c>
      <c r="F36" s="43" t="s">
        <v>50</v>
      </c>
      <c r="G36" s="43">
        <v>4</v>
      </c>
      <c r="H36" s="41" t="s">
        <v>128</v>
      </c>
      <c r="I36" s="41" t="s">
        <v>236</v>
      </c>
      <c r="J36" s="41" t="s">
        <v>237</v>
      </c>
      <c r="K36" s="44" t="s">
        <v>238</v>
      </c>
      <c r="L36" s="45"/>
      <c r="M36" s="43"/>
      <c r="N36" s="43"/>
    </row>
    <row r="37" spans="1:14" ht="25.5" x14ac:dyDescent="0.25">
      <c r="A37" s="46" t="s">
        <v>239</v>
      </c>
      <c r="B37" s="46" t="s">
        <v>68</v>
      </c>
      <c r="C37" s="47">
        <v>42014</v>
      </c>
      <c r="D37" s="48" t="s">
        <v>248</v>
      </c>
      <c r="E37" s="46" t="s">
        <v>142</v>
      </c>
      <c r="F37" s="48" t="s">
        <v>50</v>
      </c>
      <c r="G37" s="48">
        <v>1</v>
      </c>
      <c r="H37" s="46" t="s">
        <v>75</v>
      </c>
      <c r="I37" s="46" t="s">
        <v>62</v>
      </c>
      <c r="J37" s="46" t="s">
        <v>147</v>
      </c>
      <c r="K37" s="49" t="s">
        <v>253</v>
      </c>
      <c r="L37" s="50"/>
      <c r="M37" s="48"/>
      <c r="N37" s="48"/>
    </row>
    <row r="38" spans="1:14" x14ac:dyDescent="0.25">
      <c r="A38" s="46" t="s">
        <v>240</v>
      </c>
      <c r="B38" s="46" t="s">
        <v>68</v>
      </c>
      <c r="C38" s="47">
        <v>42028</v>
      </c>
      <c r="D38" s="48"/>
      <c r="E38" s="46" t="s">
        <v>131</v>
      </c>
      <c r="F38" s="48" t="s">
        <v>50</v>
      </c>
      <c r="G38" s="48">
        <v>1</v>
      </c>
      <c r="H38" s="46" t="s">
        <v>75</v>
      </c>
      <c r="I38" s="46" t="s">
        <v>231</v>
      </c>
      <c r="J38" s="46" t="s">
        <v>254</v>
      </c>
      <c r="K38" s="49" t="s">
        <v>255</v>
      </c>
      <c r="L38" s="50"/>
      <c r="M38" s="48"/>
      <c r="N38" s="48"/>
    </row>
    <row r="39" spans="1:14" x14ac:dyDescent="0.25">
      <c r="A39" s="46" t="s">
        <v>241</v>
      </c>
      <c r="B39" s="46" t="s">
        <v>95</v>
      </c>
      <c r="C39" s="47">
        <v>42028</v>
      </c>
      <c r="D39" s="48"/>
      <c r="E39" s="46"/>
      <c r="F39" s="48"/>
      <c r="G39" s="48">
        <v>1</v>
      </c>
      <c r="H39" s="46"/>
      <c r="I39" s="46"/>
      <c r="J39" s="46"/>
      <c r="K39" s="49"/>
      <c r="L39" s="50"/>
      <c r="M39" s="48"/>
      <c r="N39" s="48"/>
    </row>
    <row r="40" spans="1:14" ht="25.5" x14ac:dyDescent="0.25">
      <c r="A40" s="46" t="s">
        <v>210</v>
      </c>
      <c r="B40" s="46" t="s">
        <v>68</v>
      </c>
      <c r="C40" s="47">
        <v>42034</v>
      </c>
      <c r="D40" s="48" t="s">
        <v>176</v>
      </c>
      <c r="E40" s="46" t="s">
        <v>186</v>
      </c>
      <c r="F40" s="48" t="s">
        <v>50</v>
      </c>
      <c r="G40" s="48">
        <v>1</v>
      </c>
      <c r="H40" s="46" t="s">
        <v>256</v>
      </c>
      <c r="I40" s="46" t="s">
        <v>62</v>
      </c>
      <c r="J40" s="46" t="s">
        <v>234</v>
      </c>
      <c r="K40" s="49" t="s">
        <v>257</v>
      </c>
      <c r="L40" s="50"/>
      <c r="M40" s="48"/>
      <c r="N40" s="48"/>
    </row>
    <row r="41" spans="1:14" ht="25.5" x14ac:dyDescent="0.25">
      <c r="A41" s="46" t="s">
        <v>242</v>
      </c>
      <c r="B41" s="46" t="s">
        <v>68</v>
      </c>
      <c r="C41" s="47">
        <v>42037</v>
      </c>
      <c r="D41" s="48" t="s">
        <v>249</v>
      </c>
      <c r="E41" s="46" t="s">
        <v>177</v>
      </c>
      <c r="F41" s="48" t="s">
        <v>50</v>
      </c>
      <c r="G41" s="48">
        <v>1</v>
      </c>
      <c r="H41" s="46" t="s">
        <v>87</v>
      </c>
      <c r="I41" s="46" t="s">
        <v>62</v>
      </c>
      <c r="J41" s="46" t="s">
        <v>147</v>
      </c>
      <c r="K41" s="49" t="s">
        <v>258</v>
      </c>
      <c r="L41" s="50"/>
      <c r="M41" s="48"/>
      <c r="N41" s="48"/>
    </row>
    <row r="42" spans="1:14" ht="25.5" x14ac:dyDescent="0.25">
      <c r="A42" s="46" t="s">
        <v>243</v>
      </c>
      <c r="B42" s="46" t="s">
        <v>68</v>
      </c>
      <c r="C42" s="47">
        <v>42101</v>
      </c>
      <c r="D42" s="48" t="s">
        <v>250</v>
      </c>
      <c r="E42" s="46" t="s">
        <v>142</v>
      </c>
      <c r="F42" s="48" t="s">
        <v>50</v>
      </c>
      <c r="G42" s="48">
        <v>2</v>
      </c>
      <c r="H42" s="46" t="s">
        <v>87</v>
      </c>
      <c r="I42" s="46" t="s">
        <v>62</v>
      </c>
      <c r="J42" s="46" t="s">
        <v>259</v>
      </c>
      <c r="K42" s="49" t="s">
        <v>260</v>
      </c>
      <c r="L42" s="50"/>
      <c r="M42" s="48"/>
      <c r="N42" s="48"/>
    </row>
    <row r="43" spans="1:14" x14ac:dyDescent="0.25">
      <c r="A43" s="46" t="s">
        <v>244</v>
      </c>
      <c r="B43" s="46" t="s">
        <v>95</v>
      </c>
      <c r="C43" s="47">
        <v>42111</v>
      </c>
      <c r="D43" s="48"/>
      <c r="E43" s="46"/>
      <c r="F43" s="48"/>
      <c r="G43" s="48">
        <v>2</v>
      </c>
      <c r="H43" s="46"/>
      <c r="I43" s="46"/>
      <c r="J43" s="46"/>
      <c r="K43" s="49"/>
      <c r="L43" s="50"/>
      <c r="M43" s="48"/>
      <c r="N43" s="48"/>
    </row>
    <row r="44" spans="1:14" ht="25.5" x14ac:dyDescent="0.25">
      <c r="A44" s="46" t="s">
        <v>245</v>
      </c>
      <c r="B44" s="46" t="s">
        <v>68</v>
      </c>
      <c r="C44" s="47">
        <v>42237</v>
      </c>
      <c r="D44" s="48" t="s">
        <v>251</v>
      </c>
      <c r="E44" s="46" t="s">
        <v>186</v>
      </c>
      <c r="F44" s="48" t="s">
        <v>50</v>
      </c>
      <c r="G44" s="48">
        <v>3</v>
      </c>
      <c r="H44" s="46" t="s">
        <v>261</v>
      </c>
      <c r="I44" s="46" t="s">
        <v>62</v>
      </c>
      <c r="J44" s="46" t="s">
        <v>262</v>
      </c>
      <c r="K44" s="49" t="s">
        <v>263</v>
      </c>
      <c r="L44" s="50"/>
      <c r="M44" s="48"/>
      <c r="N44" s="48"/>
    </row>
    <row r="45" spans="1:14" ht="25.5" x14ac:dyDescent="0.25">
      <c r="A45" s="46" t="s">
        <v>203</v>
      </c>
      <c r="B45" s="46" t="s">
        <v>68</v>
      </c>
      <c r="C45" s="47">
        <v>42263</v>
      </c>
      <c r="D45" s="48" t="s">
        <v>252</v>
      </c>
      <c r="E45" s="46" t="s">
        <v>186</v>
      </c>
      <c r="F45" s="48" t="s">
        <v>50</v>
      </c>
      <c r="G45" s="48">
        <v>3</v>
      </c>
      <c r="H45" s="46" t="s">
        <v>135</v>
      </c>
      <c r="I45" s="46" t="s">
        <v>62</v>
      </c>
      <c r="J45" s="46" t="s">
        <v>264</v>
      </c>
      <c r="K45" s="49" t="s">
        <v>265</v>
      </c>
      <c r="L45" s="50"/>
      <c r="M45" s="48"/>
      <c r="N45" s="48"/>
    </row>
    <row r="46" spans="1:14" ht="25.5" x14ac:dyDescent="0.25">
      <c r="A46" s="46" t="s">
        <v>246</v>
      </c>
      <c r="B46" s="46" t="s">
        <v>48</v>
      </c>
      <c r="C46" s="47">
        <v>42339</v>
      </c>
      <c r="D46" s="48" t="s">
        <v>247</v>
      </c>
      <c r="E46" s="46" t="s">
        <v>183</v>
      </c>
      <c r="F46" s="48" t="s">
        <v>59</v>
      </c>
      <c r="G46" s="48">
        <v>4</v>
      </c>
      <c r="H46" s="46" t="s">
        <v>60</v>
      </c>
      <c r="I46" s="46" t="s">
        <v>62</v>
      </c>
      <c r="J46" s="46" t="s">
        <v>132</v>
      </c>
      <c r="K46" s="49" t="s">
        <v>266</v>
      </c>
      <c r="L46" s="50"/>
      <c r="M46" s="48"/>
      <c r="N46" s="48"/>
    </row>
    <row r="47" spans="1:14" ht="102" x14ac:dyDescent="0.25">
      <c r="A47" s="51" t="s">
        <v>267</v>
      </c>
      <c r="B47" s="51" t="s">
        <v>68</v>
      </c>
      <c r="C47" s="52">
        <v>42378</v>
      </c>
      <c r="D47" s="53" t="s">
        <v>175</v>
      </c>
      <c r="E47" s="51" t="s">
        <v>186</v>
      </c>
      <c r="F47" s="53" t="s">
        <v>50</v>
      </c>
      <c r="G47" s="53">
        <v>1</v>
      </c>
      <c r="H47" s="51" t="s">
        <v>135</v>
      </c>
      <c r="I47" s="51" t="s">
        <v>62</v>
      </c>
      <c r="J47" s="51" t="s">
        <v>150</v>
      </c>
      <c r="K47" s="54" t="s">
        <v>297</v>
      </c>
      <c r="L47" s="55"/>
      <c r="M47" s="53"/>
      <c r="N47" s="53">
        <v>7</v>
      </c>
    </row>
    <row r="48" spans="1:14" ht="114.75" x14ac:dyDescent="0.25">
      <c r="A48" s="51" t="s">
        <v>268</v>
      </c>
      <c r="B48" s="51" t="s">
        <v>68</v>
      </c>
      <c r="C48" s="52">
        <v>42410</v>
      </c>
      <c r="D48" s="53" t="s">
        <v>273</v>
      </c>
      <c r="E48" s="51" t="s">
        <v>186</v>
      </c>
      <c r="F48" s="53" t="s">
        <v>50</v>
      </c>
      <c r="G48" s="53">
        <v>1</v>
      </c>
      <c r="H48" s="51" t="s">
        <v>256</v>
      </c>
      <c r="I48" s="51" t="s">
        <v>62</v>
      </c>
      <c r="J48" s="51" t="s">
        <v>234</v>
      </c>
      <c r="K48" s="54" t="s">
        <v>277</v>
      </c>
      <c r="L48" s="55"/>
      <c r="M48" s="53"/>
      <c r="N48" s="53"/>
    </row>
    <row r="49" spans="1:14" ht="102" x14ac:dyDescent="0.25">
      <c r="A49" s="51" t="s">
        <v>269</v>
      </c>
      <c r="B49" s="51" t="s">
        <v>68</v>
      </c>
      <c r="C49" s="52">
        <v>42416</v>
      </c>
      <c r="D49" s="53" t="s">
        <v>274</v>
      </c>
      <c r="E49" s="51" t="s">
        <v>177</v>
      </c>
      <c r="F49" s="53" t="s">
        <v>50</v>
      </c>
      <c r="G49" s="53">
        <v>1</v>
      </c>
      <c r="H49" s="51" t="s">
        <v>75</v>
      </c>
      <c r="I49" s="51" t="s">
        <v>62</v>
      </c>
      <c r="J49" s="51" t="s">
        <v>147</v>
      </c>
      <c r="K49" s="54" t="s">
        <v>295</v>
      </c>
      <c r="L49" s="55"/>
      <c r="M49" s="53"/>
      <c r="N49" s="53">
        <v>2</v>
      </c>
    </row>
    <row r="50" spans="1:14" ht="102" x14ac:dyDescent="0.25">
      <c r="A50" s="51" t="s">
        <v>270</v>
      </c>
      <c r="B50" s="51" t="s">
        <v>68</v>
      </c>
      <c r="C50" s="52">
        <v>42514</v>
      </c>
      <c r="D50" s="53" t="s">
        <v>275</v>
      </c>
      <c r="E50" s="51" t="s">
        <v>186</v>
      </c>
      <c r="F50" s="53" t="s">
        <v>50</v>
      </c>
      <c r="G50" s="53">
        <v>2</v>
      </c>
      <c r="H50" s="51" t="s">
        <v>87</v>
      </c>
      <c r="I50" s="51" t="s">
        <v>62</v>
      </c>
      <c r="J50" s="51" t="s">
        <v>262</v>
      </c>
      <c r="K50" s="54" t="s">
        <v>294</v>
      </c>
      <c r="L50" s="55"/>
      <c r="M50" s="53"/>
      <c r="N50" s="53"/>
    </row>
    <row r="51" spans="1:14" ht="102" x14ac:dyDescent="0.25">
      <c r="A51" s="51" t="s">
        <v>271</v>
      </c>
      <c r="B51" s="51" t="s">
        <v>68</v>
      </c>
      <c r="C51" s="52">
        <v>42558</v>
      </c>
      <c r="D51" s="53" t="s">
        <v>272</v>
      </c>
      <c r="E51" s="51" t="s">
        <v>179</v>
      </c>
      <c r="F51" s="53" t="s">
        <v>50</v>
      </c>
      <c r="G51" s="53">
        <v>3</v>
      </c>
      <c r="H51" s="51" t="s">
        <v>87</v>
      </c>
      <c r="I51" s="51" t="s">
        <v>62</v>
      </c>
      <c r="J51" s="51" t="s">
        <v>276</v>
      </c>
      <c r="K51" s="54" t="s">
        <v>278</v>
      </c>
      <c r="L51" s="55"/>
      <c r="M51" s="53"/>
      <c r="N51" s="53">
        <v>4</v>
      </c>
    </row>
    <row r="52" spans="1:14" ht="89.25" x14ac:dyDescent="0.25">
      <c r="A52" s="36" t="s">
        <v>279</v>
      </c>
      <c r="B52" s="36"/>
      <c r="C52" s="37">
        <v>42748</v>
      </c>
      <c r="D52" s="38" t="s">
        <v>285</v>
      </c>
      <c r="E52" s="36" t="s">
        <v>142</v>
      </c>
      <c r="F52" s="38" t="s">
        <v>50</v>
      </c>
      <c r="G52" s="38">
        <v>1</v>
      </c>
      <c r="H52" s="36" t="s">
        <v>225</v>
      </c>
      <c r="I52" s="36" t="s">
        <v>290</v>
      </c>
      <c r="J52" s="36"/>
      <c r="K52" s="39" t="s">
        <v>298</v>
      </c>
      <c r="L52" s="40"/>
      <c r="M52" s="38"/>
      <c r="N52" s="38"/>
    </row>
    <row r="53" spans="1:14" ht="89.25" x14ac:dyDescent="0.25">
      <c r="A53" s="36" t="s">
        <v>280</v>
      </c>
      <c r="B53" s="36" t="s">
        <v>95</v>
      </c>
      <c r="C53" s="37">
        <v>42816</v>
      </c>
      <c r="D53" s="38" t="s">
        <v>286</v>
      </c>
      <c r="E53" s="36"/>
      <c r="F53" s="38"/>
      <c r="G53" s="38">
        <v>1</v>
      </c>
      <c r="H53" s="36"/>
      <c r="I53" s="36"/>
      <c r="J53" s="36"/>
      <c r="K53" s="39" t="s">
        <v>296</v>
      </c>
      <c r="L53" s="40"/>
      <c r="M53" s="38"/>
      <c r="N53" s="38"/>
    </row>
    <row r="54" spans="1:14" ht="102" x14ac:dyDescent="0.25">
      <c r="A54" s="36" t="s">
        <v>281</v>
      </c>
      <c r="B54" s="36" t="s">
        <v>95</v>
      </c>
      <c r="C54" s="37">
        <v>42821</v>
      </c>
      <c r="D54" s="38" t="s">
        <v>173</v>
      </c>
      <c r="E54" s="36"/>
      <c r="F54" s="38"/>
      <c r="G54" s="38">
        <v>1</v>
      </c>
      <c r="H54" s="36"/>
      <c r="I54" s="36"/>
      <c r="J54" s="36"/>
      <c r="K54" s="39" t="s">
        <v>293</v>
      </c>
      <c r="L54" s="40"/>
      <c r="M54" s="38"/>
      <c r="N54" s="38">
        <v>79</v>
      </c>
    </row>
    <row r="55" spans="1:14" ht="89.25" x14ac:dyDescent="0.25">
      <c r="A55" s="36" t="s">
        <v>282</v>
      </c>
      <c r="B55" s="36" t="s">
        <v>68</v>
      </c>
      <c r="C55" s="37">
        <v>42851</v>
      </c>
      <c r="D55" s="38" t="s">
        <v>287</v>
      </c>
      <c r="E55" s="36" t="s">
        <v>142</v>
      </c>
      <c r="F55" s="38" t="s">
        <v>50</v>
      </c>
      <c r="G55" s="38">
        <v>2</v>
      </c>
      <c r="H55" s="36" t="s">
        <v>225</v>
      </c>
      <c r="I55" s="36" t="s">
        <v>222</v>
      </c>
      <c r="J55" s="36" t="s">
        <v>291</v>
      </c>
      <c r="K55" s="39" t="s">
        <v>299</v>
      </c>
      <c r="L55" s="40"/>
      <c r="M55" s="38"/>
      <c r="N55" s="38">
        <v>21</v>
      </c>
    </row>
    <row r="56" spans="1:14" ht="102" x14ac:dyDescent="0.25">
      <c r="A56" s="36" t="s">
        <v>283</v>
      </c>
      <c r="B56" s="36" t="s">
        <v>68</v>
      </c>
      <c r="C56" s="37">
        <v>42907</v>
      </c>
      <c r="D56" s="38" t="s">
        <v>288</v>
      </c>
      <c r="E56" s="36" t="s">
        <v>179</v>
      </c>
      <c r="F56" s="38" t="s">
        <v>50</v>
      </c>
      <c r="G56" s="38">
        <v>2</v>
      </c>
      <c r="H56" s="36" t="s">
        <v>60</v>
      </c>
      <c r="I56" s="36" t="s">
        <v>62</v>
      </c>
      <c r="J56" s="36" t="s">
        <v>147</v>
      </c>
      <c r="K56" s="39" t="s">
        <v>292</v>
      </c>
      <c r="L56" s="40"/>
      <c r="M56" s="38"/>
      <c r="N56" s="38">
        <v>14</v>
      </c>
    </row>
    <row r="57" spans="1:14" ht="114.75" x14ac:dyDescent="0.25">
      <c r="A57" s="36" t="s">
        <v>284</v>
      </c>
      <c r="B57" s="36" t="s">
        <v>68</v>
      </c>
      <c r="C57" s="37">
        <v>43061</v>
      </c>
      <c r="D57" s="38" t="s">
        <v>289</v>
      </c>
      <c r="E57" s="36" t="s">
        <v>131</v>
      </c>
      <c r="F57" s="38" t="s">
        <v>50</v>
      </c>
      <c r="G57" s="38">
        <v>4</v>
      </c>
      <c r="H57" s="36" t="s">
        <v>75</v>
      </c>
      <c r="I57" s="36" t="s">
        <v>222</v>
      </c>
      <c r="J57" s="36"/>
      <c r="K57" s="39" t="s">
        <v>300</v>
      </c>
      <c r="L57" s="40"/>
      <c r="M57" s="38"/>
      <c r="N57" s="38">
        <v>6</v>
      </c>
    </row>
    <row r="58" spans="1:14" ht="153" x14ac:dyDescent="0.25">
      <c r="A58" s="41" t="s">
        <v>301</v>
      </c>
      <c r="B58" s="41" t="s">
        <v>95</v>
      </c>
      <c r="C58" s="42">
        <v>43114</v>
      </c>
      <c r="D58" s="43" t="s">
        <v>305</v>
      </c>
      <c r="E58" s="41"/>
      <c r="F58" s="43"/>
      <c r="G58" s="43">
        <v>1</v>
      </c>
      <c r="H58" s="41" t="s">
        <v>114</v>
      </c>
      <c r="I58" s="41" t="s">
        <v>114</v>
      </c>
      <c r="J58" s="41"/>
      <c r="K58" s="44" t="s">
        <v>309</v>
      </c>
      <c r="L58" s="45"/>
      <c r="M58" s="43"/>
      <c r="N58" s="43"/>
    </row>
    <row r="59" spans="1:14" ht="165.75" x14ac:dyDescent="0.25">
      <c r="A59" s="41" t="s">
        <v>302</v>
      </c>
      <c r="B59" s="41" t="s">
        <v>68</v>
      </c>
      <c r="C59" s="42">
        <v>43139</v>
      </c>
      <c r="D59" s="43" t="s">
        <v>306</v>
      </c>
      <c r="E59" s="41" t="s">
        <v>142</v>
      </c>
      <c r="F59" s="43" t="s">
        <v>50</v>
      </c>
      <c r="G59" s="43">
        <v>1</v>
      </c>
      <c r="H59" s="41" t="s">
        <v>60</v>
      </c>
      <c r="I59" s="41" t="s">
        <v>62</v>
      </c>
      <c r="J59" s="41" t="s">
        <v>145</v>
      </c>
      <c r="K59" s="44" t="s">
        <v>310</v>
      </c>
      <c r="L59" s="45"/>
      <c r="M59" s="43"/>
      <c r="N59" s="43">
        <v>10</v>
      </c>
    </row>
    <row r="60" spans="1:14" ht="140.25" x14ac:dyDescent="0.25">
      <c r="A60" s="41" t="s">
        <v>303</v>
      </c>
      <c r="B60" s="41" t="s">
        <v>68</v>
      </c>
      <c r="C60" s="42">
        <v>43178</v>
      </c>
      <c r="D60" s="43" t="s">
        <v>307</v>
      </c>
      <c r="E60" s="41" t="s">
        <v>179</v>
      </c>
      <c r="F60" s="43" t="s">
        <v>50</v>
      </c>
      <c r="G60" s="43">
        <v>1</v>
      </c>
      <c r="H60" s="41" t="s">
        <v>60</v>
      </c>
      <c r="I60" s="41" t="s">
        <v>62</v>
      </c>
      <c r="J60" s="41" t="s">
        <v>136</v>
      </c>
      <c r="K60" s="44" t="s">
        <v>311</v>
      </c>
      <c r="L60" s="45"/>
      <c r="M60" s="43"/>
      <c r="N60" s="43">
        <v>3</v>
      </c>
    </row>
    <row r="61" spans="1:14" ht="153" x14ac:dyDescent="0.25">
      <c r="A61" s="41" t="s">
        <v>304</v>
      </c>
      <c r="B61" s="41" t="s">
        <v>68</v>
      </c>
      <c r="C61" s="42">
        <v>43395</v>
      </c>
      <c r="D61" s="43" t="s">
        <v>308</v>
      </c>
      <c r="E61" s="41" t="s">
        <v>142</v>
      </c>
      <c r="F61" s="43" t="s">
        <v>50</v>
      </c>
      <c r="G61" s="43">
        <v>4</v>
      </c>
      <c r="H61" s="41" t="s">
        <v>60</v>
      </c>
      <c r="I61" s="41" t="s">
        <v>62</v>
      </c>
      <c r="J61" s="41" t="s">
        <v>147</v>
      </c>
      <c r="K61" s="44" t="s">
        <v>312</v>
      </c>
      <c r="L61" s="45"/>
      <c r="M61" s="43"/>
      <c r="N61" s="43">
        <v>2</v>
      </c>
    </row>
    <row r="62" spans="1:14" ht="76.5" x14ac:dyDescent="0.25">
      <c r="A62" s="46" t="s">
        <v>313</v>
      </c>
      <c r="B62" s="46" t="s">
        <v>68</v>
      </c>
      <c r="C62" s="47">
        <v>43484</v>
      </c>
      <c r="D62" s="48" t="s">
        <v>285</v>
      </c>
      <c r="E62" s="46" t="s">
        <v>177</v>
      </c>
      <c r="F62" s="48" t="s">
        <v>50</v>
      </c>
      <c r="G62" s="48">
        <v>1</v>
      </c>
      <c r="H62" s="46" t="s">
        <v>60</v>
      </c>
      <c r="I62" s="46" t="s">
        <v>62</v>
      </c>
      <c r="J62" s="46" t="s">
        <v>136</v>
      </c>
      <c r="K62" s="49" t="s">
        <v>322</v>
      </c>
      <c r="L62" s="50"/>
      <c r="M62" s="48"/>
      <c r="N62" s="48">
        <v>10</v>
      </c>
    </row>
    <row r="63" spans="1:14" ht="51" x14ac:dyDescent="0.25">
      <c r="A63" s="46" t="s">
        <v>314</v>
      </c>
      <c r="B63" s="46" t="s">
        <v>68</v>
      </c>
      <c r="C63" s="47">
        <v>43508</v>
      </c>
      <c r="D63" s="48" t="s">
        <v>175</v>
      </c>
      <c r="E63" s="46" t="s">
        <v>186</v>
      </c>
      <c r="F63" s="48" t="s">
        <v>50</v>
      </c>
      <c r="G63" s="48">
        <v>1</v>
      </c>
      <c r="H63" s="46" t="s">
        <v>135</v>
      </c>
      <c r="I63" s="46" t="s">
        <v>62</v>
      </c>
      <c r="J63" s="46"/>
      <c r="K63" s="49" t="s">
        <v>323</v>
      </c>
      <c r="L63" s="50"/>
      <c r="M63" s="48"/>
      <c r="N63" s="48">
        <v>3</v>
      </c>
    </row>
    <row r="64" spans="1:14" ht="76.5" x14ac:dyDescent="0.25">
      <c r="A64" s="46" t="s">
        <v>315</v>
      </c>
      <c r="B64" s="46" t="s">
        <v>68</v>
      </c>
      <c r="C64" s="47">
        <v>43538</v>
      </c>
      <c r="D64" s="48" t="s">
        <v>321</v>
      </c>
      <c r="E64" s="46" t="s">
        <v>177</v>
      </c>
      <c r="F64" s="48" t="s">
        <v>50</v>
      </c>
      <c r="G64" s="48">
        <v>1</v>
      </c>
      <c r="H64" s="46" t="s">
        <v>135</v>
      </c>
      <c r="I64" s="46" t="s">
        <v>62</v>
      </c>
      <c r="J64" s="46" t="s">
        <v>150</v>
      </c>
      <c r="K64" s="49" t="s">
        <v>324</v>
      </c>
      <c r="L64" s="50"/>
      <c r="M64" s="48"/>
      <c r="N64" s="48">
        <v>29</v>
      </c>
    </row>
    <row r="65" spans="1:14" ht="127.5" x14ac:dyDescent="0.25">
      <c r="A65" s="46" t="s">
        <v>316</v>
      </c>
      <c r="B65" s="46" t="s">
        <v>68</v>
      </c>
      <c r="C65" s="47">
        <v>43635</v>
      </c>
      <c r="D65" s="48" t="s">
        <v>175</v>
      </c>
      <c r="E65" s="46"/>
      <c r="F65" s="48" t="s">
        <v>50</v>
      </c>
      <c r="G65" s="48">
        <v>2</v>
      </c>
      <c r="H65" s="46" t="s">
        <v>325</v>
      </c>
      <c r="I65" s="46" t="s">
        <v>62</v>
      </c>
      <c r="J65" s="46" t="s">
        <v>326</v>
      </c>
      <c r="K65" s="49" t="s">
        <v>327</v>
      </c>
      <c r="L65" s="50"/>
      <c r="M65" s="48"/>
      <c r="N65" s="48">
        <v>15</v>
      </c>
    </row>
    <row r="66" spans="1:14" ht="76.5" x14ac:dyDescent="0.25">
      <c r="A66" s="46" t="s">
        <v>317</v>
      </c>
      <c r="B66" s="46" t="s">
        <v>95</v>
      </c>
      <c r="C66" s="47" t="s">
        <v>318</v>
      </c>
      <c r="D66" s="48" t="s">
        <v>320</v>
      </c>
      <c r="E66" s="46"/>
      <c r="F66" s="48"/>
      <c r="G66" s="48">
        <v>3</v>
      </c>
      <c r="H66" s="46" t="s">
        <v>114</v>
      </c>
      <c r="I66" s="46" t="s">
        <v>222</v>
      </c>
      <c r="J66" s="46" t="s">
        <v>291</v>
      </c>
      <c r="K66" s="49" t="s">
        <v>328</v>
      </c>
      <c r="L66" s="50"/>
      <c r="M66" s="48"/>
      <c r="N66" s="48"/>
    </row>
    <row r="67" spans="1:14" ht="63.75" x14ac:dyDescent="0.25">
      <c r="A67" s="46" t="s">
        <v>127</v>
      </c>
      <c r="B67" s="46" t="s">
        <v>68</v>
      </c>
      <c r="C67" s="47">
        <v>43734</v>
      </c>
      <c r="D67" s="48" t="s">
        <v>319</v>
      </c>
      <c r="E67" s="46" t="s">
        <v>131</v>
      </c>
      <c r="F67" s="48" t="s">
        <v>50</v>
      </c>
      <c r="G67" s="48">
        <v>4</v>
      </c>
      <c r="H67" s="46" t="s">
        <v>329</v>
      </c>
      <c r="I67" s="46" t="s">
        <v>62</v>
      </c>
      <c r="J67" s="46" t="s">
        <v>143</v>
      </c>
      <c r="K67" s="49" t="s">
        <v>330</v>
      </c>
      <c r="L67" s="50"/>
      <c r="M67" s="48"/>
      <c r="N67" s="48">
        <v>1</v>
      </c>
    </row>
    <row r="68" spans="1:14" ht="69" customHeight="1" x14ac:dyDescent="0.25">
      <c r="A68" s="46" t="s">
        <v>47</v>
      </c>
      <c r="B68" s="46" t="s">
        <v>48</v>
      </c>
      <c r="C68" s="47">
        <v>43797</v>
      </c>
      <c r="D68" s="48" t="s">
        <v>49</v>
      </c>
      <c r="E68" s="46"/>
      <c r="F68" s="48" t="s">
        <v>50</v>
      </c>
      <c r="G68" s="48">
        <v>1</v>
      </c>
      <c r="H68" s="48" t="s">
        <v>51</v>
      </c>
      <c r="I68" s="48" t="s">
        <v>47</v>
      </c>
      <c r="J68" s="48" t="s">
        <v>47</v>
      </c>
      <c r="K68" s="49" t="s">
        <v>202</v>
      </c>
      <c r="L68" s="49" t="s">
        <v>52</v>
      </c>
      <c r="M68" s="48" t="s">
        <v>53</v>
      </c>
      <c r="N68" s="48">
        <v>10</v>
      </c>
    </row>
    <row r="69" spans="1:14" ht="141" customHeight="1" x14ac:dyDescent="0.25">
      <c r="A69" s="46" t="s">
        <v>56</v>
      </c>
      <c r="B69" s="46" t="s">
        <v>57</v>
      </c>
      <c r="C69" s="47">
        <v>43809</v>
      </c>
      <c r="D69" s="48" t="s">
        <v>58</v>
      </c>
      <c r="E69" s="46" t="s">
        <v>183</v>
      </c>
      <c r="F69" s="48" t="s">
        <v>59</v>
      </c>
      <c r="G69" s="48">
        <v>1</v>
      </c>
      <c r="H69" s="48" t="s">
        <v>60</v>
      </c>
      <c r="I69" s="46" t="s">
        <v>61</v>
      </c>
      <c r="J69" s="48" t="s">
        <v>62</v>
      </c>
      <c r="K69" s="49" t="s">
        <v>63</v>
      </c>
      <c r="L69" s="49" t="s">
        <v>64</v>
      </c>
      <c r="M69" s="46"/>
      <c r="N69" s="48"/>
    </row>
    <row r="70" spans="1:14" ht="98.25" customHeight="1" x14ac:dyDescent="0.25">
      <c r="A70" s="46" t="s">
        <v>47</v>
      </c>
      <c r="B70" s="46" t="s">
        <v>48</v>
      </c>
      <c r="C70" s="47">
        <v>43822</v>
      </c>
      <c r="D70" s="48" t="s">
        <v>65</v>
      </c>
      <c r="E70" s="46" t="s">
        <v>142</v>
      </c>
      <c r="F70" s="48" t="s">
        <v>50</v>
      </c>
      <c r="G70" s="48">
        <v>1</v>
      </c>
      <c r="H70" s="48" t="s">
        <v>51</v>
      </c>
      <c r="I70" s="48" t="s">
        <v>47</v>
      </c>
      <c r="J70" s="48" t="s">
        <v>47</v>
      </c>
      <c r="K70" s="49" t="s">
        <v>66</v>
      </c>
      <c r="L70" s="49" t="s">
        <v>67</v>
      </c>
      <c r="M70" s="48"/>
      <c r="N70" s="48">
        <v>0</v>
      </c>
    </row>
    <row r="71" spans="1:14" ht="98.25" customHeight="1" x14ac:dyDescent="0.25">
      <c r="A71" s="12" t="s">
        <v>47</v>
      </c>
      <c r="B71" s="12" t="s">
        <v>48</v>
      </c>
      <c r="C71" s="13">
        <v>43838</v>
      </c>
      <c r="D71" s="14" t="s">
        <v>69</v>
      </c>
      <c r="E71" s="57" t="s">
        <v>186</v>
      </c>
      <c r="F71" s="58"/>
      <c r="G71" s="14">
        <v>1</v>
      </c>
      <c r="H71" s="14" t="s">
        <v>70</v>
      </c>
      <c r="I71" s="14" t="s">
        <v>47</v>
      </c>
      <c r="J71" s="14" t="s">
        <v>47</v>
      </c>
      <c r="K71" s="15" t="s">
        <v>71</v>
      </c>
      <c r="L71" s="15" t="s">
        <v>72</v>
      </c>
      <c r="M71" s="16" t="s">
        <v>73</v>
      </c>
      <c r="N71" s="14">
        <v>0</v>
      </c>
    </row>
    <row r="72" spans="1:14" ht="120" customHeight="1" x14ac:dyDescent="0.25">
      <c r="A72" s="12" t="s">
        <v>74</v>
      </c>
      <c r="B72" s="12" t="s">
        <v>57</v>
      </c>
      <c r="C72" s="13">
        <v>43839</v>
      </c>
      <c r="D72" s="17" t="s">
        <v>49</v>
      </c>
      <c r="E72" s="57" t="s">
        <v>185</v>
      </c>
      <c r="F72" s="58" t="s">
        <v>50</v>
      </c>
      <c r="G72" s="14">
        <v>1</v>
      </c>
      <c r="H72" s="14" t="s">
        <v>75</v>
      </c>
      <c r="I72" s="14" t="s">
        <v>76</v>
      </c>
      <c r="J72" s="14" t="s">
        <v>77</v>
      </c>
      <c r="K72" s="15" t="s">
        <v>78</v>
      </c>
      <c r="L72" s="15" t="s">
        <v>79</v>
      </c>
      <c r="M72" s="16" t="s">
        <v>80</v>
      </c>
      <c r="N72" s="14">
        <v>1</v>
      </c>
    </row>
    <row r="73" spans="1:14" ht="144.75" customHeight="1" x14ac:dyDescent="0.25">
      <c r="A73" s="12" t="s">
        <v>47</v>
      </c>
      <c r="B73" s="12" t="s">
        <v>48</v>
      </c>
      <c r="C73" s="13">
        <v>43848</v>
      </c>
      <c r="D73" s="17" t="s">
        <v>82</v>
      </c>
      <c r="E73" s="57" t="s">
        <v>177</v>
      </c>
      <c r="F73" s="58"/>
      <c r="G73" s="14">
        <v>1</v>
      </c>
      <c r="H73" s="12" t="s">
        <v>70</v>
      </c>
      <c r="I73" s="14" t="s">
        <v>47</v>
      </c>
      <c r="J73" s="14" t="s">
        <v>47</v>
      </c>
      <c r="K73" s="15" t="s">
        <v>83</v>
      </c>
      <c r="L73" s="15" t="s">
        <v>84</v>
      </c>
      <c r="M73" s="16" t="s">
        <v>92</v>
      </c>
      <c r="N73" s="14">
        <v>0</v>
      </c>
    </row>
    <row r="74" spans="1:14" ht="110.25" customHeight="1" x14ac:dyDescent="0.25">
      <c r="A74" s="12" t="s">
        <v>85</v>
      </c>
      <c r="B74" s="12" t="s">
        <v>57</v>
      </c>
      <c r="C74" s="13">
        <v>43850</v>
      </c>
      <c r="D74" s="14" t="s">
        <v>86</v>
      </c>
      <c r="E74" s="57" t="s">
        <v>187</v>
      </c>
      <c r="F74" s="58" t="s">
        <v>55</v>
      </c>
      <c r="G74" s="14">
        <v>1</v>
      </c>
      <c r="H74" s="14" t="s">
        <v>87</v>
      </c>
      <c r="I74" s="12" t="s">
        <v>88</v>
      </c>
      <c r="J74" s="14" t="s">
        <v>89</v>
      </c>
      <c r="K74" s="15" t="s">
        <v>90</v>
      </c>
      <c r="L74" s="15" t="s">
        <v>91</v>
      </c>
      <c r="M74" s="16" t="s">
        <v>92</v>
      </c>
      <c r="N74" s="14">
        <v>0</v>
      </c>
    </row>
    <row r="75" spans="1:14" ht="102" x14ac:dyDescent="0.25">
      <c r="A75" s="12" t="s">
        <v>47</v>
      </c>
      <c r="B75" s="12" t="s">
        <v>48</v>
      </c>
      <c r="C75" s="13">
        <v>43857</v>
      </c>
      <c r="D75" s="14"/>
      <c r="E75" s="57" t="s">
        <v>185</v>
      </c>
      <c r="F75" s="58"/>
      <c r="G75" s="14">
        <v>1</v>
      </c>
      <c r="H75" s="14" t="s">
        <v>70</v>
      </c>
      <c r="I75" s="14" t="s">
        <v>47</v>
      </c>
      <c r="J75" s="14" t="s">
        <v>47</v>
      </c>
      <c r="K75" s="15" t="s">
        <v>93</v>
      </c>
      <c r="L75" s="15" t="s">
        <v>94</v>
      </c>
      <c r="M75" s="16" t="s">
        <v>333</v>
      </c>
      <c r="N75" s="14">
        <v>0</v>
      </c>
    </row>
    <row r="76" spans="1:14" ht="122.25" customHeight="1" x14ac:dyDescent="0.25">
      <c r="A76" s="12" t="s">
        <v>96</v>
      </c>
      <c r="B76" s="12" t="s">
        <v>57</v>
      </c>
      <c r="C76" s="13">
        <v>43866</v>
      </c>
      <c r="D76" s="14" t="s">
        <v>97</v>
      </c>
      <c r="E76" s="57" t="s">
        <v>131</v>
      </c>
      <c r="F76" s="58" t="s">
        <v>50</v>
      </c>
      <c r="G76" s="14">
        <v>2</v>
      </c>
      <c r="H76" s="14" t="s">
        <v>98</v>
      </c>
      <c r="I76" s="12" t="s">
        <v>99</v>
      </c>
      <c r="J76" s="12" t="s">
        <v>100</v>
      </c>
      <c r="K76" s="15" t="s">
        <v>101</v>
      </c>
      <c r="L76" s="15" t="s">
        <v>334</v>
      </c>
      <c r="M76" s="16" t="s">
        <v>335</v>
      </c>
      <c r="N76" s="14">
        <v>0</v>
      </c>
    </row>
    <row r="77" spans="1:14" ht="90.75" customHeight="1" x14ac:dyDescent="0.25">
      <c r="A77" s="12" t="s">
        <v>47</v>
      </c>
      <c r="B77" s="12" t="s">
        <v>48</v>
      </c>
      <c r="C77" s="13">
        <v>43904</v>
      </c>
      <c r="D77" s="14"/>
      <c r="E77" s="57" t="s">
        <v>186</v>
      </c>
      <c r="F77" s="58"/>
      <c r="G77" s="14"/>
      <c r="H77" s="14" t="s">
        <v>70</v>
      </c>
      <c r="I77" s="12" t="s">
        <v>47</v>
      </c>
      <c r="J77" s="12" t="s">
        <v>47</v>
      </c>
      <c r="K77" s="15" t="s">
        <v>102</v>
      </c>
      <c r="L77" s="15" t="s">
        <v>103</v>
      </c>
      <c r="M77" s="16" t="s">
        <v>339</v>
      </c>
      <c r="N77" s="14">
        <v>0</v>
      </c>
    </row>
    <row r="78" spans="1:14" ht="96" customHeight="1" x14ac:dyDescent="0.25">
      <c r="A78" s="12" t="s">
        <v>104</v>
      </c>
      <c r="B78" s="12" t="s">
        <v>57</v>
      </c>
      <c r="C78" s="13">
        <v>43914</v>
      </c>
      <c r="D78" s="14"/>
      <c r="E78" s="57" t="s">
        <v>177</v>
      </c>
      <c r="F78" s="58" t="s">
        <v>50</v>
      </c>
      <c r="G78" s="14"/>
      <c r="H78" s="14" t="s">
        <v>87</v>
      </c>
      <c r="I78" s="14" t="s">
        <v>231</v>
      </c>
      <c r="J78" s="14" t="s">
        <v>331</v>
      </c>
      <c r="K78" s="15" t="s">
        <v>105</v>
      </c>
      <c r="L78" s="15" t="s">
        <v>106</v>
      </c>
      <c r="M78" s="16" t="s">
        <v>338</v>
      </c>
      <c r="N78" s="14">
        <v>0</v>
      </c>
    </row>
    <row r="79" spans="1:14" ht="96.75" customHeight="1" x14ac:dyDescent="0.25">
      <c r="A79" s="12" t="s">
        <v>47</v>
      </c>
      <c r="B79" s="12" t="s">
        <v>48</v>
      </c>
      <c r="C79" s="13">
        <v>43914</v>
      </c>
      <c r="D79" s="14"/>
      <c r="E79" s="57" t="s">
        <v>186</v>
      </c>
      <c r="F79" s="58"/>
      <c r="G79" s="14"/>
      <c r="H79" s="14" t="s">
        <v>70</v>
      </c>
      <c r="I79" s="14" t="s">
        <v>47</v>
      </c>
      <c r="J79" s="14" t="s">
        <v>47</v>
      </c>
      <c r="K79" s="15" t="s">
        <v>107</v>
      </c>
      <c r="L79" s="15" t="s">
        <v>336</v>
      </c>
      <c r="M79" s="16" t="s">
        <v>340</v>
      </c>
      <c r="N79" s="14">
        <v>0</v>
      </c>
    </row>
    <row r="80" spans="1:14" ht="25.5" x14ac:dyDescent="0.25">
      <c r="A80" s="12" t="s">
        <v>108</v>
      </c>
      <c r="B80" s="12" t="s">
        <v>57</v>
      </c>
      <c r="C80" s="13">
        <v>43921</v>
      </c>
      <c r="D80" s="14"/>
      <c r="E80" s="57" t="s">
        <v>179</v>
      </c>
      <c r="F80" s="58" t="s">
        <v>55</v>
      </c>
      <c r="G80" s="14"/>
      <c r="H80" s="14" t="s">
        <v>75</v>
      </c>
      <c r="I80" s="14" t="s">
        <v>62</v>
      </c>
      <c r="J80" s="14" t="s">
        <v>332</v>
      </c>
      <c r="K80" s="15" t="s">
        <v>109</v>
      </c>
      <c r="L80" s="56" t="s">
        <v>337</v>
      </c>
      <c r="M80" s="16" t="s">
        <v>335</v>
      </c>
      <c r="N80" s="14">
        <v>0</v>
      </c>
    </row>
  </sheetData>
  <mergeCells count="6">
    <mergeCell ref="A3:K5"/>
    <mergeCell ref="L6:M6"/>
    <mergeCell ref="L1:M1"/>
    <mergeCell ref="L3:M3"/>
    <mergeCell ref="L4:M4"/>
    <mergeCell ref="L5:M5"/>
  </mergeCells>
  <phoneticPr fontId="25" type="noConversion"/>
  <dataValidations count="5">
    <dataValidation type="list" allowBlank="1" showInputMessage="1" showErrorMessage="1" sqref="E81:F240" xr:uid="{12691618-3D22-4826-AC10-C8161F2C134E}">
      <formula1>$S$4:$S$7</formula1>
    </dataValidation>
    <dataValidation type="list" allowBlank="1" showInputMessage="1" showErrorMessage="1" sqref="B8:B67" xr:uid="{EC6F8F8B-CEA8-4BE4-9760-D0204FF6FD56}">
      <formula1>$R$3:$R$7</formula1>
    </dataValidation>
    <dataValidation type="list" allowBlank="1" showInputMessage="1" showErrorMessage="1" sqref="B68:B151" xr:uid="{35092C62-E262-4B29-A300-5F1A36FEE749}">
      <formula1>$R$4:$R$73</formula1>
    </dataValidation>
    <dataValidation type="list" allowBlank="1" showInputMessage="1" showErrorMessage="1" sqref="F8:F80" xr:uid="{0B33B47D-3CE2-433A-96BB-B450B891BEF0}">
      <formula1>$S$3:$S$10</formula1>
    </dataValidation>
    <dataValidation type="list" allowBlank="1" showInputMessage="1" showErrorMessage="1" sqref="E8:E80" xr:uid="{6E01839F-92D5-4071-803E-40575AC24BAA}">
      <formula1>$U$3:$U$18</formula1>
    </dataValidation>
  </dataValidations>
  <pageMargins left="0.7" right="0.7" top="0.75" bottom="0.75" header="0.3" footer="0.3"/>
  <pageSetup paperSize="9"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Gráficos</vt:lpstr>
      <vt:lpstr>TIR</vt:lpstr>
      <vt:lpstr>TRIR</vt:lpstr>
      <vt:lpstr>Historico de Incidentes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Steeven Alexander Perez Mite</dc:creator>
  <cp:lastModifiedBy>Steeven Alexander Perez Mite</cp:lastModifiedBy>
  <dcterms:created xsi:type="dcterms:W3CDTF">2020-05-05T15:38:06Z</dcterms:created>
  <dcterms:modified xsi:type="dcterms:W3CDTF">2020-05-07T14:38:28Z</dcterms:modified>
</cp:coreProperties>
</file>