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masache\OneDrive - TC Transcontinental\Exportaciones\Trilex Exports\Paraguay\T2001PY\"/>
    </mc:Choice>
  </mc:AlternateContent>
  <xr:revisionPtr revIDLastSave="56" documentId="11_9D51F24F5D2D9AF0EBC9137723F659BC42C56D39" xr6:coauthVersionLast="41" xr6:coauthVersionMax="41" xr10:uidLastSave="{CAB0765F-F9A4-4648-A5B4-0A34D61A74C3}"/>
  <bookViews>
    <workbookView minimized="1" xWindow="16155" yWindow="3855" windowWidth="12990" windowHeight="11385" activeTab="1" xr2:uid="{00000000-000D-0000-FFFF-FFFF00000000}"/>
  </bookViews>
  <sheets>
    <sheet name="Factura" sheetId="1" r:id="rId1"/>
    <sheet name="Packing List" sheetId="3" r:id="rId2"/>
  </sheets>
  <definedNames>
    <definedName name="_xlnm.Print_Area" localSheetId="1">'Packing List'!$A$1:$H$55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3" l="1"/>
  <c r="B17" i="1" l="1"/>
  <c r="C42" i="3"/>
  <c r="H44" i="3"/>
  <c r="A27" i="3" l="1"/>
  <c r="C27" i="3"/>
  <c r="D28" i="1"/>
  <c r="J18" i="1"/>
  <c r="J19" i="1"/>
  <c r="J20" i="1"/>
  <c r="J21" i="1"/>
  <c r="J22" i="1"/>
  <c r="J23" i="1"/>
  <c r="J24" i="1"/>
  <c r="J25" i="1"/>
  <c r="J26" i="1"/>
  <c r="J27" i="1"/>
  <c r="J28" i="1"/>
  <c r="J17" i="1"/>
  <c r="J37" i="1" l="1"/>
  <c r="H15" i="3"/>
  <c r="H17" i="3"/>
  <c r="H19" i="3"/>
  <c r="H20" i="3"/>
  <c r="H21" i="3"/>
  <c r="H22" i="3"/>
  <c r="H23" i="3"/>
  <c r="H24" i="3"/>
  <c r="H25" i="3"/>
  <c r="H26" i="3"/>
  <c r="C15" i="3"/>
  <c r="C17" i="3"/>
  <c r="C19" i="3"/>
  <c r="C20" i="3"/>
  <c r="C21" i="3"/>
  <c r="C22" i="3"/>
  <c r="C23" i="3"/>
  <c r="C24" i="3"/>
  <c r="C25" i="3"/>
  <c r="C26" i="3"/>
  <c r="A15" i="3"/>
  <c r="A17" i="3"/>
  <c r="A19" i="3"/>
  <c r="A20" i="3"/>
  <c r="A21" i="3"/>
  <c r="A22" i="3"/>
  <c r="A23" i="3"/>
  <c r="A24" i="3"/>
  <c r="A25" i="3"/>
  <c r="A26" i="3"/>
  <c r="B18" i="1"/>
  <c r="B19" i="1"/>
  <c r="B20" i="1"/>
  <c r="B21" i="1"/>
  <c r="B22" i="1"/>
  <c r="B23" i="1"/>
  <c r="B24" i="1"/>
  <c r="B25" i="1"/>
  <c r="B26" i="1"/>
  <c r="B27" i="1"/>
  <c r="D18" i="1"/>
  <c r="D19" i="1"/>
  <c r="D20" i="1"/>
  <c r="D21" i="1"/>
  <c r="D22" i="1"/>
  <c r="D23" i="1"/>
  <c r="D24" i="1"/>
  <c r="D25" i="1"/>
  <c r="D26" i="1"/>
  <c r="D27" i="1"/>
  <c r="B7" i="3" l="1"/>
  <c r="B6" i="3"/>
  <c r="B5" i="3" l="1"/>
  <c r="G44" i="3" l="1"/>
  <c r="H46" i="3" s="1"/>
  <c r="J39" i="1" s="1"/>
  <c r="H14" i="3"/>
  <c r="A14" i="3"/>
  <c r="D17" i="1"/>
  <c r="D40" i="3"/>
  <c r="C14" i="3"/>
  <c r="J5" i="1"/>
  <c r="H47" i="3" l="1"/>
  <c r="J40" i="1" s="1"/>
  <c r="E41" i="1" s="1"/>
  <c r="E40" i="1" l="1"/>
</calcChain>
</file>

<file path=xl/sharedStrings.xml><?xml version="1.0" encoding="utf-8"?>
<sst xmlns="http://schemas.openxmlformats.org/spreadsheetml/2006/main" count="196" uniqueCount="76">
  <si>
    <t xml:space="preserve">  </t>
  </si>
  <si>
    <t xml:space="preserve">FACTURA  No. </t>
  </si>
  <si>
    <t>CLIENTE:</t>
  </si>
  <si>
    <t xml:space="preserve">FECHA: </t>
  </si>
  <si>
    <t>Fundas</t>
  </si>
  <si>
    <t>P.A. 3923.21.00</t>
  </si>
  <si>
    <t>Cintas</t>
  </si>
  <si>
    <t>P.A. 3919.10.00</t>
  </si>
  <si>
    <t>Etiquetas</t>
  </si>
  <si>
    <t>P.A. 4821.10.00</t>
  </si>
  <si>
    <t xml:space="preserve">PEDIDO No.: </t>
  </si>
  <si>
    <t xml:space="preserve">VIA: </t>
  </si>
  <si>
    <t>Terrestre</t>
  </si>
  <si>
    <t>Telf.: 73-503001</t>
  </si>
  <si>
    <t xml:space="preserve">FORMA PAGO: </t>
  </si>
  <si>
    <t>CANT.</t>
  </si>
  <si>
    <t>Partida Arancelaria</t>
  </si>
  <si>
    <t>DESCRIPCION</t>
  </si>
  <si>
    <t>VALOR UNIT.
USD</t>
  </si>
  <si>
    <t>VALOR TOTAL
USD</t>
  </si>
  <si>
    <t>MercaN13:Q30</t>
  </si>
  <si>
    <t>Marca</t>
  </si>
  <si>
    <t>País de Origen</t>
  </si>
  <si>
    <t>Trilex</t>
  </si>
  <si>
    <t>Ecuador</t>
  </si>
  <si>
    <t>TOTAL  FOB</t>
  </si>
  <si>
    <t>OBSERVACIONES:</t>
  </si>
  <si>
    <t>Incoterms de Venta      :  FOB GUAYAQUIL</t>
  </si>
  <si>
    <t>PESO  NETO:</t>
  </si>
  <si>
    <t>Nro. De Bultos             :   214</t>
  </si>
  <si>
    <t>PESO BRUTO:</t>
  </si>
  <si>
    <t>Peso Bruto                  :   2.464,42 KG.</t>
  </si>
  <si>
    <t xml:space="preserve"> </t>
  </si>
  <si>
    <t>Firma autorizada:</t>
  </si>
  <si>
    <t>PACKING LIST</t>
  </si>
  <si>
    <t>TOTAL BULTOS</t>
  </si>
  <si>
    <t>Fact.</t>
  </si>
  <si>
    <t>3919.10.00</t>
  </si>
  <si>
    <t>Agroganadera San jose Obrero S A</t>
  </si>
  <si>
    <t>Calle 40 San Miguel a 50M</t>
  </si>
  <si>
    <t>Asunción - Paraguay</t>
  </si>
  <si>
    <t>Telf.: 0981154660</t>
  </si>
  <si>
    <t>Flete</t>
  </si>
  <si>
    <t>DESCUENTO</t>
  </si>
  <si>
    <t>Contado</t>
  </si>
  <si>
    <t>0D0010</t>
  </si>
  <si>
    <t>PT deposito fundas exportadore</t>
  </si>
  <si>
    <t>DTABSVEA032072050</t>
  </si>
  <si>
    <t>BiflexTreebags10Sk 32x72x0.5IB</t>
  </si>
  <si>
    <t>un</t>
  </si>
  <si>
    <t>PARAGUAY</t>
  </si>
  <si>
    <t>DTABSVOA032072050</t>
  </si>
  <si>
    <t>BiflexTreebags10Sk 32x72x0.5</t>
  </si>
  <si>
    <t>DTBDFZOG0032020030</t>
  </si>
  <si>
    <t>Durflex Clorpirifos 1%  32x2x3</t>
  </si>
  <si>
    <t>DDBCIZO0590150500</t>
  </si>
  <si>
    <t>Cinta Azul 0.59x15255x5</t>
  </si>
  <si>
    <t>rll</t>
  </si>
  <si>
    <t>DDBCIBO0590150500</t>
  </si>
  <si>
    <t>Cinta Blanca 0.59x15255x5</t>
  </si>
  <si>
    <t>DDBCICO0590150500</t>
  </si>
  <si>
    <t>Cinta Cafe 0.59x15255x5</t>
  </si>
  <si>
    <t>DDBCILO0590150500</t>
  </si>
  <si>
    <t>Cinta Lila 0.59x15255x5</t>
  </si>
  <si>
    <t>DDBCINO0590150500</t>
  </si>
  <si>
    <t>Cinta Negro 0.59x15255x5</t>
  </si>
  <si>
    <t>DDBCIRO0590150500</t>
  </si>
  <si>
    <t>Cinta Rojo 0.59x15255x5</t>
  </si>
  <si>
    <t>DDBCIVO0590150500</t>
  </si>
  <si>
    <t>Cinta Verde 0.59x15255x5</t>
  </si>
  <si>
    <t>DDBCIAO0590150500</t>
  </si>
  <si>
    <t>Cinta Amarilla 0.59x15255x5</t>
  </si>
  <si>
    <t>:002006000022205</t>
  </si>
  <si>
    <t>P.A. 3808.91.19.00</t>
  </si>
  <si>
    <t>P.A. 3919.10.00.00</t>
  </si>
  <si>
    <t>3808.91.19.00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</si>
</sst>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_(* #,##0_);_(* \(#,##0\);_(* &quot;-&quot;??_);_(@_)"/>
    <numFmt numFmtId="165" formatCode="#,##0.0000"/>
    <numFmt numFmtId="166" formatCode="0.000"/>
    <numFmt numFmtId="167" formatCode="#,##0.00\ &quot;kg&quot;"/>
    <numFmt numFmtId="168" formatCode="&quot;$&quot;\ #,##0.00"/>
    <numFmt numFmtId="169" formatCode="0.000%"/>
    <numFmt numFmtId="170" formatCode="#,###.00"/>
    <numFmt numFmtId="171" formatCode="#,##0.00\ &quot;bultos&quot;"/>
    <numFmt numFmtId="172" formatCode="#,##0\ &quot;bultos&quot;"/>
    <numFmt numFmtId="173" formatCode="0.0000"/>
    <numFmt numFmtId="174" formatCode="0.00000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3"/>
      <color indexed="8"/>
      <name val="Arial"/>
      <family val="2"/>
    </font>
    <font>
      <b/>
      <i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i/>
      <sz val="12"/>
      <color indexed="8"/>
      <name val="Arial"/>
      <family val="2"/>
    </font>
    <font>
      <b/>
      <i/>
      <sz val="10"/>
      <color indexed="8"/>
      <name val="Arial"/>
      <family val="2"/>
    </font>
    <font>
      <b/>
      <sz val="9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i/>
      <sz val="9"/>
      <color indexed="8"/>
      <name val="Arial"/>
      <family val="2"/>
    </font>
    <font>
      <sz val="9"/>
      <name val="Verdana"/>
      <family val="2"/>
    </font>
    <font>
      <b/>
      <i/>
      <sz val="8"/>
      <color indexed="8"/>
      <name val="Arial"/>
      <family val="2"/>
    </font>
    <font>
      <b/>
      <sz val="10"/>
      <color theme="0"/>
      <name val="Verdana"/>
      <family val="2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10"/>
      <color theme="3"/>
      <name val="Arial"/>
      <family val="2"/>
    </font>
    <font>
      <sz val="9"/>
      <color theme="3"/>
      <name val="Arial"/>
      <family val="2"/>
    </font>
    <font>
      <b/>
      <i/>
      <sz val="9"/>
      <color theme="3"/>
      <name val="Arial"/>
      <family val="2"/>
    </font>
    <font>
      <sz val="9"/>
      <color rgb="FF002060"/>
      <name val="Arial"/>
      <family val="2"/>
    </font>
    <font>
      <sz val="10"/>
      <color rgb="FF002060"/>
      <name val="Arial"/>
      <family val="2"/>
    </font>
    <font>
      <sz val="8"/>
      <color rgb="FF002060"/>
      <name val="Arial"/>
      <family val="2"/>
    </font>
    <font>
      <sz val="8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i/>
      <sz val="8"/>
      <color theme="3"/>
      <name val="Arial"/>
      <family val="2"/>
    </font>
    <font>
      <b/>
      <u/>
      <sz val="8"/>
      <color indexed="8"/>
      <name val="Verdana"/>
      <family val="2"/>
    </font>
    <font>
      <sz val="8"/>
      <color theme="1"/>
      <name val="Arial"/>
      <family val="2"/>
    </font>
    <font>
      <sz val="8"/>
      <color theme="1"/>
      <name val="Verdana"/>
      <family val="2"/>
    </font>
    <font>
      <sz val="8"/>
      <color theme="1"/>
      <name val="Arial Unicode MS"/>
      <family val="2"/>
    </font>
    <font>
      <sz val="8"/>
      <name val="Arial"/>
      <family val="2"/>
    </font>
    <font>
      <sz val="8"/>
      <name val="Arial Unicode MS"/>
      <family val="2"/>
    </font>
    <font>
      <b/>
      <sz val="8"/>
      <color theme="1"/>
      <name val="Calibri"/>
      <family val="2"/>
      <scheme val="minor"/>
    </font>
    <font>
      <sz val="8"/>
      <color indexed="8"/>
      <name val="Verdana"/>
      <family val="2"/>
    </font>
    <font>
      <b/>
      <sz val="8"/>
      <color theme="0"/>
      <name val="Verdana"/>
      <family val="2"/>
    </font>
    <font>
      <b/>
      <sz val="9"/>
      <color theme="0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rgb="FF0080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3" applyNumberFormat="0" applyAlignment="0" applyProtection="0"/>
    <xf numFmtId="0" fontId="9" fillId="6" borderId="4" applyNumberFormat="0" applyAlignment="0" applyProtection="0"/>
    <xf numFmtId="0" fontId="10" fillId="6" borderId="3" applyNumberFormat="0" applyAlignment="0" applyProtection="0"/>
    <xf numFmtId="0" fontId="11" fillId="0" borderId="5" applyNumberFormat="0" applyFill="0" applyAlignment="0" applyProtection="0"/>
    <xf numFmtId="0" fontId="12" fillId="7" borderId="6" applyNumberFormat="0" applyAlignment="0" applyProtection="0"/>
    <xf numFmtId="0" fontId="13" fillId="0" borderId="0" applyNumberFormat="0" applyFill="0" applyBorder="0" applyAlignment="0" applyProtection="0"/>
    <xf numFmtId="0" fontId="1" fillId="8" borderId="7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8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</cellStyleXfs>
  <cellXfs count="251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9" fontId="0" fillId="0" borderId="0" xfId="0" applyNumberFormat="1" applyAlignment="1">
      <alignment horizontal="left"/>
    </xf>
    <xf numFmtId="0" fontId="17" fillId="0" borderId="0" xfId="0" applyFont="1" applyProtection="1"/>
    <xf numFmtId="0" fontId="19" fillId="0" borderId="0" xfId="0" applyFont="1" applyProtection="1"/>
    <xf numFmtId="0" fontId="20" fillId="0" borderId="0" xfId="0" applyFont="1" applyAlignment="1" applyProtection="1">
      <alignment horizontal="left"/>
    </xf>
    <xf numFmtId="0" fontId="21" fillId="0" borderId="0" xfId="0" applyFont="1" applyProtection="1"/>
    <xf numFmtId="0" fontId="22" fillId="0" borderId="0" xfId="0" applyFont="1" applyProtection="1"/>
    <xf numFmtId="0" fontId="23" fillId="33" borderId="9" xfId="0" applyFont="1" applyFill="1" applyBorder="1" applyProtection="1"/>
    <xf numFmtId="0" fontId="23" fillId="33" borderId="10" xfId="0" applyFont="1" applyFill="1" applyBorder="1" applyProtection="1"/>
    <xf numFmtId="0" fontId="19" fillId="0" borderId="10" xfId="0" applyFont="1" applyBorder="1" applyProtection="1"/>
    <xf numFmtId="0" fontId="22" fillId="0" borderId="10" xfId="0" applyFont="1" applyBorder="1" applyProtection="1"/>
    <xf numFmtId="0" fontId="19" fillId="0" borderId="11" xfId="0" applyFont="1" applyBorder="1" applyProtection="1"/>
    <xf numFmtId="0" fontId="19" fillId="0" borderId="0" xfId="0" applyFont="1" applyBorder="1" applyProtection="1"/>
    <xf numFmtId="0" fontId="24" fillId="33" borderId="12" xfId="0" applyFont="1" applyFill="1" applyBorder="1" applyAlignment="1">
      <alignment horizontal="right"/>
    </xf>
    <xf numFmtId="0" fontId="20" fillId="0" borderId="13" xfId="0" applyFont="1" applyBorder="1" applyProtection="1"/>
    <xf numFmtId="0" fontId="20" fillId="0" borderId="0" xfId="0" applyFont="1" applyBorder="1" applyProtection="1"/>
    <xf numFmtId="0" fontId="19" fillId="0" borderId="14" xfId="0" applyFont="1" applyBorder="1" applyProtection="1"/>
    <xf numFmtId="0" fontId="24" fillId="33" borderId="15" xfId="0" applyFont="1" applyFill="1" applyBorder="1" applyAlignment="1">
      <alignment horizontal="right"/>
    </xf>
    <xf numFmtId="0" fontId="24" fillId="33" borderId="17" xfId="0" applyFont="1" applyFill="1" applyBorder="1" applyAlignment="1">
      <alignment horizontal="right"/>
    </xf>
    <xf numFmtId="0" fontId="20" fillId="0" borderId="18" xfId="0" applyFont="1" applyBorder="1" applyProtection="1"/>
    <xf numFmtId="0" fontId="20" fillId="0" borderId="19" xfId="0" applyFont="1" applyBorder="1" applyProtection="1"/>
    <xf numFmtId="0" fontId="22" fillId="0" borderId="19" xfId="0" applyFont="1" applyBorder="1" applyProtection="1"/>
    <xf numFmtId="0" fontId="19" fillId="0" borderId="20" xfId="0" applyFont="1" applyBorder="1" applyProtection="1"/>
    <xf numFmtId="0" fontId="24" fillId="33" borderId="21" xfId="0" applyFont="1" applyFill="1" applyBorder="1" applyAlignment="1">
      <alignment horizontal="right"/>
    </xf>
    <xf numFmtId="0" fontId="25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/>
    <xf numFmtId="0" fontId="0" fillId="0" borderId="0" xfId="0" applyFill="1" applyBorder="1"/>
    <xf numFmtId="0" fontId="0" fillId="0" borderId="0" xfId="0" applyBorder="1"/>
    <xf numFmtId="0" fontId="25" fillId="0" borderId="0" xfId="0" applyFont="1" applyFill="1" applyBorder="1" applyAlignment="1"/>
    <xf numFmtId="1" fontId="27" fillId="0" borderId="0" xfId="0" applyNumberFormat="1" applyFont="1" applyBorder="1" applyAlignment="1" applyProtection="1">
      <alignment horizontal="center"/>
    </xf>
    <xf numFmtId="1" fontId="27" fillId="0" borderId="23" xfId="0" applyNumberFormat="1" applyFont="1" applyBorder="1" applyAlignment="1" applyProtection="1">
      <alignment horizontal="center"/>
    </xf>
    <xf numFmtId="164" fontId="27" fillId="0" borderId="0" xfId="0" applyNumberFormat="1" applyFont="1" applyBorder="1" applyAlignment="1" applyProtection="1">
      <alignment horizontal="center"/>
    </xf>
    <xf numFmtId="0" fontId="20" fillId="0" borderId="0" xfId="0" applyFont="1" applyBorder="1" applyAlignment="1" applyProtection="1">
      <alignment horizontal="left"/>
    </xf>
    <xf numFmtId="0" fontId="19" fillId="0" borderId="0" xfId="0" applyFont="1" applyBorder="1" applyAlignment="1" applyProtection="1">
      <alignment horizontal="center"/>
    </xf>
    <xf numFmtId="0" fontId="26" fillId="0" borderId="0" xfId="0" applyFont="1" applyAlignment="1">
      <alignment horizontal="left"/>
    </xf>
    <xf numFmtId="37" fontId="20" fillId="0" borderId="0" xfId="0" applyNumberFormat="1" applyFont="1" applyBorder="1" applyAlignment="1" applyProtection="1">
      <alignment horizontal="right"/>
    </xf>
    <xf numFmtId="0" fontId="20" fillId="0" borderId="0" xfId="0" applyFont="1" applyBorder="1" applyAlignment="1" applyProtection="1">
      <alignment horizontal="right"/>
    </xf>
    <xf numFmtId="39" fontId="19" fillId="0" borderId="0" xfId="0" applyNumberFormat="1" applyFont="1" applyBorder="1" applyAlignment="1" applyProtection="1">
      <alignment horizontal="center"/>
    </xf>
    <xf numFmtId="0" fontId="27" fillId="0" borderId="0" xfId="0" applyFont="1" applyBorder="1" applyProtection="1"/>
    <xf numFmtId="0" fontId="25" fillId="0" borderId="0" xfId="0" applyFont="1"/>
    <xf numFmtId="167" fontId="31" fillId="0" borderId="0" xfId="1" applyNumberFormat="1" applyFont="1" applyFill="1" applyBorder="1" applyAlignment="1" applyProtection="1">
      <alignment horizontal="right"/>
    </xf>
    <xf numFmtId="4" fontId="0" fillId="0" borderId="0" xfId="0" applyNumberFormat="1"/>
    <xf numFmtId="0" fontId="0" fillId="0" borderId="33" xfId="0" applyBorder="1"/>
    <xf numFmtId="0" fontId="0" fillId="0" borderId="23" xfId="0" applyBorder="1"/>
    <xf numFmtId="0" fontId="32" fillId="0" borderId="0" xfId="0" applyFont="1" applyAlignment="1"/>
    <xf numFmtId="0" fontId="19" fillId="0" borderId="0" xfId="0" applyFont="1" applyBorder="1" applyAlignment="1" applyProtection="1"/>
    <xf numFmtId="0" fontId="33" fillId="0" borderId="0" xfId="0" applyFont="1" applyAlignment="1"/>
    <xf numFmtId="0" fontId="25" fillId="0" borderId="23" xfId="0" applyFont="1" applyFill="1" applyBorder="1" applyAlignment="1"/>
    <xf numFmtId="14" fontId="29" fillId="0" borderId="36" xfId="0" applyNumberFormat="1" applyFont="1" applyBorder="1" applyAlignment="1" applyProtection="1">
      <alignment horizontal="center"/>
    </xf>
    <xf numFmtId="0" fontId="19" fillId="0" borderId="37" xfId="0" applyFont="1" applyBorder="1" applyAlignment="1" applyProtection="1">
      <alignment horizontal="center"/>
    </xf>
    <xf numFmtId="0" fontId="19" fillId="0" borderId="38" xfId="0" applyFont="1" applyBorder="1" applyAlignment="1" applyProtection="1">
      <alignment horizontal="center"/>
    </xf>
    <xf numFmtId="167" fontId="19" fillId="0" borderId="0" xfId="0" applyNumberFormat="1" applyFont="1" applyBorder="1" applyAlignment="1" applyProtection="1"/>
    <xf numFmtId="0" fontId="26" fillId="0" borderId="0" xfId="0" applyFont="1" applyFill="1" applyBorder="1" applyAlignment="1">
      <alignment horizontal="left"/>
    </xf>
    <xf numFmtId="0" fontId="34" fillId="0" borderId="0" xfId="0" applyFont="1" applyFill="1" applyBorder="1" applyAlignment="1" applyProtection="1">
      <alignment horizontal="center" vertical="center" wrapText="1"/>
    </xf>
    <xf numFmtId="0" fontId="0" fillId="0" borderId="0" xfId="0" applyFont="1" applyFill="1" applyBorder="1" applyAlignment="1"/>
    <xf numFmtId="0" fontId="36" fillId="0" borderId="0" xfId="0" applyFont="1" applyBorder="1" applyProtection="1"/>
    <xf numFmtId="0" fontId="37" fillId="0" borderId="0" xfId="0" applyFont="1"/>
    <xf numFmtId="0" fontId="38" fillId="0" borderId="0" xfId="0" applyFont="1" applyBorder="1" applyProtection="1"/>
    <xf numFmtId="0" fontId="38" fillId="0" borderId="19" xfId="0" applyFont="1" applyBorder="1" applyProtection="1"/>
    <xf numFmtId="0" fontId="32" fillId="0" borderId="33" xfId="0" applyFont="1" applyBorder="1" applyAlignment="1">
      <alignment horizontal="justify" vertical="center" wrapText="1"/>
    </xf>
    <xf numFmtId="0" fontId="23" fillId="33" borderId="33" xfId="0" applyFont="1" applyFill="1" applyBorder="1" applyAlignment="1" applyProtection="1">
      <alignment horizontal="center" vertical="center" wrapText="1"/>
    </xf>
    <xf numFmtId="0" fontId="35" fillId="0" borderId="27" xfId="0" applyFont="1" applyFill="1" applyBorder="1" applyAlignment="1"/>
    <xf numFmtId="0" fontId="0" fillId="0" borderId="29" xfId="0" applyBorder="1"/>
    <xf numFmtId="0" fontId="26" fillId="0" borderId="29" xfId="0" applyFont="1" applyFill="1" applyBorder="1" applyAlignment="1"/>
    <xf numFmtId="164" fontId="27" fillId="0" borderId="30" xfId="0" applyNumberFormat="1" applyFont="1" applyBorder="1" applyAlignment="1" applyProtection="1">
      <alignment horizontal="center"/>
    </xf>
    <xf numFmtId="164" fontId="27" fillId="0" borderId="31" xfId="0" applyNumberFormat="1" applyFont="1" applyBorder="1" applyAlignment="1" applyProtection="1">
      <alignment horizontal="center"/>
    </xf>
    <xf numFmtId="0" fontId="25" fillId="0" borderId="31" xfId="0" applyFont="1" applyFill="1" applyBorder="1" applyAlignment="1">
      <alignment horizontal="left"/>
    </xf>
    <xf numFmtId="0" fontId="39" fillId="0" borderId="0" xfId="0" applyFont="1" applyAlignment="1">
      <alignment vertical="center"/>
    </xf>
    <xf numFmtId="0" fontId="40" fillId="0" borderId="0" xfId="0" applyFont="1" applyFill="1" applyBorder="1" applyProtection="1"/>
    <xf numFmtId="0" fontId="0" fillId="0" borderId="33" xfId="0" applyFont="1" applyFill="1" applyBorder="1" applyAlignment="1"/>
    <xf numFmtId="0" fontId="26" fillId="0" borderId="33" xfId="0" applyFont="1" applyFill="1" applyBorder="1" applyAlignment="1"/>
    <xf numFmtId="0" fontId="23" fillId="33" borderId="25" xfId="0" applyFont="1" applyFill="1" applyBorder="1" applyAlignment="1" applyProtection="1">
      <alignment horizontal="center" vertical="center" wrapText="1"/>
    </xf>
    <xf numFmtId="164" fontId="27" fillId="0" borderId="32" xfId="0" applyNumberFormat="1" applyFont="1" applyBorder="1" applyAlignment="1" applyProtection="1">
      <alignment horizontal="center"/>
    </xf>
    <xf numFmtId="0" fontId="23" fillId="33" borderId="41" xfId="0" applyFont="1" applyFill="1" applyBorder="1" applyAlignment="1" applyProtection="1">
      <alignment horizontal="center" vertical="center" wrapText="1"/>
    </xf>
    <xf numFmtId="0" fontId="26" fillId="0" borderId="23" xfId="0" applyFont="1" applyFill="1" applyBorder="1" applyAlignment="1"/>
    <xf numFmtId="0" fontId="25" fillId="0" borderId="23" xfId="0" applyFont="1" applyFill="1" applyBorder="1" applyAlignment="1">
      <alignment horizontal="center"/>
    </xf>
    <xf numFmtId="0" fontId="0" fillId="0" borderId="40" xfId="0" applyBorder="1"/>
    <xf numFmtId="0" fontId="0" fillId="0" borderId="0" xfId="0" applyFill="1"/>
    <xf numFmtId="0" fontId="0" fillId="0" borderId="33" xfId="0" applyFill="1" applyBorder="1"/>
    <xf numFmtId="0" fontId="23" fillId="33" borderId="42" xfId="0" applyFont="1" applyFill="1" applyBorder="1" applyAlignment="1" applyProtection="1">
      <alignment horizontal="center" vertical="center" wrapText="1"/>
    </xf>
    <xf numFmtId="168" fontId="23" fillId="0" borderId="42" xfId="0" applyNumberFormat="1" applyFont="1" applyFill="1" applyBorder="1" applyAlignment="1" applyProtection="1">
      <alignment horizontal="right" vertical="center" wrapText="1"/>
    </xf>
    <xf numFmtId="0" fontId="25" fillId="0" borderId="27" xfId="0" applyFont="1" applyFill="1" applyBorder="1" applyAlignment="1"/>
    <xf numFmtId="4" fontId="23" fillId="33" borderId="33" xfId="0" applyNumberFormat="1" applyFont="1" applyFill="1" applyBorder="1" applyAlignment="1" applyProtection="1">
      <alignment horizontal="center" vertical="center"/>
    </xf>
    <xf numFmtId="0" fontId="25" fillId="0" borderId="44" xfId="0" applyFont="1" applyFill="1" applyBorder="1" applyAlignment="1">
      <alignment horizontal="left"/>
    </xf>
    <xf numFmtId="4" fontId="35" fillId="0" borderId="42" xfId="0" applyNumberFormat="1" applyFont="1" applyFill="1" applyBorder="1" applyAlignment="1">
      <alignment horizontal="left" vertical="center"/>
    </xf>
    <xf numFmtId="165" fontId="28" fillId="0" borderId="40" xfId="0" applyNumberFormat="1" applyFont="1" applyFill="1" applyBorder="1" applyAlignment="1" applyProtection="1">
      <alignment horizontal="center"/>
    </xf>
    <xf numFmtId="0" fontId="25" fillId="0" borderId="40" xfId="0" applyFont="1" applyFill="1" applyBorder="1" applyAlignment="1">
      <alignment horizontal="left"/>
    </xf>
    <xf numFmtId="166" fontId="27" fillId="0" borderId="44" xfId="0" applyNumberFormat="1" applyFont="1" applyBorder="1" applyAlignment="1" applyProtection="1">
      <alignment horizontal="center"/>
    </xf>
    <xf numFmtId="165" fontId="27" fillId="0" borderId="40" xfId="1" applyNumberFormat="1" applyFont="1" applyBorder="1" applyProtection="1"/>
    <xf numFmtId="0" fontId="0" fillId="0" borderId="40" xfId="0" applyFill="1" applyBorder="1"/>
    <xf numFmtId="166" fontId="27" fillId="0" borderId="40" xfId="0" applyNumberFormat="1" applyFont="1" applyBorder="1" applyAlignment="1" applyProtection="1">
      <alignment horizontal="center"/>
    </xf>
    <xf numFmtId="165" fontId="27" fillId="0" borderId="40" xfId="1" applyNumberFormat="1" applyFont="1" applyFill="1" applyBorder="1" applyProtection="1"/>
    <xf numFmtId="0" fontId="0" fillId="0" borderId="42" xfId="0" applyFill="1" applyBorder="1"/>
    <xf numFmtId="4" fontId="25" fillId="0" borderId="40" xfId="0" applyNumberFormat="1" applyFont="1" applyFill="1" applyBorder="1" applyAlignment="1">
      <alignment horizontal="center"/>
    </xf>
    <xf numFmtId="165" fontId="27" fillId="0" borderId="42" xfId="1" applyNumberFormat="1" applyFont="1" applyFill="1" applyBorder="1" applyProtection="1"/>
    <xf numFmtId="4" fontId="35" fillId="0" borderId="40" xfId="0" applyNumberFormat="1" applyFont="1" applyFill="1" applyBorder="1" applyAlignment="1">
      <alignment horizontal="center"/>
    </xf>
    <xf numFmtId="168" fontId="23" fillId="0" borderId="40" xfId="0" applyNumberFormat="1" applyFont="1" applyFill="1" applyBorder="1" applyAlignment="1" applyProtection="1">
      <alignment horizontal="right" vertical="center" wrapText="1"/>
    </xf>
    <xf numFmtId="4" fontId="23" fillId="0" borderId="33" xfId="0" applyNumberFormat="1" applyFont="1" applyBorder="1" applyAlignment="1" applyProtection="1">
      <alignment horizontal="right" vertical="center"/>
    </xf>
    <xf numFmtId="0" fontId="19" fillId="0" borderId="0" xfId="0" applyFont="1" applyFill="1" applyProtection="1"/>
    <xf numFmtId="0" fontId="22" fillId="0" borderId="0" xfId="0" applyFont="1" applyFill="1" applyProtection="1"/>
    <xf numFmtId="0" fontId="19" fillId="0" borderId="16" xfId="0" applyFont="1" applyFill="1" applyBorder="1" applyAlignment="1" applyProtection="1">
      <alignment horizontal="center"/>
    </xf>
    <xf numFmtId="0" fontId="18" fillId="0" borderId="0" xfId="0" applyFont="1" applyFill="1" applyProtection="1"/>
    <xf numFmtId="164" fontId="1" fillId="0" borderId="33" xfId="1" applyNumberFormat="1" applyFont="1" applyBorder="1"/>
    <xf numFmtId="0" fontId="0" fillId="0" borderId="33" xfId="0" applyFill="1" applyBorder="1" applyAlignment="1"/>
    <xf numFmtId="0" fontId="41" fillId="0" borderId="0" xfId="0" applyFont="1" applyAlignment="1">
      <alignment vertical="center"/>
    </xf>
    <xf numFmtId="0" fontId="41" fillId="0" borderId="0" xfId="0" applyFont="1" applyFill="1" applyBorder="1" applyProtection="1"/>
    <xf numFmtId="0" fontId="30" fillId="0" borderId="19" xfId="0" applyFont="1" applyBorder="1" applyProtection="1"/>
    <xf numFmtId="0" fontId="42" fillId="0" borderId="0" xfId="0" applyFont="1"/>
    <xf numFmtId="0" fontId="42" fillId="0" borderId="0" xfId="0" applyFont="1" applyAlignment="1">
      <alignment horizontal="right"/>
    </xf>
    <xf numFmtId="9" fontId="42" fillId="0" borderId="0" xfId="0" applyNumberFormat="1" applyFont="1" applyAlignment="1">
      <alignment horizontal="left"/>
    </xf>
    <xf numFmtId="0" fontId="30" fillId="0" borderId="0" xfId="0" applyFont="1" applyProtection="1"/>
    <xf numFmtId="0" fontId="43" fillId="0" borderId="0" xfId="0" quotePrefix="1" applyFont="1" applyAlignment="1" applyProtection="1">
      <alignment horizontal="center"/>
    </xf>
    <xf numFmtId="0" fontId="44" fillId="0" borderId="0" xfId="0" applyFont="1" applyProtection="1"/>
    <xf numFmtId="0" fontId="43" fillId="0" borderId="0" xfId="0" applyFont="1" applyAlignment="1" applyProtection="1">
      <alignment horizontal="left"/>
    </xf>
    <xf numFmtId="0" fontId="43" fillId="33" borderId="9" xfId="0" applyFont="1" applyFill="1" applyBorder="1" applyProtection="1"/>
    <xf numFmtId="0" fontId="44" fillId="0" borderId="10" xfId="0" applyFont="1" applyBorder="1" applyProtection="1"/>
    <xf numFmtId="0" fontId="30" fillId="0" borderId="10" xfId="0" applyFont="1" applyBorder="1" applyProtection="1"/>
    <xf numFmtId="0" fontId="44" fillId="0" borderId="11" xfId="0" applyFont="1" applyBorder="1" applyProtection="1"/>
    <xf numFmtId="0" fontId="44" fillId="0" borderId="0" xfId="0" applyFont="1" applyBorder="1" applyProtection="1"/>
    <xf numFmtId="0" fontId="45" fillId="33" borderId="12" xfId="0" applyFont="1" applyFill="1" applyBorder="1" applyAlignment="1">
      <alignment horizontal="right"/>
    </xf>
    <xf numFmtId="14" fontId="46" fillId="0" borderId="36" xfId="0" applyNumberFormat="1" applyFont="1" applyBorder="1" applyAlignment="1" applyProtection="1">
      <alignment horizontal="center"/>
    </xf>
    <xf numFmtId="0" fontId="43" fillId="0" borderId="13" xfId="0" applyFont="1" applyBorder="1" applyProtection="1"/>
    <xf numFmtId="0" fontId="47" fillId="0" borderId="0" xfId="0" applyFont="1" applyBorder="1" applyProtection="1"/>
    <xf numFmtId="0" fontId="44" fillId="0" borderId="14" xfId="0" applyFont="1" applyBorder="1" applyProtection="1"/>
    <xf numFmtId="0" fontId="42" fillId="0" borderId="0" xfId="0" applyFont="1" applyBorder="1"/>
    <xf numFmtId="0" fontId="43" fillId="0" borderId="18" xfId="0" applyFont="1" applyBorder="1" applyProtection="1"/>
    <xf numFmtId="0" fontId="47" fillId="0" borderId="19" xfId="0" applyFont="1" applyBorder="1" applyProtection="1"/>
    <xf numFmtId="0" fontId="44" fillId="0" borderId="20" xfId="0" applyFont="1" applyBorder="1" applyProtection="1"/>
    <xf numFmtId="0" fontId="45" fillId="0" borderId="0" xfId="0" applyFont="1" applyFill="1" applyBorder="1" applyAlignment="1">
      <alignment horizontal="right"/>
    </xf>
    <xf numFmtId="0" fontId="44" fillId="0" borderId="0" xfId="0" applyFont="1" applyBorder="1" applyAlignment="1" applyProtection="1">
      <alignment horizontal="left"/>
    </xf>
    <xf numFmtId="0" fontId="42" fillId="0" borderId="19" xfId="0" applyFont="1" applyBorder="1"/>
    <xf numFmtId="0" fontId="43" fillId="0" borderId="19" xfId="0" applyFont="1" applyBorder="1" applyAlignment="1" applyProtection="1">
      <alignment horizontal="left"/>
    </xf>
    <xf numFmtId="0" fontId="43" fillId="33" borderId="22" xfId="0" applyFont="1" applyFill="1" applyBorder="1" applyAlignment="1" applyProtection="1">
      <alignment horizontal="center" vertical="center" wrapText="1"/>
    </xf>
    <xf numFmtId="37" fontId="43" fillId="0" borderId="35" xfId="0" applyNumberFormat="1" applyFont="1" applyBorder="1" applyAlignment="1" applyProtection="1">
      <alignment horizontal="right"/>
    </xf>
    <xf numFmtId="0" fontId="43" fillId="0" borderId="34" xfId="0" applyFont="1" applyBorder="1" applyAlignment="1" applyProtection="1">
      <alignment horizontal="right"/>
    </xf>
    <xf numFmtId="4" fontId="42" fillId="0" borderId="0" xfId="0" applyNumberFormat="1" applyFont="1"/>
    <xf numFmtId="0" fontId="42" fillId="0" borderId="0" xfId="0" applyFont="1" applyFill="1" applyBorder="1"/>
    <xf numFmtId="0" fontId="42" fillId="0" borderId="0" xfId="0" applyFont="1" applyFill="1"/>
    <xf numFmtId="4" fontId="49" fillId="0" borderId="40" xfId="0" applyNumberFormat="1" applyFont="1" applyFill="1" applyBorder="1" applyAlignment="1">
      <alignment horizontal="center"/>
    </xf>
    <xf numFmtId="4" fontId="42" fillId="0" borderId="0" xfId="0" applyNumberFormat="1" applyFont="1" applyFill="1" applyBorder="1"/>
    <xf numFmtId="4" fontId="42" fillId="0" borderId="40" xfId="0" applyNumberFormat="1" applyFont="1" applyFill="1" applyBorder="1"/>
    <xf numFmtId="169" fontId="42" fillId="0" borderId="0" xfId="0" applyNumberFormat="1" applyFont="1"/>
    <xf numFmtId="0" fontId="49" fillId="0" borderId="29" xfId="0" applyFont="1" applyFill="1" applyBorder="1" applyAlignment="1">
      <alignment horizontal="left"/>
    </xf>
    <xf numFmtId="0" fontId="42" fillId="0" borderId="0" xfId="0" applyFont="1" applyFill="1" applyBorder="1" applyAlignment="1"/>
    <xf numFmtId="0" fontId="49" fillId="0" borderId="0" xfId="0" applyFont="1" applyFill="1" applyBorder="1" applyAlignment="1"/>
    <xf numFmtId="171" fontId="42" fillId="0" borderId="23" xfId="0" applyNumberFormat="1" applyFont="1" applyFill="1" applyBorder="1" applyAlignment="1">
      <alignment horizontal="right"/>
    </xf>
    <xf numFmtId="172" fontId="42" fillId="0" borderId="23" xfId="0" applyNumberFormat="1" applyFont="1" applyFill="1" applyBorder="1" applyAlignment="1">
      <alignment horizontal="center"/>
    </xf>
    <xf numFmtId="4" fontId="42" fillId="0" borderId="0" xfId="0" applyNumberFormat="1" applyFont="1" applyFill="1"/>
    <xf numFmtId="0" fontId="42" fillId="0" borderId="29" xfId="0" applyFont="1" applyBorder="1"/>
    <xf numFmtId="0" fontId="48" fillId="0" borderId="29" xfId="0" applyFont="1" applyBorder="1" applyAlignment="1" applyProtection="1">
      <alignment vertical="center" wrapText="1"/>
    </xf>
    <xf numFmtId="0" fontId="48" fillId="0" borderId="0" xfId="0" applyFont="1" applyBorder="1" applyAlignment="1" applyProtection="1">
      <alignment vertical="center" wrapText="1"/>
    </xf>
    <xf numFmtId="4" fontId="51" fillId="0" borderId="29" xfId="0" applyNumberFormat="1" applyFont="1" applyFill="1" applyBorder="1"/>
    <xf numFmtId="0" fontId="50" fillId="0" borderId="23" xfId="0" applyFont="1" applyFill="1" applyBorder="1" applyAlignment="1">
      <alignment horizontal="right"/>
    </xf>
    <xf numFmtId="4" fontId="52" fillId="0" borderId="40" xfId="0" applyNumberFormat="1" applyFont="1" applyFill="1" applyBorder="1" applyAlignment="1">
      <alignment horizontal="center"/>
    </xf>
    <xf numFmtId="4" fontId="53" fillId="0" borderId="29" xfId="0" applyNumberFormat="1" applyFont="1" applyBorder="1"/>
    <xf numFmtId="0" fontId="48" fillId="0" borderId="29" xfId="0" applyFont="1" applyFill="1" applyBorder="1" applyAlignment="1" applyProtection="1">
      <alignment vertical="center" wrapText="1"/>
    </xf>
    <xf numFmtId="0" fontId="48" fillId="0" borderId="0" xfId="0" applyFont="1" applyFill="1" applyBorder="1" applyAlignment="1" applyProtection="1">
      <alignment vertical="center" wrapText="1"/>
    </xf>
    <xf numFmtId="169" fontId="42" fillId="0" borderId="0" xfId="0" applyNumberFormat="1" applyFont="1" applyFill="1"/>
    <xf numFmtId="2" fontId="52" fillId="0" borderId="40" xfId="0" applyNumberFormat="1" applyFont="1" applyFill="1" applyBorder="1" applyAlignment="1">
      <alignment horizontal="center"/>
    </xf>
    <xf numFmtId="0" fontId="52" fillId="0" borderId="29" xfId="0" applyFont="1" applyFill="1" applyBorder="1" applyAlignment="1">
      <alignment horizontal="left"/>
    </xf>
    <xf numFmtId="0" fontId="52" fillId="0" borderId="0" xfId="0" applyFont="1" applyFill="1" applyBorder="1" applyAlignment="1"/>
    <xf numFmtId="0" fontId="52" fillId="0" borderId="0" xfId="0" applyFont="1" applyFill="1" applyBorder="1" applyAlignment="1">
      <alignment horizontal="left"/>
    </xf>
    <xf numFmtId="0" fontId="54" fillId="0" borderId="0" xfId="0" applyFont="1" applyBorder="1"/>
    <xf numFmtId="43" fontId="55" fillId="0" borderId="40" xfId="1" applyFont="1" applyFill="1" applyBorder="1" applyProtection="1"/>
    <xf numFmtId="0" fontId="52" fillId="0" borderId="40" xfId="0" applyFont="1" applyFill="1" applyBorder="1" applyAlignment="1">
      <alignment horizontal="center"/>
    </xf>
    <xf numFmtId="0" fontId="44" fillId="0" borderId="23" xfId="0" applyFont="1" applyBorder="1" applyAlignment="1" applyProtection="1">
      <alignment horizontal="left"/>
    </xf>
    <xf numFmtId="166" fontId="52" fillId="0" borderId="29" xfId="0" applyNumberFormat="1" applyFont="1" applyFill="1" applyBorder="1" applyProtection="1"/>
    <xf numFmtId="43" fontId="55" fillId="0" borderId="40" xfId="1" applyFont="1" applyBorder="1" applyProtection="1"/>
    <xf numFmtId="0" fontId="42" fillId="33" borderId="29" xfId="0" applyFont="1" applyFill="1" applyBorder="1"/>
    <xf numFmtId="0" fontId="45" fillId="33" borderId="0" xfId="0" applyFont="1" applyFill="1" applyBorder="1" applyAlignment="1">
      <alignment horizontal="right"/>
    </xf>
    <xf numFmtId="0" fontId="44" fillId="0" borderId="16" xfId="0" applyFont="1" applyBorder="1" applyAlignment="1" applyProtection="1">
      <alignment horizontal="left"/>
    </xf>
    <xf numFmtId="0" fontId="52" fillId="0" borderId="23" xfId="0" applyFont="1" applyFill="1" applyBorder="1" applyAlignment="1"/>
    <xf numFmtId="0" fontId="52" fillId="0" borderId="29" xfId="0" applyFont="1" applyFill="1" applyBorder="1" applyAlignment="1"/>
    <xf numFmtId="1" fontId="44" fillId="0" borderId="40" xfId="0" applyNumberFormat="1" applyFont="1" applyBorder="1" applyAlignment="1" applyProtection="1">
      <alignment horizontal="center"/>
    </xf>
    <xf numFmtId="164" fontId="44" fillId="0" borderId="29" xfId="0" applyNumberFormat="1" applyFont="1" applyFill="1" applyBorder="1" applyAlignment="1" applyProtection="1">
      <alignment horizontal="left"/>
    </xf>
    <xf numFmtId="0" fontId="52" fillId="0" borderId="23" xfId="0" applyFont="1" applyFill="1" applyBorder="1" applyAlignment="1">
      <alignment horizontal="left"/>
    </xf>
    <xf numFmtId="170" fontId="52" fillId="0" borderId="0" xfId="0" applyNumberFormat="1" applyFont="1" applyFill="1" applyBorder="1" applyProtection="1"/>
    <xf numFmtId="43" fontId="44" fillId="0" borderId="40" xfId="1" applyFont="1" applyBorder="1" applyProtection="1"/>
    <xf numFmtId="164" fontId="44" fillId="0" borderId="44" xfId="0" applyNumberFormat="1" applyFont="1" applyBorder="1" applyAlignment="1" applyProtection="1">
      <alignment horizontal="center"/>
    </xf>
    <xf numFmtId="164" fontId="44" fillId="0" borderId="30" xfId="0" applyNumberFormat="1" applyFont="1" applyBorder="1" applyAlignment="1" applyProtection="1">
      <alignment horizontal="center"/>
    </xf>
    <xf numFmtId="164" fontId="44" fillId="0" borderId="31" xfId="0" applyNumberFormat="1" applyFont="1" applyBorder="1" applyAlignment="1" applyProtection="1">
      <alignment horizontal="center"/>
    </xf>
    <xf numFmtId="0" fontId="52" fillId="0" borderId="31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left"/>
    </xf>
    <xf numFmtId="2" fontId="30" fillId="0" borderId="31" xfId="0" applyNumberFormat="1" applyFont="1" applyFill="1" applyBorder="1" applyAlignment="1" applyProtection="1">
      <alignment horizontal="center"/>
    </xf>
    <xf numFmtId="43" fontId="44" fillId="0" borderId="44" xfId="0" applyNumberFormat="1" applyFont="1" applyBorder="1" applyProtection="1"/>
    <xf numFmtId="0" fontId="44" fillId="0" borderId="0" xfId="0" applyFont="1" applyBorder="1" applyAlignment="1" applyProtection="1">
      <alignment horizontal="center"/>
    </xf>
    <xf numFmtId="0" fontId="52" fillId="0" borderId="14" xfId="0" applyFont="1" applyFill="1" applyBorder="1" applyAlignment="1">
      <alignment horizontal="left"/>
    </xf>
    <xf numFmtId="4" fontId="43" fillId="0" borderId="43" xfId="0" applyNumberFormat="1" applyFont="1" applyFill="1" applyBorder="1" applyAlignment="1" applyProtection="1">
      <alignment horizontal="center" vertical="center"/>
    </xf>
    <xf numFmtId="0" fontId="43" fillId="0" borderId="0" xfId="0" applyFont="1" applyBorder="1" applyProtection="1"/>
    <xf numFmtId="0" fontId="52" fillId="0" borderId="0" xfId="0" applyFont="1" applyAlignment="1">
      <alignment horizontal="left"/>
    </xf>
    <xf numFmtId="0" fontId="43" fillId="0" borderId="0" xfId="0" applyFont="1" applyBorder="1" applyAlignment="1" applyProtection="1">
      <alignment horizontal="left"/>
    </xf>
    <xf numFmtId="37" fontId="43" fillId="0" borderId="0" xfId="0" applyNumberFormat="1" applyFont="1" applyBorder="1" applyAlignment="1" applyProtection="1">
      <alignment horizontal="right"/>
    </xf>
    <xf numFmtId="167" fontId="56" fillId="34" borderId="0" xfId="1" applyNumberFormat="1" applyFont="1" applyFill="1" applyBorder="1" applyAlignment="1" applyProtection="1">
      <alignment horizontal="right"/>
    </xf>
    <xf numFmtId="0" fontId="43" fillId="0" borderId="0" xfId="0" applyFont="1" applyBorder="1" applyAlignment="1" applyProtection="1">
      <alignment horizontal="right"/>
    </xf>
    <xf numFmtId="39" fontId="44" fillId="0" borderId="0" xfId="0" applyNumberFormat="1" applyFont="1" applyBorder="1" applyAlignment="1" applyProtection="1">
      <alignment horizontal="center"/>
    </xf>
    <xf numFmtId="0" fontId="42" fillId="0" borderId="33" xfId="0" applyFont="1" applyBorder="1"/>
    <xf numFmtId="0" fontId="43" fillId="0" borderId="24" xfId="0" applyFont="1" applyBorder="1" applyAlignment="1" applyProtection="1">
      <alignment horizontal="center"/>
    </xf>
    <xf numFmtId="0" fontId="43" fillId="0" borderId="25" xfId="0" applyFont="1" applyBorder="1" applyAlignment="1" applyProtection="1">
      <alignment horizontal="center"/>
    </xf>
    <xf numFmtId="0" fontId="42" fillId="0" borderId="26" xfId="0" applyFont="1" applyBorder="1" applyAlignment="1">
      <alignment horizontal="center"/>
    </xf>
    <xf numFmtId="0" fontId="42" fillId="0" borderId="27" xfId="0" applyFont="1" applyBorder="1" applyAlignment="1">
      <alignment horizontal="center"/>
    </xf>
    <xf numFmtId="0" fontId="42" fillId="0" borderId="28" xfId="0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2" fillId="0" borderId="23" xfId="0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1" xfId="0" applyFont="1" applyBorder="1" applyAlignment="1">
      <alignment horizontal="center"/>
    </xf>
    <xf numFmtId="0" fontId="42" fillId="0" borderId="32" xfId="0" applyFont="1" applyBorder="1" applyAlignment="1">
      <alignment horizontal="center"/>
    </xf>
    <xf numFmtId="0" fontId="52" fillId="0" borderId="0" xfId="0" applyFont="1"/>
    <xf numFmtId="39" fontId="55" fillId="0" borderId="0" xfId="0" applyNumberFormat="1" applyFont="1" applyBorder="1" applyAlignment="1" applyProtection="1">
      <alignment horizontal="right"/>
    </xf>
    <xf numFmtId="2" fontId="42" fillId="0" borderId="0" xfId="0" applyNumberFormat="1" applyFont="1"/>
    <xf numFmtId="2" fontId="42" fillId="0" borderId="0" xfId="0" applyNumberFormat="1" applyFont="1" applyFill="1" applyBorder="1"/>
    <xf numFmtId="167" fontId="57" fillId="34" borderId="0" xfId="1" applyNumberFormat="1" applyFont="1" applyFill="1" applyBorder="1" applyAlignment="1" applyProtection="1">
      <alignment horizontal="right"/>
    </xf>
    <xf numFmtId="0" fontId="23" fillId="33" borderId="25" xfId="0" applyFont="1" applyFill="1" applyBorder="1" applyAlignment="1" applyProtection="1">
      <alignment horizontal="center" vertical="center" wrapText="1"/>
    </xf>
    <xf numFmtId="0" fontId="24" fillId="33" borderId="46" xfId="0" applyFont="1" applyFill="1" applyBorder="1" applyAlignment="1">
      <alignment horizontal="right"/>
    </xf>
    <xf numFmtId="0" fontId="24" fillId="33" borderId="39" xfId="0" applyFont="1" applyFill="1" applyBorder="1" applyAlignment="1">
      <alignment horizontal="right"/>
    </xf>
    <xf numFmtId="0" fontId="24" fillId="33" borderId="41" xfId="0" applyFont="1" applyFill="1" applyBorder="1" applyAlignment="1">
      <alignment horizontal="right"/>
    </xf>
    <xf numFmtId="0" fontId="24" fillId="33" borderId="47" xfId="0" applyFont="1" applyFill="1" applyBorder="1" applyAlignment="1">
      <alignment horizontal="right"/>
    </xf>
    <xf numFmtId="165" fontId="27" fillId="0" borderId="23" xfId="1" applyNumberFormat="1" applyFont="1" applyFill="1" applyBorder="1" applyProtection="1"/>
    <xf numFmtId="165" fontId="28" fillId="0" borderId="44" xfId="0" applyNumberFormat="1" applyFont="1" applyFill="1" applyBorder="1" applyAlignment="1" applyProtection="1">
      <alignment horizontal="center"/>
    </xf>
    <xf numFmtId="173" fontId="0" fillId="0" borderId="40" xfId="0" applyNumberFormat="1" applyBorder="1"/>
    <xf numFmtId="173" fontId="0" fillId="0" borderId="0" xfId="0" applyNumberFormat="1"/>
    <xf numFmtId="14" fontId="0" fillId="0" borderId="0" xfId="0" applyNumberFormat="1"/>
    <xf numFmtId="20" fontId="0" fillId="0" borderId="0" xfId="0" applyNumberFormat="1"/>
    <xf numFmtId="174" fontId="0" fillId="0" borderId="40" xfId="0" applyNumberFormat="1" applyBorder="1"/>
    <xf numFmtId="164" fontId="44" fillId="0" borderId="0" xfId="0" applyNumberFormat="1" applyFont="1" applyFill="1" applyBorder="1" applyAlignment="1" applyProtection="1">
      <alignment horizontal="left"/>
    </xf>
    <xf numFmtId="172" fontId="46" fillId="0" borderId="0" xfId="0" applyNumberFormat="1" applyFont="1" applyFill="1" applyBorder="1" applyAlignment="1">
      <alignment horizontal="right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3" xfId="0" applyBorder="1" applyAlignment="1">
      <alignment horizontal="center"/>
    </xf>
    <xf numFmtId="0" fontId="23" fillId="33" borderId="24" xfId="0" applyFont="1" applyFill="1" applyBorder="1" applyAlignment="1" applyProtection="1">
      <alignment horizontal="center" vertical="center" wrapText="1"/>
    </xf>
    <xf numFmtId="0" fontId="23" fillId="33" borderId="41" xfId="0" applyFont="1" applyFill="1" applyBorder="1" applyAlignment="1" applyProtection="1">
      <alignment horizontal="center" vertical="center" wrapText="1"/>
    </xf>
    <xf numFmtId="0" fontId="23" fillId="33" borderId="25" xfId="0" applyFont="1" applyFill="1" applyBorder="1" applyAlignment="1" applyProtection="1">
      <alignment horizontal="center" vertical="center" wrapText="1"/>
    </xf>
    <xf numFmtId="0" fontId="20" fillId="0" borderId="24" xfId="0" applyFont="1" applyBorder="1" applyAlignment="1" applyProtection="1">
      <alignment horizontal="center"/>
    </xf>
    <xf numFmtId="0" fontId="20" fillId="0" borderId="41" xfId="0" applyFont="1" applyBorder="1" applyAlignment="1" applyProtection="1">
      <alignment horizontal="center"/>
    </xf>
    <xf numFmtId="0" fontId="20" fillId="0" borderId="25" xfId="0" applyFont="1" applyBorder="1" applyAlignment="1" applyProtection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26" fillId="0" borderId="27" xfId="0" applyFont="1" applyFill="1" applyBorder="1" applyAlignment="1">
      <alignment horizontal="left"/>
    </xf>
    <xf numFmtId="0" fontId="26" fillId="0" borderId="28" xfId="0" applyFont="1" applyFill="1" applyBorder="1" applyAlignment="1">
      <alignment horizontal="left"/>
    </xf>
    <xf numFmtId="0" fontId="43" fillId="33" borderId="45" xfId="0" applyFont="1" applyFill="1" applyBorder="1" applyAlignment="1" applyProtection="1">
      <alignment horizontal="center" vertical="center" wrapText="1"/>
    </xf>
    <xf numFmtId="0" fontId="43" fillId="33" borderId="39" xfId="0" applyFont="1" applyFill="1" applyBorder="1" applyAlignment="1" applyProtection="1">
      <alignment horizontal="center" vertical="center" wrapText="1"/>
    </xf>
    <xf numFmtId="0" fontId="48" fillId="0" borderId="29" xfId="0" applyFont="1" applyBorder="1" applyAlignment="1" applyProtection="1">
      <alignment horizontal="center" vertical="center" wrapText="1"/>
    </xf>
    <xf numFmtId="0" fontId="48" fillId="0" borderId="0" xfId="0" applyFont="1" applyBorder="1" applyAlignment="1" applyProtection="1">
      <alignment horizontal="center" vertical="center" wrapText="1"/>
    </xf>
    <xf numFmtId="0" fontId="48" fillId="0" borderId="23" xfId="0" applyFont="1" applyBorder="1" applyAlignment="1" applyProtection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1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2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72"/>
  <sheetViews>
    <sheetView workbookViewId="0">
      <selection activeCell="K26" sqref="K26"/>
    </sheetView>
  </sheetViews>
  <sheetFormatPr baseColWidth="10" defaultRowHeight="15" x14ac:dyDescent="0.25"/>
  <cols>
    <col min="3" max="3" width="2.85546875" customWidth="1"/>
    <col min="6" max="6" width="3.7109375" customWidth="1"/>
    <col min="7" max="7" width="1.85546875" customWidth="1"/>
    <col min="9" max="9" width="11.42578125" style="1"/>
    <col min="10" max="10" width="14.28515625" customWidth="1"/>
    <col min="12" max="12" width="33" customWidth="1"/>
    <col min="13" max="13" width="14.42578125" customWidth="1"/>
  </cols>
  <sheetData>
    <row r="1" spans="1:15" x14ac:dyDescent="0.25">
      <c r="A1" s="1"/>
      <c r="B1" s="1"/>
      <c r="C1" s="1"/>
      <c r="D1" s="1"/>
      <c r="E1" s="1"/>
      <c r="F1" s="1"/>
      <c r="G1" s="1"/>
      <c r="H1" s="2"/>
      <c r="I1" s="2"/>
      <c r="J1" s="3"/>
      <c r="K1" s="1"/>
      <c r="L1" s="1"/>
      <c r="M1" s="1"/>
      <c r="N1" s="1"/>
      <c r="O1" s="1"/>
    </row>
    <row r="2" spans="1:15" x14ac:dyDescent="0.25">
      <c r="A2" s="1"/>
      <c r="B2" s="1"/>
      <c r="C2" s="1"/>
      <c r="D2" s="80"/>
      <c r="E2" s="80"/>
      <c r="F2" s="1"/>
      <c r="G2" s="1"/>
      <c r="H2" s="2"/>
      <c r="I2" s="2"/>
      <c r="J2" s="3"/>
      <c r="K2" s="1"/>
      <c r="L2" s="1"/>
      <c r="M2" s="1"/>
      <c r="N2" s="1"/>
      <c r="O2" s="1"/>
    </row>
    <row r="3" spans="1:15" ht="16.5" x14ac:dyDescent="0.25">
      <c r="A3" s="4" t="s">
        <v>1</v>
      </c>
      <c r="B3" s="4"/>
      <c r="C3" s="4"/>
      <c r="D3" s="104" t="s">
        <v>72</v>
      </c>
      <c r="E3" s="104"/>
      <c r="F3" s="101"/>
      <c r="G3" s="5"/>
      <c r="H3" s="1"/>
      <c r="J3" s="6"/>
      <c r="K3" s="1"/>
      <c r="L3" s="1"/>
      <c r="M3" s="1"/>
      <c r="N3" s="1"/>
      <c r="O3" s="1"/>
    </row>
    <row r="4" spans="1:15" ht="16.5" thickBot="1" x14ac:dyDescent="0.3">
      <c r="A4" s="7"/>
      <c r="B4" s="7"/>
      <c r="C4" s="7"/>
      <c r="D4" s="102"/>
      <c r="E4" s="102"/>
      <c r="F4" s="5"/>
      <c r="G4" s="5"/>
      <c r="H4" s="1"/>
      <c r="J4" s="6"/>
      <c r="K4" s="1"/>
      <c r="L4" s="1"/>
      <c r="M4" s="1"/>
      <c r="N4" s="1"/>
      <c r="O4" s="1"/>
    </row>
    <row r="5" spans="1:15" ht="16.5" thickTop="1" thickBot="1" x14ac:dyDescent="0.3">
      <c r="A5" s="9" t="s">
        <v>2</v>
      </c>
      <c r="B5" s="10"/>
      <c r="C5" s="10"/>
      <c r="D5" s="11" t="s">
        <v>38</v>
      </c>
      <c r="E5" s="12"/>
      <c r="F5" s="13"/>
      <c r="G5" s="14"/>
      <c r="H5" s="15" t="s">
        <v>3</v>
      </c>
      <c r="I5" s="216"/>
      <c r="J5" s="51">
        <f ca="1">TODAY()</f>
        <v>43887</v>
      </c>
      <c r="K5" s="1"/>
      <c r="L5" s="1"/>
      <c r="M5" s="1" t="s">
        <v>4</v>
      </c>
      <c r="N5" s="1" t="s">
        <v>5</v>
      </c>
      <c r="O5" s="1"/>
    </row>
    <row r="6" spans="1:15" ht="15.75" thickTop="1" x14ac:dyDescent="0.25">
      <c r="A6" s="16"/>
      <c r="B6" s="17"/>
      <c r="C6" s="17"/>
      <c r="D6" s="70" t="s">
        <v>39</v>
      </c>
      <c r="E6" s="58"/>
      <c r="F6" s="18"/>
      <c r="G6" s="14"/>
      <c r="H6" s="1"/>
      <c r="J6" s="6"/>
      <c r="K6" s="1"/>
      <c r="L6" s="1"/>
      <c r="M6" s="1" t="s">
        <v>6</v>
      </c>
      <c r="N6" s="1" t="s">
        <v>7</v>
      </c>
      <c r="O6" s="1"/>
    </row>
    <row r="7" spans="1:15" ht="15.75" thickBot="1" x14ac:dyDescent="0.3">
      <c r="A7" s="16"/>
      <c r="B7" s="17"/>
      <c r="C7" s="17"/>
      <c r="D7" s="71" t="s">
        <v>40</v>
      </c>
      <c r="E7" s="58"/>
      <c r="F7" s="18"/>
      <c r="G7" s="14"/>
      <c r="H7" s="1"/>
      <c r="J7" s="1"/>
      <c r="K7" s="1"/>
      <c r="L7" s="1"/>
      <c r="M7" s="1" t="s">
        <v>8</v>
      </c>
      <c r="N7" s="1" t="s">
        <v>9</v>
      </c>
      <c r="O7" s="1"/>
    </row>
    <row r="8" spans="1:15" ht="15.75" thickTop="1" x14ac:dyDescent="0.25">
      <c r="A8" s="16"/>
      <c r="B8" s="17"/>
      <c r="C8" s="17"/>
      <c r="D8" s="59"/>
      <c r="E8" s="60"/>
      <c r="F8" s="18"/>
      <c r="G8" s="14"/>
      <c r="H8" s="19" t="s">
        <v>10</v>
      </c>
      <c r="I8" s="217"/>
      <c r="J8" s="103">
        <v>500000464</v>
      </c>
      <c r="K8" s="1"/>
      <c r="L8" s="1"/>
      <c r="M8" s="1"/>
      <c r="N8" s="1"/>
      <c r="O8" s="1"/>
    </row>
    <row r="9" spans="1:15" ht="15.75" thickBot="1" x14ac:dyDescent="0.3">
      <c r="A9" s="16"/>
      <c r="B9" s="17"/>
      <c r="C9" s="17"/>
      <c r="D9" s="1"/>
      <c r="E9" s="61"/>
      <c r="F9" s="18"/>
      <c r="G9" s="14"/>
      <c r="H9" s="20" t="s">
        <v>11</v>
      </c>
      <c r="I9" s="218"/>
      <c r="J9" s="52" t="s">
        <v>12</v>
      </c>
      <c r="K9" s="1"/>
      <c r="L9" s="1"/>
      <c r="M9" s="1"/>
      <c r="N9" s="1"/>
      <c r="O9" s="1"/>
    </row>
    <row r="10" spans="1:15" ht="16.5" thickTop="1" thickBot="1" x14ac:dyDescent="0.3">
      <c r="A10" s="21"/>
      <c r="B10" s="22"/>
      <c r="C10" s="22"/>
      <c r="D10" s="23" t="s">
        <v>13</v>
      </c>
      <c r="E10" s="23"/>
      <c r="F10" s="24"/>
      <c r="G10" s="14"/>
      <c r="H10" s="25" t="s">
        <v>14</v>
      </c>
      <c r="I10" s="219"/>
      <c r="J10" s="53" t="s">
        <v>44</v>
      </c>
      <c r="K10" s="1"/>
      <c r="L10" s="1"/>
      <c r="M10" s="1"/>
      <c r="N10" s="1"/>
      <c r="O10" s="1"/>
    </row>
    <row r="11" spans="1:15" ht="16.5" thickTop="1" x14ac:dyDescent="0.25">
      <c r="A11" s="7"/>
      <c r="B11" s="7"/>
      <c r="C11" s="7"/>
      <c r="D11" s="8"/>
      <c r="E11" s="8"/>
      <c r="F11" s="5"/>
      <c r="G11" s="5"/>
      <c r="H11" s="1"/>
      <c r="J11" s="6"/>
      <c r="K11" s="1"/>
      <c r="L11" s="1"/>
      <c r="M11" s="1"/>
      <c r="N11" s="1"/>
      <c r="O11" s="1"/>
    </row>
    <row r="12" spans="1:15" ht="24" x14ac:dyDescent="0.25">
      <c r="A12" s="82" t="s">
        <v>15</v>
      </c>
      <c r="B12" s="76" t="s">
        <v>16</v>
      </c>
      <c r="C12" s="74"/>
      <c r="D12" s="235" t="s">
        <v>17</v>
      </c>
      <c r="E12" s="236"/>
      <c r="F12" s="236"/>
      <c r="G12" s="237"/>
      <c r="H12" s="74" t="s">
        <v>18</v>
      </c>
      <c r="I12" s="215" t="s">
        <v>43</v>
      </c>
      <c r="J12" s="63" t="s">
        <v>19</v>
      </c>
      <c r="K12" s="1"/>
      <c r="L12" s="1"/>
      <c r="M12" s="1"/>
      <c r="N12" s="1"/>
      <c r="O12" s="1"/>
    </row>
    <row r="13" spans="1:15" ht="25.5" x14ac:dyDescent="0.25">
      <c r="A13" s="87"/>
      <c r="B13" s="244"/>
      <c r="C13" s="245"/>
      <c r="D13" s="57"/>
      <c r="E13" s="64"/>
      <c r="F13" s="84"/>
      <c r="G13" s="95"/>
      <c r="H13" s="97"/>
      <c r="I13" s="97"/>
      <c r="J13" s="83"/>
      <c r="K13" s="1"/>
      <c r="L13" s="62" t="s">
        <v>20</v>
      </c>
      <c r="M13" s="62" t="s">
        <v>16</v>
      </c>
      <c r="N13" s="62" t="s">
        <v>21</v>
      </c>
      <c r="O13" s="62" t="s">
        <v>22</v>
      </c>
    </row>
    <row r="14" spans="1:15" x14ac:dyDescent="0.25">
      <c r="A14" s="98"/>
      <c r="B14" s="28"/>
      <c r="C14" s="77"/>
      <c r="D14" s="29"/>
      <c r="E14" s="31"/>
      <c r="F14" s="31"/>
      <c r="G14" s="92"/>
      <c r="H14" s="94"/>
      <c r="I14" s="94"/>
      <c r="J14" s="99"/>
      <c r="K14" s="1"/>
      <c r="L14" s="73" t="s">
        <v>48</v>
      </c>
      <c r="M14" s="73" t="s">
        <v>75</v>
      </c>
      <c r="N14" s="62" t="s">
        <v>23</v>
      </c>
      <c r="O14" s="62" t="s">
        <v>24</v>
      </c>
    </row>
    <row r="15" spans="1:15" x14ac:dyDescent="0.25">
      <c r="A15" s="98"/>
      <c r="B15" s="28"/>
      <c r="C15" s="77"/>
      <c r="D15" s="57"/>
      <c r="E15" s="31"/>
      <c r="F15" s="31"/>
      <c r="G15" s="92"/>
      <c r="H15" s="94"/>
      <c r="I15" s="94"/>
      <c r="J15" s="99"/>
      <c r="K15" s="1"/>
      <c r="L15" s="73" t="s">
        <v>52</v>
      </c>
      <c r="M15" s="73" t="s">
        <v>75</v>
      </c>
      <c r="N15" s="62" t="s">
        <v>23</v>
      </c>
      <c r="O15" s="62" t="s">
        <v>24</v>
      </c>
    </row>
    <row r="16" spans="1:15" x14ac:dyDescent="0.25">
      <c r="A16" s="98"/>
      <c r="B16" s="28"/>
      <c r="C16" s="77"/>
      <c r="D16" s="80"/>
      <c r="E16" s="56"/>
      <c r="F16" s="31"/>
      <c r="G16" s="92"/>
      <c r="H16" s="94"/>
      <c r="I16" s="94"/>
      <c r="J16" s="99"/>
      <c r="K16" s="1"/>
      <c r="L16" s="73" t="s">
        <v>54</v>
      </c>
      <c r="M16" s="73" t="s">
        <v>75</v>
      </c>
      <c r="N16" s="62" t="s">
        <v>23</v>
      </c>
      <c r="O16" s="62" t="s">
        <v>24</v>
      </c>
    </row>
    <row r="17" spans="1:15" x14ac:dyDescent="0.25">
      <c r="A17" s="98">
        <v>306800</v>
      </c>
      <c r="B17" s="28" t="str">
        <f>M14</f>
        <v>3808.91.19.00</v>
      </c>
      <c r="C17" s="77"/>
      <c r="D17" s="80" t="str">
        <f>L14</f>
        <v>BiflexTreebags10Sk 32x72x0.5IB</v>
      </c>
      <c r="E17" s="56"/>
      <c r="F17" s="31"/>
      <c r="G17" s="92"/>
      <c r="H17" s="226">
        <v>0.10793999999999999</v>
      </c>
      <c r="I17" s="222">
        <v>919.5</v>
      </c>
      <c r="J17" s="99">
        <f>(A17*H17)-I17</f>
        <v>32196.491999999998</v>
      </c>
      <c r="K17" s="1"/>
      <c r="L17" s="81" t="s">
        <v>56</v>
      </c>
      <c r="M17" s="73" t="s">
        <v>37</v>
      </c>
      <c r="N17" s="62" t="s">
        <v>23</v>
      </c>
      <c r="O17" s="62" t="s">
        <v>24</v>
      </c>
    </row>
    <row r="18" spans="1:15" x14ac:dyDescent="0.25">
      <c r="A18" s="98">
        <v>289800</v>
      </c>
      <c r="B18" s="28" t="str">
        <f t="shared" ref="B18:B27" si="0">M15</f>
        <v>3808.91.19.00</v>
      </c>
      <c r="C18" s="77"/>
      <c r="D18" s="80" t="str">
        <f t="shared" ref="D18:D28" si="1">L15</f>
        <v>BiflexTreebags10Sk 32x72x0.5</v>
      </c>
      <c r="E18" s="56"/>
      <c r="F18" s="31"/>
      <c r="G18" s="92"/>
      <c r="H18" s="226">
        <v>0.10793999999999999</v>
      </c>
      <c r="I18" s="223">
        <v>868.5</v>
      </c>
      <c r="J18" s="99">
        <f t="shared" ref="J18:J27" si="2">(A18*H18)-I18</f>
        <v>30412.511999999999</v>
      </c>
      <c r="K18" s="1"/>
      <c r="L18" s="81" t="s">
        <v>59</v>
      </c>
      <c r="M18" s="73" t="s">
        <v>37</v>
      </c>
      <c r="N18" s="62" t="s">
        <v>23</v>
      </c>
      <c r="O18" s="62" t="s">
        <v>24</v>
      </c>
    </row>
    <row r="19" spans="1:15" x14ac:dyDescent="0.25">
      <c r="A19" s="98">
        <v>1200000</v>
      </c>
      <c r="B19" s="28" t="str">
        <f t="shared" si="0"/>
        <v>3808.91.19.00</v>
      </c>
      <c r="C19" s="77"/>
      <c r="D19" s="80" t="str">
        <f t="shared" si="1"/>
        <v>Durflex Clorpirifos 1%  32x2x3</v>
      </c>
      <c r="E19" s="30"/>
      <c r="F19" s="31"/>
      <c r="G19" s="79"/>
      <c r="H19" s="226">
        <v>8.5599999999999999E-3</v>
      </c>
      <c r="I19" s="223">
        <v>0</v>
      </c>
      <c r="J19" s="99">
        <f t="shared" si="2"/>
        <v>10272</v>
      </c>
      <c r="K19" s="1"/>
      <c r="L19" s="106" t="s">
        <v>61</v>
      </c>
      <c r="M19" s="73" t="s">
        <v>37</v>
      </c>
      <c r="N19" s="62" t="s">
        <v>23</v>
      </c>
      <c r="O19" s="62" t="s">
        <v>24</v>
      </c>
    </row>
    <row r="20" spans="1:15" x14ac:dyDescent="0.25">
      <c r="A20" s="98">
        <v>156</v>
      </c>
      <c r="B20" s="28" t="str">
        <f t="shared" si="0"/>
        <v>3919.10.00</v>
      </c>
      <c r="C20" s="77"/>
      <c r="D20" s="80" t="str">
        <f t="shared" si="1"/>
        <v>Cinta Azul 0.59x15255x5</v>
      </c>
      <c r="E20" s="30"/>
      <c r="F20" s="31"/>
      <c r="G20" s="79"/>
      <c r="H20" s="226">
        <v>1.5</v>
      </c>
      <c r="I20" s="223">
        <v>0</v>
      </c>
      <c r="J20" s="99">
        <f t="shared" si="2"/>
        <v>234</v>
      </c>
      <c r="K20" s="1"/>
      <c r="L20" s="106" t="s">
        <v>63</v>
      </c>
      <c r="M20" s="73" t="s">
        <v>37</v>
      </c>
      <c r="N20" s="62" t="s">
        <v>23</v>
      </c>
      <c r="O20" s="62" t="s">
        <v>24</v>
      </c>
    </row>
    <row r="21" spans="1:15" x14ac:dyDescent="0.25">
      <c r="A21" s="98">
        <v>156</v>
      </c>
      <c r="B21" s="28" t="str">
        <f t="shared" si="0"/>
        <v>3919.10.00</v>
      </c>
      <c r="C21" s="77"/>
      <c r="D21" s="80" t="str">
        <f t="shared" si="1"/>
        <v>Cinta Blanca 0.59x15255x5</v>
      </c>
      <c r="E21" s="30"/>
      <c r="F21" s="31"/>
      <c r="G21" s="79"/>
      <c r="H21" s="226">
        <v>1.5</v>
      </c>
      <c r="I21" s="223">
        <v>0</v>
      </c>
      <c r="J21" s="99">
        <f t="shared" si="2"/>
        <v>234</v>
      </c>
      <c r="K21" s="1"/>
      <c r="L21" s="72" t="s">
        <v>65</v>
      </c>
      <c r="M21" s="73" t="s">
        <v>37</v>
      </c>
      <c r="N21" s="62" t="s">
        <v>23</v>
      </c>
      <c r="O21" s="62" t="s">
        <v>24</v>
      </c>
    </row>
    <row r="22" spans="1:15" x14ac:dyDescent="0.25">
      <c r="A22" s="98">
        <v>156</v>
      </c>
      <c r="B22" s="28" t="str">
        <f t="shared" si="0"/>
        <v>3919.10.00</v>
      </c>
      <c r="C22" s="77"/>
      <c r="D22" s="80" t="str">
        <f t="shared" si="1"/>
        <v>Cinta Cafe 0.59x15255x5</v>
      </c>
      <c r="E22" s="31"/>
      <c r="F22" s="31"/>
      <c r="G22" s="79"/>
      <c r="H22" s="226">
        <v>1.5</v>
      </c>
      <c r="I22" s="223">
        <v>0</v>
      </c>
      <c r="J22" s="99">
        <f t="shared" si="2"/>
        <v>234</v>
      </c>
      <c r="K22" s="1"/>
      <c r="L22" s="72" t="s">
        <v>67</v>
      </c>
      <c r="M22" s="73" t="s">
        <v>37</v>
      </c>
      <c r="N22" s="62" t="s">
        <v>23</v>
      </c>
      <c r="O22" s="62" t="s">
        <v>24</v>
      </c>
    </row>
    <row r="23" spans="1:15" x14ac:dyDescent="0.25">
      <c r="A23" s="98">
        <v>156</v>
      </c>
      <c r="B23" s="28" t="str">
        <f t="shared" si="0"/>
        <v>3919.10.00</v>
      </c>
      <c r="C23" s="77"/>
      <c r="D23" s="80" t="str">
        <f t="shared" si="1"/>
        <v>Cinta Lila 0.59x15255x5</v>
      </c>
      <c r="E23" s="31"/>
      <c r="F23" s="31"/>
      <c r="G23" s="79"/>
      <c r="H23" s="226">
        <v>1.5</v>
      </c>
      <c r="I23" s="223">
        <v>0</v>
      </c>
      <c r="J23" s="99">
        <f t="shared" si="2"/>
        <v>234</v>
      </c>
      <c r="K23" s="1"/>
      <c r="L23" s="72" t="s">
        <v>69</v>
      </c>
      <c r="M23" s="73" t="s">
        <v>37</v>
      </c>
      <c r="N23" s="62" t="s">
        <v>23</v>
      </c>
      <c r="O23" s="62" t="s">
        <v>24</v>
      </c>
    </row>
    <row r="24" spans="1:15" x14ac:dyDescent="0.25">
      <c r="A24" s="98">
        <v>156</v>
      </c>
      <c r="B24" s="28" t="str">
        <f t="shared" si="0"/>
        <v>3919.10.00</v>
      </c>
      <c r="C24" s="77"/>
      <c r="D24" s="80" t="str">
        <f t="shared" si="1"/>
        <v>Cinta Negro 0.59x15255x5</v>
      </c>
      <c r="E24" s="31"/>
      <c r="F24" s="31"/>
      <c r="G24" s="79"/>
      <c r="H24" s="226">
        <v>1.5</v>
      </c>
      <c r="I24" s="223">
        <v>0</v>
      </c>
      <c r="J24" s="99">
        <f t="shared" si="2"/>
        <v>234</v>
      </c>
      <c r="K24" s="1"/>
      <c r="L24" s="72" t="s">
        <v>71</v>
      </c>
      <c r="M24" s="73" t="s">
        <v>37</v>
      </c>
      <c r="N24" s="62" t="s">
        <v>23</v>
      </c>
      <c r="O24" s="62" t="s">
        <v>24</v>
      </c>
    </row>
    <row r="25" spans="1:15" x14ac:dyDescent="0.25">
      <c r="A25" s="98">
        <v>156</v>
      </c>
      <c r="B25" s="28" t="str">
        <f t="shared" si="0"/>
        <v>3919.10.00</v>
      </c>
      <c r="C25" s="77"/>
      <c r="D25" s="80" t="str">
        <f t="shared" si="1"/>
        <v>Cinta Rojo 0.59x15255x5</v>
      </c>
      <c r="E25" s="31"/>
      <c r="F25" s="31"/>
      <c r="G25" s="79"/>
      <c r="H25" s="226">
        <v>1.5</v>
      </c>
      <c r="I25" s="223">
        <v>0</v>
      </c>
      <c r="J25" s="99">
        <f t="shared" si="2"/>
        <v>234</v>
      </c>
      <c r="K25" s="1"/>
      <c r="L25" s="105" t="s">
        <v>42</v>
      </c>
      <c r="M25" s="73"/>
      <c r="N25" s="62"/>
      <c r="O25" s="62"/>
    </row>
    <row r="26" spans="1:15" x14ac:dyDescent="0.25">
      <c r="A26" s="98">
        <v>156</v>
      </c>
      <c r="B26" s="28" t="str">
        <f t="shared" si="0"/>
        <v>3919.10.00</v>
      </c>
      <c r="C26" s="77"/>
      <c r="D26" s="80" t="str">
        <f t="shared" si="1"/>
        <v>Cinta Verde 0.59x15255x5</v>
      </c>
      <c r="E26" s="31"/>
      <c r="F26" s="31"/>
      <c r="G26" s="79"/>
      <c r="H26" s="226">
        <v>1.5</v>
      </c>
      <c r="I26" s="223">
        <v>0</v>
      </c>
      <c r="J26" s="99">
        <f t="shared" si="2"/>
        <v>234</v>
      </c>
      <c r="K26" s="1"/>
      <c r="L26" s="105"/>
      <c r="M26" s="73"/>
      <c r="N26" s="62"/>
      <c r="O26" s="62"/>
    </row>
    <row r="27" spans="1:15" x14ac:dyDescent="0.25">
      <c r="A27" s="98">
        <v>100</v>
      </c>
      <c r="B27" s="28" t="str">
        <f t="shared" si="0"/>
        <v>3919.10.00</v>
      </c>
      <c r="C27" s="77"/>
      <c r="D27" s="80" t="str">
        <f t="shared" si="1"/>
        <v>Cinta Amarilla 0.59x15255x5</v>
      </c>
      <c r="E27" s="31"/>
      <c r="F27" s="31"/>
      <c r="G27" s="79"/>
      <c r="H27" s="226">
        <v>1.5</v>
      </c>
      <c r="I27" s="223">
        <v>0</v>
      </c>
      <c r="J27" s="99">
        <f t="shared" si="2"/>
        <v>150</v>
      </c>
      <c r="K27" s="1"/>
      <c r="L27" s="105"/>
      <c r="M27" s="73"/>
      <c r="N27" s="73"/>
      <c r="O27" s="62"/>
    </row>
    <row r="28" spans="1:15" x14ac:dyDescent="0.25">
      <c r="A28" s="98">
        <v>1</v>
      </c>
      <c r="B28" s="28"/>
      <c r="C28" s="50"/>
      <c r="D28" s="80" t="str">
        <f t="shared" si="1"/>
        <v>Flete</v>
      </c>
      <c r="E28" s="31"/>
      <c r="F28" s="31"/>
      <c r="G28" s="79"/>
      <c r="H28" s="226">
        <v>6470.17</v>
      </c>
      <c r="I28" s="223">
        <v>0</v>
      </c>
      <c r="J28" s="99">
        <f>(A28*H28)-I28</f>
        <v>6470.17</v>
      </c>
      <c r="K28" s="1"/>
      <c r="L28" s="45"/>
      <c r="M28" s="45"/>
      <c r="N28" s="73"/>
      <c r="O28" s="62"/>
    </row>
    <row r="29" spans="1:15" x14ac:dyDescent="0.25">
      <c r="A29" s="98"/>
      <c r="B29" s="28"/>
      <c r="C29" s="50"/>
      <c r="D29" s="80"/>
      <c r="E29" s="31"/>
      <c r="F29" s="31"/>
      <c r="G29" s="92"/>
      <c r="H29" s="222"/>
      <c r="I29" s="223"/>
      <c r="J29" s="99"/>
      <c r="K29" s="1"/>
      <c r="L29" s="45"/>
      <c r="M29" s="45"/>
      <c r="N29" s="73"/>
      <c r="O29" s="62"/>
    </row>
    <row r="30" spans="1:15" x14ac:dyDescent="0.25">
      <c r="A30" s="98"/>
      <c r="B30" s="28"/>
      <c r="C30" s="46"/>
      <c r="D30" s="80"/>
      <c r="E30" s="1"/>
      <c r="F30" s="1"/>
      <c r="G30" s="79"/>
      <c r="H30" s="222"/>
      <c r="I30" s="223"/>
      <c r="J30" s="99"/>
      <c r="K30" s="1"/>
      <c r="L30" s="45"/>
      <c r="M30" s="45"/>
      <c r="N30" s="73"/>
      <c r="O30" s="62"/>
    </row>
    <row r="31" spans="1:15" x14ac:dyDescent="0.25">
      <c r="A31" s="98"/>
      <c r="B31" s="28"/>
      <c r="C31" s="46"/>
      <c r="D31" s="80"/>
      <c r="E31" s="1"/>
      <c r="F31" s="1"/>
      <c r="G31" s="79"/>
      <c r="H31" s="79"/>
      <c r="I31" s="46"/>
      <c r="J31" s="99"/>
      <c r="K31" s="1"/>
      <c r="L31" s="1"/>
      <c r="M31" s="44"/>
      <c r="N31" s="1"/>
      <c r="O31" s="44"/>
    </row>
    <row r="32" spans="1:15" x14ac:dyDescent="0.25">
      <c r="A32" s="98"/>
      <c r="B32" s="28"/>
      <c r="C32" s="46"/>
      <c r="D32" s="80"/>
      <c r="E32" s="1"/>
      <c r="F32" s="1"/>
      <c r="G32" s="79"/>
      <c r="H32" s="79"/>
      <c r="I32" s="46"/>
      <c r="J32" s="99"/>
      <c r="K32" s="1"/>
      <c r="L32" s="1"/>
      <c r="M32" s="1"/>
      <c r="N32" s="1"/>
      <c r="O32" s="1"/>
    </row>
    <row r="33" spans="1:15" x14ac:dyDescent="0.25">
      <c r="A33" s="98"/>
      <c r="B33" s="28"/>
      <c r="C33" s="46"/>
      <c r="D33" s="80"/>
      <c r="E33" s="1"/>
      <c r="F33" s="1"/>
      <c r="G33" s="79"/>
      <c r="H33" s="79"/>
      <c r="I33" s="46"/>
      <c r="J33" s="99"/>
      <c r="K33" s="1"/>
      <c r="L33" s="1"/>
      <c r="M33" s="1"/>
      <c r="N33" s="1"/>
      <c r="O33" s="1"/>
    </row>
    <row r="34" spans="1:15" x14ac:dyDescent="0.25">
      <c r="A34" s="98"/>
      <c r="B34" s="31"/>
      <c r="C34" s="50"/>
      <c r="D34" s="66"/>
      <c r="E34" s="31"/>
      <c r="F34" s="31"/>
      <c r="G34" s="79"/>
      <c r="H34" s="94"/>
      <c r="I34" s="220"/>
      <c r="J34" s="99"/>
      <c r="K34" s="1"/>
      <c r="L34" s="1"/>
      <c r="M34" s="1"/>
      <c r="N34" s="1"/>
      <c r="O34" s="1"/>
    </row>
    <row r="35" spans="1:15" x14ac:dyDescent="0.25">
      <c r="A35" s="96"/>
      <c r="B35" s="26"/>
      <c r="C35" s="78"/>
      <c r="D35" s="66"/>
      <c r="E35" s="31"/>
      <c r="F35" s="31"/>
      <c r="G35" s="79"/>
      <c r="H35" s="91"/>
      <c r="I35" s="91"/>
      <c r="J35" s="99"/>
      <c r="K35" s="1"/>
      <c r="L35" s="1"/>
      <c r="M35" s="1"/>
      <c r="N35" s="1"/>
      <c r="O35" s="1"/>
    </row>
    <row r="36" spans="1:15" x14ac:dyDescent="0.25">
      <c r="A36" s="93"/>
      <c r="B36" s="32"/>
      <c r="C36" s="33"/>
      <c r="D36" s="65"/>
      <c r="E36" s="34"/>
      <c r="F36" s="27"/>
      <c r="G36" s="89"/>
      <c r="H36" s="88"/>
      <c r="I36" s="88"/>
      <c r="J36" s="99"/>
      <c r="K36" s="1"/>
      <c r="L36" s="1"/>
      <c r="M36" s="1"/>
      <c r="N36" s="1"/>
      <c r="O36" s="1"/>
    </row>
    <row r="37" spans="1:15" x14ac:dyDescent="0.25">
      <c r="A37" s="90"/>
      <c r="B37" s="68"/>
      <c r="C37" s="75"/>
      <c r="D37" s="67"/>
      <c r="E37" s="68"/>
      <c r="F37" s="69"/>
      <c r="G37" s="86"/>
      <c r="H37" s="85" t="s">
        <v>25</v>
      </c>
      <c r="I37" s="221"/>
      <c r="J37" s="100">
        <f>SUM(J17:J30)</f>
        <v>81139.173999999999</v>
      </c>
      <c r="K37" s="1"/>
      <c r="L37" s="1"/>
      <c r="M37" s="1"/>
      <c r="N37" s="1"/>
      <c r="O37" s="1"/>
    </row>
    <row r="38" spans="1:15" x14ac:dyDescent="0.25">
      <c r="A38" s="36"/>
      <c r="B38" s="36"/>
      <c r="C38" s="36"/>
      <c r="D38" s="36"/>
      <c r="E38" s="36"/>
      <c r="F38" s="55"/>
      <c r="G38" s="55"/>
      <c r="H38" s="14"/>
      <c r="I38" s="14"/>
      <c r="J38" s="14"/>
      <c r="K38" s="1"/>
      <c r="L38" s="1"/>
      <c r="M38" s="1"/>
      <c r="N38" s="1"/>
      <c r="O38" s="1"/>
    </row>
    <row r="39" spans="1:15" x14ac:dyDescent="0.25">
      <c r="A39" s="35" t="s">
        <v>26</v>
      </c>
      <c r="B39" s="35"/>
      <c r="C39" s="49" t="s">
        <v>27</v>
      </c>
      <c r="D39" s="49"/>
      <c r="E39" s="49"/>
      <c r="F39" s="47"/>
      <c r="G39" s="14"/>
      <c r="H39" s="38" t="s">
        <v>28</v>
      </c>
      <c r="I39" s="38"/>
      <c r="J39" s="214">
        <f>'Packing List'!H46</f>
        <v>25708.500000000015</v>
      </c>
      <c r="K39" s="1"/>
      <c r="L39" s="1"/>
      <c r="M39" s="1"/>
      <c r="N39" s="1"/>
      <c r="O39" s="1"/>
    </row>
    <row r="40" spans="1:15" x14ac:dyDescent="0.25">
      <c r="A40" s="35"/>
      <c r="B40" s="35"/>
      <c r="C40" s="48" t="s">
        <v>29</v>
      </c>
      <c r="D40" s="48"/>
      <c r="E40" s="48">
        <f>'Packing List'!E38</f>
        <v>1854</v>
      </c>
      <c r="F40" s="48"/>
      <c r="G40" s="14"/>
      <c r="H40" s="39" t="s">
        <v>30</v>
      </c>
      <c r="I40" s="39"/>
      <c r="J40" s="214">
        <f>'Packing List'!H47</f>
        <v>26222.670000000002</v>
      </c>
      <c r="K40" s="1"/>
      <c r="L40" s="1"/>
      <c r="M40" s="1"/>
      <c r="N40" s="1"/>
      <c r="O40" s="1"/>
    </row>
    <row r="41" spans="1:15" x14ac:dyDescent="0.25">
      <c r="A41" s="35"/>
      <c r="B41" s="35"/>
      <c r="C41" s="48" t="s">
        <v>31</v>
      </c>
      <c r="D41" s="48"/>
      <c r="E41" s="54">
        <f>J40</f>
        <v>26222.670000000002</v>
      </c>
      <c r="F41" s="48"/>
      <c r="G41" s="14"/>
      <c r="H41" s="39"/>
      <c r="I41" s="39"/>
      <c r="J41" s="43"/>
      <c r="K41" s="1"/>
      <c r="L41" s="1"/>
      <c r="M41" s="1"/>
      <c r="N41" s="1"/>
      <c r="O41" s="1"/>
    </row>
    <row r="42" spans="1:15" x14ac:dyDescent="0.25">
      <c r="A42" s="35"/>
      <c r="B42" s="35"/>
      <c r="C42" s="35"/>
      <c r="D42" s="36"/>
      <c r="E42" s="14"/>
      <c r="F42" s="37"/>
      <c r="G42" s="14"/>
      <c r="H42" s="39"/>
      <c r="I42" s="39"/>
      <c r="J42" s="43"/>
      <c r="K42" s="1"/>
      <c r="L42" s="1"/>
      <c r="M42" s="1"/>
      <c r="N42" s="1"/>
      <c r="O42" s="1"/>
    </row>
    <row r="43" spans="1:15" x14ac:dyDescent="0.25">
      <c r="A43" s="35"/>
      <c r="B43" s="35"/>
      <c r="C43" s="35"/>
      <c r="D43" s="36"/>
      <c r="E43" s="14"/>
      <c r="F43" s="37"/>
      <c r="G43" s="14"/>
      <c r="H43" s="39"/>
      <c r="I43" s="39"/>
      <c r="J43" s="40" t="s">
        <v>32</v>
      </c>
      <c r="K43" s="1"/>
      <c r="L43" s="1"/>
      <c r="M43" s="1"/>
      <c r="N43" s="1"/>
      <c r="O43" s="1"/>
    </row>
    <row r="44" spans="1:15" x14ac:dyDescent="0.25">
      <c r="A44" s="35"/>
      <c r="B44" s="35"/>
      <c r="C44" s="35"/>
      <c r="D44" s="36"/>
      <c r="E44" s="14"/>
      <c r="F44" s="1"/>
      <c r="G44" s="14"/>
      <c r="H44" s="1"/>
      <c r="J44" s="1"/>
      <c r="K44" s="1"/>
      <c r="L44" s="1"/>
      <c r="M44" s="1"/>
      <c r="N44" s="1"/>
      <c r="O44" s="1"/>
    </row>
    <row r="45" spans="1:15" x14ac:dyDescent="0.25">
      <c r="A45" s="238" t="s">
        <v>33</v>
      </c>
      <c r="B45" s="239"/>
      <c r="C45" s="239"/>
      <c r="D45" s="239"/>
      <c r="E45" s="240"/>
      <c r="F45" s="14"/>
      <c r="G45" s="14"/>
      <c r="H45" s="14"/>
      <c r="I45" s="14"/>
      <c r="J45" s="1"/>
      <c r="K45" s="1"/>
      <c r="L45" s="1"/>
      <c r="M45" s="1"/>
      <c r="N45" s="1"/>
      <c r="O45" s="1"/>
    </row>
    <row r="46" spans="1:15" x14ac:dyDescent="0.25">
      <c r="A46" s="241"/>
      <c r="B46" s="242"/>
      <c r="C46" s="242"/>
      <c r="D46" s="242"/>
      <c r="E46" s="243"/>
      <c r="F46" s="14"/>
      <c r="G46" s="14"/>
      <c r="H46" s="14"/>
      <c r="I46" s="14"/>
      <c r="J46" s="14"/>
      <c r="K46" s="1"/>
      <c r="L46" s="1"/>
      <c r="M46" s="1"/>
      <c r="N46" s="1"/>
      <c r="O46" s="1"/>
    </row>
    <row r="47" spans="1:15" x14ac:dyDescent="0.25">
      <c r="A47" s="232"/>
      <c r="B47" s="233"/>
      <c r="C47" s="233"/>
      <c r="D47" s="233"/>
      <c r="E47" s="234"/>
      <c r="F47" s="14"/>
      <c r="G47" s="14"/>
      <c r="H47" s="14"/>
      <c r="I47" s="14"/>
      <c r="J47" s="14"/>
      <c r="K47" s="1"/>
      <c r="L47" s="1"/>
      <c r="M47" s="1"/>
      <c r="N47" s="1"/>
      <c r="O47" s="1"/>
    </row>
    <row r="48" spans="1:15" x14ac:dyDescent="0.25">
      <c r="A48" s="229"/>
      <c r="B48" s="230"/>
      <c r="C48" s="230"/>
      <c r="D48" s="230"/>
      <c r="E48" s="231"/>
      <c r="F48" s="41"/>
      <c r="G48" s="41"/>
      <c r="H48" s="41"/>
      <c r="I48" s="41"/>
      <c r="J48" s="41"/>
      <c r="K48" s="1"/>
      <c r="L48" s="1"/>
      <c r="M48" s="1"/>
      <c r="N48" s="1"/>
      <c r="O48" s="1"/>
    </row>
    <row r="49" spans="1:37" x14ac:dyDescent="0.25">
      <c r="A49" s="1"/>
      <c r="B49" s="1"/>
      <c r="C49" s="1"/>
      <c r="D49" s="1"/>
      <c r="E49" s="1"/>
      <c r="F49" s="42"/>
      <c r="G49" s="42"/>
      <c r="H49" s="42"/>
      <c r="I49" s="42"/>
      <c r="J49" s="42"/>
      <c r="K49" s="1"/>
      <c r="L49" s="1"/>
      <c r="M49" s="1"/>
      <c r="N49" s="1"/>
      <c r="O49" s="1"/>
    </row>
    <row r="50" spans="1:37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1"/>
      <c r="K50" s="1"/>
      <c r="L50" s="1"/>
      <c r="M50" s="1"/>
      <c r="N50" s="1"/>
      <c r="O50" s="1"/>
    </row>
    <row r="51" spans="1:37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1"/>
      <c r="K51" s="1"/>
      <c r="L51" s="1"/>
      <c r="M51" s="1"/>
      <c r="N51" s="1"/>
      <c r="O51" s="1"/>
    </row>
    <row r="52" spans="1:37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1"/>
      <c r="K52" s="1"/>
      <c r="L52" s="1"/>
      <c r="M52" s="1"/>
      <c r="N52" s="1"/>
      <c r="O52" s="1"/>
    </row>
    <row r="53" spans="1:37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1"/>
      <c r="K53" s="1"/>
      <c r="L53" s="1"/>
      <c r="M53" s="1"/>
      <c r="N53" s="1"/>
      <c r="O53" s="1"/>
    </row>
    <row r="54" spans="1:37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1"/>
      <c r="K54" s="1"/>
      <c r="L54" s="1"/>
      <c r="M54" s="1"/>
      <c r="N54" s="1"/>
      <c r="O54" s="1"/>
    </row>
    <row r="55" spans="1:37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1"/>
      <c r="K55" s="1"/>
      <c r="L55" s="1"/>
      <c r="M55" s="1"/>
      <c r="N55" s="1"/>
      <c r="O55" s="1"/>
    </row>
    <row r="56" spans="1:37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1"/>
      <c r="K56" s="1"/>
      <c r="L56" s="1"/>
      <c r="M56" s="1"/>
      <c r="N56" s="1"/>
      <c r="O56" s="1"/>
    </row>
    <row r="57" spans="1:37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1"/>
      <c r="K57" s="1"/>
      <c r="L57" s="1"/>
      <c r="M57" s="1"/>
      <c r="N57" s="1"/>
      <c r="O57" s="1"/>
    </row>
    <row r="58" spans="1:37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1"/>
      <c r="K58" s="1"/>
      <c r="L58" s="1"/>
      <c r="M58" s="1"/>
      <c r="N58" s="1"/>
      <c r="O58" s="1"/>
    </row>
    <row r="59" spans="1:37" x14ac:dyDescent="0.25">
      <c r="A59" s="30"/>
      <c r="B59" s="30"/>
      <c r="C59" s="30"/>
      <c r="D59" s="30"/>
      <c r="E59" s="30"/>
      <c r="F59" s="30"/>
      <c r="G59" s="30"/>
      <c r="H59" s="30"/>
      <c r="I59" s="30"/>
      <c r="J59" s="1"/>
      <c r="K59" s="1"/>
      <c r="L59" s="1"/>
      <c r="M59" s="1"/>
      <c r="N59" s="1"/>
      <c r="O59" s="1"/>
    </row>
    <row r="60" spans="1:37" x14ac:dyDescent="0.25">
      <c r="A60" s="30"/>
      <c r="B60" s="30"/>
      <c r="C60" s="30"/>
      <c r="D60" s="30"/>
      <c r="E60" s="30"/>
      <c r="F60" s="30"/>
      <c r="G60" s="30"/>
      <c r="H60" s="30"/>
      <c r="I60" s="30"/>
      <c r="J60" s="1"/>
      <c r="K60" s="1"/>
      <c r="L60" s="1"/>
      <c r="M60" s="1"/>
      <c r="N60" s="1"/>
      <c r="O60" s="1"/>
    </row>
    <row r="62" spans="1:37" x14ac:dyDescent="0.25">
      <c r="K62" s="1">
        <v>10022205</v>
      </c>
      <c r="L62" s="1">
        <v>10</v>
      </c>
      <c r="M62" s="1" t="s">
        <v>45</v>
      </c>
      <c r="N62" s="1" t="s">
        <v>46</v>
      </c>
      <c r="O62" s="1"/>
      <c r="P62" s="1" t="s">
        <v>47</v>
      </c>
      <c r="Q62" s="1" t="s">
        <v>48</v>
      </c>
      <c r="R62" s="44">
        <v>306800</v>
      </c>
      <c r="S62" s="1" t="s">
        <v>49</v>
      </c>
      <c r="T62" s="44">
        <v>306800</v>
      </c>
      <c r="U62" s="1" t="s">
        <v>49</v>
      </c>
      <c r="V62" s="1">
        <v>0</v>
      </c>
      <c r="W62" s="1" t="s">
        <v>49</v>
      </c>
      <c r="X62" s="1">
        <v>0</v>
      </c>
      <c r="Y62" s="44">
        <v>32196.49</v>
      </c>
      <c r="Z62" s="224">
        <v>43850</v>
      </c>
      <c r="AA62" s="225">
        <v>0.64861111111111114</v>
      </c>
      <c r="AB62" s="1" t="s">
        <v>50</v>
      </c>
      <c r="AC62" s="1">
        <v>0</v>
      </c>
      <c r="AD62" s="1">
        <v>0</v>
      </c>
      <c r="AE62" s="1">
        <v>0</v>
      </c>
      <c r="AF62" s="1">
        <v>0</v>
      </c>
      <c r="AG62" s="1">
        <v>1</v>
      </c>
      <c r="AH62" s="1">
        <v>1</v>
      </c>
      <c r="AI62" s="1">
        <v>0</v>
      </c>
      <c r="AJ62" s="224">
        <v>43850</v>
      </c>
      <c r="AK62" s="225">
        <v>0.64861111111111114</v>
      </c>
    </row>
    <row r="63" spans="1:37" x14ac:dyDescent="0.25">
      <c r="K63" s="1">
        <v>10022205</v>
      </c>
      <c r="L63" s="1">
        <v>20</v>
      </c>
      <c r="M63" s="1" t="s">
        <v>45</v>
      </c>
      <c r="N63" s="1" t="s">
        <v>46</v>
      </c>
      <c r="O63" s="1"/>
      <c r="P63" s="1" t="s">
        <v>51</v>
      </c>
      <c r="Q63" s="1" t="s">
        <v>52</v>
      </c>
      <c r="R63" s="44">
        <v>289800</v>
      </c>
      <c r="S63" s="1" t="s">
        <v>49</v>
      </c>
      <c r="T63" s="44">
        <v>289800</v>
      </c>
      <c r="U63" s="1" t="s">
        <v>49</v>
      </c>
      <c r="V63" s="1">
        <v>0</v>
      </c>
      <c r="W63" s="1" t="s">
        <v>49</v>
      </c>
      <c r="X63" s="1">
        <v>0</v>
      </c>
      <c r="Y63" s="44">
        <v>30412.51</v>
      </c>
      <c r="Z63" s="224">
        <v>43850</v>
      </c>
      <c r="AA63" s="225">
        <v>0.64861111111111114</v>
      </c>
      <c r="AB63" s="1" t="s">
        <v>50</v>
      </c>
      <c r="AC63" s="1">
        <v>0</v>
      </c>
      <c r="AD63" s="1">
        <v>0</v>
      </c>
      <c r="AE63" s="1">
        <v>0</v>
      </c>
      <c r="AF63" s="1">
        <v>0</v>
      </c>
      <c r="AG63" s="1">
        <v>1</v>
      </c>
      <c r="AH63" s="1">
        <v>1</v>
      </c>
      <c r="AI63" s="1">
        <v>0</v>
      </c>
      <c r="AJ63" s="224">
        <v>43850</v>
      </c>
      <c r="AK63" s="225">
        <v>0.64861111111111114</v>
      </c>
    </row>
    <row r="64" spans="1:37" x14ac:dyDescent="0.25">
      <c r="K64" s="1">
        <v>10022205</v>
      </c>
      <c r="L64" s="1">
        <v>30</v>
      </c>
      <c r="M64" s="1" t="s">
        <v>45</v>
      </c>
      <c r="N64" s="1" t="s">
        <v>46</v>
      </c>
      <c r="O64" s="1"/>
      <c r="P64" s="1" t="s">
        <v>53</v>
      </c>
      <c r="Q64" s="1" t="s">
        <v>54</v>
      </c>
      <c r="R64" s="44">
        <v>1200000</v>
      </c>
      <c r="S64" s="1" t="s">
        <v>49</v>
      </c>
      <c r="T64" s="44">
        <v>1200000</v>
      </c>
      <c r="U64" s="1" t="s">
        <v>49</v>
      </c>
      <c r="V64" s="1">
        <v>0</v>
      </c>
      <c r="W64" s="1" t="s">
        <v>49</v>
      </c>
      <c r="X64" s="1">
        <v>0</v>
      </c>
      <c r="Y64" s="44">
        <v>10272</v>
      </c>
      <c r="Z64" s="224">
        <v>43850</v>
      </c>
      <c r="AA64" s="225">
        <v>0.64861111111111114</v>
      </c>
      <c r="AB64" s="1" t="s">
        <v>50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1</v>
      </c>
      <c r="AI64" s="1">
        <v>0</v>
      </c>
      <c r="AJ64" s="224">
        <v>43850</v>
      </c>
      <c r="AK64" s="225">
        <v>0.64861111111111114</v>
      </c>
    </row>
    <row r="65" spans="11:37" x14ac:dyDescent="0.25">
      <c r="K65" s="1">
        <v>10022205</v>
      </c>
      <c r="L65" s="1">
        <v>40</v>
      </c>
      <c r="M65" s="1" t="s">
        <v>45</v>
      </c>
      <c r="N65" s="1" t="s">
        <v>46</v>
      </c>
      <c r="O65" s="1"/>
      <c r="P65" s="1" t="s">
        <v>55</v>
      </c>
      <c r="Q65" s="1" t="s">
        <v>56</v>
      </c>
      <c r="R65" s="1">
        <v>156</v>
      </c>
      <c r="S65" s="1" t="s">
        <v>57</v>
      </c>
      <c r="T65" s="1">
        <v>156</v>
      </c>
      <c r="U65" s="1" t="s">
        <v>57</v>
      </c>
      <c r="V65" s="1">
        <v>0</v>
      </c>
      <c r="W65" s="1" t="s">
        <v>57</v>
      </c>
      <c r="X65" s="1">
        <v>0</v>
      </c>
      <c r="Y65" s="1">
        <v>234</v>
      </c>
      <c r="Z65" s="224">
        <v>43850</v>
      </c>
      <c r="AA65" s="225">
        <v>0.64861111111111114</v>
      </c>
      <c r="AB65" s="1" t="s">
        <v>50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1</v>
      </c>
      <c r="AI65" s="1">
        <v>0</v>
      </c>
      <c r="AJ65" s="224">
        <v>43850</v>
      </c>
      <c r="AK65" s="225">
        <v>0.64861111111111114</v>
      </c>
    </row>
    <row r="66" spans="11:37" x14ac:dyDescent="0.25">
      <c r="K66" s="1">
        <v>10022205</v>
      </c>
      <c r="L66" s="1">
        <v>50</v>
      </c>
      <c r="M66" s="1" t="s">
        <v>45</v>
      </c>
      <c r="N66" s="1" t="s">
        <v>46</v>
      </c>
      <c r="O66" s="1"/>
      <c r="P66" s="1" t="s">
        <v>58</v>
      </c>
      <c r="Q66" s="1" t="s">
        <v>59</v>
      </c>
      <c r="R66" s="1">
        <v>156</v>
      </c>
      <c r="S66" s="1" t="s">
        <v>57</v>
      </c>
      <c r="T66" s="1">
        <v>156</v>
      </c>
      <c r="U66" s="1" t="s">
        <v>57</v>
      </c>
      <c r="V66" s="1">
        <v>0</v>
      </c>
      <c r="W66" s="1" t="s">
        <v>57</v>
      </c>
      <c r="X66" s="1">
        <v>0</v>
      </c>
      <c r="Y66" s="1">
        <v>234</v>
      </c>
      <c r="Z66" s="224">
        <v>43850</v>
      </c>
      <c r="AA66" s="225">
        <v>0.64861111111111114</v>
      </c>
      <c r="AB66" s="1" t="s">
        <v>50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1</v>
      </c>
      <c r="AI66" s="1">
        <v>0</v>
      </c>
      <c r="AJ66" s="224">
        <v>43850</v>
      </c>
      <c r="AK66" s="225">
        <v>0.64861111111111114</v>
      </c>
    </row>
    <row r="67" spans="11:37" x14ac:dyDescent="0.25">
      <c r="K67" s="1">
        <v>10022205</v>
      </c>
      <c r="L67" s="1">
        <v>60</v>
      </c>
      <c r="M67" s="1" t="s">
        <v>45</v>
      </c>
      <c r="N67" s="1" t="s">
        <v>46</v>
      </c>
      <c r="O67" s="1"/>
      <c r="P67" s="1" t="s">
        <v>60</v>
      </c>
      <c r="Q67" s="1" t="s">
        <v>61</v>
      </c>
      <c r="R67" s="1">
        <v>156</v>
      </c>
      <c r="S67" s="1" t="s">
        <v>57</v>
      </c>
      <c r="T67" s="1">
        <v>156</v>
      </c>
      <c r="U67" s="1" t="s">
        <v>57</v>
      </c>
      <c r="V67" s="1">
        <v>0</v>
      </c>
      <c r="W67" s="1" t="s">
        <v>57</v>
      </c>
      <c r="X67" s="1">
        <v>0</v>
      </c>
      <c r="Y67" s="1">
        <v>234</v>
      </c>
      <c r="Z67" s="224">
        <v>43850</v>
      </c>
      <c r="AA67" s="225">
        <v>0.64861111111111114</v>
      </c>
      <c r="AB67" s="1" t="s">
        <v>50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1</v>
      </c>
      <c r="AI67" s="1">
        <v>0</v>
      </c>
      <c r="AJ67" s="224">
        <v>43850</v>
      </c>
      <c r="AK67" s="225">
        <v>0.64861111111111114</v>
      </c>
    </row>
    <row r="68" spans="11:37" x14ac:dyDescent="0.25">
      <c r="K68" s="1">
        <v>10022205</v>
      </c>
      <c r="L68" s="1">
        <v>70</v>
      </c>
      <c r="M68" s="1" t="s">
        <v>45</v>
      </c>
      <c r="N68" s="1" t="s">
        <v>46</v>
      </c>
      <c r="O68" s="1"/>
      <c r="P68" s="1" t="s">
        <v>62</v>
      </c>
      <c r="Q68" s="1" t="s">
        <v>63</v>
      </c>
      <c r="R68" s="1">
        <v>156</v>
      </c>
      <c r="S68" s="1" t="s">
        <v>57</v>
      </c>
      <c r="T68" s="1">
        <v>156</v>
      </c>
      <c r="U68" s="1" t="s">
        <v>57</v>
      </c>
      <c r="V68" s="1">
        <v>0</v>
      </c>
      <c r="W68" s="1" t="s">
        <v>57</v>
      </c>
      <c r="X68" s="1">
        <v>0</v>
      </c>
      <c r="Y68" s="1">
        <v>234</v>
      </c>
      <c r="Z68" s="224">
        <v>43850</v>
      </c>
      <c r="AA68" s="225">
        <v>0.64861111111111114</v>
      </c>
      <c r="AB68" s="1" t="s">
        <v>50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1</v>
      </c>
      <c r="AI68" s="1">
        <v>0</v>
      </c>
      <c r="AJ68" s="224">
        <v>43850</v>
      </c>
      <c r="AK68" s="225">
        <v>0.64861111111111114</v>
      </c>
    </row>
    <row r="69" spans="11:37" x14ac:dyDescent="0.25">
      <c r="K69" s="1">
        <v>10022205</v>
      </c>
      <c r="L69" s="1">
        <v>80</v>
      </c>
      <c r="M69" s="1" t="s">
        <v>45</v>
      </c>
      <c r="N69" s="1" t="s">
        <v>46</v>
      </c>
      <c r="O69" s="1"/>
      <c r="P69" s="1" t="s">
        <v>64</v>
      </c>
      <c r="Q69" s="1" t="s">
        <v>65</v>
      </c>
      <c r="R69" s="1">
        <v>156</v>
      </c>
      <c r="S69" s="1" t="s">
        <v>57</v>
      </c>
      <c r="T69" s="1">
        <v>156</v>
      </c>
      <c r="U69" s="1" t="s">
        <v>57</v>
      </c>
      <c r="V69" s="1">
        <v>0</v>
      </c>
      <c r="W69" s="1" t="s">
        <v>57</v>
      </c>
      <c r="X69" s="1">
        <v>0</v>
      </c>
      <c r="Y69" s="1">
        <v>234</v>
      </c>
      <c r="Z69" s="224">
        <v>43850</v>
      </c>
      <c r="AA69" s="225">
        <v>0.64861111111111114</v>
      </c>
      <c r="AB69" s="1" t="s">
        <v>50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1</v>
      </c>
      <c r="AI69" s="1">
        <v>0</v>
      </c>
      <c r="AJ69" s="224">
        <v>43850</v>
      </c>
      <c r="AK69" s="225">
        <v>0.64861111111111114</v>
      </c>
    </row>
    <row r="70" spans="11:37" x14ac:dyDescent="0.25">
      <c r="K70" s="1">
        <v>10022205</v>
      </c>
      <c r="L70" s="1">
        <v>90</v>
      </c>
      <c r="M70" s="1" t="s">
        <v>45</v>
      </c>
      <c r="N70" s="1" t="s">
        <v>46</v>
      </c>
      <c r="O70" s="1"/>
      <c r="P70" s="1" t="s">
        <v>66</v>
      </c>
      <c r="Q70" s="1" t="s">
        <v>67</v>
      </c>
      <c r="R70" s="1">
        <v>156</v>
      </c>
      <c r="S70" s="1" t="s">
        <v>57</v>
      </c>
      <c r="T70" s="1">
        <v>156</v>
      </c>
      <c r="U70" s="1" t="s">
        <v>57</v>
      </c>
      <c r="V70" s="1">
        <v>0</v>
      </c>
      <c r="W70" s="1" t="s">
        <v>57</v>
      </c>
      <c r="X70" s="1">
        <v>0</v>
      </c>
      <c r="Y70" s="1">
        <v>234</v>
      </c>
      <c r="Z70" s="224">
        <v>43850</v>
      </c>
      <c r="AA70" s="225">
        <v>0.64861111111111114</v>
      </c>
      <c r="AB70" s="1" t="s">
        <v>50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1</v>
      </c>
      <c r="AI70" s="1">
        <v>0</v>
      </c>
      <c r="AJ70" s="224">
        <v>43850</v>
      </c>
      <c r="AK70" s="225">
        <v>0.64861111111111114</v>
      </c>
    </row>
    <row r="71" spans="11:37" x14ac:dyDescent="0.25">
      <c r="K71" s="1">
        <v>10022205</v>
      </c>
      <c r="L71" s="1">
        <v>100</v>
      </c>
      <c r="M71" s="1" t="s">
        <v>45</v>
      </c>
      <c r="N71" s="1" t="s">
        <v>46</v>
      </c>
      <c r="O71" s="1"/>
      <c r="P71" s="1" t="s">
        <v>68</v>
      </c>
      <c r="Q71" s="1" t="s">
        <v>69</v>
      </c>
      <c r="R71" s="1">
        <v>156</v>
      </c>
      <c r="S71" s="1" t="s">
        <v>57</v>
      </c>
      <c r="T71" s="1">
        <v>156</v>
      </c>
      <c r="U71" s="1" t="s">
        <v>57</v>
      </c>
      <c r="V71" s="1">
        <v>0</v>
      </c>
      <c r="W71" s="1" t="s">
        <v>57</v>
      </c>
      <c r="X71" s="1">
        <v>0</v>
      </c>
      <c r="Y71" s="1">
        <v>234</v>
      </c>
      <c r="Z71" s="224">
        <v>43850</v>
      </c>
      <c r="AA71" s="225">
        <v>0.64861111111111114</v>
      </c>
      <c r="AB71" s="1" t="s">
        <v>50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1</v>
      </c>
      <c r="AI71" s="1">
        <v>0</v>
      </c>
      <c r="AJ71" s="224">
        <v>43850</v>
      </c>
      <c r="AK71" s="225">
        <v>0.64861111111111114</v>
      </c>
    </row>
    <row r="72" spans="11:37" x14ac:dyDescent="0.25">
      <c r="K72" s="1">
        <v>10022205</v>
      </c>
      <c r="L72" s="1">
        <v>110</v>
      </c>
      <c r="M72" s="1" t="s">
        <v>45</v>
      </c>
      <c r="N72" s="1" t="s">
        <v>46</v>
      </c>
      <c r="O72" s="1"/>
      <c r="P72" s="1" t="s">
        <v>70</v>
      </c>
      <c r="Q72" s="1" t="s">
        <v>71</v>
      </c>
      <c r="R72" s="1">
        <v>100</v>
      </c>
      <c r="S72" s="1" t="s">
        <v>57</v>
      </c>
      <c r="T72" s="1">
        <v>100</v>
      </c>
      <c r="U72" s="1" t="s">
        <v>57</v>
      </c>
      <c r="V72" s="1">
        <v>0</v>
      </c>
      <c r="W72" s="1" t="s">
        <v>57</v>
      </c>
      <c r="X72" s="1">
        <v>0</v>
      </c>
      <c r="Y72" s="1">
        <v>150</v>
      </c>
      <c r="Z72" s="224">
        <v>43850</v>
      </c>
      <c r="AA72" s="225">
        <v>0.64861111111111114</v>
      </c>
      <c r="AB72" s="1" t="s">
        <v>50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1</v>
      </c>
      <c r="AI72" s="1">
        <v>0</v>
      </c>
      <c r="AJ72" s="224">
        <v>43850</v>
      </c>
      <c r="AK72" s="225">
        <v>0.64861111111111114</v>
      </c>
    </row>
  </sheetData>
  <mergeCells count="6">
    <mergeCell ref="A48:E48"/>
    <mergeCell ref="A47:E47"/>
    <mergeCell ref="D12:G12"/>
    <mergeCell ref="A45:E45"/>
    <mergeCell ref="A46:E46"/>
    <mergeCell ref="B13:C13"/>
  </mergeCells>
  <pageMargins left="0.70866141732283472" right="0.70866141732283472" top="0.74803149606299213" bottom="0.74803149606299213" header="0.31496062992125984" footer="0.31496062992125984"/>
  <pageSetup paperSize="9" scale="10" fitToHeight="0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68"/>
  <sheetViews>
    <sheetView tabSelected="1" topLeftCell="A40" zoomScaleNormal="100" workbookViewId="0">
      <selection activeCell="H6" sqref="H6"/>
    </sheetView>
  </sheetViews>
  <sheetFormatPr baseColWidth="10" defaultRowHeight="11.25" x14ac:dyDescent="0.2"/>
  <cols>
    <col min="1" max="1" width="11.42578125" style="110" customWidth="1"/>
    <col min="2" max="4" width="11.42578125" style="110"/>
    <col min="5" max="5" width="11" style="110" bestFit="1" customWidth="1"/>
    <col min="6" max="6" width="11.42578125" style="110" customWidth="1"/>
    <col min="7" max="7" width="11" style="110" bestFit="1" customWidth="1"/>
    <col min="8" max="8" width="13" style="110" bestFit="1" customWidth="1"/>
    <col min="9" max="9" width="11.42578125" style="110" hidden="1" customWidth="1"/>
    <col min="10" max="16384" width="11.42578125" style="110"/>
  </cols>
  <sheetData>
    <row r="1" spans="1:14" x14ac:dyDescent="0.2">
      <c r="G1" s="111"/>
      <c r="H1" s="112"/>
    </row>
    <row r="2" spans="1:14" x14ac:dyDescent="0.2">
      <c r="G2" s="111"/>
      <c r="H2" s="112"/>
    </row>
    <row r="3" spans="1:14" x14ac:dyDescent="0.2">
      <c r="A3" s="113" t="s">
        <v>34</v>
      </c>
      <c r="B3" s="113"/>
      <c r="C3" s="114"/>
      <c r="D3" s="115"/>
      <c r="E3" s="115"/>
      <c r="F3" s="115"/>
      <c r="H3" s="116"/>
    </row>
    <row r="4" spans="1:14" ht="12" thickBot="1" x14ac:dyDescent="0.25">
      <c r="A4" s="113"/>
      <c r="B4" s="113"/>
      <c r="C4" s="113"/>
      <c r="D4" s="115"/>
      <c r="E4" s="115"/>
      <c r="F4" s="115"/>
      <c r="H4" s="116"/>
    </row>
    <row r="5" spans="1:14" ht="12.75" thickTop="1" thickBot="1" x14ac:dyDescent="0.25">
      <c r="A5" s="117" t="s">
        <v>2</v>
      </c>
      <c r="B5" s="118" t="str">
        <f>Factura!D5</f>
        <v>Agroganadera San jose Obrero S A</v>
      </c>
      <c r="C5" s="119"/>
      <c r="D5" s="120"/>
      <c r="E5" s="121"/>
      <c r="F5" s="121"/>
      <c r="G5" s="122" t="s">
        <v>3</v>
      </c>
      <c r="H5" s="123">
        <v>43851</v>
      </c>
    </row>
    <row r="6" spans="1:14" ht="12" thickTop="1" x14ac:dyDescent="0.2">
      <c r="A6" s="124"/>
      <c r="B6" s="107" t="str">
        <f>+Factura!D6</f>
        <v>Calle 40 San Miguel a 50M</v>
      </c>
      <c r="C6" s="125"/>
      <c r="D6" s="126"/>
      <c r="E6" s="121"/>
      <c r="F6" s="121"/>
      <c r="H6" s="116"/>
    </row>
    <row r="7" spans="1:14" x14ac:dyDescent="0.2">
      <c r="A7" s="124"/>
      <c r="B7" s="108" t="str">
        <f>+Factura!D7</f>
        <v>Asunción - Paraguay</v>
      </c>
      <c r="C7" s="125"/>
      <c r="D7" s="126"/>
      <c r="E7" s="121"/>
      <c r="F7" s="121"/>
      <c r="H7" s="116"/>
    </row>
    <row r="8" spans="1:14" ht="12" thickBot="1" x14ac:dyDescent="0.25">
      <c r="A8" s="124"/>
      <c r="B8" s="109" t="s">
        <v>41</v>
      </c>
      <c r="C8" s="125"/>
      <c r="D8" s="126"/>
      <c r="E8" s="121"/>
      <c r="F8" s="121"/>
      <c r="G8" s="127"/>
      <c r="H8" s="127"/>
    </row>
    <row r="9" spans="1:14" ht="12.75" thickTop="1" thickBot="1" x14ac:dyDescent="0.25">
      <c r="A9" s="128"/>
      <c r="B9" s="129"/>
      <c r="C9" s="129"/>
      <c r="D9" s="130"/>
      <c r="E9" s="121"/>
      <c r="F9" s="121"/>
      <c r="G9" s="131"/>
      <c r="H9" s="132"/>
    </row>
    <row r="10" spans="1:14" ht="12.75" thickTop="1" thickBot="1" x14ac:dyDescent="0.25">
      <c r="A10" s="113"/>
      <c r="B10" s="113"/>
      <c r="C10" s="113"/>
      <c r="D10" s="115"/>
      <c r="E10" s="115"/>
      <c r="F10" s="115"/>
      <c r="G10" s="133"/>
      <c r="H10" s="134"/>
    </row>
    <row r="11" spans="1:14" ht="12" thickTop="1" x14ac:dyDescent="0.2">
      <c r="A11" s="135" t="s">
        <v>15</v>
      </c>
      <c r="B11" s="246" t="s">
        <v>17</v>
      </c>
      <c r="C11" s="247"/>
      <c r="D11" s="247"/>
      <c r="E11" s="247"/>
      <c r="F11" s="247"/>
      <c r="G11" s="136" t="s">
        <v>28</v>
      </c>
      <c r="H11" s="137" t="s">
        <v>30</v>
      </c>
      <c r="K11" s="138"/>
      <c r="L11" s="138"/>
      <c r="M11" s="138"/>
      <c r="N11" s="138"/>
    </row>
    <row r="12" spans="1:14" x14ac:dyDescent="0.2">
      <c r="A12" s="141"/>
      <c r="B12" s="145"/>
      <c r="C12" s="146"/>
      <c r="D12" s="147"/>
      <c r="E12" s="147"/>
      <c r="F12" s="148"/>
      <c r="G12" s="142"/>
      <c r="H12" s="143"/>
      <c r="J12" s="139"/>
      <c r="K12" s="140"/>
      <c r="L12" s="140"/>
      <c r="M12" s="140"/>
      <c r="N12" s="140"/>
    </row>
    <row r="13" spans="1:14" x14ac:dyDescent="0.2">
      <c r="A13" s="141"/>
      <c r="B13" s="248" t="s">
        <v>73</v>
      </c>
      <c r="C13" s="249"/>
      <c r="D13" s="249"/>
      <c r="E13" s="249"/>
      <c r="F13" s="250"/>
      <c r="G13" s="142"/>
      <c r="H13" s="143"/>
      <c r="J13" s="139"/>
      <c r="K13" s="140"/>
      <c r="L13" s="140"/>
      <c r="N13" s="150"/>
    </row>
    <row r="14" spans="1:14" x14ac:dyDescent="0.2">
      <c r="A14" s="141">
        <f>Factura!A17</f>
        <v>306800</v>
      </c>
      <c r="B14" s="151"/>
      <c r="C14" s="140" t="str">
        <f>Factura!L14</f>
        <v>BiflexTreebags10Sk 32x72x0.5IB</v>
      </c>
      <c r="D14" s="139"/>
      <c r="E14" s="139"/>
      <c r="F14" s="149">
        <v>767</v>
      </c>
      <c r="G14" s="142">
        <v>11014.12</v>
      </c>
      <c r="H14" s="143">
        <f>G14*I14</f>
        <v>11234.402400000001</v>
      </c>
      <c r="I14" s="138">
        <v>1.02</v>
      </c>
      <c r="J14" s="213"/>
      <c r="K14" s="140"/>
      <c r="L14" s="140"/>
      <c r="N14" s="150"/>
    </row>
    <row r="15" spans="1:14" x14ac:dyDescent="0.2">
      <c r="A15" s="141">
        <f>Factura!A18</f>
        <v>289800</v>
      </c>
      <c r="B15" s="151"/>
      <c r="C15" s="140" t="str">
        <f>Factura!L15</f>
        <v>BiflexTreebags10Sk 32x72x0.5</v>
      </c>
      <c r="D15" s="139"/>
      <c r="E15" s="139"/>
      <c r="F15" s="149">
        <v>725</v>
      </c>
      <c r="G15" s="142">
        <v>10403.82</v>
      </c>
      <c r="H15" s="143">
        <f t="shared" ref="H15:H26" si="0">G15*I15</f>
        <v>10611.8964</v>
      </c>
      <c r="I15" s="138">
        <v>1.02</v>
      </c>
      <c r="J15" s="213"/>
      <c r="K15" s="140"/>
      <c r="L15" s="140"/>
      <c r="N15" s="150"/>
    </row>
    <row r="16" spans="1:14" x14ac:dyDescent="0.2">
      <c r="A16" s="141"/>
      <c r="B16" s="248" t="s">
        <v>73</v>
      </c>
      <c r="C16" s="249"/>
      <c r="D16" s="249"/>
      <c r="E16" s="249"/>
      <c r="F16" s="250"/>
      <c r="G16" s="142"/>
      <c r="H16" s="143"/>
      <c r="I16" s="138"/>
      <c r="J16" s="213"/>
      <c r="K16" s="140"/>
      <c r="L16" s="140"/>
      <c r="N16" s="150"/>
    </row>
    <row r="17" spans="1:14" x14ac:dyDescent="0.2">
      <c r="A17" s="141">
        <f>Factura!A19</f>
        <v>1200000</v>
      </c>
      <c r="B17" s="151"/>
      <c r="C17" s="140" t="str">
        <f>Factura!L16</f>
        <v>Durflex Clorpirifos 1%  32x2x3</v>
      </c>
      <c r="D17" s="127"/>
      <c r="E17" s="127"/>
      <c r="F17" s="149">
        <v>240</v>
      </c>
      <c r="G17" s="142">
        <v>3480</v>
      </c>
      <c r="H17" s="143">
        <f t="shared" si="0"/>
        <v>3549.6</v>
      </c>
      <c r="I17" s="138">
        <v>1.02</v>
      </c>
      <c r="J17" s="213"/>
      <c r="K17" s="140"/>
      <c r="L17" s="140"/>
      <c r="N17" s="150"/>
    </row>
    <row r="18" spans="1:14" x14ac:dyDescent="0.2">
      <c r="A18" s="141"/>
      <c r="B18" s="248" t="s">
        <v>74</v>
      </c>
      <c r="C18" s="249"/>
      <c r="D18" s="249"/>
      <c r="E18" s="249"/>
      <c r="F18" s="250"/>
      <c r="G18" s="142"/>
      <c r="H18" s="143"/>
      <c r="I18" s="138"/>
      <c r="J18" s="213"/>
      <c r="K18" s="140"/>
      <c r="L18" s="140"/>
      <c r="N18" s="150"/>
    </row>
    <row r="19" spans="1:14" x14ac:dyDescent="0.2">
      <c r="A19" s="141">
        <f>Factura!A20</f>
        <v>156</v>
      </c>
      <c r="B19" s="151"/>
      <c r="C19" s="140" t="str">
        <f>Factura!L17</f>
        <v>Cinta Azul 0.59x15255x5</v>
      </c>
      <c r="F19" s="149">
        <v>16</v>
      </c>
      <c r="G19" s="142">
        <v>106.08</v>
      </c>
      <c r="H19" s="143">
        <f t="shared" si="0"/>
        <v>108.2016</v>
      </c>
      <c r="I19" s="138">
        <v>1.02</v>
      </c>
      <c r="J19" s="213"/>
      <c r="K19" s="140"/>
      <c r="L19" s="140"/>
      <c r="M19" s="140"/>
      <c r="N19" s="140"/>
    </row>
    <row r="20" spans="1:14" x14ac:dyDescent="0.2">
      <c r="A20" s="141">
        <f>Factura!A21</f>
        <v>156</v>
      </c>
      <c r="B20" s="151"/>
      <c r="C20" s="140" t="str">
        <f>Factura!L18</f>
        <v>Cinta Blanca 0.59x15255x5</v>
      </c>
      <c r="D20" s="127"/>
      <c r="E20" s="127"/>
      <c r="F20" s="149">
        <v>16</v>
      </c>
      <c r="G20" s="142">
        <v>106.08</v>
      </c>
      <c r="H20" s="143">
        <f t="shared" si="0"/>
        <v>108.2016</v>
      </c>
      <c r="I20" s="138">
        <v>1.02</v>
      </c>
      <c r="J20" s="213"/>
      <c r="K20" s="140"/>
      <c r="L20" s="140"/>
      <c r="M20" s="140"/>
      <c r="N20" s="140"/>
    </row>
    <row r="21" spans="1:14" x14ac:dyDescent="0.2">
      <c r="A21" s="141">
        <f>Factura!A22</f>
        <v>156</v>
      </c>
      <c r="B21" s="151"/>
      <c r="C21" s="140" t="str">
        <f>Factura!L19</f>
        <v>Cinta Cafe 0.59x15255x5</v>
      </c>
      <c r="D21" s="139"/>
      <c r="E21" s="139"/>
      <c r="F21" s="149">
        <v>16</v>
      </c>
      <c r="G21" s="142">
        <v>106.08</v>
      </c>
      <c r="H21" s="143">
        <f t="shared" si="0"/>
        <v>108.2016</v>
      </c>
      <c r="I21" s="138">
        <v>1.02</v>
      </c>
      <c r="J21" s="139"/>
      <c r="K21" s="140"/>
      <c r="L21" s="140"/>
      <c r="M21" s="140"/>
      <c r="N21" s="140"/>
    </row>
    <row r="22" spans="1:14" x14ac:dyDescent="0.2">
      <c r="A22" s="141">
        <f>Factura!A23</f>
        <v>156</v>
      </c>
      <c r="B22" s="151"/>
      <c r="C22" s="140" t="str">
        <f>Factura!L20</f>
        <v>Cinta Lila 0.59x15255x5</v>
      </c>
      <c r="D22" s="127"/>
      <c r="E22" s="127"/>
      <c r="F22" s="149">
        <v>16</v>
      </c>
      <c r="G22" s="142">
        <v>106.08</v>
      </c>
      <c r="H22" s="143">
        <f t="shared" si="0"/>
        <v>108.2016</v>
      </c>
      <c r="I22" s="138">
        <v>1.02</v>
      </c>
      <c r="J22" s="139"/>
      <c r="K22" s="140"/>
      <c r="L22" s="140"/>
      <c r="M22" s="140"/>
      <c r="N22" s="140"/>
    </row>
    <row r="23" spans="1:14" x14ac:dyDescent="0.2">
      <c r="A23" s="141">
        <f>Factura!A24</f>
        <v>156</v>
      </c>
      <c r="B23" s="151"/>
      <c r="C23" s="140" t="str">
        <f>Factura!L21</f>
        <v>Cinta Negro 0.59x15255x5</v>
      </c>
      <c r="D23" s="127"/>
      <c r="E23" s="127"/>
      <c r="F23" s="149">
        <v>16</v>
      </c>
      <c r="G23" s="142">
        <v>106.08</v>
      </c>
      <c r="H23" s="143">
        <f t="shared" si="0"/>
        <v>108.2016</v>
      </c>
      <c r="I23" s="138">
        <v>1.02</v>
      </c>
      <c r="J23" s="139"/>
      <c r="K23" s="140"/>
      <c r="L23" s="140"/>
      <c r="M23" s="140"/>
      <c r="N23" s="140"/>
    </row>
    <row r="24" spans="1:14" x14ac:dyDescent="0.2">
      <c r="A24" s="141">
        <f>Factura!A25</f>
        <v>156</v>
      </c>
      <c r="B24" s="151"/>
      <c r="C24" s="140" t="str">
        <f>Factura!L22</f>
        <v>Cinta Rojo 0.59x15255x5</v>
      </c>
      <c r="D24" s="127"/>
      <c r="E24" s="127"/>
      <c r="F24" s="149">
        <v>16</v>
      </c>
      <c r="G24" s="142">
        <v>106.08</v>
      </c>
      <c r="H24" s="143">
        <f t="shared" si="0"/>
        <v>108.2016</v>
      </c>
      <c r="I24" s="138">
        <v>1.02</v>
      </c>
      <c r="J24" s="139"/>
      <c r="K24" s="140"/>
      <c r="L24" s="140"/>
      <c r="M24" s="140"/>
      <c r="N24" s="140"/>
    </row>
    <row r="25" spans="1:14" x14ac:dyDescent="0.2">
      <c r="A25" s="141">
        <f>Factura!A26</f>
        <v>156</v>
      </c>
      <c r="B25" s="152"/>
      <c r="C25" s="140" t="str">
        <f>Factura!L23</f>
        <v>Cinta Verde 0.59x15255x5</v>
      </c>
      <c r="D25" s="153"/>
      <c r="E25" s="153"/>
      <c r="F25" s="149">
        <v>16</v>
      </c>
      <c r="G25" s="142">
        <v>106.08</v>
      </c>
      <c r="H25" s="143">
        <f t="shared" si="0"/>
        <v>108.2016</v>
      </c>
      <c r="I25" s="138">
        <v>1.02</v>
      </c>
      <c r="J25" s="139"/>
      <c r="K25" s="140"/>
      <c r="L25" s="140"/>
      <c r="M25" s="140"/>
      <c r="N25" s="140"/>
    </row>
    <row r="26" spans="1:14" x14ac:dyDescent="0.2">
      <c r="A26" s="141">
        <f>Factura!A27</f>
        <v>100</v>
      </c>
      <c r="B26" s="152"/>
      <c r="C26" s="140" t="str">
        <f>Factura!L24</f>
        <v>Cinta Amarilla 0.59x15255x5</v>
      </c>
      <c r="D26" s="153"/>
      <c r="E26" s="153"/>
      <c r="F26" s="149">
        <v>10</v>
      </c>
      <c r="G26" s="142">
        <v>68</v>
      </c>
      <c r="H26" s="143">
        <f t="shared" si="0"/>
        <v>69.36</v>
      </c>
      <c r="I26" s="138">
        <v>1.02</v>
      </c>
      <c r="J26" s="139"/>
      <c r="K26" s="140"/>
      <c r="L26" s="140"/>
      <c r="M26" s="140"/>
      <c r="N26" s="140"/>
    </row>
    <row r="27" spans="1:14" x14ac:dyDescent="0.2">
      <c r="A27" s="141">
        <f>Factura!A28</f>
        <v>1</v>
      </c>
      <c r="B27" s="152"/>
      <c r="C27" s="140" t="str">
        <f>Factura!L25</f>
        <v>Flete</v>
      </c>
      <c r="D27" s="153"/>
      <c r="E27" s="153"/>
      <c r="F27" s="149"/>
      <c r="G27" s="142"/>
      <c r="H27" s="143"/>
      <c r="I27" s="138">
        <v>1.02</v>
      </c>
      <c r="J27" s="139"/>
      <c r="K27" s="140"/>
      <c r="L27" s="140"/>
      <c r="M27" s="140"/>
      <c r="N27" s="140"/>
    </row>
    <row r="28" spans="1:14" x14ac:dyDescent="0.2">
      <c r="A28" s="141"/>
      <c r="B28" s="152"/>
      <c r="C28" s="140"/>
      <c r="D28" s="153"/>
      <c r="E28" s="153"/>
      <c r="F28" s="149"/>
      <c r="G28" s="142"/>
      <c r="H28" s="143"/>
      <c r="I28" s="138">
        <v>1.02</v>
      </c>
      <c r="J28" s="139"/>
      <c r="K28" s="140"/>
      <c r="L28" s="140"/>
      <c r="M28" s="140"/>
      <c r="N28" s="140"/>
    </row>
    <row r="29" spans="1:14" x14ac:dyDescent="0.2">
      <c r="A29" s="141"/>
      <c r="B29" s="152"/>
      <c r="C29" s="140"/>
      <c r="D29" s="153"/>
      <c r="E29" s="153"/>
      <c r="F29" s="149"/>
      <c r="G29" s="142"/>
      <c r="H29" s="143"/>
      <c r="J29" s="139"/>
      <c r="K29" s="140"/>
      <c r="L29" s="140"/>
      <c r="M29" s="140"/>
      <c r="N29" s="140"/>
    </row>
    <row r="30" spans="1:14" x14ac:dyDescent="0.2">
      <c r="A30" s="141"/>
      <c r="B30" s="152"/>
      <c r="C30" s="140"/>
      <c r="D30" s="153"/>
      <c r="E30" s="153"/>
      <c r="F30" s="149"/>
      <c r="G30" s="142"/>
      <c r="H30" s="143"/>
      <c r="J30" s="139"/>
      <c r="K30" s="140"/>
      <c r="L30" s="140"/>
      <c r="M30" s="140"/>
      <c r="N30" s="140"/>
    </row>
    <row r="31" spans="1:14" x14ac:dyDescent="0.2">
      <c r="A31" s="141"/>
      <c r="B31" s="152"/>
      <c r="C31" s="140"/>
      <c r="D31" s="153"/>
      <c r="E31" s="153"/>
      <c r="F31" s="149"/>
      <c r="G31" s="142"/>
      <c r="H31" s="143"/>
      <c r="J31" s="139"/>
      <c r="K31" s="140"/>
      <c r="L31" s="140"/>
      <c r="M31" s="140"/>
      <c r="N31" s="140"/>
    </row>
    <row r="32" spans="1:14" x14ac:dyDescent="0.2">
      <c r="A32" s="141"/>
      <c r="B32" s="152"/>
      <c r="C32" s="140"/>
      <c r="D32" s="153"/>
      <c r="E32" s="153"/>
      <c r="F32" s="149"/>
      <c r="G32" s="142"/>
      <c r="H32" s="143"/>
      <c r="J32" s="139"/>
      <c r="K32" s="140"/>
      <c r="L32" s="140"/>
      <c r="M32" s="140"/>
      <c r="N32" s="140"/>
    </row>
    <row r="33" spans="1:14" ht="12.75" x14ac:dyDescent="0.25">
      <c r="A33" s="141"/>
      <c r="B33" s="145"/>
      <c r="C33" s="146"/>
      <c r="D33" s="147"/>
      <c r="E33" s="147"/>
      <c r="F33" s="148"/>
      <c r="G33" s="154"/>
      <c r="H33" s="143"/>
      <c r="I33" s="144"/>
      <c r="K33" s="110" t="s">
        <v>4</v>
      </c>
      <c r="L33" s="110" t="s">
        <v>73</v>
      </c>
      <c r="M33" s="127"/>
      <c r="N33" s="127"/>
    </row>
    <row r="34" spans="1:14" ht="12.75" x14ac:dyDescent="0.25">
      <c r="A34" s="141"/>
      <c r="B34" s="145"/>
      <c r="C34" s="147"/>
      <c r="D34" s="147"/>
      <c r="E34" s="147"/>
      <c r="F34" s="155"/>
      <c r="G34" s="154"/>
      <c r="H34" s="143"/>
      <c r="I34" s="144"/>
      <c r="J34" s="127"/>
      <c r="K34" s="110" t="s">
        <v>6</v>
      </c>
      <c r="L34" s="110" t="s">
        <v>73</v>
      </c>
      <c r="M34" s="127"/>
      <c r="N34" s="127"/>
    </row>
    <row r="35" spans="1:14" ht="12.75" x14ac:dyDescent="0.25">
      <c r="A35" s="156"/>
      <c r="B35" s="248"/>
      <c r="C35" s="249"/>
      <c r="D35" s="249"/>
      <c r="E35" s="249"/>
      <c r="F35" s="250"/>
      <c r="G35" s="157"/>
      <c r="H35" s="143"/>
      <c r="I35" s="144"/>
      <c r="J35" s="127"/>
      <c r="K35" s="110" t="s">
        <v>8</v>
      </c>
      <c r="L35" s="110" t="s">
        <v>74</v>
      </c>
      <c r="M35" s="127"/>
      <c r="N35" s="127"/>
    </row>
    <row r="36" spans="1:14" ht="12.75" x14ac:dyDescent="0.25">
      <c r="A36" s="141"/>
      <c r="B36" s="158"/>
      <c r="C36" s="139"/>
      <c r="D36" s="159"/>
      <c r="E36" s="159"/>
      <c r="F36" s="148"/>
      <c r="G36" s="154"/>
      <c r="H36" s="143"/>
      <c r="I36" s="160"/>
      <c r="J36" s="139"/>
      <c r="K36" s="139"/>
      <c r="L36" s="139"/>
      <c r="M36" s="139"/>
      <c r="N36" s="139"/>
    </row>
    <row r="37" spans="1:14" ht="12.75" x14ac:dyDescent="0.25">
      <c r="A37" s="161"/>
      <c r="B37" s="162"/>
      <c r="C37" s="163"/>
      <c r="D37" s="127"/>
      <c r="E37" s="127"/>
      <c r="F37" s="148"/>
      <c r="G37" s="157"/>
      <c r="H37" s="143"/>
      <c r="I37" s="144"/>
    </row>
    <row r="38" spans="1:14" ht="12.75" x14ac:dyDescent="0.25">
      <c r="A38" s="161"/>
      <c r="B38" s="162"/>
      <c r="C38" s="164"/>
      <c r="D38" s="165" t="s">
        <v>35</v>
      </c>
      <c r="E38" s="228">
        <f>SUM(F14:F34)</f>
        <v>1854</v>
      </c>
      <c r="G38" s="157"/>
      <c r="H38" s="166"/>
      <c r="I38" s="144"/>
    </row>
    <row r="39" spans="1:14" ht="12" thickBot="1" x14ac:dyDescent="0.25">
      <c r="A39" s="167"/>
      <c r="B39" s="151"/>
      <c r="C39" s="127"/>
      <c r="D39" s="127"/>
      <c r="E39" s="127"/>
      <c r="F39" s="168"/>
      <c r="G39" s="169"/>
      <c r="H39" s="170"/>
      <c r="I39" s="144"/>
    </row>
    <row r="40" spans="1:14" ht="12" thickTop="1" x14ac:dyDescent="0.2">
      <c r="A40" s="167"/>
      <c r="B40" s="171"/>
      <c r="C40" s="172" t="s">
        <v>10</v>
      </c>
      <c r="D40" s="173">
        <f>Factura!J8</f>
        <v>500000464</v>
      </c>
      <c r="E40" s="132"/>
      <c r="F40" s="174"/>
      <c r="G40" s="169"/>
      <c r="H40" s="170"/>
      <c r="I40" s="144" t="s">
        <v>0</v>
      </c>
    </row>
    <row r="41" spans="1:14" x14ac:dyDescent="0.2">
      <c r="A41" s="167"/>
      <c r="B41" s="175"/>
      <c r="C41" s="163"/>
      <c r="D41" s="163"/>
      <c r="E41" s="163"/>
      <c r="F41" s="174"/>
      <c r="G41" s="169"/>
      <c r="H41" s="170"/>
      <c r="I41" s="144"/>
    </row>
    <row r="42" spans="1:14" x14ac:dyDescent="0.2">
      <c r="A42" s="176"/>
      <c r="B42" s="177" t="s">
        <v>36</v>
      </c>
      <c r="C42" s="227" t="str">
        <f>Factura!D3</f>
        <v>:002006000022205</v>
      </c>
      <c r="D42" s="164"/>
      <c r="E42" s="164"/>
      <c r="F42" s="178"/>
      <c r="G42" s="179"/>
      <c r="H42" s="180"/>
      <c r="I42" s="144"/>
    </row>
    <row r="43" spans="1:14" x14ac:dyDescent="0.2">
      <c r="A43" s="181"/>
      <c r="B43" s="182"/>
      <c r="C43" s="183"/>
      <c r="D43" s="184"/>
      <c r="E43" s="184"/>
      <c r="F43" s="185"/>
      <c r="G43" s="186"/>
      <c r="H43" s="187"/>
      <c r="I43" s="144"/>
    </row>
    <row r="44" spans="1:14" ht="12" thickBot="1" x14ac:dyDescent="0.25">
      <c r="A44" s="188"/>
      <c r="B44" s="188"/>
      <c r="C44" s="188"/>
      <c r="D44" s="164"/>
      <c r="E44" s="164"/>
      <c r="F44" s="189"/>
      <c r="G44" s="190">
        <f>SUM(G14:G38)</f>
        <v>25708.500000000015</v>
      </c>
      <c r="H44" s="190">
        <f>SUM(H14:H38)</f>
        <v>26222.670000000002</v>
      </c>
      <c r="I44" s="144"/>
    </row>
    <row r="45" spans="1:14" ht="12" thickTop="1" x14ac:dyDescent="0.2">
      <c r="B45" s="188"/>
      <c r="C45" s="191"/>
      <c r="D45" s="192"/>
      <c r="E45" s="192"/>
      <c r="F45" s="121"/>
      <c r="G45" s="118"/>
      <c r="H45" s="121"/>
      <c r="I45" s="144"/>
    </row>
    <row r="46" spans="1:14" x14ac:dyDescent="0.2">
      <c r="A46" s="193" t="s">
        <v>26</v>
      </c>
      <c r="B46" s="188"/>
      <c r="C46" s="121"/>
      <c r="D46" s="192"/>
      <c r="E46" s="192"/>
      <c r="F46" s="121"/>
      <c r="G46" s="194" t="s">
        <v>28</v>
      </c>
      <c r="H46" s="195">
        <f>G44</f>
        <v>25708.500000000015</v>
      </c>
      <c r="I46" s="144"/>
    </row>
    <row r="47" spans="1:14" x14ac:dyDescent="0.2">
      <c r="A47" s="193"/>
      <c r="B47" s="188"/>
      <c r="C47" s="121"/>
      <c r="D47" s="192"/>
      <c r="E47" s="192"/>
      <c r="F47" s="121"/>
      <c r="G47" s="196" t="s">
        <v>30</v>
      </c>
      <c r="H47" s="195">
        <f>H44</f>
        <v>26222.670000000002</v>
      </c>
      <c r="I47" s="144"/>
    </row>
    <row r="48" spans="1:14" x14ac:dyDescent="0.2">
      <c r="A48" s="193"/>
      <c r="B48" s="188"/>
      <c r="C48" s="121"/>
      <c r="F48" s="121"/>
      <c r="G48" s="196"/>
      <c r="H48" s="197"/>
      <c r="I48" s="144"/>
    </row>
    <row r="49" spans="1:9" x14ac:dyDescent="0.2">
      <c r="A49" s="198"/>
      <c r="B49" s="199" t="s">
        <v>33</v>
      </c>
      <c r="C49" s="200"/>
      <c r="D49" s="121"/>
      <c r="E49" s="121"/>
      <c r="F49" s="121"/>
      <c r="I49" s="144"/>
    </row>
    <row r="50" spans="1:9" x14ac:dyDescent="0.2">
      <c r="A50" s="201"/>
      <c r="B50" s="202"/>
      <c r="C50" s="203"/>
      <c r="D50" s="121"/>
      <c r="E50" s="121"/>
      <c r="F50" s="121"/>
      <c r="G50" s="121"/>
      <c r="I50" s="144"/>
    </row>
    <row r="51" spans="1:9" x14ac:dyDescent="0.2">
      <c r="A51" s="204"/>
      <c r="B51" s="205"/>
      <c r="C51" s="206"/>
      <c r="D51" s="121"/>
      <c r="E51" s="121"/>
      <c r="F51" s="121"/>
      <c r="G51" s="121"/>
      <c r="H51" s="121"/>
      <c r="I51" s="144"/>
    </row>
    <row r="52" spans="1:9" x14ac:dyDescent="0.2">
      <c r="A52" s="207"/>
      <c r="B52" s="208"/>
      <c r="C52" s="209"/>
      <c r="D52" s="121"/>
      <c r="E52" s="121"/>
      <c r="F52" s="121"/>
      <c r="G52" s="121"/>
      <c r="H52" s="121"/>
      <c r="I52" s="144"/>
    </row>
    <row r="53" spans="1:9" x14ac:dyDescent="0.2">
      <c r="D53" s="210"/>
      <c r="E53" s="210"/>
      <c r="F53" s="210"/>
      <c r="G53" s="121"/>
      <c r="H53" s="121"/>
      <c r="I53" s="144"/>
    </row>
    <row r="54" spans="1:9" x14ac:dyDescent="0.2">
      <c r="A54" s="127"/>
      <c r="B54" s="127"/>
      <c r="C54" s="127"/>
      <c r="D54" s="127"/>
      <c r="E54" s="127"/>
      <c r="F54" s="127"/>
      <c r="G54" s="127"/>
      <c r="I54" s="144"/>
    </row>
    <row r="55" spans="1:9" x14ac:dyDescent="0.2">
      <c r="A55" s="127"/>
      <c r="B55" s="127"/>
      <c r="C55" s="127"/>
      <c r="D55" s="127"/>
      <c r="E55" s="127"/>
      <c r="F55" s="127"/>
      <c r="G55" s="127"/>
      <c r="I55" s="144"/>
    </row>
    <row r="56" spans="1:9" x14ac:dyDescent="0.2">
      <c r="A56" s="127"/>
      <c r="B56" s="127"/>
      <c r="C56" s="127"/>
      <c r="D56" s="127"/>
      <c r="E56" s="127"/>
      <c r="F56" s="127"/>
      <c r="G56" s="127"/>
      <c r="I56" s="144"/>
    </row>
    <row r="57" spans="1:9" x14ac:dyDescent="0.2">
      <c r="A57" s="127"/>
      <c r="B57" s="127"/>
      <c r="C57" s="127"/>
      <c r="D57" s="127"/>
      <c r="E57" s="127"/>
      <c r="F57" s="127"/>
      <c r="G57" s="127"/>
      <c r="I57" s="144"/>
    </row>
    <row r="58" spans="1:9" x14ac:dyDescent="0.2">
      <c r="A58" s="127"/>
      <c r="B58" s="127"/>
      <c r="C58" s="127"/>
      <c r="D58" s="127"/>
      <c r="E58" s="127"/>
      <c r="F58" s="127"/>
      <c r="G58" s="127"/>
      <c r="I58" s="138"/>
    </row>
    <row r="59" spans="1:9" x14ac:dyDescent="0.2">
      <c r="A59" s="127"/>
      <c r="B59" s="127"/>
      <c r="C59" s="127"/>
      <c r="D59" s="127"/>
      <c r="E59" s="127"/>
      <c r="F59" s="127"/>
      <c r="G59" s="127"/>
    </row>
    <row r="60" spans="1:9" x14ac:dyDescent="0.2">
      <c r="A60" s="127"/>
      <c r="B60" s="127"/>
      <c r="C60" s="127"/>
      <c r="D60" s="127"/>
      <c r="E60" s="127"/>
      <c r="F60" s="127"/>
      <c r="G60" s="127"/>
      <c r="I60" s="211"/>
    </row>
    <row r="61" spans="1:9" x14ac:dyDescent="0.2">
      <c r="A61" s="127"/>
      <c r="B61" s="127"/>
      <c r="C61" s="127"/>
      <c r="D61" s="127"/>
      <c r="E61" s="127"/>
      <c r="F61" s="127"/>
      <c r="G61" s="127"/>
      <c r="I61" s="211"/>
    </row>
    <row r="62" spans="1:9" x14ac:dyDescent="0.2">
      <c r="A62" s="127"/>
      <c r="B62" s="127"/>
      <c r="C62" s="127"/>
      <c r="D62" s="127"/>
      <c r="E62" s="127"/>
      <c r="F62" s="127"/>
      <c r="G62" s="127"/>
      <c r="I62" s="212"/>
    </row>
    <row r="63" spans="1:9" x14ac:dyDescent="0.2">
      <c r="A63" s="127"/>
      <c r="B63" s="127"/>
      <c r="C63" s="127"/>
      <c r="D63" s="127"/>
      <c r="E63" s="127"/>
      <c r="F63" s="127"/>
      <c r="G63" s="127"/>
    </row>
    <row r="64" spans="1:9" x14ac:dyDescent="0.2">
      <c r="A64" s="127"/>
      <c r="B64" s="127"/>
      <c r="C64" s="127"/>
      <c r="D64" s="127"/>
      <c r="E64" s="127"/>
      <c r="F64" s="127"/>
      <c r="G64" s="127"/>
    </row>
    <row r="65" spans="1:7" x14ac:dyDescent="0.2">
      <c r="A65" s="127"/>
      <c r="B65" s="127"/>
      <c r="C65" s="127"/>
      <c r="D65" s="127"/>
      <c r="E65" s="127"/>
      <c r="F65" s="127"/>
      <c r="G65" s="127"/>
    </row>
    <row r="66" spans="1:7" x14ac:dyDescent="0.2">
      <c r="A66" s="127"/>
      <c r="B66" s="127"/>
      <c r="C66" s="127"/>
      <c r="D66" s="127"/>
      <c r="E66" s="127"/>
      <c r="F66" s="127"/>
      <c r="G66" s="127"/>
    </row>
    <row r="67" spans="1:7" x14ac:dyDescent="0.2">
      <c r="A67" s="127"/>
      <c r="B67" s="127"/>
      <c r="C67" s="127"/>
      <c r="D67" s="127"/>
      <c r="E67" s="127"/>
      <c r="F67" s="127"/>
      <c r="G67" s="127"/>
    </row>
    <row r="68" spans="1:7" x14ac:dyDescent="0.2">
      <c r="A68" s="127"/>
      <c r="B68" s="127"/>
      <c r="C68" s="127"/>
      <c r="D68" s="127"/>
      <c r="E68" s="127"/>
      <c r="F68" s="127"/>
      <c r="G68" s="127"/>
    </row>
  </sheetData>
  <mergeCells count="5">
    <mergeCell ref="B11:F11"/>
    <mergeCell ref="B35:F35"/>
    <mergeCell ref="B13:F13"/>
    <mergeCell ref="B16:F16"/>
    <mergeCell ref="B18:F18"/>
  </mergeCells>
  <pageMargins left="0.70866141732283472" right="0.70866141732283472" top="0.74803149606299213" bottom="0.74803149606299213" header="0.31496062992125984" footer="0.31496062992125984"/>
  <pageSetup paperSize="9" scale="94" orientation="portrait" horizontalDpi="4294967294" verticalDpi="4294967294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EB6677D00C9D4782A04863F9301164" ma:contentTypeVersion="8" ma:contentTypeDescription="Create a new document." ma:contentTypeScope="" ma:versionID="face38620e698748177826e70a89ded0">
  <xsd:schema xmlns:xsd="http://www.w3.org/2001/XMLSchema" xmlns:xs="http://www.w3.org/2001/XMLSchema" xmlns:p="http://schemas.microsoft.com/office/2006/metadata/properties" xmlns:ns3="052d3cba-eb52-4498-8bfc-b4bcad4a075a" xmlns:ns4="242f488c-a971-4609-bf81-70aee3d2182f" targetNamespace="http://schemas.microsoft.com/office/2006/metadata/properties" ma:root="true" ma:fieldsID="46b27827db59ce6c132ad77777ef769d" ns3:_="" ns4:_="">
    <xsd:import namespace="052d3cba-eb52-4498-8bfc-b4bcad4a075a"/>
    <xsd:import namespace="242f488c-a971-4609-bf81-70aee3d2182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2d3cba-eb52-4498-8bfc-b4bcad4a07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2f488c-a971-4609-bf81-70aee3d2182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514D0B-B3A5-45A9-8DF7-A8C18D083E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55DB9A-1EBF-44FA-9F44-AE8A70FD5A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2d3cba-eb52-4498-8bfc-b4bcad4a075a"/>
    <ds:schemaRef ds:uri="242f488c-a971-4609-bf81-70aee3d218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B7377F-E1B6-4835-911F-0B2211077890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http://www.w3.org/XML/1998/namespace"/>
    <ds:schemaRef ds:uri="242f488c-a971-4609-bf81-70aee3d2182f"/>
    <ds:schemaRef ds:uri="052d3cba-eb52-4498-8bfc-b4bcad4a075a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Factura</vt:lpstr>
      <vt:lpstr>Packing List</vt:lpstr>
      <vt:lpstr>'Packing List'!Área_de_impresión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kruiz</dc:creator>
  <cp:lastModifiedBy>Daniel Masache</cp:lastModifiedBy>
  <cp:lastPrinted>2020-02-26T20:26:35Z</cp:lastPrinted>
  <dcterms:created xsi:type="dcterms:W3CDTF">2017-12-22T19:31:40Z</dcterms:created>
  <dcterms:modified xsi:type="dcterms:W3CDTF">2020-02-26T22:26:33Z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0x010100CAEB6677D00C9D4782A04863F9301164</vt:lpwstr>
  </property>
</Properties>
</file>