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4. AUDITORIA BASC/AUDITORIA BASC 2022/05. Despacho de Producto Terminado/Actualizados/"/>
    </mc:Choice>
  </mc:AlternateContent>
  <xr:revisionPtr revIDLastSave="842" documentId="13_ncr:1_{7E800CAF-BE4D-4F5F-976B-5663F7610646}" xr6:coauthVersionLast="47" xr6:coauthVersionMax="47" xr10:uidLastSave="{4F80F0A6-162E-49FB-981C-3DF4DE0716C6}"/>
  <bookViews>
    <workbookView xWindow="-120" yWindow="-120" windowWidth="20730" windowHeight="11160" firstSheet="1" activeTab="1" xr2:uid="{00000000-000D-0000-FFFF-FFFF00000000}"/>
  </bookViews>
  <sheets>
    <sheet name="Hoja1" sheetId="2" state="hidden" r:id="rId1"/>
    <sheet name="DPT" sheetId="17" r:id="rId2"/>
    <sheet name="Hoja3" sheetId="4" state="hidden" r:id="rId3"/>
    <sheet name="Hoja2" sheetId="3" state="hidden" r:id="rId4"/>
    <sheet name="Hoja8" sheetId="13" state="hidden" r:id="rId5"/>
    <sheet name="Hoja10" sheetId="11" state="hidden" r:id="rId6"/>
    <sheet name="Hoja5" sheetId="6" state="hidden" r:id="rId7"/>
    <sheet name="Hoja6" sheetId="7" state="hidden" r:id="rId8"/>
    <sheet name="Hoja12" sheetId="14" state="hidden" r:id="rId9"/>
    <sheet name="Hoja9" sheetId="10" state="hidden" r:id="rId10"/>
    <sheet name="Hoja11" sheetId="12" state="hidden" r:id="rId11"/>
  </sheets>
  <definedNames>
    <definedName name="_xlnm._FilterDatabase" localSheetId="5" hidden="1">Hoja10!$B$70:$D$74</definedName>
    <definedName name="_xlnm._FilterDatabase" localSheetId="4" hidden="1">Hoja8!$A$2:$E$7</definedName>
    <definedName name="_xlnm._FilterDatabase" localSheetId="9" hidden="1">Hoja9!$I$3:$K$17</definedName>
    <definedName name="_xlnm.Print_Area" localSheetId="1">DPT!$A$1:$N$36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17" l="1"/>
  <c r="O13" i="17"/>
  <c r="O14" i="17"/>
  <c r="O15" i="17"/>
  <c r="O11" i="17"/>
  <c r="H22" i="11" l="1"/>
  <c r="F11" i="10"/>
  <c r="F3" i="10"/>
  <c r="F4" i="10"/>
  <c r="F5" i="10"/>
  <c r="F9" i="10"/>
  <c r="F10" i="10"/>
  <c r="F12" i="10"/>
  <c r="F13" i="10"/>
  <c r="F16" i="10"/>
  <c r="F17" i="10"/>
  <c r="F18" i="10"/>
  <c r="F19" i="10"/>
  <c r="L15" i="13"/>
  <c r="K15" i="13"/>
  <c r="F7" i="10"/>
  <c r="F21" i="10" s="1"/>
  <c r="E7" i="4"/>
  <c r="E5" i="4"/>
  <c r="E6" i="4"/>
  <c r="E4" i="4"/>
  <c r="E3" i="4"/>
</calcChain>
</file>

<file path=xl/sharedStrings.xml><?xml version="1.0" encoding="utf-8"?>
<sst xmlns="http://schemas.openxmlformats.org/spreadsheetml/2006/main" count="1139" uniqueCount="404">
  <si>
    <t>Fecha</t>
  </si>
  <si>
    <t xml:space="preserve">          </t>
  </si>
  <si>
    <t>Hora</t>
  </si>
  <si>
    <t>Guía de Remisión:</t>
  </si>
  <si>
    <t>Orden de Venta:</t>
  </si>
  <si>
    <t>Orden de Compra:</t>
  </si>
  <si>
    <t>Despacho de Producto Terminado (DPT-755)</t>
  </si>
  <si>
    <t>Cliente:</t>
  </si>
  <si>
    <t>Transportista:</t>
  </si>
  <si>
    <t>Descripción</t>
  </si>
  <si>
    <t xml:space="preserve">Cantidad Solicitada </t>
  </si>
  <si>
    <t>Despachos Parciales (Bultos)</t>
  </si>
  <si>
    <t>Cantidad Despachada</t>
  </si>
  <si>
    <t># de LOTE</t>
  </si>
  <si>
    <t>Fecha de IP-753</t>
  </si>
  <si>
    <t>Bultos</t>
  </si>
  <si>
    <t>Embalaje</t>
  </si>
  <si>
    <t>Unidades</t>
  </si>
  <si>
    <t>Total</t>
  </si>
  <si>
    <t>Despachado por</t>
  </si>
  <si>
    <t>Recontado por</t>
  </si>
  <si>
    <t xml:space="preserve">                 Inspector de Materiales</t>
  </si>
  <si>
    <t>Recibe Conforme Transportista</t>
  </si>
  <si>
    <t>Total Kg</t>
  </si>
  <si>
    <t>Corbatin 24x1.75x0.003</t>
  </si>
  <si>
    <t>0M0010</t>
  </si>
  <si>
    <t>PT Fundas pulg.Maquila p' Vent</t>
  </si>
  <si>
    <t>MTABIREC036073051</t>
  </si>
  <si>
    <t>BiA12mm 1190085 36x73x0.5</t>
  </si>
  <si>
    <t>kg</t>
  </si>
  <si>
    <t>FUMISA OF TLX067 1190085</t>
  </si>
  <si>
    <t>MTBMQZO0024175030</t>
  </si>
  <si>
    <t>FUMISA OF TLX066 CORBATIN</t>
  </si>
  <si>
    <t>MTABSAEC037077050</t>
  </si>
  <si>
    <t>BiAsk 12mm 37x77x0.5   1190217</t>
  </si>
  <si>
    <t>MARAVILLA OF TLX068 SK</t>
  </si>
  <si>
    <t>MTAVAOE0385492080</t>
  </si>
  <si>
    <t>VacioA 38.5x49.25x0.8</t>
  </si>
  <si>
    <t>TLX075-2018</t>
  </si>
  <si>
    <t>MTLCOOI6117332011</t>
  </si>
  <si>
    <t>Clus Chiquita Org Dubai</t>
  </si>
  <si>
    <t>TLX077-2018</t>
  </si>
  <si>
    <t>MTLCOOI6117332010</t>
  </si>
  <si>
    <t>Clus Chiquita Org Europa</t>
  </si>
  <si>
    <t>TLX076-2018</t>
  </si>
  <si>
    <t>IPTD</t>
  </si>
  <si>
    <t>DDBCOOIC117036015</t>
  </si>
  <si>
    <t>Consumer 3Lbs 11.7x17.5+1x1 V1</t>
  </si>
  <si>
    <t>un</t>
  </si>
  <si>
    <t>0D0010</t>
  </si>
  <si>
    <t>PT deposito fundas exportadore</t>
  </si>
  <si>
    <t>DTBCOOIC011334010</t>
  </si>
  <si>
    <t>Hannah Banan 11.03x16.5+1x1 V2</t>
  </si>
  <si>
    <t>Pto IncaOC 9501</t>
  </si>
  <si>
    <t>Vinces OC 9501</t>
  </si>
  <si>
    <t>MTABDOE6036073050</t>
  </si>
  <si>
    <t>RBPM6BIF1190223Do24sp36x73x0.5</t>
  </si>
  <si>
    <t>FUMISA TLX073-2018</t>
  </si>
  <si>
    <t>MTABSOE6037077050</t>
  </si>
  <si>
    <t>MBifSk6Do24sp1190224 37x77x0.5</t>
  </si>
  <si>
    <t>FUMISA TLX072-2018</t>
  </si>
  <si>
    <t>MTLCOOIC110382010</t>
  </si>
  <si>
    <t>61854CluBanFav11.03x18.5+1.2x1</t>
  </si>
  <si>
    <t>TLX082-2018 1161279</t>
  </si>
  <si>
    <t>2A008T</t>
  </si>
  <si>
    <t>MP consumo Agricola scrap</t>
  </si>
  <si>
    <t>FASQHDPEBIFLE001</t>
  </si>
  <si>
    <t>Scrap Troq HD Agricola Biflex</t>
  </si>
  <si>
    <t>RETIRA</t>
  </si>
  <si>
    <t>FASTHDPEBIFLE001</t>
  </si>
  <si>
    <t>Scrap HD Agricola con Biflex</t>
  </si>
  <si>
    <t>FASTLDPENATUR001</t>
  </si>
  <si>
    <t>Scrap LD Venta Consumo Agricol</t>
  </si>
  <si>
    <t>2C008T</t>
  </si>
  <si>
    <t>MP consumo scrap</t>
  </si>
  <si>
    <t>FCSQHDPENATUR001</t>
  </si>
  <si>
    <t>Scrap Troquelado HD Consumo</t>
  </si>
  <si>
    <t>FCSTHDPENATUR001</t>
  </si>
  <si>
    <t>Scrap HD Para Venta Consumo</t>
  </si>
  <si>
    <t>FCSTLDPENATUR001</t>
  </si>
  <si>
    <t>Scrap LD Para  Venta Consumo</t>
  </si>
  <si>
    <t>FCSTLDPENATUR002</t>
  </si>
  <si>
    <t>Scrap LD Para Venta Termo</t>
  </si>
  <si>
    <t>Factura:</t>
  </si>
  <si>
    <t>DTMVBOO0355330141</t>
  </si>
  <si>
    <t>VacioB 35.5x33x1.41</t>
  </si>
  <si>
    <t>HCDA. SAN LUIS</t>
  </si>
  <si>
    <t>Saldo</t>
  </si>
  <si>
    <t>Al 18-06</t>
  </si>
  <si>
    <t>MTLVLOE0405485015</t>
  </si>
  <si>
    <t>VacioL 40.5x48.5x1.5 RR1161377</t>
  </si>
  <si>
    <t>FASQLDPENATUR001</t>
  </si>
  <si>
    <t>Scrap Troq LD Consumo Agricola</t>
  </si>
  <si>
    <t>0A0010</t>
  </si>
  <si>
    <t>PT Consumo Agricola fundas</t>
  </si>
  <si>
    <t>ADBDFZO0032020030</t>
  </si>
  <si>
    <t>Corb Durflex 32x2x3</t>
  </si>
  <si>
    <t>MTLCOOI6110329012</t>
  </si>
  <si>
    <t>SmalBan 11.03x13+0.8FF+1.6x1.2</t>
  </si>
  <si>
    <t>TLX098 SMALL BANANA</t>
  </si>
  <si>
    <t>TLX102 BANAVAC FRANJA ROJA</t>
  </si>
  <si>
    <t>MTABSBEC036073050</t>
  </si>
  <si>
    <t>RBPBIFAZF1190234 12B 36x73x0.5</t>
  </si>
  <si>
    <t>MTABSBEC037077050</t>
  </si>
  <si>
    <t>RBPBIFAZF1190235 12B 37x77x0.5</t>
  </si>
  <si>
    <t>Destino</t>
  </si>
  <si>
    <t>Fumisa</t>
  </si>
  <si>
    <t>Vergel</t>
  </si>
  <si>
    <t>Guía errada</t>
  </si>
  <si>
    <t>Factura errada</t>
  </si>
  <si>
    <t>Factura correcta</t>
  </si>
  <si>
    <t>Guía correcta</t>
  </si>
  <si>
    <t>MTLVLOI0355033013</t>
  </si>
  <si>
    <t>VacioL 35.5x33x1.3 Goodfarmer</t>
  </si>
  <si>
    <t>TLX109 GOOD FARMER</t>
  </si>
  <si>
    <t xml:space="preserve">   Inspector de Materiales</t>
  </si>
  <si>
    <t>IPTM</t>
  </si>
  <si>
    <t>MTABSBEC037082050</t>
  </si>
  <si>
    <t>RBPBIFAZF1190236 12B 37x82x0.5</t>
  </si>
  <si>
    <t>DDBCOOIC117236013</t>
  </si>
  <si>
    <t>Kor3LbsOrgPr  11.72x17.5+1x1V4</t>
  </si>
  <si>
    <t>DOLE PERU SEM 46</t>
  </si>
  <si>
    <t>DDAVAOE0380360800</t>
  </si>
  <si>
    <t>VacioA 38x36x0.8 D Organico</t>
  </si>
  <si>
    <t>Daipita/LáminaB6mm  22x6x4 Org</t>
  </si>
  <si>
    <t>Código</t>
  </si>
  <si>
    <t>mil</t>
  </si>
  <si>
    <t>DTAVAOIG0380360900</t>
  </si>
  <si>
    <t>VacioA Masuq 38x36x0.9</t>
  </si>
  <si>
    <t>GYE</t>
  </si>
  <si>
    <t xml:space="preserve">DDAVAOO0380510800 </t>
  </si>
  <si>
    <t xml:space="preserve">VacioA 38x51x0.8              </t>
  </si>
  <si>
    <t xml:space="preserve">DDAPOOEC038047071 </t>
  </si>
  <si>
    <t>PactA6Cx8F 38x47x0.7 D Organic</t>
  </si>
  <si>
    <t xml:space="preserve">DDAPOOEC038047070 </t>
  </si>
  <si>
    <t xml:space="preserve">PactA6Cx8F 38x47x0.7 D        </t>
  </si>
  <si>
    <t xml:space="preserve">DDBLAOO6022060041 </t>
  </si>
  <si>
    <t xml:space="preserve">DDBLAOO6022060040 </t>
  </si>
  <si>
    <t xml:space="preserve">Daipita/LáminaB 6mm  22x6x4   </t>
  </si>
  <si>
    <t>2EPBA24700200786</t>
  </si>
  <si>
    <t>GS1 Dole Banana 4011 R/4320</t>
  </si>
  <si>
    <t>2EPBA24700102153</t>
  </si>
  <si>
    <t>Etiquetas Organic (1000 Unid.)</t>
  </si>
  <si>
    <t>und</t>
  </si>
  <si>
    <t>millares</t>
  </si>
  <si>
    <t>FCSQLDPEBIFLE001</t>
  </si>
  <si>
    <t>Scrap Troquelado LD con Biflex</t>
  </si>
  <si>
    <t>1D002D</t>
  </si>
  <si>
    <t>PTdeposito etiquetasDole</t>
  </si>
  <si>
    <t>2EPBA24717701130</t>
  </si>
  <si>
    <t>Dole Earth Generica Ec R4100</t>
  </si>
  <si>
    <t>OP 19000016 MA JOSE</t>
  </si>
  <si>
    <t>MTLVLOI0390050013</t>
  </si>
  <si>
    <t>VacioL 39x50x1.3 GoodfarmerRBP</t>
  </si>
  <si>
    <t>FCSQLDPENATUR001</t>
  </si>
  <si>
    <t>Scrap Troquelado LD Consumo</t>
  </si>
  <si>
    <t>MTLCOOI6110329014</t>
  </si>
  <si>
    <t>SmalBan 11.03x13+0.8FF+1.6x1.4</t>
  </si>
  <si>
    <t>2EPBA24729601130</t>
  </si>
  <si>
    <t>Dole Rainforest 31341 NE R4100</t>
  </si>
  <si>
    <t>POR CONFIRMAR</t>
  </si>
  <si>
    <t>571.4  Kg</t>
  </si>
  <si>
    <t>102.8  Kg</t>
  </si>
  <si>
    <t>2593.35 kg</t>
  </si>
  <si>
    <t>FASHHDPEBIFLE001</t>
  </si>
  <si>
    <t>Scrap Hueso HD Agricola Biflex</t>
  </si>
  <si>
    <t>FASHLDPEPYRIT001</t>
  </si>
  <si>
    <t>Scrap Hueso LD Durflex Agricol</t>
  </si>
  <si>
    <t>FCSHHDPENATUR001</t>
  </si>
  <si>
    <t>Scrap en Hueso HD Consumo</t>
  </si>
  <si>
    <t>FCSHLDPENATUR001</t>
  </si>
  <si>
    <t>Scrap en Hueso LD Consumo</t>
  </si>
  <si>
    <t>MTLVLOE0355033013</t>
  </si>
  <si>
    <t>Vacio Chico 35.5x33x1.3</t>
  </si>
  <si>
    <t>MTLVLOI0340035013</t>
  </si>
  <si>
    <t>VacioL 34x35.24x1.3 Goodfarmer</t>
  </si>
  <si>
    <t>Cantidad</t>
  </si>
  <si>
    <t>Peso</t>
  </si>
  <si>
    <t>GRM</t>
  </si>
  <si>
    <t>TLX</t>
  </si>
  <si>
    <t>2EPBA24715801292</t>
  </si>
  <si>
    <t>WholeTrade Fairtrade Ec 4237V2</t>
  </si>
  <si>
    <t>REV 1803 ANULA F19265</t>
  </si>
  <si>
    <t>MTMVBOO0024035015</t>
  </si>
  <si>
    <t>VacioB 24x35x1.5 1.160807</t>
  </si>
  <si>
    <t>MTMVBOO0024036015</t>
  </si>
  <si>
    <t>VacioB 24x36x1.5 1.160325</t>
  </si>
  <si>
    <t>MTMVBOO0024040015</t>
  </si>
  <si>
    <t>VacioB 24x40x1.5 1.160782</t>
  </si>
  <si>
    <t>MTLVLOE0405050015</t>
  </si>
  <si>
    <t>1161493 BanavacRR 40.51x50x1.5</t>
  </si>
  <si>
    <t>MTBFURI0069905015</t>
  </si>
  <si>
    <t>RBP Alumbre 1Lb 6.90x9.05x1.50</t>
  </si>
  <si>
    <t>MTABSBE6036073050</t>
  </si>
  <si>
    <t>RBPBIFAZF1190231 6B 36x73x0.5</t>
  </si>
  <si>
    <t>MTABSBE6037077050</t>
  </si>
  <si>
    <t>RBPBIFAZF1190232 6B 37x77x0.5</t>
  </si>
  <si>
    <t>MTABSBE6037082050</t>
  </si>
  <si>
    <t>RBPBIFAZF1190233 6B 37x82x0.5</t>
  </si>
  <si>
    <t>Item</t>
  </si>
  <si>
    <t xml:space="preserve">Unidades </t>
  </si>
  <si>
    <t>Peso Kg</t>
  </si>
  <si>
    <t>ADABIVO6040060040</t>
  </si>
  <si>
    <t>BiA6V 40x60x0.4  2.8%</t>
  </si>
  <si>
    <t>OL 15048 GUAYAS</t>
  </si>
  <si>
    <t>ADABIVEA034074063</t>
  </si>
  <si>
    <t>BiA10V 34x74x0.6 Agr PEC 2.8%</t>
  </si>
  <si>
    <t>ADBCIBO0590150500</t>
  </si>
  <si>
    <t>Cinta BlancaB 0.59x15255x5</t>
  </si>
  <si>
    <t>rll</t>
  </si>
  <si>
    <t>ADBCINO0590150500</t>
  </si>
  <si>
    <t>Cinta NegraB 0.59x15255x5</t>
  </si>
  <si>
    <t>ADBCIZO0590150500</t>
  </si>
  <si>
    <t>Cinta AzulB 0.59x15255x5</t>
  </si>
  <si>
    <t>ADBCIAO0590150500</t>
  </si>
  <si>
    <t>Cinta AmarillaB 0.59x15255x5</t>
  </si>
  <si>
    <t>ADBCIVO0590150500</t>
  </si>
  <si>
    <t>Cinta VerdeB 0.59x15255x5</t>
  </si>
  <si>
    <t>ADBDFZO0032020050</t>
  </si>
  <si>
    <t>Corb Durflex 32x2x5</t>
  </si>
  <si>
    <t>Cliente</t>
  </si>
  <si>
    <t>ba</t>
  </si>
  <si>
    <t>ADBDFZOG0032020050</t>
  </si>
  <si>
    <t xml:space="preserve">	MTLVLOI0340035014	VacioL</t>
  </si>
  <si>
    <t>34x35.24x1.41</t>
  </si>
  <si>
    <t>GF1161360	6,900.7000	6,900.7000	0.0000	23,735.0000	0.0000	-16,834.3000	kg</t>
  </si>
  <si>
    <t>Peso Bruto</t>
  </si>
  <si>
    <t>Peso Pallet</t>
  </si>
  <si>
    <t>Peso Neto</t>
  </si>
  <si>
    <t>C.20.13</t>
  </si>
  <si>
    <t>Agua con tinta</t>
  </si>
  <si>
    <t>NE-10</t>
  </si>
  <si>
    <t>Desechos bio-médicos</t>
  </si>
  <si>
    <t>NE-27</t>
  </si>
  <si>
    <t>Envases contaminados con material peligroso</t>
  </si>
  <si>
    <t>NE-40</t>
  </si>
  <si>
    <t>Luminarias, lámparas, tubos fluorescentes.</t>
  </si>
  <si>
    <t>NE-43</t>
  </si>
  <si>
    <t>Wypes, aserrin o material solido contaminado con tintas y solventes</t>
  </si>
  <si>
    <t>NE-50</t>
  </si>
  <si>
    <t>Solventes con tinta</t>
  </si>
  <si>
    <t>NE-53</t>
  </si>
  <si>
    <t>Cartuchos de impresión de tinta o tóner usados</t>
  </si>
  <si>
    <t>C.20.06</t>
  </si>
  <si>
    <t>Tintas fuera de especificaciones</t>
  </si>
  <si>
    <t>NE-03</t>
  </si>
  <si>
    <t>Aceite usado</t>
  </si>
  <si>
    <t>0C0010</t>
  </si>
  <si>
    <t>PT consumo fundas con IVA</t>
  </si>
  <si>
    <t>DTMVBOE0380490142</t>
  </si>
  <si>
    <t>Vac B 38x49x1.4 Derby</t>
  </si>
  <si>
    <t>KM 1 VÍA A PUEBLO VIEJO</t>
  </si>
  <si>
    <t>DDLPAOEC038048070</t>
  </si>
  <si>
    <t>PacbL 38x48x0.7 D Organico</t>
  </si>
  <si>
    <t>OL 320292 GUAYAS</t>
  </si>
  <si>
    <t>TRILEX</t>
  </si>
  <si>
    <t>GUIAS DE REMISIÓN</t>
  </si>
  <si>
    <t>DOLE</t>
  </si>
  <si>
    <t>MES:</t>
  </si>
  <si>
    <t>AÑO:</t>
  </si>
  <si>
    <t>DPT PICKING</t>
  </si>
  <si>
    <t>PICKING - DPT</t>
  </si>
  <si>
    <t>CTBCOOI6107033011</t>
  </si>
  <si>
    <t>Granjero X5  10.73x16+1Sx1.1</t>
  </si>
  <si>
    <t>GRANJERO OC 13467 OD 81767</t>
  </si>
  <si>
    <t>ADABIVOGA034072070</t>
  </si>
  <si>
    <t>BiA10V 34x72x0.7</t>
  </si>
  <si>
    <t>Orden de venta</t>
  </si>
  <si>
    <t>Factura</t>
  </si>
  <si>
    <t>ADABIVE6036072064</t>
  </si>
  <si>
    <t>BiA6V 36x72x0.6 Megabana(2.8%)</t>
  </si>
  <si>
    <t>Pimocha</t>
  </si>
  <si>
    <t>ELBA CENTRAL</t>
  </si>
  <si>
    <t>ADABIVEA036072070</t>
  </si>
  <si>
    <t>BiA10V 36x72x0.7 Megabanana</t>
  </si>
  <si>
    <t>Zanpoti</t>
  </si>
  <si>
    <t>LOLA 2</t>
  </si>
  <si>
    <t>ISABEL MARIA</t>
  </si>
  <si>
    <t>OV</t>
  </si>
  <si>
    <t>Referencia</t>
  </si>
  <si>
    <t>Bancuber</t>
  </si>
  <si>
    <t>Banaroyal</t>
  </si>
  <si>
    <t>ADABIVEA036068071</t>
  </si>
  <si>
    <t>BiA10V 36x68x0.7 San Juan 2.8%</t>
  </si>
  <si>
    <t>Megabanana</t>
  </si>
  <si>
    <t>FINCA ELOISA II</t>
  </si>
  <si>
    <t>BLANCA ROSA</t>
  </si>
  <si>
    <t>GRM 6632</t>
  </si>
  <si>
    <t>P</t>
  </si>
  <si>
    <t>GRM 6631</t>
  </si>
  <si>
    <t>GRM 6630</t>
  </si>
  <si>
    <t>BiA 10V 36x72x0.7 Pimocha</t>
  </si>
  <si>
    <t>GRM 6608</t>
  </si>
  <si>
    <t>ELOISA II</t>
  </si>
  <si>
    <t>NE-46</t>
  </si>
  <si>
    <t>Chatarra electrónica</t>
  </si>
  <si>
    <t>ES-04</t>
  </si>
  <si>
    <t>Neumáticos usados</t>
  </si>
  <si>
    <t>NE-45</t>
  </si>
  <si>
    <t>Aceite con agua</t>
  </si>
  <si>
    <t>Maquila </t>
  </si>
  <si>
    <t>Proveedor</t>
  </si>
  <si>
    <t>Guia </t>
  </si>
  <si>
    <t>OC</t>
  </si>
  <si>
    <t>Laminas 6x22x4 b/d</t>
  </si>
  <si>
    <t>Plasticos Internacionales</t>
  </si>
  <si>
    <t>L80002128</t>
  </si>
  <si>
    <t>Q (und)</t>
  </si>
  <si>
    <t>Q (kg)</t>
  </si>
  <si>
    <t>196 +  saldo (1300)</t>
  </si>
  <si>
    <t>30137 -30139</t>
  </si>
  <si>
    <t>DTBCOOI6117032010</t>
  </si>
  <si>
    <t>ChiquitaRandEU 10.73x15.5+1Sx1</t>
  </si>
  <si>
    <t>MACHALA</t>
  </si>
  <si>
    <t>DDLVLOO0380500140</t>
  </si>
  <si>
    <t>VacioL 38x50x1.4</t>
  </si>
  <si>
    <t>OL 320806 MA JOSE</t>
  </si>
  <si>
    <t>DDBVBOO0355310141</t>
  </si>
  <si>
    <t>VacioB 35.5x31x1.41</t>
  </si>
  <si>
    <t>OL 320870 MA JOSE</t>
  </si>
  <si>
    <t>MTATSBE6037082040</t>
  </si>
  <si>
    <t>RBPTFXAZF1190233 6B 37x82x0.4</t>
  </si>
  <si>
    <t>NE-06</t>
  </si>
  <si>
    <t>Agua chiller</t>
  </si>
  <si>
    <t>MTATSBE6037082041</t>
  </si>
  <si>
    <t>1190254 TOTALFLEXBCO 37x82x0.4</t>
  </si>
  <si>
    <t>TLX319 TOTALFLEX</t>
  </si>
  <si>
    <t>ADAMBOEG0038036050</t>
  </si>
  <si>
    <t>BaA 38x36x0.5</t>
  </si>
  <si>
    <t>POR CONFIRMAR FALDILLAS</t>
  </si>
  <si>
    <t>ATBDFZOG0032020030</t>
  </si>
  <si>
    <t>OL 321464 GUAYAS</t>
  </si>
  <si>
    <t>2EPBA24700100786</t>
  </si>
  <si>
    <t>GS1 Baby Banana 4234 R/2320</t>
  </si>
  <si>
    <t>OL 321347 GUAYAS</t>
  </si>
  <si>
    <t>2EPBA15206905791</t>
  </si>
  <si>
    <t>Flo Fairtrade IT Troboar</t>
  </si>
  <si>
    <t>HCDA. GENOVEVA</t>
  </si>
  <si>
    <t>NE-30</t>
  </si>
  <si>
    <t>Equipos de protección personal</t>
  </si>
  <si>
    <t>2EPBA24700301311</t>
  </si>
  <si>
    <t>Daily Greens Eko</t>
  </si>
  <si>
    <t>OC 580 GYE</t>
  </si>
  <si>
    <t>Almacén</t>
  </si>
  <si>
    <t>CCPLHDPECLAZU001</t>
  </si>
  <si>
    <t>Peletizado Alta Densidad</t>
  </si>
  <si>
    <t>2C005T</t>
  </si>
  <si>
    <t>Sku</t>
  </si>
  <si>
    <t>Q kg</t>
  </si>
  <si>
    <t>Personal</t>
  </si>
  <si>
    <t>Fin de semana 1</t>
  </si>
  <si>
    <t>Fin de semana 2</t>
  </si>
  <si>
    <t>Operativo</t>
  </si>
  <si>
    <t>Administrativo</t>
  </si>
  <si>
    <t>Durante jornada laboral</t>
  </si>
  <si>
    <t>Todos</t>
  </si>
  <si>
    <t>Suministros de pintura</t>
  </si>
  <si>
    <t>Compra 1</t>
  </si>
  <si>
    <t>Compra 2</t>
  </si>
  <si>
    <t>DDLVLOO0380500142</t>
  </si>
  <si>
    <t>VacioL 38x50x1.4 D  V3</t>
  </si>
  <si>
    <t>11/30/2020</t>
  </si>
  <si>
    <t>OL 322439 MA JOSE</t>
  </si>
  <si>
    <t>MTBCOOI0130011010</t>
  </si>
  <si>
    <t>1161714 Pañal Excamecorp</t>
  </si>
  <si>
    <t>MTAVAOI0380510080</t>
  </si>
  <si>
    <t>VacioA 38x51x0.8 GlobVillageV2</t>
  </si>
  <si>
    <t>01/26/2021</t>
  </si>
  <si>
    <t>OL 322847 MA JOSE</t>
  </si>
  <si>
    <t>2EPBA24700300572</t>
  </si>
  <si>
    <t>Bajella EU   (R 8640)</t>
  </si>
  <si>
    <t>01/22/2021</t>
  </si>
  <si>
    <t>2EPBA24700100463</t>
  </si>
  <si>
    <t>Dole U.S.A. # 4011 (R 8.640)</t>
  </si>
  <si>
    <t>DDAPOOEC038047070</t>
  </si>
  <si>
    <t>PactA6Cx8F 38x47x0.7 D</t>
  </si>
  <si>
    <t>VacioB 40x40x1.41 GoodFarmer</t>
  </si>
  <si>
    <t>2EPBA24705300754</t>
  </si>
  <si>
    <t>Sebas Ecuador V2</t>
  </si>
  <si>
    <t>CTBVBOI0040040141</t>
  </si>
  <si>
    <t>GOOD FARMER</t>
  </si>
  <si>
    <t>CTBCOOI6110285011</t>
  </si>
  <si>
    <t>Tesco S 11.03x13+0.78FF+1Sx1.1</t>
  </si>
  <si>
    <t>OP 14780 OD 95894</t>
  </si>
  <si>
    <t>CTBCOOI6107340011</t>
  </si>
  <si>
    <t>RIPE 10.73x15.75+1S+0.78FFx1.1</t>
  </si>
  <si>
    <t>DTLVLOO0380500121</t>
  </si>
  <si>
    <t>VacioL 38x50x1.2</t>
  </si>
  <si>
    <t>CTAVAOI0038051080</t>
  </si>
  <si>
    <t>VacioA 38x51x0.8 GlobalVillage</t>
  </si>
  <si>
    <t>Q recibida (Und)</t>
  </si>
  <si>
    <t>Q despachada (Und)</t>
  </si>
  <si>
    <t>GCCAPLAS01H25005</t>
  </si>
  <si>
    <t>Soga Naranja 1H25 170 (4.54kg</t>
  </si>
  <si>
    <t>OL 19000964 ELOISA II</t>
  </si>
  <si>
    <t>TLX 384 GV EXT IMP CONV</t>
  </si>
  <si>
    <t>Despacho de Producto Terminado (ECT-SC-FO-005A)</t>
  </si>
  <si>
    <t>Código de exportación:</t>
  </si>
  <si>
    <t>Nombre:</t>
  </si>
  <si>
    <t>C.I:</t>
  </si>
  <si>
    <t>Placa:</t>
  </si>
  <si>
    <t>Nombre: ____________________________________________</t>
  </si>
  <si>
    <t>Nombre: _________________</t>
  </si>
  <si>
    <t>Nombre: 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</si>
</sst>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#,##0.00\ &quot;Kg&quot;"/>
    <numFmt numFmtId="166" formatCode="0\ &quot;Bultos&quot;"/>
    <numFmt numFmtId="167" formatCode="0\ &quot;Rollos&quot;"/>
    <numFmt numFmtId="168" formatCode="0.00\ &quot;Kg&quot;"/>
  </numFmts>
  <fonts count="3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sz val="14"/>
      <name val="Arial"/>
      <family val="2"/>
    </font>
    <font>
      <sz val="10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1"/>
      <color rgb="FF222222"/>
      <name val="Calibri"/>
      <family val="2"/>
    </font>
    <font>
      <b/>
      <sz val="11"/>
      <color theme="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000000"/>
      <name val="Tahoma"/>
      <family val="2"/>
    </font>
    <font>
      <sz val="10"/>
      <color rgb="FF333333"/>
      <name val="Calibri"/>
      <family val="2"/>
    </font>
    <font>
      <sz val="10"/>
      <color rgb="FFFFFFFF"/>
      <name val="Calibri"/>
      <family val="2"/>
    </font>
    <font>
      <sz val="10"/>
      <color rgb="FF201F1E"/>
      <name val="Calibri"/>
      <family val="2"/>
    </font>
    <font>
      <sz val="11"/>
      <color rgb="FF201F1E"/>
      <name val="Segoe UI"/>
      <family val="2"/>
    </font>
    <font>
      <sz val="10"/>
      <color rgb="FF000000"/>
      <name val="Calibri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3" tint="-0.49998474074526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/>
      <right style="medium">
        <color rgb="FFD4D4D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2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2" xfId="0" applyFont="1" applyFill="1" applyBorder="1"/>
    <xf numFmtId="0" fontId="5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centerContinuous" vertical="center" wrapText="1"/>
    </xf>
    <xf numFmtId="0" fontId="8" fillId="2" borderId="4" xfId="0" applyFont="1" applyFill="1" applyBorder="1" applyAlignment="1">
      <alignment horizontal="centerContinuous" vertical="center" wrapText="1"/>
    </xf>
    <xf numFmtId="0" fontId="8" fillId="2" borderId="5" xfId="0" applyFont="1" applyFill="1" applyBorder="1" applyAlignment="1">
      <alignment horizontal="centerContinuous" vertical="center" wrapText="1"/>
    </xf>
    <xf numFmtId="0" fontId="9" fillId="2" borderId="6" xfId="0" applyFont="1" applyFill="1" applyBorder="1" applyAlignment="1">
      <alignment horizontal="centerContinuous" vertical="center" wrapText="1"/>
    </xf>
    <xf numFmtId="0" fontId="1" fillId="2" borderId="6" xfId="0" applyFont="1" applyFill="1" applyBorder="1" applyAlignment="1">
      <alignment horizontal="centerContinuous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Continuous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Continuous" vertical="center" wrapText="1"/>
    </xf>
    <xf numFmtId="0" fontId="3" fillId="2" borderId="10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right"/>
    </xf>
    <xf numFmtId="4" fontId="2" fillId="2" borderId="12" xfId="0" applyNumberFormat="1" applyFont="1" applyFill="1" applyBorder="1"/>
    <xf numFmtId="0" fontId="2" fillId="2" borderId="12" xfId="0" applyFont="1" applyFill="1" applyBorder="1" applyAlignment="1">
      <alignment horizontal="center" vertical="center"/>
    </xf>
    <xf numFmtId="4" fontId="2" fillId="2" borderId="12" xfId="0" applyNumberFormat="1" applyFont="1" applyFill="1" applyBorder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vertical="center"/>
    </xf>
    <xf numFmtId="4" fontId="0" fillId="0" borderId="0" xfId="0" applyNumberFormat="1"/>
    <xf numFmtId="165" fontId="2" fillId="2" borderId="12" xfId="0" applyNumberFormat="1" applyFont="1" applyFill="1" applyBorder="1" applyAlignment="1">
      <alignment vertical="center"/>
    </xf>
    <xf numFmtId="0" fontId="10" fillId="0" borderId="0" xfId="0" applyFont="1"/>
    <xf numFmtId="0" fontId="24" fillId="3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3" fillId="2" borderId="0" xfId="0" applyFont="1" applyFill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4" fillId="3" borderId="17" xfId="0" applyFont="1" applyFill="1" applyBorder="1" applyAlignment="1">
      <alignment horizontal="center"/>
    </xf>
    <xf numFmtId="0" fontId="24" fillId="3" borderId="18" xfId="0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4" xfId="0" applyFont="1" applyFill="1" applyBorder="1" applyAlignment="1">
      <alignment horizontal="centerContinuous" vertical="center" wrapText="1"/>
    </xf>
    <xf numFmtId="0" fontId="12" fillId="0" borderId="0" xfId="0" applyFont="1"/>
    <xf numFmtId="2" fontId="12" fillId="0" borderId="0" xfId="0" applyNumberFormat="1" applyFont="1"/>
    <xf numFmtId="166" fontId="12" fillId="0" borderId="0" xfId="0" applyNumberFormat="1" applyFont="1"/>
    <xf numFmtId="167" fontId="12" fillId="0" borderId="0" xfId="0" applyNumberFormat="1" applyFont="1"/>
    <xf numFmtId="0" fontId="25" fillId="4" borderId="23" xfId="0" applyFont="1" applyFill="1" applyBorder="1" applyAlignment="1">
      <alignment vertical="center"/>
    </xf>
    <xf numFmtId="0" fontId="0" fillId="0" borderId="23" xfId="0" applyBorder="1"/>
    <xf numFmtId="0" fontId="25" fillId="4" borderId="23" xfId="0" applyFont="1" applyFill="1" applyBorder="1" applyAlignment="1">
      <alignment horizontal="right" vertical="center"/>
    </xf>
    <xf numFmtId="0" fontId="10" fillId="0" borderId="23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4" fontId="0" fillId="0" borderId="23" xfId="0" applyNumberFormat="1" applyBorder="1"/>
    <xf numFmtId="0" fontId="0" fillId="0" borderId="23" xfId="0" applyBorder="1" applyAlignment="1">
      <alignment horizontal="center"/>
    </xf>
    <xf numFmtId="4" fontId="0" fillId="0" borderId="24" xfId="0" applyNumberFormat="1" applyBorder="1"/>
    <xf numFmtId="0" fontId="0" fillId="0" borderId="25" xfId="0" applyBorder="1" applyAlignment="1">
      <alignment horizontal="center"/>
    </xf>
    <xf numFmtId="4" fontId="0" fillId="0" borderId="14" xfId="0" applyNumberFormat="1" applyBorder="1"/>
    <xf numFmtId="4" fontId="0" fillId="0" borderId="15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" fontId="0" fillId="0" borderId="26" xfId="0" applyNumberFormat="1" applyBorder="1"/>
    <xf numFmtId="4" fontId="0" fillId="0" borderId="27" xfId="0" applyNumberFormat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4" fontId="0" fillId="0" borderId="20" xfId="0" applyNumberFormat="1" applyBorder="1"/>
    <xf numFmtId="4" fontId="0" fillId="0" borderId="21" xfId="0" applyNumberForma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4" fillId="5" borderId="14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4" fontId="13" fillId="0" borderId="0" xfId="0" applyNumberFormat="1" applyFont="1"/>
    <xf numFmtId="0" fontId="12" fillId="0" borderId="23" xfId="0" applyFont="1" applyBorder="1"/>
    <xf numFmtId="4" fontId="13" fillId="0" borderId="23" xfId="0" applyNumberFormat="1" applyFont="1" applyBorder="1"/>
    <xf numFmtId="0" fontId="12" fillId="0" borderId="29" xfId="0" applyFont="1" applyBorder="1"/>
    <xf numFmtId="4" fontId="12" fillId="0" borderId="23" xfId="0" applyNumberFormat="1" applyFont="1" applyBorder="1"/>
    <xf numFmtId="0" fontId="0" fillId="0" borderId="23" xfId="0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31" xfId="0" applyFont="1" applyFill="1" applyBorder="1"/>
    <xf numFmtId="168" fontId="0" fillId="0" borderId="0" xfId="0" applyNumberFormat="1"/>
    <xf numFmtId="168" fontId="0" fillId="0" borderId="23" xfId="0" applyNumberFormat="1" applyBorder="1"/>
    <xf numFmtId="168" fontId="0" fillId="0" borderId="27" xfId="0" applyNumberFormat="1" applyBorder="1"/>
    <xf numFmtId="0" fontId="26" fillId="6" borderId="32" xfId="0" applyFont="1" applyFill="1" applyBorder="1" applyAlignment="1">
      <alignment horizontal="center" vertical="center"/>
    </xf>
    <xf numFmtId="0" fontId="26" fillId="6" borderId="33" xfId="0" applyFont="1" applyFill="1" applyBorder="1" applyAlignment="1">
      <alignment horizontal="center" vertical="center"/>
    </xf>
    <xf numFmtId="0" fontId="26" fillId="6" borderId="34" xfId="0" applyFont="1" applyFill="1" applyBorder="1" applyAlignment="1">
      <alignment horizontal="center" vertical="center"/>
    </xf>
    <xf numFmtId="168" fontId="0" fillId="0" borderId="35" xfId="0" applyNumberFormat="1" applyBorder="1"/>
    <xf numFmtId="168" fontId="24" fillId="6" borderId="10" xfId="0" applyNumberFormat="1" applyFont="1" applyFill="1" applyBorder="1"/>
    <xf numFmtId="0" fontId="27" fillId="7" borderId="23" xfId="0" applyFont="1" applyFill="1" applyBorder="1" applyAlignment="1">
      <alignment horizontal="center" vertical="center"/>
    </xf>
    <xf numFmtId="0" fontId="28" fillId="4" borderId="23" xfId="0" applyFont="1" applyFill="1" applyBorder="1" applyAlignment="1">
      <alignment horizontal="center" vertical="center"/>
    </xf>
    <xf numFmtId="0" fontId="28" fillId="4" borderId="23" xfId="0" applyFont="1" applyFill="1" applyBorder="1" applyAlignment="1">
      <alignment vertical="center"/>
    </xf>
    <xf numFmtId="4" fontId="25" fillId="4" borderId="23" xfId="0" applyNumberFormat="1" applyFont="1" applyFill="1" applyBorder="1" applyAlignment="1">
      <alignment horizontal="center" vertical="center"/>
    </xf>
    <xf numFmtId="0" fontId="25" fillId="4" borderId="23" xfId="0" applyFont="1" applyFill="1" applyBorder="1" applyAlignment="1">
      <alignment horizontal="center" vertical="center"/>
    </xf>
    <xf numFmtId="0" fontId="0" fillId="0" borderId="36" xfId="0" applyBorder="1" applyAlignment="1">
      <alignment vertical="top"/>
    </xf>
    <xf numFmtId="0" fontId="0" fillId="0" borderId="0" xfId="0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17" fillId="0" borderId="0" xfId="0" applyFont="1" applyAlignment="1">
      <alignment horizontal="center" vertical="center"/>
    </xf>
    <xf numFmtId="0" fontId="19" fillId="0" borderId="36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37" xfId="0" applyFont="1" applyBorder="1" applyAlignment="1">
      <alignment vertical="center"/>
    </xf>
    <xf numFmtId="0" fontId="10" fillId="0" borderId="0" xfId="0" applyFont="1" applyAlignment="1">
      <alignment vertical="top"/>
    </xf>
    <xf numFmtId="0" fontId="0" fillId="0" borderId="9" xfId="0" applyBorder="1" applyAlignment="1">
      <alignment vertical="top"/>
    </xf>
    <xf numFmtId="0" fontId="15" fillId="0" borderId="0" xfId="0" applyFont="1" applyAlignment="1">
      <alignment vertical="top"/>
    </xf>
    <xf numFmtId="0" fontId="16" fillId="0" borderId="9" xfId="0" applyFont="1" applyBorder="1" applyAlignment="1">
      <alignment horizontal="center" vertical="top"/>
    </xf>
    <xf numFmtId="0" fontId="24" fillId="5" borderId="23" xfId="0" applyFont="1" applyFill="1" applyBorder="1" applyAlignment="1">
      <alignment horizontal="center"/>
    </xf>
    <xf numFmtId="14" fontId="0" fillId="0" borderId="23" xfId="0" applyNumberFormat="1" applyBorder="1"/>
    <xf numFmtId="14" fontId="24" fillId="5" borderId="23" xfId="0" applyNumberFormat="1" applyFont="1" applyFill="1" applyBorder="1" applyAlignment="1">
      <alignment horizontal="center"/>
    </xf>
    <xf numFmtId="4" fontId="24" fillId="5" borderId="23" xfId="0" applyNumberFormat="1" applyFont="1" applyFill="1" applyBorder="1" applyAlignment="1">
      <alignment horizontal="center"/>
    </xf>
    <xf numFmtId="0" fontId="29" fillId="4" borderId="52" xfId="0" applyFont="1" applyFill="1" applyBorder="1" applyAlignment="1">
      <alignment horizontal="left" vertical="center" wrapText="1" readingOrder="1"/>
    </xf>
    <xf numFmtId="0" fontId="29" fillId="4" borderId="53" xfId="0" applyFont="1" applyFill="1" applyBorder="1" applyAlignment="1">
      <alignment horizontal="left" vertical="center" wrapText="1" readingOrder="1"/>
    </xf>
    <xf numFmtId="0" fontId="20" fillId="4" borderId="52" xfId="0" applyFont="1" applyFill="1" applyBorder="1" applyAlignment="1">
      <alignment horizontal="right" wrapText="1"/>
    </xf>
    <xf numFmtId="0" fontId="30" fillId="4" borderId="52" xfId="0" applyFont="1" applyFill="1" applyBorder="1" applyAlignment="1">
      <alignment wrapText="1"/>
    </xf>
    <xf numFmtId="0" fontId="20" fillId="4" borderId="52" xfId="0" applyFont="1" applyFill="1" applyBorder="1" applyAlignment="1">
      <alignment wrapText="1"/>
    </xf>
    <xf numFmtId="0" fontId="29" fillId="4" borderId="54" xfId="0" applyFont="1" applyFill="1" applyBorder="1" applyAlignment="1">
      <alignment horizontal="left" vertical="center" wrapText="1" readingOrder="1"/>
    </xf>
    <xf numFmtId="0" fontId="29" fillId="4" borderId="55" xfId="0" applyFont="1" applyFill="1" applyBorder="1" applyAlignment="1">
      <alignment horizontal="left" vertical="center" wrapText="1" readingOrder="1"/>
    </xf>
    <xf numFmtId="0" fontId="16" fillId="0" borderId="9" xfId="0" applyFont="1" applyBorder="1" applyAlignment="1">
      <alignment horizontal="center" vertical="center"/>
    </xf>
    <xf numFmtId="0" fontId="0" fillId="4" borderId="0" xfId="0" applyFill="1"/>
    <xf numFmtId="0" fontId="31" fillId="8" borderId="52" xfId="0" applyFont="1" applyFill="1" applyBorder="1" applyAlignment="1">
      <alignment horizontal="center" vertical="center" wrapText="1"/>
    </xf>
    <xf numFmtId="0" fontId="31" fillId="8" borderId="53" xfId="0" applyFont="1" applyFill="1" applyBorder="1" applyAlignment="1">
      <alignment horizontal="center" vertical="center" wrapText="1"/>
    </xf>
    <xf numFmtId="0" fontId="30" fillId="4" borderId="54" xfId="0" applyFont="1" applyFill="1" applyBorder="1" applyAlignment="1">
      <alignment vertical="center" wrapText="1"/>
    </xf>
    <xf numFmtId="0" fontId="30" fillId="4" borderId="55" xfId="0" applyFont="1" applyFill="1" applyBorder="1" applyAlignment="1">
      <alignment vertical="center" wrapText="1"/>
    </xf>
    <xf numFmtId="0" fontId="32" fillId="4" borderId="55" xfId="0" applyFont="1" applyFill="1" applyBorder="1" applyAlignment="1">
      <alignment horizontal="right" vertical="center" wrapText="1"/>
    </xf>
    <xf numFmtId="0" fontId="32" fillId="4" borderId="55" xfId="0" applyFont="1" applyFill="1" applyBorder="1" applyAlignment="1">
      <alignment vertical="center" wrapText="1"/>
    </xf>
    <xf numFmtId="0" fontId="33" fillId="4" borderId="55" xfId="0" applyFont="1" applyFill="1" applyBorder="1" applyAlignment="1">
      <alignment wrapText="1"/>
    </xf>
    <xf numFmtId="0" fontId="34" fillId="4" borderId="54" xfId="0" applyFont="1" applyFill="1" applyBorder="1" applyAlignment="1">
      <alignment vertical="center" wrapText="1"/>
    </xf>
    <xf numFmtId="0" fontId="34" fillId="4" borderId="55" xfId="0" applyFont="1" applyFill="1" applyBorder="1" applyAlignment="1">
      <alignment vertical="center" wrapText="1"/>
    </xf>
    <xf numFmtId="4" fontId="32" fillId="4" borderId="55" xfId="0" applyNumberFormat="1" applyFont="1" applyFill="1" applyBorder="1" applyAlignment="1">
      <alignment horizontal="right" vertical="center" wrapText="1"/>
    </xf>
    <xf numFmtId="4" fontId="20" fillId="4" borderId="52" xfId="0" applyNumberFormat="1" applyFont="1" applyFill="1" applyBorder="1" applyAlignment="1">
      <alignment horizontal="right" wrapText="1"/>
    </xf>
    <xf numFmtId="0" fontId="30" fillId="4" borderId="56" xfId="0" applyFont="1" applyFill="1" applyBorder="1" applyAlignment="1">
      <alignment wrapText="1"/>
    </xf>
    <xf numFmtId="0" fontId="29" fillId="4" borderId="57" xfId="0" applyFont="1" applyFill="1" applyBorder="1" applyAlignment="1">
      <alignment horizontal="left" vertical="center" wrapText="1" readingOrder="1"/>
    </xf>
    <xf numFmtId="4" fontId="20" fillId="4" borderId="56" xfId="0" applyNumberFormat="1" applyFont="1" applyFill="1" applyBorder="1" applyAlignment="1">
      <alignment horizontal="right" wrapText="1"/>
    </xf>
    <xf numFmtId="0" fontId="20" fillId="4" borderId="56" xfId="0" applyFont="1" applyFill="1" applyBorder="1" applyAlignment="1">
      <alignment horizontal="right" wrapText="1"/>
    </xf>
    <xf numFmtId="0" fontId="20" fillId="4" borderId="56" xfId="0" applyFont="1" applyFill="1" applyBorder="1" applyAlignment="1">
      <alignment wrapText="1"/>
    </xf>
    <xf numFmtId="0" fontId="30" fillId="4" borderId="23" xfId="0" applyFont="1" applyFill="1" applyBorder="1" applyAlignment="1">
      <alignment wrapText="1"/>
    </xf>
    <xf numFmtId="0" fontId="29" fillId="4" borderId="23" xfId="0" applyFont="1" applyFill="1" applyBorder="1" applyAlignment="1">
      <alignment horizontal="left" vertical="center" wrapText="1" readingOrder="1"/>
    </xf>
    <xf numFmtId="4" fontId="20" fillId="4" borderId="23" xfId="0" applyNumberFormat="1" applyFont="1" applyFill="1" applyBorder="1" applyAlignment="1">
      <alignment horizontal="right" wrapText="1"/>
    </xf>
    <xf numFmtId="0" fontId="20" fillId="4" borderId="23" xfId="0" applyFont="1" applyFill="1" applyBorder="1" applyAlignment="1">
      <alignment horizontal="right" wrapText="1"/>
    </xf>
    <xf numFmtId="0" fontId="20" fillId="4" borderId="23" xfId="0" applyFont="1" applyFill="1" applyBorder="1" applyAlignment="1">
      <alignment wrapText="1"/>
    </xf>
    <xf numFmtId="0" fontId="35" fillId="9" borderId="52" xfId="0" applyFont="1" applyFill="1" applyBorder="1" applyAlignment="1">
      <alignment horizontal="center" vertical="center"/>
    </xf>
    <xf numFmtId="0" fontId="35" fillId="9" borderId="53" xfId="0" applyFont="1" applyFill="1" applyBorder="1" applyAlignment="1">
      <alignment horizontal="center" vertical="center"/>
    </xf>
    <xf numFmtId="0" fontId="22" fillId="0" borderId="55" xfId="0" applyFont="1" applyBorder="1" applyAlignment="1">
      <alignment horizontal="center" vertical="center" wrapText="1"/>
    </xf>
    <xf numFmtId="14" fontId="22" fillId="0" borderId="54" xfId="0" applyNumberFormat="1" applyFont="1" applyBorder="1" applyAlignment="1">
      <alignment horizontal="right" vertical="center"/>
    </xf>
    <xf numFmtId="0" fontId="22" fillId="0" borderId="55" xfId="0" applyFont="1" applyBorder="1" applyAlignment="1">
      <alignment vertical="center"/>
    </xf>
    <xf numFmtId="4" fontId="22" fillId="0" borderId="55" xfId="0" applyNumberFormat="1" applyFont="1" applyBorder="1" applyAlignment="1">
      <alignment horizontal="right" vertical="center"/>
    </xf>
    <xf numFmtId="0" fontId="22" fillId="0" borderId="55" xfId="0" applyFont="1" applyBorder="1" applyAlignment="1">
      <alignment horizontal="center" vertical="center"/>
    </xf>
    <xf numFmtId="0" fontId="28" fillId="4" borderId="54" xfId="0" applyFont="1" applyFill="1" applyBorder="1" applyAlignment="1">
      <alignment wrapText="1"/>
    </xf>
    <xf numFmtId="4" fontId="28" fillId="4" borderId="55" xfId="0" applyNumberFormat="1" applyFont="1" applyFill="1" applyBorder="1" applyAlignment="1">
      <alignment horizontal="right" wrapText="1"/>
    </xf>
    <xf numFmtId="0" fontId="2" fillId="2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4" fontId="0" fillId="0" borderId="23" xfId="0" applyNumberFormat="1" applyBorder="1" applyAlignment="1">
      <alignment horizontal="center" vertical="center"/>
    </xf>
    <xf numFmtId="18" fontId="0" fillId="0" borderId="0" xfId="0" applyNumberFormat="1"/>
    <xf numFmtId="164" fontId="0" fillId="0" borderId="23" xfId="1" applyFont="1" applyBorder="1"/>
    <xf numFmtId="0" fontId="24" fillId="5" borderId="23" xfId="0" applyFont="1" applyFill="1" applyBorder="1"/>
    <xf numFmtId="164" fontId="24" fillId="5" borderId="23" xfId="0" applyNumberFormat="1" applyFont="1" applyFill="1" applyBorder="1"/>
    <xf numFmtId="0" fontId="10" fillId="0" borderId="23" xfId="0" applyFont="1" applyBorder="1"/>
    <xf numFmtId="0" fontId="2" fillId="2" borderId="4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4" fontId="10" fillId="0" borderId="23" xfId="0" applyNumberFormat="1" applyFont="1" applyBorder="1" applyAlignment="1">
      <alignment horizontal="right" vertical="center"/>
    </xf>
    <xf numFmtId="4" fontId="10" fillId="0" borderId="23" xfId="0" applyNumberFormat="1" applyFont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1" fillId="0" borderId="23" xfId="0" applyFont="1" applyBorder="1" applyAlignment="1">
      <alignment vertical="center"/>
    </xf>
    <xf numFmtId="4" fontId="1" fillId="0" borderId="23" xfId="0" applyNumberFormat="1" applyFont="1" applyBorder="1" applyAlignment="1">
      <alignment horizontal="left" vertical="center"/>
    </xf>
    <xf numFmtId="0" fontId="28" fillId="0" borderId="0" xfId="0" applyFont="1"/>
    <xf numFmtId="0" fontId="2" fillId="2" borderId="1" xfId="0" applyFont="1" applyFill="1" applyBorder="1" applyAlignment="1">
      <alignment horizontal="right"/>
    </xf>
    <xf numFmtId="0" fontId="0" fillId="0" borderId="12" xfId="0" applyBorder="1"/>
    <xf numFmtId="0" fontId="1" fillId="0" borderId="0" xfId="0" applyFont="1"/>
    <xf numFmtId="4" fontId="2" fillId="2" borderId="41" xfId="0" applyNumberFormat="1" applyFont="1" applyFill="1" applyBorder="1" applyAlignment="1">
      <alignment horizontal="right" vertical="center"/>
    </xf>
    <xf numFmtId="4" fontId="2" fillId="2" borderId="12" xfId="0" applyNumberFormat="1" applyFont="1" applyFill="1" applyBorder="1" applyAlignment="1">
      <alignment horizontal="right" vertical="center"/>
    </xf>
    <xf numFmtId="0" fontId="1" fillId="0" borderId="44" xfId="0" applyFont="1" applyBorder="1" applyAlignment="1">
      <alignment vertical="top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24" fillId="5" borderId="23" xfId="0" applyFont="1" applyFill="1" applyBorder="1" applyAlignment="1">
      <alignment horizontal="center"/>
    </xf>
    <xf numFmtId="0" fontId="24" fillId="5" borderId="20" xfId="0" applyFont="1" applyFill="1" applyBorder="1" applyAlignment="1">
      <alignment horizontal="center"/>
    </xf>
    <xf numFmtId="0" fontId="24" fillId="5" borderId="21" xfId="0" applyFont="1" applyFill="1" applyBorder="1" applyAlignment="1">
      <alignment horizontal="center"/>
    </xf>
    <xf numFmtId="0" fontId="24" fillId="5" borderId="22" xfId="0" applyFont="1" applyFill="1" applyBorder="1" applyAlignment="1">
      <alignment horizontal="center"/>
    </xf>
    <xf numFmtId="0" fontId="24" fillId="5" borderId="20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4" fillId="5" borderId="22" xfId="0" applyFont="1" applyFill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876300</xdr:colOff>
      <xdr:row>2</xdr:row>
      <xdr:rowOff>38100</xdr:rowOff>
    </xdr:to>
    <xdr:pic>
      <xdr:nvPicPr>
        <xdr:cNvPr id="141606" name="Picture 1">
          <a:extLst>
            <a:ext uri="{FF2B5EF4-FFF2-40B4-BE49-F238E27FC236}">
              <a16:creationId xmlns:a16="http://schemas.microsoft.com/office/drawing/2014/main" id="{3774F56F-D9FF-4AB0-BC75-F8EA8CC9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6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104775</xdr:rowOff>
    </xdr:from>
    <xdr:to>
      <xdr:col>0</xdr:col>
      <xdr:colOff>1200150</xdr:colOff>
      <xdr:row>34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017336-9AD6-40FC-913D-0E20DDCA2369}"/>
            </a:ext>
          </a:extLst>
        </xdr:cNvPr>
        <xdr:cNvSpPr>
          <a:spLocks noChangeArrowheads="1"/>
        </xdr:cNvSpPr>
      </xdr:nvSpPr>
      <xdr:spPr bwMode="auto">
        <a:xfrm>
          <a:off x="0" y="6572250"/>
          <a:ext cx="120015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Elaborado por:</a:t>
          </a: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M. Reyes</a:t>
          </a:r>
        </a:p>
      </xdr:txBody>
    </xdr:sp>
    <xdr:clientData/>
  </xdr:twoCellAnchor>
  <xdr:twoCellAnchor>
    <xdr:from>
      <xdr:col>4</xdr:col>
      <xdr:colOff>257175</xdr:colOff>
      <xdr:row>32</xdr:row>
      <xdr:rowOff>104775</xdr:rowOff>
    </xdr:from>
    <xdr:to>
      <xdr:col>6</xdr:col>
      <xdr:colOff>219075</xdr:colOff>
      <xdr:row>34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13000E5-E107-400E-9823-0CBDE19D78E8}"/>
            </a:ext>
          </a:extLst>
        </xdr:cNvPr>
        <xdr:cNvSpPr>
          <a:spLocks noChangeArrowheads="1"/>
        </xdr:cNvSpPr>
      </xdr:nvSpPr>
      <xdr:spPr bwMode="auto">
        <a:xfrm>
          <a:off x="4429125" y="6572250"/>
          <a:ext cx="93345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Fecha:</a:t>
          </a: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28 Agos/06</a:t>
          </a:r>
        </a:p>
      </xdr:txBody>
    </xdr:sp>
    <xdr:clientData/>
  </xdr:twoCellAnchor>
  <xdr:twoCellAnchor>
    <xdr:from>
      <xdr:col>6</xdr:col>
      <xdr:colOff>219075</xdr:colOff>
      <xdr:row>32</xdr:row>
      <xdr:rowOff>104775</xdr:rowOff>
    </xdr:from>
    <xdr:to>
      <xdr:col>7</xdr:col>
      <xdr:colOff>276225</xdr:colOff>
      <xdr:row>34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E1D81A1-A3F3-43BB-86BA-8C2CC3F79009}"/>
            </a:ext>
          </a:extLst>
        </xdr:cNvPr>
        <xdr:cNvSpPr>
          <a:spLocks noChangeArrowheads="1"/>
        </xdr:cNvSpPr>
      </xdr:nvSpPr>
      <xdr:spPr bwMode="auto">
        <a:xfrm>
          <a:off x="5362575" y="6572250"/>
          <a:ext cx="5048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Versión:</a:t>
          </a: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3,0</a:t>
          </a:r>
        </a:p>
      </xdr:txBody>
    </xdr:sp>
    <xdr:clientData/>
  </xdr:twoCellAnchor>
  <xdr:twoCellAnchor>
    <xdr:from>
      <xdr:col>0</xdr:col>
      <xdr:colOff>1200150</xdr:colOff>
      <xdr:row>32</xdr:row>
      <xdr:rowOff>104775</xdr:rowOff>
    </xdr:from>
    <xdr:to>
      <xdr:col>1</xdr:col>
      <xdr:colOff>581025</xdr:colOff>
      <xdr:row>34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97C836-737F-4A96-BEBF-95F452E6CC49}"/>
            </a:ext>
          </a:extLst>
        </xdr:cNvPr>
        <xdr:cNvSpPr>
          <a:spLocks noChangeArrowheads="1"/>
        </xdr:cNvSpPr>
      </xdr:nvSpPr>
      <xdr:spPr bwMode="auto">
        <a:xfrm>
          <a:off x="1200150" y="6572250"/>
          <a:ext cx="137160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Aprobado por:</a:t>
          </a:r>
        </a:p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s-EC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MR</a:t>
          </a:r>
        </a:p>
      </xdr:txBody>
    </xdr:sp>
    <xdr:clientData/>
  </xdr:twoCellAnchor>
  <xdr:twoCellAnchor>
    <xdr:from>
      <xdr:col>1</xdr:col>
      <xdr:colOff>581025</xdr:colOff>
      <xdr:row>32</xdr:row>
      <xdr:rowOff>104775</xdr:rowOff>
    </xdr:from>
    <xdr:to>
      <xdr:col>4</xdr:col>
      <xdr:colOff>257175</xdr:colOff>
      <xdr:row>34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512824-170F-4C05-B14F-8692B0402B5A}"/>
            </a:ext>
          </a:extLst>
        </xdr:cNvPr>
        <xdr:cNvSpPr>
          <a:spLocks noChangeArrowheads="1"/>
        </xdr:cNvSpPr>
      </xdr:nvSpPr>
      <xdr:spPr bwMode="auto">
        <a:xfrm>
          <a:off x="2571750" y="6572250"/>
          <a:ext cx="185737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Aprobado por:</a:t>
          </a:r>
        </a:p>
        <a:p>
          <a:pPr algn="l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  Ka</a:t>
          </a:r>
        </a:p>
      </xdr:txBody>
    </xdr:sp>
    <xdr:clientData/>
  </xdr:twoCellAnchor>
  <xdr:twoCellAnchor>
    <xdr:from>
      <xdr:col>7</xdr:col>
      <xdr:colOff>276225</xdr:colOff>
      <xdr:row>32</xdr:row>
      <xdr:rowOff>104775</xdr:rowOff>
    </xdr:from>
    <xdr:to>
      <xdr:col>9</xdr:col>
      <xdr:colOff>276225</xdr:colOff>
      <xdr:row>34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F965CAD-6172-4668-A1D8-AF2D84766860}"/>
            </a:ext>
          </a:extLst>
        </xdr:cNvPr>
        <xdr:cNvSpPr>
          <a:spLocks noChangeArrowheads="1"/>
        </xdr:cNvSpPr>
      </xdr:nvSpPr>
      <xdr:spPr bwMode="auto">
        <a:xfrm>
          <a:off x="5867400" y="6572250"/>
          <a:ext cx="89535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Código:</a:t>
          </a:r>
        </a:p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DPT-755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32</xdr:row>
      <xdr:rowOff>118684</xdr:rowOff>
    </xdr:from>
    <xdr:to>
      <xdr:col>0</xdr:col>
      <xdr:colOff>1295399</xdr:colOff>
      <xdr:row>35</xdr:row>
      <xdr:rowOff>138544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2ACBC164-A788-4AA3-B18E-BFEB009E1268}"/>
            </a:ext>
          </a:extLst>
        </xdr:cNvPr>
        <xdr:cNvSpPr>
          <a:spLocks noChangeArrowheads="1"/>
        </xdr:cNvSpPr>
      </xdr:nvSpPr>
      <xdr:spPr bwMode="auto">
        <a:xfrm>
          <a:off x="95249" y="6582077"/>
          <a:ext cx="1200150" cy="4825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Actualizado por: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70C0"/>
              </a:solidFill>
              <a:latin typeface="Times New Roman"/>
              <a:cs typeface="Times New Roman"/>
            </a:rPr>
            <a:t>S. Cedeño</a:t>
          </a:r>
        </a:p>
      </xdr:txBody>
    </xdr:sp>
    <xdr:clientData/>
  </xdr:twoCellAnchor>
  <xdr:twoCellAnchor>
    <xdr:from>
      <xdr:col>4</xdr:col>
      <xdr:colOff>352424</xdr:colOff>
      <xdr:row>32</xdr:row>
      <xdr:rowOff>115979</xdr:rowOff>
    </xdr:from>
    <xdr:to>
      <xdr:col>6</xdr:col>
      <xdr:colOff>314324</xdr:colOff>
      <xdr:row>35</xdr:row>
      <xdr:rowOff>134470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7155A32D-9003-4863-A2CE-6D6D24863CC1}"/>
            </a:ext>
          </a:extLst>
        </xdr:cNvPr>
        <xdr:cNvSpPr>
          <a:spLocks noChangeArrowheads="1"/>
        </xdr:cNvSpPr>
      </xdr:nvSpPr>
      <xdr:spPr bwMode="auto">
        <a:xfrm>
          <a:off x="6312353" y="6579372"/>
          <a:ext cx="1132114" cy="4811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Fecha: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Sept/2023</a:t>
          </a:r>
        </a:p>
      </xdr:txBody>
    </xdr:sp>
    <xdr:clientData/>
  </xdr:twoCellAnchor>
  <xdr:twoCellAnchor>
    <xdr:from>
      <xdr:col>6</xdr:col>
      <xdr:colOff>314324</xdr:colOff>
      <xdr:row>32</xdr:row>
      <xdr:rowOff>115979</xdr:rowOff>
    </xdr:from>
    <xdr:to>
      <xdr:col>7</xdr:col>
      <xdr:colOff>371474</xdr:colOff>
      <xdr:row>35</xdr:row>
      <xdr:rowOff>134470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9E2EE7BE-FA5D-40CD-A031-4D05CA2C7B7F}"/>
            </a:ext>
          </a:extLst>
        </xdr:cNvPr>
        <xdr:cNvSpPr>
          <a:spLocks noChangeArrowheads="1"/>
        </xdr:cNvSpPr>
      </xdr:nvSpPr>
      <xdr:spPr bwMode="auto">
        <a:xfrm>
          <a:off x="7444467" y="6579372"/>
          <a:ext cx="519793" cy="4811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Versión: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3.2</a:t>
          </a:r>
        </a:p>
        <a:p>
          <a:pPr algn="l" rtl="0">
            <a:defRPr sz="1000"/>
          </a:pPr>
          <a:endParaRPr lang="es-EC" sz="1200" b="0" i="0" u="none" strike="noStrike" baseline="0">
            <a:solidFill>
              <a:srgbClr val="0000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1295399</xdr:colOff>
      <xdr:row>32</xdr:row>
      <xdr:rowOff>115978</xdr:rowOff>
    </xdr:from>
    <xdr:to>
      <xdr:col>1</xdr:col>
      <xdr:colOff>676274</xdr:colOff>
      <xdr:row>35</xdr:row>
      <xdr:rowOff>138545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18C33A18-CCFE-4315-97F2-8ABEB00727F3}"/>
            </a:ext>
          </a:extLst>
        </xdr:cNvPr>
        <xdr:cNvSpPr>
          <a:spLocks noChangeArrowheads="1"/>
        </xdr:cNvSpPr>
      </xdr:nvSpPr>
      <xdr:spPr bwMode="auto">
        <a:xfrm>
          <a:off x="1295399" y="6579371"/>
          <a:ext cx="3000375" cy="4852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Aprobado por:</a:t>
          </a:r>
        </a:p>
        <a:p>
          <a:pPr algn="ctr" rtl="0">
            <a:defRPr sz="1000"/>
          </a:pPr>
          <a:r>
            <a:rPr lang="es-EC" sz="1000" b="0" i="1" u="none" strike="noStrike" baseline="0">
              <a:solidFill>
                <a:srgbClr val="0070C0"/>
              </a:solidFill>
              <a:latin typeface="Times New Roman"/>
              <a:cs typeface="Times New Roman"/>
            </a:rPr>
            <a:t> </a:t>
          </a:r>
          <a:r>
            <a:rPr lang="es-EC" sz="1200" b="0" i="1" u="none" strike="noStrike" baseline="0">
              <a:solidFill>
                <a:srgbClr val="0070C0"/>
              </a:solidFill>
              <a:latin typeface="Times New Roman"/>
              <a:cs typeface="Times New Roman"/>
            </a:rPr>
            <a:t>JA</a:t>
          </a:r>
        </a:p>
      </xdr:txBody>
    </xdr:sp>
    <xdr:clientData/>
  </xdr:twoCellAnchor>
  <xdr:twoCellAnchor>
    <xdr:from>
      <xdr:col>1</xdr:col>
      <xdr:colOff>676274</xdr:colOff>
      <xdr:row>32</xdr:row>
      <xdr:rowOff>115979</xdr:rowOff>
    </xdr:from>
    <xdr:to>
      <xdr:col>4</xdr:col>
      <xdr:colOff>352424</xdr:colOff>
      <xdr:row>35</xdr:row>
      <xdr:rowOff>134470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B9F421D-0A92-417D-8A49-2C67623DFE0C}"/>
            </a:ext>
          </a:extLst>
        </xdr:cNvPr>
        <xdr:cNvSpPr>
          <a:spLocks noChangeArrowheads="1"/>
        </xdr:cNvSpPr>
      </xdr:nvSpPr>
      <xdr:spPr bwMode="auto">
        <a:xfrm>
          <a:off x="4295774" y="6579372"/>
          <a:ext cx="2016579" cy="4811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Aprobado por: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DM</a:t>
          </a:r>
        </a:p>
      </xdr:txBody>
    </xdr:sp>
    <xdr:clientData/>
  </xdr:twoCellAnchor>
  <xdr:twoCellAnchor>
    <xdr:from>
      <xdr:col>7</xdr:col>
      <xdr:colOff>371474</xdr:colOff>
      <xdr:row>32</xdr:row>
      <xdr:rowOff>115979</xdr:rowOff>
    </xdr:from>
    <xdr:to>
      <xdr:col>10</xdr:col>
      <xdr:colOff>285749</xdr:colOff>
      <xdr:row>35</xdr:row>
      <xdr:rowOff>134470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347DECB-575C-448A-8C26-716228E0DA9E}"/>
            </a:ext>
          </a:extLst>
        </xdr:cNvPr>
        <xdr:cNvSpPr>
          <a:spLocks noChangeArrowheads="1"/>
        </xdr:cNvSpPr>
      </xdr:nvSpPr>
      <xdr:spPr bwMode="auto">
        <a:xfrm>
          <a:off x="7964260" y="6579372"/>
          <a:ext cx="1302203" cy="4811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Código:</a:t>
          </a:r>
        </a:p>
        <a:p>
          <a:pPr algn="ctr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ECT-SC-FO-005A</a:t>
          </a:r>
        </a:p>
      </xdr:txBody>
    </xdr:sp>
    <xdr:clientData/>
  </xdr:twoCellAnchor>
  <xdr:twoCellAnchor editAs="oneCell">
    <xdr:from>
      <xdr:col>0</xdr:col>
      <xdr:colOff>38100</xdr:colOff>
      <xdr:row>1</xdr:row>
      <xdr:rowOff>47625</xdr:rowOff>
    </xdr:from>
    <xdr:to>
      <xdr:col>0</xdr:col>
      <xdr:colOff>2119593</xdr:colOff>
      <xdr:row>4</xdr:row>
      <xdr:rowOff>85725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C966673D-54A0-4095-8E60-E7E4FE1A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2081493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101</xdr:row>
      <xdr:rowOff>0</xdr:rowOff>
    </xdr:from>
    <xdr:to>
      <xdr:col>12</xdr:col>
      <xdr:colOff>600075</xdr:colOff>
      <xdr:row>103</xdr:row>
      <xdr:rowOff>9525</xdr:rowOff>
    </xdr:to>
    <xdr:pic>
      <xdr:nvPicPr>
        <xdr:cNvPr id="142378" name="1 Imagen">
          <a:extLst>
            <a:ext uri="{FF2B5EF4-FFF2-40B4-BE49-F238E27FC236}">
              <a16:creationId xmlns:a16="http://schemas.microsoft.com/office/drawing/2014/main" id="{9C8710FE-042A-4A96-B065-944AA9D4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16354425"/>
          <a:ext cx="28860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6</xdr:col>
      <xdr:colOff>771525</xdr:colOff>
      <xdr:row>22</xdr:row>
      <xdr:rowOff>28575</xdr:rowOff>
    </xdr:to>
    <xdr:pic>
      <xdr:nvPicPr>
        <xdr:cNvPr id="144468" name="1 Imagen">
          <a:extLst>
            <a:ext uri="{FF2B5EF4-FFF2-40B4-BE49-F238E27FC236}">
              <a16:creationId xmlns:a16="http://schemas.microsoft.com/office/drawing/2014/main" id="{1C35DC22-52BA-49EE-B006-5E90C065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90825"/>
          <a:ext cx="30575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12</xdr:col>
      <xdr:colOff>9525</xdr:colOff>
      <xdr:row>23</xdr:row>
      <xdr:rowOff>38100</xdr:rowOff>
    </xdr:to>
    <xdr:pic>
      <xdr:nvPicPr>
        <xdr:cNvPr id="144469" name="2 Imagen">
          <a:extLst>
            <a:ext uri="{FF2B5EF4-FFF2-40B4-BE49-F238E27FC236}">
              <a16:creationId xmlns:a16="http://schemas.microsoft.com/office/drawing/2014/main" id="{D0FF36AA-E984-4903-BDFD-409238235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2790825"/>
          <a:ext cx="30575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sqref="A1:IV65536"/>
    </sheetView>
  </sheetViews>
  <sheetFormatPr baseColWidth="10" defaultColWidth="10.85546875" defaultRowHeight="12.75" x14ac:dyDescent="0.2"/>
  <cols>
    <col min="1" max="1" width="29.85546875" style="1" customWidth="1"/>
    <col min="2" max="2" width="11.5703125" style="1" customWidth="1"/>
    <col min="3" max="3" width="13.42578125" style="1" customWidth="1"/>
    <col min="4" max="4" width="7.7109375" style="1" customWidth="1"/>
    <col min="5" max="5" width="7.85546875" style="1" customWidth="1"/>
    <col min="6" max="11" width="6.7109375" style="1" customWidth="1"/>
    <col min="12" max="12" width="7.28515625" style="1" customWidth="1"/>
    <col min="13" max="13" width="8.7109375" style="1" customWidth="1"/>
    <col min="14" max="14" width="8.5703125" style="1" customWidth="1"/>
    <col min="15" max="15" width="9.85546875" style="1" customWidth="1"/>
    <col min="16" max="16384" width="10.85546875" style="1"/>
  </cols>
  <sheetData>
    <row r="1" spans="1:15" ht="14.1" customHeight="1" x14ac:dyDescent="0.2">
      <c r="K1" s="2" t="s">
        <v>0</v>
      </c>
      <c r="L1" s="3"/>
      <c r="M1" s="3" t="s">
        <v>1</v>
      </c>
      <c r="N1" s="4" t="s">
        <v>2</v>
      </c>
      <c r="O1" s="3"/>
    </row>
    <row r="2" spans="1:15" ht="14.1" customHeight="1" x14ac:dyDescent="0.2">
      <c r="L2" s="5"/>
      <c r="M2" s="2" t="s">
        <v>3</v>
      </c>
      <c r="N2" s="3"/>
      <c r="O2" s="3"/>
    </row>
    <row r="3" spans="1:15" ht="14.1" customHeight="1" x14ac:dyDescent="0.2">
      <c r="L3" s="5"/>
      <c r="M3" s="2" t="s">
        <v>4</v>
      </c>
      <c r="N3" s="6"/>
      <c r="O3" s="6"/>
    </row>
    <row r="4" spans="1:15" ht="14.1" customHeight="1" x14ac:dyDescent="0.2">
      <c r="L4" s="5"/>
      <c r="M4" s="2" t="s">
        <v>5</v>
      </c>
      <c r="N4" s="6"/>
      <c r="O4" s="6"/>
    </row>
    <row r="5" spans="1:15" ht="22.5" x14ac:dyDescent="0.2">
      <c r="A5" s="7" t="s">
        <v>6</v>
      </c>
      <c r="B5" s="7"/>
      <c r="C5" s="7"/>
      <c r="D5" s="8"/>
      <c r="E5" s="9"/>
      <c r="F5" s="9"/>
      <c r="G5" s="9"/>
      <c r="H5" s="9"/>
      <c r="I5" s="9"/>
      <c r="J5" s="9"/>
      <c r="K5" s="9"/>
      <c r="L5" s="9"/>
      <c r="M5" s="10"/>
      <c r="N5" s="10"/>
      <c r="O5" s="10"/>
    </row>
    <row r="6" spans="1:15" ht="9.9499999999999993" customHeight="1" x14ac:dyDescent="0.2"/>
    <row r="7" spans="1:15" x14ac:dyDescent="0.2">
      <c r="A7" s="11" t="s">
        <v>7</v>
      </c>
      <c r="B7" s="11"/>
      <c r="C7" s="11"/>
      <c r="D7" s="12"/>
      <c r="E7" s="3"/>
      <c r="F7" s="3"/>
      <c r="K7" s="11" t="s">
        <v>8</v>
      </c>
      <c r="L7" s="3"/>
      <c r="M7" s="3"/>
      <c r="N7" s="3"/>
      <c r="O7" s="3"/>
    </row>
    <row r="8" spans="1:15" ht="9.9499999999999993" customHeight="1" thickBot="1" x14ac:dyDescent="0.25"/>
    <row r="9" spans="1:15" ht="18.75" customHeight="1" thickBot="1" x14ac:dyDescent="0.25">
      <c r="A9" s="193" t="s">
        <v>9</v>
      </c>
      <c r="B9" s="13" t="s">
        <v>10</v>
      </c>
      <c r="C9" s="14"/>
      <c r="D9" s="14"/>
      <c r="E9" s="15"/>
      <c r="F9" s="16" t="s">
        <v>11</v>
      </c>
      <c r="G9" s="17"/>
      <c r="H9" s="17"/>
      <c r="I9" s="17"/>
      <c r="J9" s="17"/>
      <c r="K9" s="17"/>
      <c r="L9" s="13" t="s">
        <v>12</v>
      </c>
      <c r="M9" s="14"/>
      <c r="N9" s="14"/>
      <c r="O9" s="15"/>
    </row>
    <row r="10" spans="1:15" ht="15.75" customHeight="1" thickBot="1" x14ac:dyDescent="0.25">
      <c r="A10" s="194"/>
      <c r="B10" s="18" t="s">
        <v>13</v>
      </c>
      <c r="C10" s="18" t="s">
        <v>14</v>
      </c>
      <c r="D10" s="18" t="s">
        <v>15</v>
      </c>
      <c r="E10" s="19" t="s">
        <v>16</v>
      </c>
      <c r="F10" s="20"/>
      <c r="G10" s="21"/>
      <c r="H10" s="21"/>
      <c r="I10" s="21"/>
      <c r="J10" s="21"/>
      <c r="K10" s="21"/>
      <c r="L10" s="22" t="s">
        <v>15</v>
      </c>
      <c r="M10" s="23" t="s">
        <v>16</v>
      </c>
      <c r="N10" s="23" t="s">
        <v>17</v>
      </c>
      <c r="O10" s="24" t="s">
        <v>18</v>
      </c>
    </row>
    <row r="11" spans="1:15" ht="18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18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ht="18" customHeight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ht="18" customHeight="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ht="18" customHeight="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18" customHeight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8" customHeight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ht="18" customHeight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ht="18" customHeigh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ht="18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ht="18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ht="18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ht="18" customHeigh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18" customHeigh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ht="18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ht="18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18" customHeight="1" thickBot="1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 ht="12.6" customHeight="1" x14ac:dyDescent="0.2"/>
    <row r="29" spans="1:15" ht="12.6" customHeight="1" x14ac:dyDescent="0.2"/>
    <row r="30" spans="1:15" ht="12.6" customHeight="1" x14ac:dyDescent="0.2">
      <c r="A30" s="3"/>
      <c r="D30" s="3"/>
      <c r="E30" s="3"/>
      <c r="F30" s="3"/>
      <c r="H30" s="3"/>
      <c r="I30" s="3"/>
      <c r="J30" s="3"/>
      <c r="K30" s="3"/>
      <c r="M30" s="3"/>
      <c r="N30" s="3"/>
      <c r="O30" s="3"/>
    </row>
    <row r="31" spans="1:15" ht="12" customHeight="1" x14ac:dyDescent="0.2">
      <c r="A31" s="28" t="s">
        <v>19</v>
      </c>
      <c r="B31" s="28"/>
      <c r="C31" s="28"/>
      <c r="D31" s="10" t="s">
        <v>20</v>
      </c>
      <c r="E31" s="10"/>
      <c r="F31" s="10"/>
      <c r="H31" s="10" t="s">
        <v>21</v>
      </c>
      <c r="I31" s="10"/>
      <c r="J31" s="10"/>
      <c r="M31" s="10" t="s">
        <v>22</v>
      </c>
      <c r="N31" s="10"/>
      <c r="O31" s="10"/>
    </row>
    <row r="32" spans="1:15" ht="12" customHeight="1" x14ac:dyDescent="0.2"/>
  </sheetData>
  <mergeCells count="1">
    <mergeCell ref="A9: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CD7C-E36E-4B54-8846-A426AA4548C7}">
  <sheetPr>
    <pageSetUpPr fitToPage="1"/>
  </sheetPr>
  <dimension ref="A1:O34"/>
  <sheetViews>
    <sheetView tabSelected="1" view="pageLayout" topLeftCell="A21" zoomScale="70" zoomScaleNormal="145" zoomScalePageLayoutView="70" workbookViewId="0">
      <selection activeCell="L41" sqref="L40:L41"/>
    </sheetView>
  </sheetViews>
  <sheetFormatPr baseColWidth="10" defaultColWidth="10.85546875" defaultRowHeight="12.75" x14ac:dyDescent="0.2"/>
  <cols>
    <col min="1" max="1" width="51.5703125" style="1" customWidth="1"/>
    <col min="2" max="2" width="11.5703125" style="1" customWidth="1"/>
    <col min="3" max="3" width="13.42578125" style="1" customWidth="1"/>
    <col min="4" max="4" width="8.28515625" style="1" customWidth="1"/>
    <col min="5" max="5" width="10" style="1" customWidth="1"/>
    <col min="6" max="10" width="6.7109375" style="1" customWidth="1"/>
    <col min="11" max="11" width="8.7109375" style="1" customWidth="1"/>
    <col min="12" max="12" width="9.5703125" style="1" customWidth="1"/>
    <col min="13" max="13" width="12.140625" style="1" customWidth="1"/>
    <col min="14" max="14" width="12.42578125" style="1" customWidth="1"/>
    <col min="15" max="15" width="11.7109375" style="1" bestFit="1" customWidth="1"/>
    <col min="16" max="16384" width="10.85546875" style="1"/>
  </cols>
  <sheetData>
    <row r="1" spans="1:15" ht="14.1" customHeight="1" x14ac:dyDescent="0.2">
      <c r="E1" s="208" t="s">
        <v>397</v>
      </c>
      <c r="F1" s="208"/>
      <c r="G1" s="208"/>
      <c r="H1" s="3"/>
      <c r="I1" s="3"/>
      <c r="K1" s="195"/>
      <c r="L1" s="196"/>
      <c r="M1" s="4" t="s">
        <v>2</v>
      </c>
      <c r="N1" s="3"/>
    </row>
    <row r="2" spans="1:15" ht="14.1" customHeight="1" x14ac:dyDescent="0.2">
      <c r="K2" s="5"/>
      <c r="L2" s="2" t="s">
        <v>3</v>
      </c>
      <c r="M2" s="187"/>
      <c r="N2" s="3"/>
    </row>
    <row r="3" spans="1:15" ht="14.1" customHeight="1" x14ac:dyDescent="0.2">
      <c r="K3" s="5"/>
      <c r="L3" s="2" t="s">
        <v>4</v>
      </c>
      <c r="M3" s="197"/>
      <c r="N3" s="197"/>
    </row>
    <row r="4" spans="1:15" ht="14.1" customHeight="1" x14ac:dyDescent="0.2">
      <c r="D4" s="198"/>
      <c r="E4" s="198"/>
      <c r="F4" s="198"/>
      <c r="G4" s="198"/>
      <c r="H4" s="198"/>
      <c r="K4" s="5"/>
      <c r="L4" s="2" t="s">
        <v>83</v>
      </c>
      <c r="M4" s="6"/>
      <c r="N4" s="6"/>
    </row>
    <row r="5" spans="1:15" ht="22.5" x14ac:dyDescent="0.2">
      <c r="A5" s="199" t="s">
        <v>396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</row>
    <row r="6" spans="1:15" ht="9.9499999999999993" customHeight="1" x14ac:dyDescent="0.2">
      <c r="C6" s="28"/>
    </row>
    <row r="7" spans="1:15" x14ac:dyDescent="0.2">
      <c r="A7" s="11" t="s">
        <v>7</v>
      </c>
      <c r="B7" s="11"/>
      <c r="C7" s="189"/>
      <c r="D7" s="3"/>
      <c r="E7" s="3"/>
      <c r="F7" s="29"/>
      <c r="K7" s="3"/>
      <c r="L7" s="3"/>
      <c r="M7" s="3"/>
      <c r="N7" s="3"/>
    </row>
    <row r="8" spans="1:15" ht="9.9499999999999993" customHeight="1" thickBot="1" x14ac:dyDescent="0.25"/>
    <row r="9" spans="1:15" ht="18.75" customHeight="1" thickBot="1" x14ac:dyDescent="0.25">
      <c r="A9" s="200" t="s">
        <v>9</v>
      </c>
      <c r="B9" s="14" t="s">
        <v>10</v>
      </c>
      <c r="C9" s="54"/>
      <c r="D9" s="14"/>
      <c r="E9" s="15"/>
      <c r="F9" s="202" t="s">
        <v>11</v>
      </c>
      <c r="G9" s="203"/>
      <c r="H9" s="203"/>
      <c r="I9" s="203"/>
      <c r="J9" s="204"/>
      <c r="K9" s="13" t="s">
        <v>12</v>
      </c>
      <c r="L9" s="14"/>
      <c r="M9" s="14"/>
      <c r="N9" s="15"/>
    </row>
    <row r="10" spans="1:15" ht="15.75" customHeight="1" thickBot="1" x14ac:dyDescent="0.25">
      <c r="A10" s="201"/>
      <c r="B10" s="176" t="s">
        <v>13</v>
      </c>
      <c r="C10" s="18" t="s">
        <v>17</v>
      </c>
      <c r="D10" s="18" t="s">
        <v>16</v>
      </c>
      <c r="E10" s="19" t="s">
        <v>15</v>
      </c>
      <c r="F10" s="205"/>
      <c r="G10" s="206"/>
      <c r="H10" s="206"/>
      <c r="I10" s="206"/>
      <c r="J10" s="207"/>
      <c r="K10" s="22" t="s">
        <v>15</v>
      </c>
      <c r="L10" s="23" t="s">
        <v>16</v>
      </c>
      <c r="M10" s="23" t="s">
        <v>17</v>
      </c>
      <c r="N10" s="24" t="s">
        <v>23</v>
      </c>
    </row>
    <row r="11" spans="1:15" ht="18" customHeight="1" x14ac:dyDescent="0.2">
      <c r="A11" s="192"/>
      <c r="B11" s="179"/>
      <c r="C11" s="190"/>
      <c r="D11" s="175"/>
      <c r="E11" s="175"/>
      <c r="F11" s="25"/>
      <c r="G11" s="93"/>
      <c r="H11" s="26"/>
      <c r="I11" s="26"/>
      <c r="J11" s="26"/>
      <c r="K11" s="31"/>
      <c r="L11" s="36"/>
      <c r="M11" s="32"/>
      <c r="N11" s="38"/>
      <c r="O11" s="1" t="str">
        <f>+IF(C11="","",(C11/D11))</f>
        <v/>
      </c>
    </row>
    <row r="12" spans="1:15" ht="18" customHeight="1" x14ac:dyDescent="0.2">
      <c r="A12" s="188"/>
      <c r="B12" s="166"/>
      <c r="C12" s="191"/>
      <c r="D12" s="175"/>
      <c r="E12" s="175"/>
      <c r="F12" s="26"/>
      <c r="G12" s="93"/>
      <c r="H12" s="26"/>
      <c r="I12" s="26"/>
      <c r="J12" s="26"/>
      <c r="K12" s="31"/>
      <c r="L12" s="35"/>
      <c r="M12" s="30"/>
      <c r="N12" s="38"/>
      <c r="O12" s="1" t="str">
        <f t="shared" ref="O12:O15" si="0">+IF(C12="","",(C12/D12))</f>
        <v/>
      </c>
    </row>
    <row r="13" spans="1:15" ht="18" customHeight="1" x14ac:dyDescent="0.2">
      <c r="A13" s="188"/>
      <c r="B13" s="177"/>
      <c r="C13" s="191"/>
      <c r="D13" s="31"/>
      <c r="E13" s="175"/>
      <c r="F13" s="26"/>
      <c r="G13" s="93"/>
      <c r="H13" s="26"/>
      <c r="I13" s="26"/>
      <c r="J13" s="26"/>
      <c r="K13" s="31"/>
      <c r="L13" s="35"/>
      <c r="M13" s="30"/>
      <c r="N13" s="38"/>
      <c r="O13" s="1" t="str">
        <f t="shared" si="0"/>
        <v/>
      </c>
    </row>
    <row r="14" spans="1:15" ht="18" customHeight="1" x14ac:dyDescent="0.2">
      <c r="A14" s="188"/>
      <c r="B14" s="178"/>
      <c r="C14" s="191"/>
      <c r="D14" s="92"/>
      <c r="E14" s="175"/>
      <c r="F14" s="26"/>
      <c r="G14" s="93"/>
      <c r="H14" s="26"/>
      <c r="I14" s="26"/>
      <c r="J14" s="26"/>
      <c r="K14" s="31"/>
      <c r="L14" s="26"/>
      <c r="M14" s="30"/>
      <c r="N14" s="26"/>
      <c r="O14" s="1" t="str">
        <f t="shared" si="0"/>
        <v/>
      </c>
    </row>
    <row r="15" spans="1:15" ht="18" customHeight="1" x14ac:dyDescent="0.2">
      <c r="A15" s="26"/>
      <c r="B15" s="165"/>
      <c r="C15" s="191"/>
      <c r="D15" s="31"/>
      <c r="E15" s="31"/>
      <c r="F15" s="26"/>
      <c r="G15" s="93"/>
      <c r="H15" s="26"/>
      <c r="I15" s="26"/>
      <c r="J15" s="26"/>
      <c r="K15" s="26"/>
      <c r="L15" s="26"/>
      <c r="M15" s="30"/>
      <c r="N15" s="26"/>
      <c r="O15" s="1" t="str">
        <f t="shared" si="0"/>
        <v/>
      </c>
    </row>
    <row r="16" spans="1:15" ht="18" customHeight="1" x14ac:dyDescent="0.2">
      <c r="A16" s="26"/>
      <c r="B16" s="93"/>
      <c r="C16" s="191"/>
      <c r="D16" s="26"/>
      <c r="E16" s="26"/>
      <c r="F16" s="26"/>
      <c r="G16" s="93"/>
      <c r="H16" s="26"/>
      <c r="I16" s="26"/>
      <c r="J16" s="26"/>
      <c r="K16" s="26"/>
      <c r="L16" s="26"/>
      <c r="M16" s="26"/>
      <c r="N16" s="26"/>
    </row>
    <row r="17" spans="1:14" ht="18" customHeight="1" x14ac:dyDescent="0.2">
      <c r="A17" s="26"/>
      <c r="B17" s="93"/>
      <c r="C17" s="191"/>
      <c r="D17" s="26"/>
      <c r="E17" s="26"/>
      <c r="F17" s="26"/>
      <c r="G17" s="93"/>
      <c r="H17" s="26"/>
      <c r="I17" s="26"/>
      <c r="J17" s="26"/>
      <c r="K17" s="26"/>
      <c r="L17" s="26"/>
      <c r="M17" s="26"/>
      <c r="N17" s="26"/>
    </row>
    <row r="18" spans="1:14" ht="18" customHeight="1" x14ac:dyDescent="0.2">
      <c r="A18" s="26"/>
      <c r="B18" s="93"/>
      <c r="C18" s="191"/>
      <c r="D18" s="26"/>
      <c r="E18" s="26"/>
      <c r="F18" s="26"/>
      <c r="G18" s="93"/>
      <c r="H18" s="26"/>
      <c r="I18" s="26"/>
      <c r="J18" s="26"/>
      <c r="K18" s="26"/>
      <c r="L18" s="26"/>
      <c r="M18" s="26"/>
      <c r="N18" s="26"/>
    </row>
    <row r="19" spans="1:14" ht="18" customHeight="1" x14ac:dyDescent="0.2">
      <c r="A19" s="26"/>
      <c r="B19" s="93"/>
      <c r="C19" s="191"/>
      <c r="D19" s="26"/>
      <c r="E19" s="26"/>
      <c r="F19" s="26"/>
      <c r="G19" s="93"/>
      <c r="H19" s="26"/>
      <c r="I19" s="26"/>
      <c r="J19" s="26"/>
      <c r="K19" s="26"/>
      <c r="L19" s="26"/>
      <c r="M19" s="26"/>
      <c r="N19" s="26"/>
    </row>
    <row r="20" spans="1:14" ht="18" customHeight="1" x14ac:dyDescent="0.2">
      <c r="A20" s="26"/>
      <c r="B20" s="93"/>
      <c r="C20" s="26"/>
      <c r="D20" s="26"/>
      <c r="E20" s="26"/>
      <c r="F20" s="26"/>
      <c r="G20" s="93"/>
      <c r="H20" s="26"/>
      <c r="I20" s="26"/>
      <c r="J20" s="26"/>
      <c r="K20" s="26"/>
      <c r="L20" s="26"/>
      <c r="M20" s="26"/>
      <c r="N20" s="26"/>
    </row>
    <row r="21" spans="1:14" ht="18" customHeight="1" x14ac:dyDescent="0.2">
      <c r="A21" s="26"/>
      <c r="B21" s="93"/>
      <c r="C21" s="26"/>
      <c r="D21" s="26"/>
      <c r="E21" s="26"/>
      <c r="F21" s="26"/>
      <c r="G21" s="93"/>
      <c r="H21" s="26"/>
      <c r="I21" s="26"/>
      <c r="J21" s="26"/>
      <c r="K21" s="26"/>
      <c r="L21" s="26"/>
      <c r="M21" s="26"/>
      <c r="N21" s="26"/>
    </row>
    <row r="22" spans="1:14" ht="18" customHeight="1" x14ac:dyDescent="0.2">
      <c r="A22" s="26"/>
      <c r="B22" s="93"/>
      <c r="C22" s="26"/>
      <c r="D22" s="26"/>
      <c r="E22" s="26"/>
      <c r="F22" s="26"/>
      <c r="G22" s="93"/>
      <c r="H22" s="26"/>
      <c r="I22" s="26"/>
      <c r="J22" s="26"/>
      <c r="K22" s="26"/>
      <c r="L22" s="26"/>
      <c r="M22" s="26"/>
      <c r="N22" s="26"/>
    </row>
    <row r="23" spans="1:14" ht="18" customHeight="1" x14ac:dyDescent="0.2">
      <c r="A23" s="26"/>
      <c r="B23" s="93"/>
      <c r="C23" s="26"/>
      <c r="D23" s="26"/>
      <c r="E23" s="26"/>
      <c r="F23" s="26"/>
      <c r="G23" s="93"/>
      <c r="H23" s="26"/>
      <c r="I23" s="26"/>
      <c r="J23" s="26"/>
      <c r="K23" s="26"/>
      <c r="L23" s="26"/>
      <c r="M23" s="26"/>
      <c r="N23" s="26"/>
    </row>
    <row r="24" spans="1:14" ht="18" customHeight="1" x14ac:dyDescent="0.2">
      <c r="A24" s="26"/>
      <c r="B24" s="93"/>
      <c r="C24" s="26"/>
      <c r="D24" s="26"/>
      <c r="E24" s="26"/>
      <c r="F24" s="26"/>
      <c r="G24" s="93"/>
      <c r="H24" s="26"/>
      <c r="I24" s="26"/>
      <c r="J24" s="26"/>
      <c r="K24" s="26"/>
      <c r="L24" s="26"/>
      <c r="M24" s="26"/>
      <c r="N24" s="26"/>
    </row>
    <row r="25" spans="1:14" ht="18" customHeight="1" x14ac:dyDescent="0.2">
      <c r="A25" s="26"/>
      <c r="B25" s="93"/>
      <c r="C25" s="26"/>
      <c r="D25" s="26"/>
      <c r="E25" s="26"/>
      <c r="F25" s="26"/>
      <c r="G25" s="93"/>
      <c r="H25" s="26"/>
      <c r="I25" s="26"/>
      <c r="J25" s="26"/>
      <c r="K25" s="26"/>
      <c r="L25" s="26"/>
      <c r="M25" s="26"/>
      <c r="N25" s="26"/>
    </row>
    <row r="26" spans="1:14" ht="18" customHeight="1" thickBot="1" x14ac:dyDescent="0.25">
      <c r="A26" s="27"/>
      <c r="B26" s="94"/>
      <c r="C26" s="27"/>
      <c r="D26" s="27"/>
      <c r="E26" s="27"/>
      <c r="F26" s="27"/>
      <c r="G26" s="94"/>
      <c r="H26" s="27"/>
      <c r="I26" s="27"/>
      <c r="J26" s="27"/>
      <c r="K26" s="27"/>
      <c r="L26" s="27"/>
      <c r="M26" s="27"/>
      <c r="N26" s="27"/>
    </row>
    <row r="27" spans="1:14" ht="12.6" customHeight="1" x14ac:dyDescent="0.2"/>
    <row r="28" spans="1:14" ht="12.6" customHeight="1" x14ac:dyDescent="0.2"/>
    <row r="29" spans="1:14" ht="12.6" customHeight="1" x14ac:dyDescent="0.2">
      <c r="A29" s="3"/>
      <c r="D29" s="3"/>
      <c r="E29" s="3"/>
      <c r="F29" s="3"/>
      <c r="H29" s="3"/>
      <c r="I29" s="3"/>
      <c r="J29" s="3"/>
      <c r="L29" s="3"/>
      <c r="M29" s="3"/>
      <c r="N29" s="3"/>
    </row>
    <row r="30" spans="1:14" ht="12" customHeight="1" x14ac:dyDescent="0.2">
      <c r="A30" s="28" t="s">
        <v>19</v>
      </c>
      <c r="B30" s="28"/>
      <c r="C30" s="28"/>
      <c r="D30" s="10" t="s">
        <v>20</v>
      </c>
      <c r="E30" s="10"/>
      <c r="F30" s="10"/>
      <c r="H30" s="10" t="s">
        <v>115</v>
      </c>
      <c r="I30" s="10"/>
      <c r="J30" s="10"/>
      <c r="L30" s="10" t="s">
        <v>22</v>
      </c>
      <c r="M30" s="10"/>
      <c r="N30" s="10"/>
    </row>
    <row r="31" spans="1:14" ht="12" customHeight="1" x14ac:dyDescent="0.2">
      <c r="A31" s="1" t="s">
        <v>401</v>
      </c>
      <c r="D31" s="1" t="s">
        <v>402</v>
      </c>
      <c r="H31" s="1" t="s">
        <v>403</v>
      </c>
      <c r="L31" s="1" t="s">
        <v>398</v>
      </c>
      <c r="M31" s="3"/>
      <c r="N31" s="3"/>
    </row>
    <row r="32" spans="1:14" x14ac:dyDescent="0.2">
      <c r="L32" s="1" t="s">
        <v>399</v>
      </c>
      <c r="M32" s="6"/>
      <c r="N32" s="6"/>
    </row>
    <row r="33" spans="12:14" ht="12.75" customHeight="1" x14ac:dyDescent="0.2">
      <c r="L33" s="1" t="s">
        <v>400</v>
      </c>
      <c r="M33" s="6"/>
      <c r="N33" s="6"/>
    </row>
    <row r="34" spans="12:14" ht="10.5" customHeight="1" x14ac:dyDescent="0.2">
      <c r="L34" s="42"/>
    </row>
  </sheetData>
  <mergeCells count="7">
    <mergeCell ref="K1:L1"/>
    <mergeCell ref="M3:N3"/>
    <mergeCell ref="D4:H4"/>
    <mergeCell ref="A5:N5"/>
    <mergeCell ref="A9:A10"/>
    <mergeCell ref="F9:J10"/>
    <mergeCell ref="E1:G1"/>
  </mergeCells>
  <pageMargins left="0.25" right="0.25" top="0.75" bottom="0.75" header="0.3" footer="0.3"/>
  <pageSetup paperSize="9" scale="7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"/>
  <sheetViews>
    <sheetView showGridLines="0" workbookViewId="0">
      <selection activeCell="D36" sqref="D36"/>
    </sheetView>
  </sheetViews>
  <sheetFormatPr baseColWidth="10" defaultRowHeight="12.75" x14ac:dyDescent="0.2"/>
  <cols>
    <col min="1" max="1" width="11.42578125" customWidth="1"/>
    <col min="2" max="2" width="21.140625" customWidth="1"/>
    <col min="3" max="3" width="14.42578125" bestFit="1" customWidth="1"/>
    <col min="4" max="4" width="14.140625" customWidth="1"/>
    <col min="5" max="5" width="16" customWidth="1"/>
    <col min="6" max="6" width="13.42578125" customWidth="1"/>
  </cols>
  <sheetData>
    <row r="1" spans="1:27" x14ac:dyDescent="0.2">
      <c r="A1" s="39" t="s">
        <v>88</v>
      </c>
    </row>
    <row r="2" spans="1:27" x14ac:dyDescent="0.2">
      <c r="B2" s="40" t="s">
        <v>9</v>
      </c>
      <c r="C2" s="40" t="s">
        <v>15</v>
      </c>
      <c r="D2" s="40" t="s">
        <v>87</v>
      </c>
      <c r="E2" s="40" t="s">
        <v>17</v>
      </c>
    </row>
    <row r="3" spans="1:27" hidden="1" x14ac:dyDescent="0.2">
      <c r="B3" t="s">
        <v>62</v>
      </c>
      <c r="C3">
        <v>225</v>
      </c>
      <c r="E3" s="37">
        <f>+C3*3000</f>
        <v>675000</v>
      </c>
    </row>
    <row r="4" spans="1:27" hidden="1" x14ac:dyDescent="0.2">
      <c r="B4" t="s">
        <v>37</v>
      </c>
      <c r="C4">
        <v>615</v>
      </c>
      <c r="E4" s="37">
        <f>+C4*300</f>
        <v>184500</v>
      </c>
    </row>
    <row r="5" spans="1:27" x14ac:dyDescent="0.2">
      <c r="B5" t="s">
        <v>24</v>
      </c>
      <c r="C5">
        <v>531</v>
      </c>
      <c r="D5" s="41">
        <v>6000</v>
      </c>
      <c r="E5" s="37">
        <f>+(C5*5000)+D5</f>
        <v>2661000</v>
      </c>
    </row>
    <row r="6" spans="1:27" x14ac:dyDescent="0.2">
      <c r="B6" t="s">
        <v>56</v>
      </c>
      <c r="C6">
        <v>1693</v>
      </c>
      <c r="D6" s="41">
        <v>400</v>
      </c>
      <c r="E6" s="37">
        <f>+(C6*500)+D6</f>
        <v>846900</v>
      </c>
    </row>
    <row r="7" spans="1:27" x14ac:dyDescent="0.2">
      <c r="B7" t="s">
        <v>59</v>
      </c>
      <c r="C7">
        <v>887</v>
      </c>
      <c r="D7" s="37">
        <v>100</v>
      </c>
      <c r="E7" s="37">
        <f>(C7*400)+D7</f>
        <v>354900</v>
      </c>
    </row>
    <row r="8" spans="1:27" x14ac:dyDescent="0.2">
      <c r="E8" s="37"/>
    </row>
    <row r="9" spans="1:27" x14ac:dyDescent="0.2">
      <c r="A9">
        <v>0</v>
      </c>
      <c r="B9">
        <v>10</v>
      </c>
      <c r="C9" t="s">
        <v>49</v>
      </c>
      <c r="D9" t="s">
        <v>50</v>
      </c>
      <c r="E9" s="37"/>
      <c r="F9" t="s">
        <v>311</v>
      </c>
      <c r="G9" t="s">
        <v>312</v>
      </c>
      <c r="H9" s="37">
        <v>100000</v>
      </c>
      <c r="I9" t="s">
        <v>48</v>
      </c>
      <c r="J9">
        <v>0</v>
      </c>
      <c r="K9" t="s">
        <v>48</v>
      </c>
      <c r="L9">
        <v>0</v>
      </c>
      <c r="M9" t="s">
        <v>48</v>
      </c>
      <c r="N9">
        <v>0</v>
      </c>
      <c r="O9" s="37">
        <v>1768</v>
      </c>
      <c r="P9" s="33">
        <v>43973</v>
      </c>
      <c r="Q9" s="34">
        <v>0.40625</v>
      </c>
      <c r="R9" t="s">
        <v>313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3">
        <v>43973</v>
      </c>
      <c r="AA9" s="34">
        <v>0.40625</v>
      </c>
    </row>
    <row r="10" spans="1:27" x14ac:dyDescent="0.2">
      <c r="E10" s="37"/>
    </row>
    <row r="12" spans="1:27" x14ac:dyDescent="0.2">
      <c r="A12">
        <v>10018946</v>
      </c>
      <c r="B12">
        <v>10</v>
      </c>
      <c r="C12" t="s">
        <v>49</v>
      </c>
      <c r="D12" t="s">
        <v>50</v>
      </c>
      <c r="F12" t="s">
        <v>127</v>
      </c>
      <c r="G12" t="s">
        <v>128</v>
      </c>
      <c r="H12" s="37">
        <v>1200</v>
      </c>
      <c r="I12" t="s">
        <v>48</v>
      </c>
      <c r="J12" s="37">
        <v>1200</v>
      </c>
      <c r="K12" t="s">
        <v>48</v>
      </c>
      <c r="L12">
        <v>0</v>
      </c>
      <c r="M12" t="s">
        <v>48</v>
      </c>
      <c r="N12">
        <v>0</v>
      </c>
      <c r="O12">
        <v>126.92</v>
      </c>
      <c r="P12" s="33">
        <v>43497</v>
      </c>
      <c r="Q12" s="34">
        <v>0.6875</v>
      </c>
      <c r="R12" t="s">
        <v>129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s="33">
        <v>43497</v>
      </c>
      <c r="AA12" s="34">
        <v>0.6875</v>
      </c>
    </row>
    <row r="14" spans="1:27" x14ac:dyDescent="0.2">
      <c r="B14" t="s">
        <v>139</v>
      </c>
      <c r="C14" t="s">
        <v>140</v>
      </c>
      <c r="D14" s="37">
        <v>2125.38</v>
      </c>
      <c r="E14" s="37">
        <v>2125.38</v>
      </c>
      <c r="F14">
        <v>0</v>
      </c>
      <c r="G14">
        <v>0</v>
      </c>
      <c r="H14">
        <v>0</v>
      </c>
      <c r="I14" s="37">
        <v>2125.38</v>
      </c>
      <c r="J14" t="s">
        <v>126</v>
      </c>
    </row>
    <row r="15" spans="1:27" x14ac:dyDescent="0.2">
      <c r="A15">
        <v>0</v>
      </c>
      <c r="B15">
        <v>10</v>
      </c>
      <c r="C15" t="s">
        <v>93</v>
      </c>
      <c r="D15" t="s">
        <v>94</v>
      </c>
      <c r="F15" t="s">
        <v>327</v>
      </c>
      <c r="G15" t="s">
        <v>328</v>
      </c>
      <c r="H15" s="37">
        <v>70000</v>
      </c>
      <c r="I15" t="s">
        <v>48</v>
      </c>
      <c r="J15">
        <v>0</v>
      </c>
      <c r="K15" t="s">
        <v>48</v>
      </c>
      <c r="L15">
        <v>0</v>
      </c>
      <c r="M15" t="s">
        <v>48</v>
      </c>
      <c r="N15">
        <v>0</v>
      </c>
      <c r="O15">
        <v>70</v>
      </c>
      <c r="P15" s="33">
        <v>44019</v>
      </c>
      <c r="Q15" s="34">
        <v>0.6118055555555556</v>
      </c>
      <c r="R15" t="s">
        <v>329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3">
        <v>44019</v>
      </c>
      <c r="AA15" s="34">
        <v>0.6118055555555556</v>
      </c>
    </row>
    <row r="17" spans="1:27" x14ac:dyDescent="0.2">
      <c r="A17">
        <v>0</v>
      </c>
      <c r="B17">
        <v>130</v>
      </c>
      <c r="C17" t="s">
        <v>49</v>
      </c>
      <c r="D17" t="s">
        <v>50</v>
      </c>
      <c r="F17" t="s">
        <v>252</v>
      </c>
      <c r="G17" t="s">
        <v>253</v>
      </c>
      <c r="H17" s="37">
        <v>36000</v>
      </c>
      <c r="I17" t="s">
        <v>48</v>
      </c>
      <c r="J17">
        <v>0</v>
      </c>
      <c r="K17" t="s">
        <v>48</v>
      </c>
      <c r="L17">
        <v>0</v>
      </c>
      <c r="M17" t="s">
        <v>48</v>
      </c>
      <c r="N17">
        <v>0</v>
      </c>
      <c r="O17" s="37">
        <v>2674.44</v>
      </c>
      <c r="P17" s="33">
        <v>43882</v>
      </c>
      <c r="Q17" s="34">
        <v>0.34722222222222227</v>
      </c>
      <c r="R17" t="s">
        <v>254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3">
        <v>43882</v>
      </c>
      <c r="AA17" s="34">
        <v>0.34722222222222227</v>
      </c>
    </row>
    <row r="19" spans="1:27" x14ac:dyDescent="0.2">
      <c r="A19">
        <v>0</v>
      </c>
      <c r="B19">
        <v>30</v>
      </c>
      <c r="C19" t="s">
        <v>49</v>
      </c>
      <c r="D19" t="s">
        <v>50</v>
      </c>
      <c r="F19" t="s">
        <v>314</v>
      </c>
      <c r="G19" t="s">
        <v>315</v>
      </c>
      <c r="H19" s="37">
        <v>36000</v>
      </c>
      <c r="I19" t="s">
        <v>48</v>
      </c>
      <c r="J19" s="37">
        <v>24624</v>
      </c>
      <c r="K19" t="s">
        <v>48</v>
      </c>
      <c r="L19" s="37">
        <v>11376</v>
      </c>
      <c r="M19" t="s">
        <v>48</v>
      </c>
      <c r="N19">
        <v>0</v>
      </c>
      <c r="O19" s="37">
        <v>5275.35</v>
      </c>
      <c r="P19" s="33">
        <v>43945</v>
      </c>
      <c r="Q19" s="34">
        <v>0.44722222222222219</v>
      </c>
      <c r="R19" t="s">
        <v>316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s="33">
        <v>43945</v>
      </c>
      <c r="AA19" s="34">
        <v>0.44722222222222219</v>
      </c>
    </row>
    <row r="20" spans="1:27" x14ac:dyDescent="0.2">
      <c r="P20" s="33"/>
      <c r="Q20" s="34"/>
      <c r="Z20" s="33"/>
      <c r="AA20" s="34"/>
    </row>
    <row r="21" spans="1:27" x14ac:dyDescent="0.2">
      <c r="A21">
        <v>0</v>
      </c>
      <c r="B21">
        <v>70</v>
      </c>
      <c r="C21" t="s">
        <v>49</v>
      </c>
      <c r="D21" t="s">
        <v>50</v>
      </c>
      <c r="F21" t="s">
        <v>317</v>
      </c>
      <c r="G21" t="s">
        <v>318</v>
      </c>
      <c r="H21" s="37">
        <v>64800</v>
      </c>
      <c r="I21" t="s">
        <v>48</v>
      </c>
      <c r="J21" s="37">
        <v>0</v>
      </c>
      <c r="K21" t="s">
        <v>48</v>
      </c>
      <c r="L21">
        <v>0</v>
      </c>
      <c r="M21" t="s">
        <v>48</v>
      </c>
      <c r="N21">
        <v>0</v>
      </c>
      <c r="O21" s="37">
        <v>5717.52</v>
      </c>
      <c r="P21" s="33">
        <v>43959</v>
      </c>
      <c r="Q21" s="34">
        <v>0.47430555555555554</v>
      </c>
      <c r="R21" t="s">
        <v>319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3">
        <v>43959</v>
      </c>
      <c r="AA21" s="34">
        <v>0.47430555555555554</v>
      </c>
    </row>
    <row r="22" spans="1:27" x14ac:dyDescent="0.2">
      <c r="H22" s="37"/>
      <c r="J22" s="37"/>
      <c r="P22" s="33"/>
      <c r="Q22" s="34"/>
      <c r="Z22" s="33"/>
      <c r="AA22" s="34"/>
    </row>
    <row r="23" spans="1:27" x14ac:dyDescent="0.2">
      <c r="A23">
        <v>0</v>
      </c>
      <c r="B23">
        <v>10</v>
      </c>
      <c r="C23" t="s">
        <v>49</v>
      </c>
      <c r="D23" t="s">
        <v>50</v>
      </c>
      <c r="F23" t="s">
        <v>314</v>
      </c>
      <c r="G23" t="s">
        <v>315</v>
      </c>
      <c r="H23" s="37">
        <v>196000</v>
      </c>
      <c r="I23" t="s">
        <v>48</v>
      </c>
      <c r="J23">
        <v>0</v>
      </c>
      <c r="K23" t="s">
        <v>48</v>
      </c>
      <c r="L23">
        <v>0</v>
      </c>
      <c r="M23" t="s">
        <v>48</v>
      </c>
      <c r="N23">
        <v>0</v>
      </c>
      <c r="O23" s="37">
        <v>28445.32</v>
      </c>
      <c r="P23" s="33">
        <v>44025</v>
      </c>
      <c r="Q23" s="34">
        <v>0.52708333333333335</v>
      </c>
      <c r="R23" t="s">
        <v>331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3">
        <v>44025</v>
      </c>
      <c r="AA23" s="34">
        <v>0.52708333333333335</v>
      </c>
    </row>
    <row r="24" spans="1:27" x14ac:dyDescent="0.2">
      <c r="B24" t="s">
        <v>320</v>
      </c>
      <c r="C24" t="s">
        <v>321</v>
      </c>
      <c r="D24" s="37">
        <v>1077.3</v>
      </c>
      <c r="E24" s="37">
        <v>1077.3</v>
      </c>
      <c r="F24">
        <v>0</v>
      </c>
      <c r="G24" s="37">
        <v>11344.87</v>
      </c>
      <c r="H24">
        <v>0</v>
      </c>
      <c r="I24" s="37">
        <v>-10267.57</v>
      </c>
      <c r="J24" t="s">
        <v>29</v>
      </c>
      <c r="P24" s="33"/>
      <c r="Q24" s="34"/>
      <c r="Z24" s="33"/>
      <c r="AA24" s="34"/>
    </row>
    <row r="25" spans="1:27" x14ac:dyDescent="0.2">
      <c r="P25" s="33"/>
      <c r="Q25" s="34"/>
      <c r="Z25" s="33"/>
      <c r="AA25" s="34"/>
    </row>
    <row r="27" spans="1:27" x14ac:dyDescent="0.2">
      <c r="B27" t="s">
        <v>222</v>
      </c>
      <c r="C27" t="s">
        <v>219</v>
      </c>
      <c r="D27" s="37">
        <v>5269000</v>
      </c>
      <c r="E27" s="37">
        <v>5329000</v>
      </c>
      <c r="F27">
        <v>0</v>
      </c>
      <c r="G27" s="37">
        <v>1014000</v>
      </c>
      <c r="H27">
        <v>0</v>
      </c>
      <c r="I27" s="37">
        <v>4315000</v>
      </c>
      <c r="J27" t="s">
        <v>48</v>
      </c>
    </row>
    <row r="28" spans="1:27" ht="13.5" thickBot="1" x14ac:dyDescent="0.25"/>
    <row r="29" spans="1:27" ht="13.5" thickBot="1" x14ac:dyDescent="0.25">
      <c r="A29" s="47" t="s">
        <v>105</v>
      </c>
      <c r="B29" s="48" t="s">
        <v>9</v>
      </c>
      <c r="C29" s="48" t="s">
        <v>109</v>
      </c>
      <c r="D29" s="48" t="s">
        <v>108</v>
      </c>
      <c r="E29" s="48" t="s">
        <v>110</v>
      </c>
      <c r="F29" s="49" t="s">
        <v>111</v>
      </c>
    </row>
    <row r="30" spans="1:27" x14ac:dyDescent="0.2">
      <c r="A30" s="50" t="s">
        <v>106</v>
      </c>
      <c r="B30" s="51" t="s">
        <v>24</v>
      </c>
      <c r="C30" s="52">
        <v>1710</v>
      </c>
      <c r="D30" s="52">
        <v>31738</v>
      </c>
      <c r="E30" s="52">
        <v>1713</v>
      </c>
      <c r="F30" s="53">
        <v>31777</v>
      </c>
    </row>
    <row r="31" spans="1:27" ht="13.5" thickBot="1" x14ac:dyDescent="0.25">
      <c r="A31" s="43" t="s">
        <v>107</v>
      </c>
      <c r="B31" s="44" t="s">
        <v>24</v>
      </c>
      <c r="C31" s="45">
        <v>1709</v>
      </c>
      <c r="D31" s="45">
        <v>31737</v>
      </c>
      <c r="E31" s="45">
        <v>1714</v>
      </c>
      <c r="F31" s="46">
        <v>31776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38"/>
  <sheetViews>
    <sheetView topLeftCell="F52" workbookViewId="0">
      <selection activeCell="K69" sqref="K69:M69"/>
    </sheetView>
  </sheetViews>
  <sheetFormatPr baseColWidth="10" defaultRowHeight="12.75" x14ac:dyDescent="0.2"/>
  <cols>
    <col min="1" max="6" width="11.42578125" customWidth="1"/>
    <col min="7" max="7" width="33" customWidth="1"/>
    <col min="8" max="8" width="14.140625" customWidth="1"/>
  </cols>
  <sheetData>
    <row r="1" spans="1:27" x14ac:dyDescent="0.2">
      <c r="A1">
        <v>0</v>
      </c>
      <c r="B1">
        <v>10</v>
      </c>
      <c r="C1" t="s">
        <v>25</v>
      </c>
      <c r="D1" t="s">
        <v>26</v>
      </c>
      <c r="F1" t="s">
        <v>33</v>
      </c>
      <c r="G1" t="s">
        <v>34</v>
      </c>
      <c r="H1">
        <v>1</v>
      </c>
      <c r="I1" t="s">
        <v>29</v>
      </c>
      <c r="J1">
        <v>0</v>
      </c>
      <c r="K1" t="s">
        <v>29</v>
      </c>
      <c r="L1">
        <v>0</v>
      </c>
      <c r="M1" t="s">
        <v>29</v>
      </c>
      <c r="N1">
        <v>0</v>
      </c>
      <c r="O1">
        <v>1.45</v>
      </c>
      <c r="P1" s="33">
        <v>43193</v>
      </c>
      <c r="Q1" s="34">
        <v>0.45208333333333334</v>
      </c>
      <c r="R1" t="s">
        <v>35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 s="33">
        <v>43193</v>
      </c>
      <c r="AA1" s="34">
        <v>0.45208333333333334</v>
      </c>
    </row>
    <row r="2" spans="1:27" x14ac:dyDescent="0.2">
      <c r="A2">
        <v>0</v>
      </c>
      <c r="B2">
        <v>10</v>
      </c>
      <c r="C2" t="s">
        <v>25</v>
      </c>
      <c r="D2" t="s">
        <v>26</v>
      </c>
      <c r="F2" t="s">
        <v>27</v>
      </c>
      <c r="G2" t="s">
        <v>28</v>
      </c>
      <c r="H2">
        <v>1</v>
      </c>
      <c r="I2" t="s">
        <v>29</v>
      </c>
      <c r="J2">
        <v>0</v>
      </c>
      <c r="K2" t="s">
        <v>29</v>
      </c>
      <c r="L2">
        <v>0</v>
      </c>
      <c r="M2" t="s">
        <v>29</v>
      </c>
      <c r="N2">
        <v>0</v>
      </c>
      <c r="O2">
        <v>1.25</v>
      </c>
      <c r="P2" s="33">
        <v>43193</v>
      </c>
      <c r="Q2" s="34">
        <v>0.4465277777777778</v>
      </c>
      <c r="R2" t="s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3">
        <v>43193</v>
      </c>
      <c r="AA2" s="34">
        <v>0.4465277777777778</v>
      </c>
    </row>
    <row r="3" spans="1:27" x14ac:dyDescent="0.2">
      <c r="A3">
        <v>0</v>
      </c>
      <c r="B3">
        <v>20</v>
      </c>
      <c r="C3" t="s">
        <v>25</v>
      </c>
      <c r="D3" t="s">
        <v>26</v>
      </c>
      <c r="F3" t="s">
        <v>31</v>
      </c>
      <c r="G3" t="s">
        <v>24</v>
      </c>
      <c r="H3">
        <v>1</v>
      </c>
      <c r="I3" t="s">
        <v>29</v>
      </c>
      <c r="J3">
        <v>0</v>
      </c>
      <c r="K3" t="s">
        <v>29</v>
      </c>
      <c r="L3">
        <v>0</v>
      </c>
      <c r="M3" t="s">
        <v>29</v>
      </c>
      <c r="N3">
        <v>0</v>
      </c>
      <c r="O3">
        <v>1.1000000000000001</v>
      </c>
      <c r="P3" s="33">
        <v>43193</v>
      </c>
      <c r="Q3" s="34">
        <v>0.4465277777777778</v>
      </c>
      <c r="R3" t="s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3">
        <v>43193</v>
      </c>
      <c r="AA3" s="34">
        <v>0.4465277777777778</v>
      </c>
    </row>
    <row r="5" spans="1:27" x14ac:dyDescent="0.2">
      <c r="A5">
        <v>0</v>
      </c>
      <c r="B5">
        <v>20</v>
      </c>
      <c r="C5" t="s">
        <v>25</v>
      </c>
      <c r="D5" t="s">
        <v>26</v>
      </c>
      <c r="F5" t="s">
        <v>36</v>
      </c>
      <c r="G5" s="39" t="s">
        <v>37</v>
      </c>
      <c r="H5">
        <v>1</v>
      </c>
      <c r="I5" t="s">
        <v>29</v>
      </c>
      <c r="J5">
        <v>0</v>
      </c>
      <c r="K5" t="s">
        <v>29</v>
      </c>
      <c r="L5">
        <v>0</v>
      </c>
      <c r="M5" t="s">
        <v>29</v>
      </c>
      <c r="N5">
        <v>0</v>
      </c>
      <c r="O5">
        <v>0.53</v>
      </c>
      <c r="P5" s="33">
        <v>43221</v>
      </c>
      <c r="Q5" s="34">
        <v>0.58958333333333335</v>
      </c>
      <c r="R5" t="s">
        <v>38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s="33">
        <v>43221</v>
      </c>
      <c r="AA5" s="34">
        <v>0.58958333333333335</v>
      </c>
    </row>
    <row r="8" spans="1:27" x14ac:dyDescent="0.2">
      <c r="A8">
        <v>0</v>
      </c>
      <c r="B8">
        <v>10</v>
      </c>
      <c r="C8" t="s">
        <v>25</v>
      </c>
      <c r="D8" t="s">
        <v>26</v>
      </c>
      <c r="F8" t="s">
        <v>39</v>
      </c>
      <c r="G8" t="s">
        <v>40</v>
      </c>
      <c r="H8" s="37">
        <v>1792</v>
      </c>
      <c r="I8" t="s">
        <v>29</v>
      </c>
      <c r="J8">
        <v>0</v>
      </c>
      <c r="K8" t="s">
        <v>29</v>
      </c>
      <c r="L8">
        <v>0</v>
      </c>
      <c r="M8" t="s">
        <v>29</v>
      </c>
      <c r="N8">
        <v>0</v>
      </c>
      <c r="O8" s="37">
        <v>3530.24</v>
      </c>
      <c r="P8" s="33">
        <v>43230</v>
      </c>
      <c r="Q8" s="34">
        <v>0</v>
      </c>
      <c r="R8" t="s">
        <v>41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33">
        <v>43230</v>
      </c>
      <c r="AA8" s="34">
        <v>0</v>
      </c>
    </row>
    <row r="10" spans="1:27" x14ac:dyDescent="0.2">
      <c r="A10">
        <v>0</v>
      </c>
      <c r="B10">
        <v>10</v>
      </c>
      <c r="C10" t="s">
        <v>25</v>
      </c>
      <c r="D10" t="s">
        <v>26</v>
      </c>
      <c r="F10" t="s">
        <v>42</v>
      </c>
      <c r="G10" t="s">
        <v>43</v>
      </c>
      <c r="H10" s="37">
        <v>1792</v>
      </c>
      <c r="I10" t="s">
        <v>29</v>
      </c>
      <c r="J10">
        <v>357.6</v>
      </c>
      <c r="K10" t="s">
        <v>29</v>
      </c>
      <c r="L10" s="37">
        <v>1434.4</v>
      </c>
      <c r="M10" t="s">
        <v>29</v>
      </c>
      <c r="N10">
        <v>0</v>
      </c>
      <c r="O10" s="37">
        <v>3530.24</v>
      </c>
      <c r="P10" s="33">
        <v>43227</v>
      </c>
      <c r="Q10" s="34">
        <v>0.4604166666666667</v>
      </c>
      <c r="R10" t="s">
        <v>44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 s="33">
        <v>43227</v>
      </c>
      <c r="AA10" s="34">
        <v>0.4604166666666667</v>
      </c>
    </row>
    <row r="13" spans="1:27" x14ac:dyDescent="0.2">
      <c r="A13">
        <v>2</v>
      </c>
      <c r="B13">
        <v>1</v>
      </c>
      <c r="C13">
        <v>2030011</v>
      </c>
      <c r="D13">
        <v>20</v>
      </c>
      <c r="E13" t="s">
        <v>45</v>
      </c>
      <c r="G13" t="s">
        <v>46</v>
      </c>
      <c r="H13" t="s">
        <v>47</v>
      </c>
      <c r="J13" s="37">
        <v>8100</v>
      </c>
      <c r="K13" t="s">
        <v>48</v>
      </c>
      <c r="L13">
        <v>51.03</v>
      </c>
      <c r="M13" t="s">
        <v>29</v>
      </c>
    </row>
    <row r="15" spans="1:27" x14ac:dyDescent="0.2">
      <c r="A15">
        <v>0</v>
      </c>
      <c r="B15">
        <v>20</v>
      </c>
      <c r="C15" t="s">
        <v>49</v>
      </c>
      <c r="D15" t="s">
        <v>50</v>
      </c>
      <c r="F15" t="s">
        <v>51</v>
      </c>
      <c r="G15" t="s">
        <v>52</v>
      </c>
      <c r="H15" s="37">
        <v>60000</v>
      </c>
      <c r="I15" t="s">
        <v>48</v>
      </c>
      <c r="J15">
        <v>0</v>
      </c>
      <c r="K15" t="s">
        <v>48</v>
      </c>
      <c r="L15">
        <v>0</v>
      </c>
      <c r="M15" t="s">
        <v>48</v>
      </c>
      <c r="N15">
        <v>0</v>
      </c>
      <c r="O15" s="37">
        <v>1639.8</v>
      </c>
      <c r="P15" s="33">
        <v>43217</v>
      </c>
      <c r="Q15" s="34">
        <v>0.5131944444444444</v>
      </c>
      <c r="R15" t="s">
        <v>53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3">
        <v>43217</v>
      </c>
      <c r="AA15" s="34">
        <v>0.5131944444444444</v>
      </c>
    </row>
    <row r="16" spans="1:27" x14ac:dyDescent="0.2">
      <c r="A16">
        <v>0</v>
      </c>
      <c r="B16">
        <v>30</v>
      </c>
      <c r="C16" t="s">
        <v>49</v>
      </c>
      <c r="D16" t="s">
        <v>50</v>
      </c>
      <c r="F16" t="s">
        <v>51</v>
      </c>
      <c r="G16" t="s">
        <v>52</v>
      </c>
      <c r="H16" s="37">
        <v>30000</v>
      </c>
      <c r="I16" t="s">
        <v>48</v>
      </c>
      <c r="J16">
        <v>0</v>
      </c>
      <c r="K16" t="s">
        <v>48</v>
      </c>
      <c r="L16">
        <v>0</v>
      </c>
      <c r="M16" t="s">
        <v>48</v>
      </c>
      <c r="N16">
        <v>0</v>
      </c>
      <c r="O16">
        <v>819.9</v>
      </c>
      <c r="P16" s="33">
        <v>43217</v>
      </c>
      <c r="Q16" s="34">
        <v>0.5131944444444444</v>
      </c>
      <c r="R16" t="s">
        <v>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3">
        <v>43217</v>
      </c>
      <c r="AA16" s="34">
        <v>0.5131944444444444</v>
      </c>
    </row>
    <row r="19" spans="1:27" x14ac:dyDescent="0.2">
      <c r="A19">
        <v>0</v>
      </c>
      <c r="B19">
        <v>20</v>
      </c>
      <c r="C19" t="s">
        <v>25</v>
      </c>
      <c r="D19" t="s">
        <v>26</v>
      </c>
      <c r="F19" t="s">
        <v>55</v>
      </c>
      <c r="G19" t="s">
        <v>56</v>
      </c>
      <c r="H19">
        <v>1</v>
      </c>
      <c r="I19" t="s">
        <v>29</v>
      </c>
      <c r="J19">
        <v>0</v>
      </c>
      <c r="K19" t="s">
        <v>29</v>
      </c>
      <c r="L19">
        <v>0</v>
      </c>
      <c r="M19" t="s">
        <v>29</v>
      </c>
      <c r="N19">
        <v>0</v>
      </c>
      <c r="O19">
        <v>1.25</v>
      </c>
      <c r="P19" s="33">
        <v>43236</v>
      </c>
      <c r="Q19" s="34">
        <v>0.51527777777777783</v>
      </c>
      <c r="R19" t="s">
        <v>57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3">
        <v>43236</v>
      </c>
      <c r="AA19" s="34">
        <v>0.51527777777777783</v>
      </c>
    </row>
    <row r="20" spans="1:27" x14ac:dyDescent="0.2">
      <c r="A20">
        <v>10001416</v>
      </c>
      <c r="B20">
        <v>20</v>
      </c>
      <c r="C20" t="s">
        <v>25</v>
      </c>
      <c r="D20" t="s">
        <v>26</v>
      </c>
      <c r="F20" t="s">
        <v>58</v>
      </c>
      <c r="G20" t="s">
        <v>59</v>
      </c>
      <c r="H20">
        <v>437.7</v>
      </c>
      <c r="I20" t="s">
        <v>29</v>
      </c>
      <c r="J20">
        <v>437.7</v>
      </c>
      <c r="K20" t="s">
        <v>29</v>
      </c>
      <c r="L20">
        <v>0</v>
      </c>
      <c r="M20" t="s">
        <v>29</v>
      </c>
      <c r="N20">
        <v>0</v>
      </c>
      <c r="O20">
        <v>634.66999999999996</v>
      </c>
      <c r="P20" s="33">
        <v>43231</v>
      </c>
      <c r="Q20" s="34">
        <v>0.32361111111111113</v>
      </c>
      <c r="R20" t="s">
        <v>60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 s="33">
        <v>43231</v>
      </c>
      <c r="AA20" s="34">
        <v>0.32361111111111113</v>
      </c>
    </row>
    <row r="21" spans="1:27" x14ac:dyDescent="0.2">
      <c r="B21" t="s">
        <v>172</v>
      </c>
      <c r="C21" t="s">
        <v>173</v>
      </c>
      <c r="D21" s="37">
        <v>3066.3</v>
      </c>
      <c r="E21" s="37">
        <v>3066.3</v>
      </c>
      <c r="F21">
        <v>0</v>
      </c>
      <c r="G21" s="37">
        <v>26260</v>
      </c>
      <c r="H21">
        <v>0</v>
      </c>
      <c r="I21" s="37">
        <v>-23193.7</v>
      </c>
      <c r="J21" t="s">
        <v>29</v>
      </c>
    </row>
    <row r="22" spans="1:27" x14ac:dyDescent="0.2">
      <c r="B22" t="s">
        <v>174</v>
      </c>
      <c r="C22" t="s">
        <v>175</v>
      </c>
      <c r="D22">
        <v>30</v>
      </c>
      <c r="E22">
        <v>30</v>
      </c>
      <c r="F22">
        <v>0</v>
      </c>
      <c r="G22">
        <v>30</v>
      </c>
      <c r="H22">
        <v>0</v>
      </c>
      <c r="I22">
        <v>0</v>
      </c>
      <c r="J22" t="s">
        <v>29</v>
      </c>
    </row>
    <row r="23" spans="1:27" x14ac:dyDescent="0.2">
      <c r="B23" t="s">
        <v>61</v>
      </c>
      <c r="C23" t="s">
        <v>62</v>
      </c>
      <c r="D23" s="37">
        <v>6424.35</v>
      </c>
      <c r="E23">
        <v>0</v>
      </c>
      <c r="F23" s="37">
        <v>12022</v>
      </c>
      <c r="G23">
        <v>491.2</v>
      </c>
      <c r="H23" s="37">
        <v>-5106.45</v>
      </c>
      <c r="I23" t="s">
        <v>29</v>
      </c>
    </row>
    <row r="25" spans="1:27" x14ac:dyDescent="0.2">
      <c r="A25">
        <v>0</v>
      </c>
      <c r="B25">
        <v>10</v>
      </c>
      <c r="C25" t="s">
        <v>25</v>
      </c>
      <c r="D25" t="s">
        <v>26</v>
      </c>
      <c r="F25" t="s">
        <v>36</v>
      </c>
      <c r="G25" t="s">
        <v>37</v>
      </c>
      <c r="H25" s="37">
        <v>19075</v>
      </c>
      <c r="I25" t="s">
        <v>29</v>
      </c>
      <c r="J25">
        <v>0</v>
      </c>
      <c r="K25" t="s">
        <v>29</v>
      </c>
      <c r="L25">
        <v>0</v>
      </c>
      <c r="M25" t="s">
        <v>29</v>
      </c>
      <c r="N25">
        <v>0</v>
      </c>
      <c r="O25" s="37">
        <v>10109.75</v>
      </c>
      <c r="P25" s="33">
        <v>43252</v>
      </c>
      <c r="Q25" s="34">
        <v>0.48055555555555557</v>
      </c>
      <c r="R25" t="s">
        <v>63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 s="33">
        <v>43252</v>
      </c>
      <c r="AA25" s="34">
        <v>0.48055555555555557</v>
      </c>
    </row>
    <row r="27" spans="1:27" x14ac:dyDescent="0.2">
      <c r="A27">
        <v>0</v>
      </c>
      <c r="B27">
        <v>10</v>
      </c>
      <c r="C27" t="s">
        <v>64</v>
      </c>
      <c r="D27" t="s">
        <v>65</v>
      </c>
      <c r="F27" t="s">
        <v>66</v>
      </c>
      <c r="G27" t="s">
        <v>67</v>
      </c>
      <c r="H27">
        <v>764.1</v>
      </c>
      <c r="I27" t="s">
        <v>29</v>
      </c>
      <c r="J27">
        <v>0</v>
      </c>
      <c r="K27" t="s">
        <v>29</v>
      </c>
      <c r="L27">
        <v>0</v>
      </c>
      <c r="M27" t="s">
        <v>29</v>
      </c>
      <c r="N27">
        <v>0</v>
      </c>
      <c r="O27">
        <v>458.46</v>
      </c>
      <c r="P27" s="33">
        <v>43258</v>
      </c>
      <c r="Q27" s="34">
        <v>0.35555555555555557</v>
      </c>
      <c r="R27" t="s">
        <v>68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33">
        <v>43258</v>
      </c>
      <c r="AA27" s="34">
        <v>0.35555555555555557</v>
      </c>
    </row>
    <row r="28" spans="1:27" x14ac:dyDescent="0.2">
      <c r="A28">
        <v>0</v>
      </c>
      <c r="B28">
        <v>20</v>
      </c>
      <c r="C28" t="s">
        <v>64</v>
      </c>
      <c r="D28" t="s">
        <v>65</v>
      </c>
      <c r="F28" t="s">
        <v>69</v>
      </c>
      <c r="G28" t="s">
        <v>70</v>
      </c>
      <c r="H28" s="37">
        <v>2959.79</v>
      </c>
      <c r="I28" t="s">
        <v>29</v>
      </c>
      <c r="J28">
        <v>0</v>
      </c>
      <c r="K28" t="s">
        <v>29</v>
      </c>
      <c r="L28">
        <v>0</v>
      </c>
      <c r="M28" t="s">
        <v>29</v>
      </c>
      <c r="N28">
        <v>0</v>
      </c>
      <c r="O28" s="37">
        <v>1775.87</v>
      </c>
      <c r="P28" s="33">
        <v>43258</v>
      </c>
      <c r="Q28" s="34">
        <v>0.35555555555555557</v>
      </c>
      <c r="R28" t="s">
        <v>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33">
        <v>43258</v>
      </c>
      <c r="AA28" s="34">
        <v>0.35555555555555557</v>
      </c>
    </row>
    <row r="29" spans="1:27" x14ac:dyDescent="0.2">
      <c r="A29">
        <v>0</v>
      </c>
      <c r="B29">
        <v>30</v>
      </c>
      <c r="C29" t="s">
        <v>64</v>
      </c>
      <c r="D29" t="s">
        <v>65</v>
      </c>
      <c r="F29" t="s">
        <v>71</v>
      </c>
      <c r="G29" t="s">
        <v>72</v>
      </c>
      <c r="H29">
        <v>148.30000000000001</v>
      </c>
      <c r="I29" t="s">
        <v>29</v>
      </c>
      <c r="J29">
        <v>0</v>
      </c>
      <c r="K29" t="s">
        <v>29</v>
      </c>
      <c r="L29">
        <v>0</v>
      </c>
      <c r="M29" t="s">
        <v>29</v>
      </c>
      <c r="N29">
        <v>0</v>
      </c>
      <c r="O29">
        <v>88.98</v>
      </c>
      <c r="P29" s="33">
        <v>43258</v>
      </c>
      <c r="Q29" s="34">
        <v>0.35555555555555557</v>
      </c>
      <c r="R29" t="s">
        <v>68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33">
        <v>43258</v>
      </c>
      <c r="AA29" s="34">
        <v>0.35555555555555557</v>
      </c>
    </row>
    <row r="30" spans="1:27" x14ac:dyDescent="0.2">
      <c r="A30">
        <v>10001485</v>
      </c>
      <c r="B30">
        <v>40</v>
      </c>
      <c r="C30" t="s">
        <v>73</v>
      </c>
      <c r="D30" t="s">
        <v>74</v>
      </c>
      <c r="F30" t="s">
        <v>75</v>
      </c>
      <c r="G30" t="s">
        <v>76</v>
      </c>
      <c r="H30" s="37">
        <v>3019.9</v>
      </c>
      <c r="I30" t="s">
        <v>29</v>
      </c>
      <c r="J30" s="37">
        <v>3019.9</v>
      </c>
      <c r="K30" t="s">
        <v>29</v>
      </c>
      <c r="L30">
        <v>0</v>
      </c>
      <c r="M30" t="s">
        <v>29</v>
      </c>
      <c r="N30">
        <v>0</v>
      </c>
      <c r="O30" s="37">
        <v>1811.94</v>
      </c>
      <c r="P30" s="33">
        <v>43258</v>
      </c>
      <c r="Q30" s="34">
        <v>0.35555555555555557</v>
      </c>
      <c r="R30" t="s">
        <v>68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s="33">
        <v>43258</v>
      </c>
      <c r="AA30" s="34">
        <v>0.35555555555555557</v>
      </c>
    </row>
    <row r="31" spans="1:27" x14ac:dyDescent="0.2">
      <c r="A31">
        <v>0</v>
      </c>
      <c r="B31">
        <v>50</v>
      </c>
      <c r="C31" t="s">
        <v>73</v>
      </c>
      <c r="D31" t="s">
        <v>74</v>
      </c>
      <c r="F31" t="s">
        <v>77</v>
      </c>
      <c r="G31" t="s">
        <v>78</v>
      </c>
      <c r="H31" s="37">
        <v>5533.98</v>
      </c>
      <c r="I31" t="s">
        <v>29</v>
      </c>
      <c r="J31">
        <v>0</v>
      </c>
      <c r="K31" t="s">
        <v>29</v>
      </c>
      <c r="L31">
        <v>0</v>
      </c>
      <c r="M31" t="s">
        <v>29</v>
      </c>
      <c r="N31">
        <v>0</v>
      </c>
      <c r="O31" s="37">
        <v>3320.39</v>
      </c>
      <c r="P31" s="33">
        <v>43258</v>
      </c>
      <c r="Q31" s="34">
        <v>0.35555555555555557</v>
      </c>
      <c r="R31" t="s">
        <v>68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s="33">
        <v>43258</v>
      </c>
      <c r="AA31" s="34">
        <v>0.35555555555555557</v>
      </c>
    </row>
    <row r="32" spans="1:27" x14ac:dyDescent="0.2">
      <c r="A32">
        <v>10001485</v>
      </c>
      <c r="B32">
        <v>60</v>
      </c>
      <c r="C32" t="s">
        <v>73</v>
      </c>
      <c r="D32" t="s">
        <v>74</v>
      </c>
      <c r="F32" t="s">
        <v>79</v>
      </c>
      <c r="G32" t="s">
        <v>80</v>
      </c>
      <c r="H32">
        <v>29.5</v>
      </c>
      <c r="I32" t="s">
        <v>29</v>
      </c>
      <c r="J32">
        <v>29.5</v>
      </c>
      <c r="K32" t="s">
        <v>29</v>
      </c>
      <c r="L32">
        <v>0</v>
      </c>
      <c r="M32" t="s">
        <v>29</v>
      </c>
      <c r="N32">
        <v>0</v>
      </c>
      <c r="O32">
        <v>17.7</v>
      </c>
      <c r="P32" s="33">
        <v>43258</v>
      </c>
      <c r="Q32" s="34">
        <v>0.35555555555555557</v>
      </c>
      <c r="R32" t="s">
        <v>68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 s="33">
        <v>43258</v>
      </c>
      <c r="AA32" s="34">
        <v>0.35555555555555557</v>
      </c>
    </row>
    <row r="33" spans="1:27" x14ac:dyDescent="0.2">
      <c r="A33">
        <v>10001485</v>
      </c>
      <c r="B33">
        <v>70</v>
      </c>
      <c r="C33" t="s">
        <v>73</v>
      </c>
      <c r="D33" t="s">
        <v>74</v>
      </c>
      <c r="F33" t="s">
        <v>81</v>
      </c>
      <c r="G33" t="s">
        <v>82</v>
      </c>
      <c r="H33">
        <v>181</v>
      </c>
      <c r="I33" t="s">
        <v>29</v>
      </c>
      <c r="J33">
        <v>181</v>
      </c>
      <c r="K33" t="s">
        <v>29</v>
      </c>
      <c r="L33">
        <v>0</v>
      </c>
      <c r="M33" t="s">
        <v>29</v>
      </c>
      <c r="N33">
        <v>0</v>
      </c>
      <c r="O33">
        <v>108.6</v>
      </c>
      <c r="P33" s="33">
        <v>43258</v>
      </c>
      <c r="Q33" s="34">
        <v>0.35555555555555557</v>
      </c>
      <c r="R33" t="s">
        <v>68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s="33">
        <v>43258</v>
      </c>
      <c r="AA33" s="34">
        <v>0.35555555555555557</v>
      </c>
    </row>
    <row r="35" spans="1:27" x14ac:dyDescent="0.2">
      <c r="B35" t="s">
        <v>42</v>
      </c>
      <c r="C35" t="s">
        <v>43</v>
      </c>
      <c r="D35" s="37">
        <v>2020</v>
      </c>
      <c r="E35">
        <v>0</v>
      </c>
      <c r="F35" s="37">
        <v>2020</v>
      </c>
      <c r="G35">
        <v>0</v>
      </c>
      <c r="H35">
        <v>0</v>
      </c>
      <c r="I35" t="s">
        <v>29</v>
      </c>
    </row>
    <row r="37" spans="1:27" x14ac:dyDescent="0.2">
      <c r="A37">
        <v>0</v>
      </c>
      <c r="B37">
        <v>10</v>
      </c>
      <c r="C37" t="s">
        <v>49</v>
      </c>
      <c r="D37" t="s">
        <v>50</v>
      </c>
      <c r="F37" t="s">
        <v>84</v>
      </c>
      <c r="G37" t="s">
        <v>85</v>
      </c>
      <c r="H37" s="37">
        <v>6000</v>
      </c>
      <c r="I37" t="s">
        <v>48</v>
      </c>
      <c r="J37" s="37">
        <v>6000</v>
      </c>
      <c r="K37" t="s">
        <v>48</v>
      </c>
      <c r="L37">
        <v>0</v>
      </c>
      <c r="M37" t="s">
        <v>48</v>
      </c>
      <c r="N37">
        <v>0</v>
      </c>
      <c r="O37">
        <v>810.9</v>
      </c>
      <c r="P37" s="33">
        <v>43259</v>
      </c>
      <c r="Q37" s="34">
        <v>0.67152777777777783</v>
      </c>
      <c r="R37" t="s">
        <v>86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 s="33">
        <v>43259</v>
      </c>
      <c r="AA37" s="34">
        <v>0.67152777777777783</v>
      </c>
    </row>
    <row r="38" spans="1:27" x14ac:dyDescent="0.2">
      <c r="B38" t="s">
        <v>193</v>
      </c>
      <c r="C38" t="s">
        <v>194</v>
      </c>
      <c r="D38">
        <v>339.7</v>
      </c>
      <c r="E38">
        <v>339.7</v>
      </c>
      <c r="F38">
        <v>0</v>
      </c>
      <c r="G38" s="37">
        <v>42885.21</v>
      </c>
      <c r="H38">
        <v>0</v>
      </c>
      <c r="I38" s="37">
        <v>-42545.51</v>
      </c>
      <c r="J38" t="s">
        <v>29</v>
      </c>
    </row>
    <row r="39" spans="1:27" x14ac:dyDescent="0.2">
      <c r="B39" t="s">
        <v>195</v>
      </c>
      <c r="C39" t="s">
        <v>196</v>
      </c>
      <c r="D39" s="37">
        <v>4596.3999999999996</v>
      </c>
      <c r="E39" s="37">
        <v>4596.3999999999996</v>
      </c>
      <c r="F39">
        <v>0</v>
      </c>
      <c r="G39" s="37">
        <v>7881.9</v>
      </c>
      <c r="H39">
        <v>0</v>
      </c>
      <c r="I39" s="37">
        <v>-3285.5</v>
      </c>
      <c r="J39" t="s">
        <v>29</v>
      </c>
    </row>
    <row r="40" spans="1:27" x14ac:dyDescent="0.2">
      <c r="B40" t="s">
        <v>197</v>
      </c>
      <c r="C40" t="s">
        <v>198</v>
      </c>
      <c r="D40" s="37">
        <v>12852.2</v>
      </c>
      <c r="E40" s="37">
        <v>12852.2</v>
      </c>
      <c r="F40">
        <v>0</v>
      </c>
      <c r="G40" s="37">
        <v>12882.48</v>
      </c>
      <c r="H40">
        <v>0</v>
      </c>
      <c r="I40">
        <v>-30.28</v>
      </c>
      <c r="J40" t="s">
        <v>29</v>
      </c>
      <c r="O40" s="37"/>
      <c r="P40" s="33"/>
      <c r="Q40" s="34"/>
      <c r="Z40" s="33"/>
      <c r="AA40" s="34"/>
    </row>
    <row r="41" spans="1:27" x14ac:dyDescent="0.2">
      <c r="P41" s="33"/>
      <c r="Q41" s="34"/>
      <c r="Z41" s="33"/>
      <c r="AA41" s="34"/>
    </row>
    <row r="43" spans="1:27" x14ac:dyDescent="0.2">
      <c r="G43" s="91" t="s">
        <v>199</v>
      </c>
      <c r="H43" s="91" t="s">
        <v>200</v>
      </c>
      <c r="I43" s="91" t="s">
        <v>201</v>
      </c>
    </row>
    <row r="44" spans="1:27" x14ac:dyDescent="0.2">
      <c r="G44" t="s">
        <v>24</v>
      </c>
      <c r="H44" s="37">
        <v>1915000</v>
      </c>
      <c r="I44" s="37">
        <v>3818.47</v>
      </c>
      <c r="O44" s="37"/>
      <c r="P44" s="33"/>
      <c r="Q44" s="34"/>
      <c r="Z44" s="33"/>
      <c r="AA44" s="34"/>
    </row>
    <row r="45" spans="1:27" x14ac:dyDescent="0.2">
      <c r="G45" t="s">
        <v>194</v>
      </c>
      <c r="H45" s="37">
        <v>416000</v>
      </c>
      <c r="I45" s="37">
        <v>17431.52</v>
      </c>
    </row>
    <row r="46" spans="1:27" x14ac:dyDescent="0.2">
      <c r="G46" t="s">
        <v>196</v>
      </c>
      <c r="H46" s="37">
        <v>34000</v>
      </c>
      <c r="I46" s="37">
        <v>1623.8</v>
      </c>
    </row>
    <row r="47" spans="1:27" x14ac:dyDescent="0.2">
      <c r="G47" t="s">
        <v>198</v>
      </c>
      <c r="H47" s="37">
        <v>149500</v>
      </c>
      <c r="I47" s="37">
        <v>8738.98</v>
      </c>
      <c r="O47" s="37"/>
      <c r="P47" s="33"/>
      <c r="Q47" s="34"/>
      <c r="Z47" s="33"/>
      <c r="AA47" s="34"/>
    </row>
    <row r="48" spans="1:27" x14ac:dyDescent="0.2">
      <c r="O48" s="37"/>
      <c r="P48" s="33"/>
      <c r="Q48" s="34"/>
      <c r="Z48" s="33"/>
      <c r="AA48" s="34"/>
    </row>
    <row r="49" spans="1:27" x14ac:dyDescent="0.2">
      <c r="O49" s="37"/>
      <c r="P49" s="33"/>
      <c r="Q49" s="34"/>
      <c r="Z49" s="33"/>
      <c r="AA49" s="34"/>
    </row>
    <row r="50" spans="1:27" x14ac:dyDescent="0.2">
      <c r="B50" t="s">
        <v>193</v>
      </c>
      <c r="C50" t="s">
        <v>194</v>
      </c>
      <c r="D50" s="37">
        <v>17431.52</v>
      </c>
      <c r="E50" s="37">
        <v>17431.52</v>
      </c>
      <c r="F50">
        <v>0</v>
      </c>
      <c r="G50" s="37">
        <v>42885.21</v>
      </c>
      <c r="H50">
        <v>0</v>
      </c>
      <c r="I50" s="37">
        <v>-25453.69</v>
      </c>
      <c r="J50" t="s">
        <v>29</v>
      </c>
      <c r="O50" s="37"/>
      <c r="P50" s="33"/>
      <c r="Q50" s="34"/>
      <c r="Z50" s="33"/>
      <c r="AA50" s="34"/>
    </row>
    <row r="51" spans="1:27" x14ac:dyDescent="0.2">
      <c r="B51" t="s">
        <v>195</v>
      </c>
      <c r="C51" t="s">
        <v>196</v>
      </c>
      <c r="D51" s="37">
        <v>1623.8</v>
      </c>
      <c r="E51" s="37">
        <v>1623.8</v>
      </c>
      <c r="F51">
        <v>0</v>
      </c>
      <c r="G51" s="37">
        <v>7881.9</v>
      </c>
      <c r="H51">
        <v>0</v>
      </c>
      <c r="I51" s="37">
        <v>-6258.1</v>
      </c>
      <c r="J51" t="s">
        <v>29</v>
      </c>
    </row>
    <row r="52" spans="1:27" x14ac:dyDescent="0.2">
      <c r="B52" t="s">
        <v>197</v>
      </c>
      <c r="C52" t="s">
        <v>198</v>
      </c>
      <c r="D52" s="37">
        <v>8738.98</v>
      </c>
      <c r="E52" s="37">
        <v>8738.98</v>
      </c>
      <c r="F52">
        <v>0</v>
      </c>
      <c r="G52" s="37">
        <v>12882.48</v>
      </c>
      <c r="H52">
        <v>0</v>
      </c>
      <c r="I52" s="37">
        <v>-4143.5</v>
      </c>
      <c r="J52" t="s">
        <v>29</v>
      </c>
    </row>
    <row r="53" spans="1:27" x14ac:dyDescent="0.2">
      <c r="B53" t="s">
        <v>89</v>
      </c>
      <c r="C53" t="s">
        <v>90</v>
      </c>
      <c r="D53" s="37">
        <v>13360</v>
      </c>
      <c r="E53">
        <v>0</v>
      </c>
      <c r="F53" s="37">
        <v>18000</v>
      </c>
      <c r="G53">
        <v>0</v>
      </c>
      <c r="H53" s="37">
        <v>-4640</v>
      </c>
      <c r="I53" t="s">
        <v>29</v>
      </c>
    </row>
    <row r="55" spans="1:27" x14ac:dyDescent="0.2">
      <c r="B55" t="s">
        <v>101</v>
      </c>
      <c r="C55" t="s">
        <v>102</v>
      </c>
      <c r="D55" s="37">
        <v>16793.79</v>
      </c>
      <c r="E55">
        <v>0</v>
      </c>
      <c r="F55" s="37">
        <v>16996.23</v>
      </c>
      <c r="G55">
        <v>0</v>
      </c>
      <c r="H55">
        <v>-202.44</v>
      </c>
      <c r="I55" t="s">
        <v>29</v>
      </c>
    </row>
    <row r="56" spans="1:27" x14ac:dyDescent="0.2">
      <c r="B56" t="s">
        <v>103</v>
      </c>
      <c r="C56" t="s">
        <v>104</v>
      </c>
      <c r="D56" s="37">
        <v>6957.65</v>
      </c>
      <c r="E56">
        <v>0</v>
      </c>
      <c r="F56" s="37">
        <v>6987.45</v>
      </c>
      <c r="G56">
        <v>0</v>
      </c>
      <c r="H56">
        <v>-29.8</v>
      </c>
      <c r="I56" t="s">
        <v>29</v>
      </c>
    </row>
    <row r="57" spans="1:27" x14ac:dyDescent="0.2">
      <c r="B57" t="s">
        <v>117</v>
      </c>
      <c r="C57" t="s">
        <v>118</v>
      </c>
      <c r="D57">
        <v>297.3</v>
      </c>
      <c r="E57">
        <v>0</v>
      </c>
      <c r="F57" s="37">
        <v>1005.04</v>
      </c>
      <c r="G57">
        <v>0</v>
      </c>
      <c r="H57">
        <v>-707.74</v>
      </c>
      <c r="I57" t="s">
        <v>29</v>
      </c>
    </row>
    <row r="59" spans="1:27" x14ac:dyDescent="0.2">
      <c r="B59" t="s">
        <v>174</v>
      </c>
      <c r="C59" t="s">
        <v>175</v>
      </c>
      <c r="D59" s="37">
        <v>13039.6</v>
      </c>
      <c r="E59" s="37">
        <v>13039.6</v>
      </c>
      <c r="F59">
        <v>0</v>
      </c>
      <c r="G59" s="37">
        <v>14140</v>
      </c>
      <c r="H59" s="37">
        <v>1100.4000000000001</v>
      </c>
      <c r="I59">
        <v>0</v>
      </c>
      <c r="J59" t="s">
        <v>29</v>
      </c>
    </row>
    <row r="61" spans="1:27" x14ac:dyDescent="0.2">
      <c r="A61">
        <v>10008273</v>
      </c>
      <c r="B61">
        <v>10</v>
      </c>
      <c r="C61" t="s">
        <v>93</v>
      </c>
      <c r="D61" t="s">
        <v>94</v>
      </c>
      <c r="F61" t="s">
        <v>95</v>
      </c>
      <c r="G61" t="s">
        <v>96</v>
      </c>
      <c r="H61" s="37">
        <v>100000</v>
      </c>
      <c r="I61" t="s">
        <v>48</v>
      </c>
      <c r="J61" s="37">
        <v>100000</v>
      </c>
      <c r="K61" t="s">
        <v>48</v>
      </c>
      <c r="L61">
        <v>0</v>
      </c>
      <c r="M61" t="s">
        <v>48</v>
      </c>
      <c r="N61">
        <v>0</v>
      </c>
      <c r="O61">
        <v>943</v>
      </c>
      <c r="P61" s="33">
        <v>43329</v>
      </c>
      <c r="Q61" s="34">
        <v>0.42708333333333331</v>
      </c>
      <c r="R61" t="s">
        <v>68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 s="33">
        <v>43329</v>
      </c>
      <c r="AA61" s="34">
        <v>0.42708333333333331</v>
      </c>
    </row>
    <row r="63" spans="1:27" x14ac:dyDescent="0.2">
      <c r="A63">
        <v>0</v>
      </c>
      <c r="B63">
        <v>10</v>
      </c>
      <c r="C63" t="s">
        <v>25</v>
      </c>
      <c r="D63" t="s">
        <v>26</v>
      </c>
      <c r="F63" t="s">
        <v>97</v>
      </c>
      <c r="G63" t="s">
        <v>98</v>
      </c>
      <c r="H63" s="37">
        <v>1010</v>
      </c>
      <c r="I63" t="s">
        <v>29</v>
      </c>
      <c r="J63">
        <v>0</v>
      </c>
      <c r="K63" t="s">
        <v>29</v>
      </c>
      <c r="L63">
        <v>0</v>
      </c>
      <c r="M63" t="s">
        <v>29</v>
      </c>
      <c r="N63">
        <v>0</v>
      </c>
      <c r="O63" s="37">
        <v>1717</v>
      </c>
      <c r="P63" s="33">
        <v>43336</v>
      </c>
      <c r="Q63" s="34">
        <v>0.58194444444444449</v>
      </c>
      <c r="R63" t="s">
        <v>99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 s="33">
        <v>43336</v>
      </c>
      <c r="AA63" s="34">
        <v>0.58194444444444449</v>
      </c>
    </row>
    <row r="65" spans="1:28" x14ac:dyDescent="0.2">
      <c r="A65">
        <v>0</v>
      </c>
      <c r="B65">
        <v>20</v>
      </c>
      <c r="C65" t="s">
        <v>25</v>
      </c>
      <c r="D65" t="s">
        <v>26</v>
      </c>
      <c r="F65" t="s">
        <v>89</v>
      </c>
      <c r="G65" t="s">
        <v>90</v>
      </c>
      <c r="H65">
        <v>1</v>
      </c>
      <c r="I65" t="s">
        <v>29</v>
      </c>
      <c r="J65">
        <v>0</v>
      </c>
      <c r="K65" t="s">
        <v>29</v>
      </c>
      <c r="L65">
        <v>0</v>
      </c>
      <c r="M65" t="s">
        <v>29</v>
      </c>
      <c r="N65">
        <v>0</v>
      </c>
      <c r="O65">
        <v>0.5</v>
      </c>
      <c r="P65" s="33">
        <v>43346</v>
      </c>
      <c r="Q65" s="34">
        <v>0.49027777777777781</v>
      </c>
      <c r="R65" t="s">
        <v>100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 s="33">
        <v>43346</v>
      </c>
      <c r="AA65" s="34">
        <v>0.49027777777777781</v>
      </c>
    </row>
    <row r="68" spans="1:28" x14ac:dyDescent="0.2">
      <c r="A68">
        <v>0</v>
      </c>
      <c r="B68">
        <v>10</v>
      </c>
      <c r="C68" t="s">
        <v>25</v>
      </c>
      <c r="D68" t="s">
        <v>26</v>
      </c>
      <c r="F68" t="s">
        <v>112</v>
      </c>
      <c r="G68" t="s">
        <v>113</v>
      </c>
      <c r="H68" s="37">
        <v>12625</v>
      </c>
      <c r="I68" t="s">
        <v>29</v>
      </c>
      <c r="J68">
        <v>0</v>
      </c>
      <c r="K68" t="s">
        <v>29</v>
      </c>
      <c r="L68">
        <v>0</v>
      </c>
      <c r="M68" t="s">
        <v>29</v>
      </c>
      <c r="N68">
        <v>0</v>
      </c>
      <c r="O68" s="37">
        <v>8837.5</v>
      </c>
      <c r="P68" s="33">
        <v>43371</v>
      </c>
      <c r="Q68" s="34">
        <v>0.34722222222222227</v>
      </c>
      <c r="R68" t="s">
        <v>114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33">
        <v>43371</v>
      </c>
      <c r="AA68" s="34">
        <v>0.34722222222222227</v>
      </c>
    </row>
    <row r="69" spans="1:28" x14ac:dyDescent="0.2">
      <c r="F69">
        <v>10003424</v>
      </c>
      <c r="G69">
        <v>10</v>
      </c>
      <c r="H69" t="s">
        <v>247</v>
      </c>
      <c r="I69" t="s">
        <v>248</v>
      </c>
      <c r="K69" t="s">
        <v>379</v>
      </c>
      <c r="L69" t="s">
        <v>376</v>
      </c>
      <c r="M69" s="37">
        <v>50000</v>
      </c>
      <c r="N69" t="s">
        <v>48</v>
      </c>
      <c r="O69" s="37">
        <v>50000</v>
      </c>
      <c r="P69" t="s">
        <v>48</v>
      </c>
      <c r="Q69">
        <v>0</v>
      </c>
      <c r="R69" t="s">
        <v>48</v>
      </c>
      <c r="S69" s="37">
        <v>7378</v>
      </c>
      <c r="T69" s="37">
        <v>7378</v>
      </c>
      <c r="U69" s="33">
        <v>44291</v>
      </c>
      <c r="V69" s="170">
        <v>0.49444444444444446</v>
      </c>
      <c r="W69" t="s">
        <v>380</v>
      </c>
      <c r="X69">
        <v>0</v>
      </c>
      <c r="Y69">
        <v>0</v>
      </c>
      <c r="Z69" s="33">
        <v>44291</v>
      </c>
      <c r="AA69" s="170">
        <v>0.49444444444444446</v>
      </c>
      <c r="AB69">
        <v>800800016</v>
      </c>
    </row>
    <row r="72" spans="1:28" x14ac:dyDescent="0.2">
      <c r="A72">
        <v>2</v>
      </c>
      <c r="B72">
        <v>1</v>
      </c>
      <c r="C72">
        <v>2036242</v>
      </c>
      <c r="D72">
        <v>20</v>
      </c>
      <c r="E72" t="s">
        <v>116</v>
      </c>
      <c r="G72" t="s">
        <v>117</v>
      </c>
      <c r="H72" t="s">
        <v>118</v>
      </c>
      <c r="J72">
        <v>437.3</v>
      </c>
      <c r="K72" t="s">
        <v>29</v>
      </c>
      <c r="L72">
        <v>19.459900000000001</v>
      </c>
      <c r="M72" t="s">
        <v>29</v>
      </c>
    </row>
    <row r="73" spans="1:28" x14ac:dyDescent="0.2">
      <c r="A73" t="s">
        <v>221</v>
      </c>
    </row>
    <row r="75" spans="1:28" x14ac:dyDescent="0.2">
      <c r="B75" t="s">
        <v>36</v>
      </c>
      <c r="C75" t="s">
        <v>37</v>
      </c>
      <c r="D75" s="37">
        <v>4912.7</v>
      </c>
      <c r="E75">
        <v>0</v>
      </c>
      <c r="F75" s="37">
        <v>25001</v>
      </c>
      <c r="G75" s="37">
        <v>1323.8</v>
      </c>
      <c r="H75" s="37">
        <v>-18764.5</v>
      </c>
      <c r="I75" t="s">
        <v>29</v>
      </c>
    </row>
    <row r="79" spans="1:28" x14ac:dyDescent="0.2">
      <c r="B79" t="s">
        <v>97</v>
      </c>
      <c r="C79" t="s">
        <v>98</v>
      </c>
      <c r="D79">
        <v>691.2</v>
      </c>
      <c r="E79">
        <v>691.2</v>
      </c>
      <c r="F79">
        <v>0</v>
      </c>
      <c r="G79">
        <v>757</v>
      </c>
      <c r="H79">
        <v>0</v>
      </c>
      <c r="I79">
        <v>-65.8</v>
      </c>
      <c r="J79" t="s">
        <v>29</v>
      </c>
    </row>
    <row r="82" spans="1:28" x14ac:dyDescent="0.2">
      <c r="A82">
        <v>0</v>
      </c>
      <c r="B82">
        <v>10</v>
      </c>
      <c r="C82" t="s">
        <v>49</v>
      </c>
      <c r="D82" t="s">
        <v>50</v>
      </c>
      <c r="F82" t="s">
        <v>119</v>
      </c>
      <c r="G82" t="s">
        <v>120</v>
      </c>
      <c r="H82" s="37">
        <v>150000</v>
      </c>
      <c r="I82" t="s">
        <v>48</v>
      </c>
      <c r="J82">
        <v>0</v>
      </c>
      <c r="K82" t="s">
        <v>48</v>
      </c>
      <c r="L82">
        <v>0</v>
      </c>
      <c r="M82" t="s">
        <v>48</v>
      </c>
      <c r="N82">
        <v>0</v>
      </c>
      <c r="O82" s="37">
        <v>3355.65</v>
      </c>
      <c r="P82" s="33">
        <v>43433</v>
      </c>
      <c r="Q82" s="34">
        <v>0.54999999999999993</v>
      </c>
      <c r="R82" t="s">
        <v>121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3">
        <v>43433</v>
      </c>
      <c r="AA82" s="34">
        <v>0.54999999999999993</v>
      </c>
    </row>
    <row r="85" spans="1:28" x14ac:dyDescent="0.2">
      <c r="A85">
        <v>0</v>
      </c>
      <c r="B85">
        <v>140</v>
      </c>
      <c r="C85" t="s">
        <v>49</v>
      </c>
      <c r="D85" t="s">
        <v>50</v>
      </c>
      <c r="F85" t="s">
        <v>122</v>
      </c>
      <c r="G85" t="s">
        <v>123</v>
      </c>
      <c r="H85" s="37">
        <v>20000</v>
      </c>
      <c r="I85" t="s">
        <v>48</v>
      </c>
      <c r="J85">
        <v>0</v>
      </c>
      <c r="K85" t="s">
        <v>48</v>
      </c>
      <c r="L85">
        <v>0</v>
      </c>
      <c r="M85" t="s">
        <v>48</v>
      </c>
      <c r="N85">
        <v>0</v>
      </c>
      <c r="O85" s="37">
        <v>1537.88</v>
      </c>
      <c r="P85" s="33">
        <v>43430</v>
      </c>
      <c r="Q85" s="34">
        <v>0.54999999999999993</v>
      </c>
      <c r="R85" t="s">
        <v>121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3">
        <v>43430</v>
      </c>
      <c r="AA85" s="34">
        <v>0.54999999999999993</v>
      </c>
    </row>
    <row r="88" spans="1:28" x14ac:dyDescent="0.2">
      <c r="B88" t="s">
        <v>156</v>
      </c>
      <c r="C88" t="s">
        <v>157</v>
      </c>
      <c r="D88">
        <v>909</v>
      </c>
      <c r="E88">
        <v>909</v>
      </c>
      <c r="F88">
        <v>0</v>
      </c>
      <c r="G88">
        <v>909</v>
      </c>
      <c r="H88">
        <v>0</v>
      </c>
      <c r="I88">
        <v>0</v>
      </c>
      <c r="J88" t="s">
        <v>29</v>
      </c>
    </row>
    <row r="89" spans="1:28" x14ac:dyDescent="0.2">
      <c r="B89" t="s">
        <v>39</v>
      </c>
      <c r="C89" t="s">
        <v>40</v>
      </c>
      <c r="D89">
        <v>225.1</v>
      </c>
      <c r="E89">
        <v>225.1</v>
      </c>
      <c r="F89">
        <v>0</v>
      </c>
      <c r="G89" s="37">
        <v>1262</v>
      </c>
      <c r="H89">
        <v>0</v>
      </c>
      <c r="I89" s="37">
        <v>-1036.9000000000001</v>
      </c>
      <c r="J89" t="s">
        <v>29</v>
      </c>
    </row>
    <row r="90" spans="1:28" x14ac:dyDescent="0.2">
      <c r="B90" t="s">
        <v>61</v>
      </c>
      <c r="C90" t="s">
        <v>62</v>
      </c>
      <c r="D90" s="37">
        <v>2761.9</v>
      </c>
      <c r="E90" s="37">
        <v>2761.9</v>
      </c>
      <c r="F90">
        <v>0</v>
      </c>
      <c r="G90" s="37">
        <v>15151</v>
      </c>
      <c r="H90">
        <v>370.3</v>
      </c>
      <c r="I90" s="37">
        <v>-12018.8</v>
      </c>
      <c r="J90" t="s">
        <v>29</v>
      </c>
    </row>
    <row r="92" spans="1:28" x14ac:dyDescent="0.2">
      <c r="F92">
        <v>10025240</v>
      </c>
      <c r="G92">
        <v>10</v>
      </c>
      <c r="H92" t="s">
        <v>147</v>
      </c>
      <c r="I92" t="s">
        <v>148</v>
      </c>
      <c r="K92" t="s">
        <v>377</v>
      </c>
      <c r="L92" t="s">
        <v>378</v>
      </c>
      <c r="M92">
        <v>545</v>
      </c>
      <c r="N92" t="s">
        <v>126</v>
      </c>
      <c r="O92">
        <v>545</v>
      </c>
      <c r="P92" t="s">
        <v>126</v>
      </c>
      <c r="Q92">
        <v>0</v>
      </c>
      <c r="R92" t="s">
        <v>126</v>
      </c>
      <c r="S92">
        <v>245.25</v>
      </c>
      <c r="T92">
        <v>245.25</v>
      </c>
      <c r="U92" s="33">
        <v>44230</v>
      </c>
      <c r="V92" s="170">
        <v>0.33333333333333331</v>
      </c>
      <c r="W92" t="s">
        <v>68</v>
      </c>
      <c r="X92">
        <v>0</v>
      </c>
      <c r="Y92">
        <v>0</v>
      </c>
      <c r="Z92" s="33">
        <v>44230</v>
      </c>
      <c r="AA92" s="170">
        <v>0.66666666666666663</v>
      </c>
      <c r="AB92">
        <v>800801252</v>
      </c>
    </row>
    <row r="93" spans="1:28" x14ac:dyDescent="0.2">
      <c r="F93" s="37">
        <v>3066.3</v>
      </c>
    </row>
    <row r="94" spans="1:28" x14ac:dyDescent="0.2">
      <c r="E94" t="s">
        <v>62</v>
      </c>
      <c r="F94">
        <v>1313.6</v>
      </c>
    </row>
    <row r="95" spans="1:28" x14ac:dyDescent="0.2">
      <c r="B95" t="s">
        <v>36</v>
      </c>
      <c r="C95" t="s">
        <v>37</v>
      </c>
      <c r="D95" s="37">
        <v>15702.2</v>
      </c>
      <c r="E95" s="37">
        <v>15702.2</v>
      </c>
      <c r="F95">
        <v>0</v>
      </c>
      <c r="G95" s="37">
        <v>23500</v>
      </c>
      <c r="H95">
        <v>0</v>
      </c>
      <c r="I95" s="37">
        <v>-7797.8</v>
      </c>
      <c r="J95" t="s">
        <v>29</v>
      </c>
    </row>
    <row r="97" spans="2:10" x14ac:dyDescent="0.2">
      <c r="H97" t="s">
        <v>173</v>
      </c>
      <c r="I97" s="39"/>
      <c r="J97" s="39"/>
    </row>
    <row r="99" spans="2:10" x14ac:dyDescent="0.2">
      <c r="B99" t="s">
        <v>174</v>
      </c>
      <c r="C99" t="s">
        <v>175</v>
      </c>
      <c r="D99" s="37">
        <v>5943.4</v>
      </c>
      <c r="E99" s="37">
        <v>5943.4</v>
      </c>
      <c r="F99">
        <v>0</v>
      </c>
      <c r="G99" s="37">
        <v>34272</v>
      </c>
      <c r="H99">
        <v>0</v>
      </c>
      <c r="I99" s="37">
        <v>-28328.6</v>
      </c>
      <c r="J99" t="s">
        <v>29</v>
      </c>
    </row>
    <row r="102" spans="2:10" x14ac:dyDescent="0.2">
      <c r="H102" s="38" t="s">
        <v>175</v>
      </c>
      <c r="I102" s="38">
        <v>4835.3999999999996</v>
      </c>
    </row>
    <row r="103" spans="2:10" x14ac:dyDescent="0.2">
      <c r="H103" s="38" t="s">
        <v>37</v>
      </c>
      <c r="I103" s="38">
        <v>461.3</v>
      </c>
    </row>
    <row r="104" spans="2:10" x14ac:dyDescent="0.2">
      <c r="B104" t="s">
        <v>174</v>
      </c>
      <c r="C104" t="s">
        <v>175</v>
      </c>
      <c r="D104" s="37">
        <v>11746.2</v>
      </c>
      <c r="E104" s="37">
        <v>11746.2</v>
      </c>
      <c r="F104">
        <v>0</v>
      </c>
      <c r="G104" s="37">
        <v>48413</v>
      </c>
      <c r="H104">
        <v>0</v>
      </c>
      <c r="I104" s="37">
        <v>-36666.800000000003</v>
      </c>
      <c r="J104" t="s">
        <v>29</v>
      </c>
    </row>
    <row r="105" spans="2:10" x14ac:dyDescent="0.2">
      <c r="B105" t="s">
        <v>112</v>
      </c>
      <c r="C105" t="s">
        <v>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29</v>
      </c>
    </row>
    <row r="106" spans="2:10" x14ac:dyDescent="0.2">
      <c r="B106" t="s">
        <v>152</v>
      </c>
      <c r="C106" t="s">
        <v>153</v>
      </c>
      <c r="D106" s="37">
        <v>2164.6</v>
      </c>
      <c r="E106" s="37">
        <v>2164.6</v>
      </c>
      <c r="F106">
        <v>0</v>
      </c>
      <c r="G106" s="37">
        <v>5403</v>
      </c>
      <c r="H106">
        <v>0</v>
      </c>
      <c r="I106" s="37">
        <v>-3238.4</v>
      </c>
      <c r="J106" t="s">
        <v>29</v>
      </c>
    </row>
    <row r="107" spans="2:10" x14ac:dyDescent="0.2">
      <c r="B107" t="s">
        <v>183</v>
      </c>
      <c r="C107" t="s">
        <v>184</v>
      </c>
      <c r="D107">
        <v>555</v>
      </c>
      <c r="E107">
        <v>555</v>
      </c>
      <c r="F107">
        <v>0</v>
      </c>
      <c r="G107">
        <v>555</v>
      </c>
      <c r="H107">
        <v>0</v>
      </c>
      <c r="I107">
        <v>0</v>
      </c>
      <c r="J107" t="s">
        <v>29</v>
      </c>
    </row>
    <row r="108" spans="2:10" x14ac:dyDescent="0.2">
      <c r="B108" t="s">
        <v>185</v>
      </c>
      <c r="C108" t="s">
        <v>186</v>
      </c>
      <c r="D108">
        <v>0</v>
      </c>
      <c r="E108">
        <v>0</v>
      </c>
      <c r="F108">
        <v>0</v>
      </c>
      <c r="G108" s="37">
        <v>7373</v>
      </c>
      <c r="H108" s="37">
        <v>7373</v>
      </c>
      <c r="I108">
        <v>0</v>
      </c>
      <c r="J108" t="s">
        <v>29</v>
      </c>
    </row>
    <row r="109" spans="2:10" x14ac:dyDescent="0.2">
      <c r="B109" t="s">
        <v>187</v>
      </c>
      <c r="C109" t="s">
        <v>188</v>
      </c>
      <c r="D109" s="37">
        <v>1992.8</v>
      </c>
      <c r="E109" s="37">
        <v>1992.8</v>
      </c>
      <c r="F109">
        <v>0</v>
      </c>
      <c r="G109" s="37">
        <v>2853</v>
      </c>
      <c r="H109">
        <v>860.2</v>
      </c>
      <c r="I109">
        <v>0</v>
      </c>
      <c r="J109" t="s">
        <v>29</v>
      </c>
    </row>
    <row r="110" spans="2:10" x14ac:dyDescent="0.2">
      <c r="B110" t="s">
        <v>61</v>
      </c>
      <c r="C110" t="s">
        <v>62</v>
      </c>
      <c r="D110">
        <v>173.85</v>
      </c>
      <c r="E110">
        <v>173.85</v>
      </c>
      <c r="F110">
        <v>0</v>
      </c>
      <c r="G110">
        <v>1</v>
      </c>
      <c r="H110">
        <v>370.3</v>
      </c>
      <c r="I110">
        <v>543.15</v>
      </c>
      <c r="J110" t="s">
        <v>29</v>
      </c>
    </row>
    <row r="113" spans="6:32" x14ac:dyDescent="0.2">
      <c r="H113" s="38" t="s">
        <v>175</v>
      </c>
      <c r="I113" s="38">
        <v>10615.1</v>
      </c>
    </row>
    <row r="114" spans="6:32" x14ac:dyDescent="0.2">
      <c r="H114" s="38" t="s">
        <v>62</v>
      </c>
      <c r="I114" s="38">
        <v>173.85</v>
      </c>
    </row>
    <row r="115" spans="6:32" x14ac:dyDescent="0.2">
      <c r="H115" s="38" t="s">
        <v>153</v>
      </c>
      <c r="I115" s="38">
        <v>2052.5</v>
      </c>
    </row>
    <row r="116" spans="6:32" x14ac:dyDescent="0.2">
      <c r="H116" s="38" t="s">
        <v>188</v>
      </c>
      <c r="I116" s="38">
        <v>860.2</v>
      </c>
    </row>
    <row r="119" spans="6:32" x14ac:dyDescent="0.2">
      <c r="G119" t="s">
        <v>189</v>
      </c>
      <c r="H119" t="s">
        <v>190</v>
      </c>
      <c r="I119">
        <v>0</v>
      </c>
      <c r="J119">
        <v>0</v>
      </c>
      <c r="K119">
        <v>0</v>
      </c>
      <c r="L119" s="37">
        <v>19190</v>
      </c>
      <c r="M119">
        <v>0</v>
      </c>
      <c r="N119" s="37">
        <v>-19190</v>
      </c>
      <c r="O119" t="s">
        <v>29</v>
      </c>
    </row>
    <row r="125" spans="6:32" x14ac:dyDescent="0.2">
      <c r="F125">
        <v>0</v>
      </c>
      <c r="G125">
        <v>10</v>
      </c>
      <c r="H125" t="s">
        <v>49</v>
      </c>
      <c r="I125" t="s">
        <v>50</v>
      </c>
      <c r="K125" t="s">
        <v>359</v>
      </c>
      <c r="L125" t="s">
        <v>360</v>
      </c>
      <c r="M125" s="37">
        <v>240000</v>
      </c>
      <c r="N125" t="s">
        <v>48</v>
      </c>
      <c r="O125">
        <v>0</v>
      </c>
      <c r="P125" t="s">
        <v>48</v>
      </c>
      <c r="Q125">
        <v>0</v>
      </c>
      <c r="R125" t="s">
        <v>48</v>
      </c>
      <c r="S125" s="37">
        <v>36316.15</v>
      </c>
      <c r="T125">
        <v>0</v>
      </c>
      <c r="U125" t="s">
        <v>361</v>
      </c>
      <c r="V125" s="170">
        <v>0.74722222222222223</v>
      </c>
      <c r="W125" t="s">
        <v>362</v>
      </c>
      <c r="X125">
        <v>0</v>
      </c>
      <c r="Y125">
        <v>0</v>
      </c>
      <c r="Z125" t="s">
        <v>361</v>
      </c>
      <c r="AA125" s="170">
        <v>0.74722222222222223</v>
      </c>
      <c r="AB125">
        <v>800800001</v>
      </c>
    </row>
    <row r="128" spans="6:32" x14ac:dyDescent="0.2">
      <c r="F128">
        <v>0</v>
      </c>
      <c r="G128">
        <v>10</v>
      </c>
      <c r="H128" t="s">
        <v>73</v>
      </c>
      <c r="I128" t="s">
        <v>74</v>
      </c>
      <c r="K128" t="s">
        <v>154</v>
      </c>
      <c r="L128" t="s">
        <v>155</v>
      </c>
      <c r="M128">
        <v>643.5</v>
      </c>
      <c r="N128" t="s">
        <v>29</v>
      </c>
      <c r="O128">
        <v>0</v>
      </c>
      <c r="P128" t="s">
        <v>29</v>
      </c>
      <c r="Q128">
        <v>0</v>
      </c>
      <c r="R128" t="s">
        <v>29</v>
      </c>
      <c r="S128">
        <v>0</v>
      </c>
      <c r="T128">
        <v>321.75</v>
      </c>
      <c r="U128" s="33">
        <v>43808</v>
      </c>
      <c r="V128" s="34">
        <v>0.50555555555555554</v>
      </c>
      <c r="W128" t="s">
        <v>68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33">
        <v>43808</v>
      </c>
      <c r="AF128" s="34">
        <v>0.50555555555555554</v>
      </c>
    </row>
    <row r="129" spans="6:32" x14ac:dyDescent="0.2">
      <c r="F129">
        <v>0</v>
      </c>
      <c r="G129">
        <v>20</v>
      </c>
      <c r="H129" t="s">
        <v>73</v>
      </c>
      <c r="I129" t="s">
        <v>74</v>
      </c>
      <c r="K129" t="s">
        <v>79</v>
      </c>
      <c r="L129" t="s">
        <v>80</v>
      </c>
      <c r="M129" s="37">
        <v>7950.26</v>
      </c>
      <c r="N129" t="s">
        <v>29</v>
      </c>
      <c r="O129">
        <v>0</v>
      </c>
      <c r="P129" t="s">
        <v>29</v>
      </c>
      <c r="Q129">
        <v>0</v>
      </c>
      <c r="R129" t="s">
        <v>29</v>
      </c>
      <c r="S129">
        <v>0</v>
      </c>
      <c r="T129" s="37">
        <v>3975.13</v>
      </c>
      <c r="U129" s="33">
        <v>43808</v>
      </c>
      <c r="V129" s="34">
        <v>0.50555555555555554</v>
      </c>
      <c r="W129" t="s">
        <v>68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33">
        <v>43808</v>
      </c>
      <c r="AF129" s="34">
        <v>0.50555555555555554</v>
      </c>
    </row>
    <row r="130" spans="6:32" x14ac:dyDescent="0.2">
      <c r="F130">
        <v>0</v>
      </c>
      <c r="G130">
        <v>30</v>
      </c>
      <c r="H130" t="s">
        <v>64</v>
      </c>
      <c r="I130" t="s">
        <v>65</v>
      </c>
      <c r="K130" t="s">
        <v>71</v>
      </c>
      <c r="L130" t="s">
        <v>72</v>
      </c>
      <c r="M130">
        <v>396.5</v>
      </c>
      <c r="N130" t="s">
        <v>29</v>
      </c>
      <c r="O130">
        <v>0</v>
      </c>
      <c r="P130" t="s">
        <v>29</v>
      </c>
      <c r="Q130">
        <v>0</v>
      </c>
      <c r="R130" t="s">
        <v>29</v>
      </c>
      <c r="S130">
        <v>0</v>
      </c>
      <c r="T130">
        <v>198.25</v>
      </c>
      <c r="U130" s="33">
        <v>43808</v>
      </c>
      <c r="V130" s="34">
        <v>0.50555555555555554</v>
      </c>
      <c r="W130" t="s">
        <v>68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33">
        <v>43808</v>
      </c>
      <c r="AF130" s="34">
        <v>0.50555555555555554</v>
      </c>
    </row>
    <row r="133" spans="6:32" ht="15.75" thickBot="1" x14ac:dyDescent="0.3">
      <c r="G133" s="163" t="s">
        <v>24</v>
      </c>
      <c r="H133" s="164">
        <v>3475000</v>
      </c>
      <c r="I133" s="164">
        <v>6920.64</v>
      </c>
    </row>
    <row r="134" spans="6:32" ht="15.75" thickBot="1" x14ac:dyDescent="0.3">
      <c r="G134" s="163" t="s">
        <v>194</v>
      </c>
      <c r="H134" s="164">
        <v>405600</v>
      </c>
      <c r="I134" s="164">
        <v>17172.88</v>
      </c>
    </row>
    <row r="135" spans="6:32" ht="15.75" thickBot="1" x14ac:dyDescent="0.3">
      <c r="G135" s="163" t="s">
        <v>198</v>
      </c>
      <c r="H135" s="164">
        <v>133600</v>
      </c>
      <c r="I135" s="164">
        <v>6426.74</v>
      </c>
    </row>
    <row r="136" spans="6:32" ht="15.75" thickBot="1" x14ac:dyDescent="0.3">
      <c r="G136" s="163" t="s">
        <v>325</v>
      </c>
      <c r="H136" s="164">
        <v>197500</v>
      </c>
      <c r="I136" s="164">
        <v>8803.2999999999993</v>
      </c>
    </row>
    <row r="138" spans="6:32" x14ac:dyDescent="0.2">
      <c r="F138">
        <v>10015661</v>
      </c>
      <c r="G138">
        <v>10</v>
      </c>
      <c r="H138" t="s">
        <v>93</v>
      </c>
      <c r="I138" t="s">
        <v>94</v>
      </c>
      <c r="K138" t="s">
        <v>330</v>
      </c>
      <c r="L138" t="s">
        <v>96</v>
      </c>
      <c r="M138" s="37">
        <v>20000</v>
      </c>
      <c r="N138" t="s">
        <v>48</v>
      </c>
      <c r="O138" s="37">
        <v>20000</v>
      </c>
      <c r="P138" t="s">
        <v>48</v>
      </c>
      <c r="Q138">
        <v>0</v>
      </c>
      <c r="R138" t="s">
        <v>48</v>
      </c>
      <c r="S138">
        <v>0</v>
      </c>
      <c r="T138">
        <v>182</v>
      </c>
      <c r="U138" s="33">
        <v>44018</v>
      </c>
      <c r="V138" s="34">
        <v>0.60972222222222217</v>
      </c>
      <c r="W138" t="s">
        <v>129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 s="33">
        <v>44018</v>
      </c>
      <c r="AF138" s="34">
        <v>0.60972222222222217</v>
      </c>
    </row>
  </sheetData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E66"/>
  <sheetViews>
    <sheetView topLeftCell="B42" workbookViewId="0">
      <selection activeCell="G66" sqref="G66:H66"/>
    </sheetView>
  </sheetViews>
  <sheetFormatPr baseColWidth="10" defaultRowHeight="12.75" x14ac:dyDescent="0.2"/>
  <cols>
    <col min="2" max="2" width="9" bestFit="1" customWidth="1"/>
    <col min="3" max="3" width="20.140625" bestFit="1" customWidth="1"/>
    <col min="4" max="4" width="27.7109375" bestFit="1" customWidth="1"/>
    <col min="5" max="5" width="31.140625" bestFit="1" customWidth="1"/>
    <col min="6" max="6" width="16.7109375" customWidth="1"/>
    <col min="7" max="7" width="20.7109375" bestFit="1" customWidth="1"/>
    <col min="8" max="8" width="18.28515625" bestFit="1" customWidth="1"/>
    <col min="9" max="9" width="23.140625" bestFit="1" customWidth="1"/>
    <col min="10" max="10" width="11.85546875" customWidth="1"/>
    <col min="11" max="11" width="13" customWidth="1"/>
    <col min="12" max="12" width="9.42578125" customWidth="1"/>
    <col min="13" max="13" width="8.7109375" customWidth="1"/>
  </cols>
  <sheetData>
    <row r="2" spans="1:28" x14ac:dyDescent="0.2">
      <c r="A2" s="33"/>
      <c r="D2" s="37"/>
    </row>
    <row r="3" spans="1:28" x14ac:dyDescent="0.2">
      <c r="A3" s="124" t="s">
        <v>0</v>
      </c>
      <c r="B3" s="122" t="s">
        <v>268</v>
      </c>
      <c r="C3" s="122" t="s">
        <v>267</v>
      </c>
      <c r="D3" s="125" t="s">
        <v>176</v>
      </c>
      <c r="E3" s="122"/>
    </row>
    <row r="4" spans="1:28" x14ac:dyDescent="0.2">
      <c r="A4" s="123">
        <v>43937</v>
      </c>
      <c r="B4" s="60">
        <v>10022961</v>
      </c>
      <c r="C4" s="60">
        <v>200014863</v>
      </c>
      <c r="D4" s="66">
        <v>6000</v>
      </c>
      <c r="E4" s="60" t="s">
        <v>48</v>
      </c>
    </row>
    <row r="5" spans="1:28" x14ac:dyDescent="0.2">
      <c r="A5" s="123">
        <v>43938</v>
      </c>
      <c r="B5" s="60">
        <v>10022974</v>
      </c>
      <c r="C5" s="60">
        <v>200014895</v>
      </c>
      <c r="D5" s="66">
        <v>40000</v>
      </c>
      <c r="E5" s="60" t="s">
        <v>48</v>
      </c>
    </row>
    <row r="6" spans="1:28" x14ac:dyDescent="0.2">
      <c r="A6" s="123">
        <v>43938</v>
      </c>
      <c r="B6" s="60">
        <v>10022976</v>
      </c>
      <c r="C6" s="60">
        <v>200014863</v>
      </c>
      <c r="D6" s="66">
        <v>60000</v>
      </c>
      <c r="E6" s="60" t="s">
        <v>48</v>
      </c>
    </row>
    <row r="7" spans="1:28" x14ac:dyDescent="0.2">
      <c r="A7" s="123">
        <v>43943</v>
      </c>
      <c r="B7" s="60">
        <v>10023033</v>
      </c>
      <c r="C7" s="60">
        <v>200014871</v>
      </c>
      <c r="D7" s="66">
        <v>60000</v>
      </c>
      <c r="E7" s="60" t="s">
        <v>48</v>
      </c>
    </row>
    <row r="9" spans="1:28" x14ac:dyDescent="0.2">
      <c r="B9">
        <v>10003425</v>
      </c>
      <c r="C9">
        <v>50</v>
      </c>
      <c r="D9" t="s">
        <v>247</v>
      </c>
      <c r="E9" t="s">
        <v>248</v>
      </c>
      <c r="G9" t="s">
        <v>384</v>
      </c>
      <c r="H9" t="s">
        <v>385</v>
      </c>
      <c r="I9" s="37">
        <v>298000</v>
      </c>
      <c r="J9" t="s">
        <v>48</v>
      </c>
      <c r="K9" s="37">
        <v>298000</v>
      </c>
      <c r="L9" t="s">
        <v>48</v>
      </c>
      <c r="M9">
        <v>0</v>
      </c>
      <c r="N9" t="s">
        <v>48</v>
      </c>
      <c r="O9" s="37">
        <v>6752.68</v>
      </c>
      <c r="P9" s="37">
        <v>6752.68</v>
      </c>
      <c r="Q9" s="33">
        <v>44291</v>
      </c>
      <c r="R9" s="170">
        <v>0.65277777777777779</v>
      </c>
      <c r="S9" t="s">
        <v>383</v>
      </c>
      <c r="T9">
        <v>0</v>
      </c>
      <c r="U9">
        <v>0</v>
      </c>
      <c r="V9" s="33">
        <v>44291</v>
      </c>
      <c r="W9" s="170">
        <v>0.65277777777777779</v>
      </c>
      <c r="X9">
        <v>800800016</v>
      </c>
    </row>
    <row r="10" spans="1:28" x14ac:dyDescent="0.2">
      <c r="B10">
        <v>10003426</v>
      </c>
      <c r="C10">
        <v>50</v>
      </c>
      <c r="D10" t="s">
        <v>247</v>
      </c>
      <c r="E10" t="s">
        <v>248</v>
      </c>
      <c r="G10" t="s">
        <v>381</v>
      </c>
      <c r="H10" t="s">
        <v>382</v>
      </c>
      <c r="I10" s="37">
        <v>298000</v>
      </c>
      <c r="J10" t="s">
        <v>48</v>
      </c>
      <c r="K10" s="37">
        <v>298000</v>
      </c>
      <c r="L10" t="s">
        <v>48</v>
      </c>
      <c r="M10">
        <v>0</v>
      </c>
      <c r="N10" t="s">
        <v>48</v>
      </c>
      <c r="O10" s="37">
        <v>5819.94</v>
      </c>
      <c r="P10" s="37">
        <v>5819.94</v>
      </c>
      <c r="Q10" s="33">
        <v>44291</v>
      </c>
      <c r="R10" s="170">
        <v>0.64722222222222225</v>
      </c>
      <c r="S10" t="s">
        <v>383</v>
      </c>
      <c r="T10">
        <v>0</v>
      </c>
      <c r="U10">
        <v>0</v>
      </c>
      <c r="V10" s="33">
        <v>44291</v>
      </c>
      <c r="W10" s="170">
        <v>0.64722222222222225</v>
      </c>
      <c r="X10">
        <v>800800016</v>
      </c>
    </row>
    <row r="12" spans="1:28" x14ac:dyDescent="0.2">
      <c r="B12">
        <v>0</v>
      </c>
      <c r="C12">
        <v>10</v>
      </c>
      <c r="D12" t="s">
        <v>147</v>
      </c>
      <c r="E12" t="s">
        <v>148</v>
      </c>
      <c r="G12" t="s">
        <v>335</v>
      </c>
      <c r="H12" t="s">
        <v>336</v>
      </c>
      <c r="I12">
        <v>27</v>
      </c>
      <c r="J12" t="s">
        <v>126</v>
      </c>
      <c r="K12">
        <v>0</v>
      </c>
      <c r="L12" t="s">
        <v>126</v>
      </c>
      <c r="M12">
        <v>0</v>
      </c>
      <c r="N12" t="s">
        <v>126</v>
      </c>
      <c r="O12">
        <v>0</v>
      </c>
      <c r="P12">
        <v>125.01</v>
      </c>
      <c r="Q12" s="33">
        <v>44056</v>
      </c>
      <c r="R12" s="34">
        <v>0.33333333333333331</v>
      </c>
      <c r="S12" t="s">
        <v>337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 s="33">
        <v>44056</v>
      </c>
      <c r="AB12" s="34">
        <v>0.33333333333333331</v>
      </c>
    </row>
    <row r="13" spans="1:28" ht="13.5" thickBot="1" x14ac:dyDescent="0.25"/>
    <row r="14" spans="1:28" ht="15.75" thickBot="1" x14ac:dyDescent="0.25">
      <c r="G14" s="156" t="s">
        <v>0</v>
      </c>
      <c r="H14" s="157" t="s">
        <v>300</v>
      </c>
      <c r="I14" s="157" t="s">
        <v>301</v>
      </c>
      <c r="J14" s="157" t="s">
        <v>15</v>
      </c>
      <c r="K14" s="157" t="s">
        <v>307</v>
      </c>
      <c r="L14" s="157" t="s">
        <v>308</v>
      </c>
      <c r="M14" s="157" t="s">
        <v>302</v>
      </c>
      <c r="N14" s="157" t="s">
        <v>303</v>
      </c>
    </row>
    <row r="15" spans="1:28" ht="30.75" thickBot="1" x14ac:dyDescent="0.25">
      <c r="G15" s="159">
        <v>43965</v>
      </c>
      <c r="H15" s="160" t="s">
        <v>304</v>
      </c>
      <c r="I15" s="160" t="s">
        <v>305</v>
      </c>
      <c r="J15" s="158" t="s">
        <v>309</v>
      </c>
      <c r="K15" s="161">
        <f>+(196*2000)+1300</f>
        <v>393300</v>
      </c>
      <c r="L15" s="161">
        <f>2723.8+399.4</f>
        <v>3123.2000000000003</v>
      </c>
      <c r="M15" s="158" t="s">
        <v>310</v>
      </c>
      <c r="N15" s="162" t="s">
        <v>306</v>
      </c>
    </row>
    <row r="17" spans="2:31" x14ac:dyDescent="0.2">
      <c r="B17">
        <v>10023992</v>
      </c>
      <c r="C17">
        <v>10</v>
      </c>
      <c r="D17" t="s">
        <v>147</v>
      </c>
      <c r="E17" t="s">
        <v>148</v>
      </c>
      <c r="G17" t="s">
        <v>340</v>
      </c>
      <c r="H17" t="s">
        <v>341</v>
      </c>
      <c r="I17">
        <v>575</v>
      </c>
      <c r="J17" t="s">
        <v>126</v>
      </c>
      <c r="K17">
        <v>575</v>
      </c>
      <c r="L17" t="s">
        <v>126</v>
      </c>
      <c r="M17">
        <v>0</v>
      </c>
      <c r="N17" t="s">
        <v>126</v>
      </c>
      <c r="O17">
        <v>0</v>
      </c>
      <c r="P17" s="33">
        <v>44063</v>
      </c>
      <c r="Q17" s="34">
        <v>0.33333333333333331</v>
      </c>
      <c r="R17" t="s">
        <v>342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379.5</v>
      </c>
      <c r="Z17">
        <v>379.5</v>
      </c>
      <c r="AA17">
        <v>0</v>
      </c>
      <c r="AB17" s="33">
        <v>44063</v>
      </c>
      <c r="AC17" s="34">
        <v>0.33333333333333331</v>
      </c>
      <c r="AD17">
        <v>0.66</v>
      </c>
      <c r="AE17" t="s">
        <v>126</v>
      </c>
    </row>
    <row r="19" spans="2:31" x14ac:dyDescent="0.2">
      <c r="L19" s="39"/>
    </row>
    <row r="20" spans="2:31" x14ac:dyDescent="0.2">
      <c r="B20">
        <v>0</v>
      </c>
      <c r="C20">
        <v>10</v>
      </c>
      <c r="D20" t="s">
        <v>25</v>
      </c>
      <c r="E20" t="s">
        <v>26</v>
      </c>
      <c r="G20" t="s">
        <v>324</v>
      </c>
      <c r="H20" t="s">
        <v>325</v>
      </c>
      <c r="I20" s="37">
        <v>19352.419999999998</v>
      </c>
      <c r="J20" t="s">
        <v>29</v>
      </c>
      <c r="K20">
        <v>0</v>
      </c>
      <c r="L20" s="37" t="s">
        <v>29</v>
      </c>
      <c r="M20">
        <v>0</v>
      </c>
      <c r="N20" t="s">
        <v>29</v>
      </c>
      <c r="O20">
        <v>0</v>
      </c>
      <c r="P20" s="37">
        <v>88053.51</v>
      </c>
      <c r="Q20" s="33">
        <v>44004</v>
      </c>
      <c r="R20" s="34">
        <v>0.4548611111111111</v>
      </c>
      <c r="S20" t="s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33">
        <v>44004</v>
      </c>
      <c r="AB20" s="34">
        <v>0.4548611111111111</v>
      </c>
    </row>
    <row r="22" spans="2:31" x14ac:dyDescent="0.2">
      <c r="B22">
        <v>0</v>
      </c>
      <c r="C22">
        <v>10</v>
      </c>
      <c r="D22" t="s">
        <v>147</v>
      </c>
      <c r="E22" t="s">
        <v>148</v>
      </c>
      <c r="G22" t="s">
        <v>332</v>
      </c>
      <c r="H22" t="s">
        <v>333</v>
      </c>
      <c r="I22">
        <v>208.8</v>
      </c>
      <c r="J22" t="s">
        <v>126</v>
      </c>
      <c r="K22">
        <v>0</v>
      </c>
      <c r="L22" t="s">
        <v>126</v>
      </c>
      <c r="M22">
        <v>0</v>
      </c>
      <c r="N22" t="s">
        <v>126</v>
      </c>
      <c r="O22">
        <v>0</v>
      </c>
      <c r="P22">
        <v>80.2</v>
      </c>
      <c r="Q22" s="33">
        <v>44032</v>
      </c>
      <c r="R22" s="34">
        <v>0.50138888888888888</v>
      </c>
      <c r="S22" t="s">
        <v>334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33">
        <v>44032</v>
      </c>
      <c r="AB22" s="34">
        <v>0.50138888888888888</v>
      </c>
    </row>
    <row r="26" spans="2:31" x14ac:dyDescent="0.2">
      <c r="C26" t="s">
        <v>344</v>
      </c>
      <c r="D26" t="s">
        <v>345</v>
      </c>
      <c r="E26" s="37">
        <v>1875</v>
      </c>
      <c r="F26" s="37">
        <v>1875</v>
      </c>
      <c r="G26">
        <v>0</v>
      </c>
      <c r="H26">
        <v>0</v>
      </c>
      <c r="I26">
        <v>0</v>
      </c>
      <c r="J26" s="37">
        <v>1875</v>
      </c>
      <c r="K26" t="s">
        <v>29</v>
      </c>
    </row>
    <row r="28" spans="2:31" x14ac:dyDescent="0.2">
      <c r="C28" t="s">
        <v>77</v>
      </c>
      <c r="D28" t="s">
        <v>78</v>
      </c>
      <c r="E28" s="37">
        <v>3880.232</v>
      </c>
      <c r="F28" s="37">
        <v>3880.232</v>
      </c>
      <c r="G28">
        <v>0</v>
      </c>
      <c r="H28">
        <v>1</v>
      </c>
      <c r="I28">
        <v>0</v>
      </c>
      <c r="J28" s="37">
        <v>3879.232</v>
      </c>
      <c r="K28" t="s">
        <v>29</v>
      </c>
    </row>
    <row r="30" spans="2:31" x14ac:dyDescent="0.2">
      <c r="B30" s="122" t="s">
        <v>343</v>
      </c>
      <c r="C30" s="122" t="s">
        <v>347</v>
      </c>
      <c r="D30" s="122" t="s">
        <v>9</v>
      </c>
    </row>
    <row r="31" spans="2:31" x14ac:dyDescent="0.2">
      <c r="B31" s="90" t="s">
        <v>346</v>
      </c>
      <c r="C31" s="60" t="s">
        <v>344</v>
      </c>
      <c r="D31" s="60" t="s">
        <v>345</v>
      </c>
    </row>
    <row r="33" spans="2:24" x14ac:dyDescent="0.2">
      <c r="C33" t="s">
        <v>363</v>
      </c>
      <c r="D33" t="s">
        <v>364</v>
      </c>
      <c r="E33">
        <v>518.79999999999995</v>
      </c>
      <c r="F33">
        <v>518.79999999999995</v>
      </c>
      <c r="G33">
        <v>0</v>
      </c>
      <c r="H33">
        <v>913</v>
      </c>
      <c r="I33">
        <v>0</v>
      </c>
      <c r="J33">
        <v>-394.2</v>
      </c>
      <c r="K33" t="s">
        <v>29</v>
      </c>
    </row>
    <row r="36" spans="2:24" x14ac:dyDescent="0.2">
      <c r="B36" s="122" t="s">
        <v>343</v>
      </c>
      <c r="C36" s="122" t="s">
        <v>347</v>
      </c>
      <c r="D36" s="122" t="s">
        <v>9</v>
      </c>
      <c r="E36" s="122" t="s">
        <v>348</v>
      </c>
    </row>
    <row r="37" spans="2:24" x14ac:dyDescent="0.2">
      <c r="B37" s="167" t="s">
        <v>73</v>
      </c>
      <c r="C37" s="60" t="s">
        <v>77</v>
      </c>
      <c r="D37" s="60" t="s">
        <v>78</v>
      </c>
      <c r="E37" s="169">
        <v>3880</v>
      </c>
    </row>
    <row r="40" spans="2:24" x14ac:dyDescent="0.2">
      <c r="B40">
        <v>0</v>
      </c>
      <c r="C40">
        <v>80</v>
      </c>
      <c r="D40" t="s">
        <v>49</v>
      </c>
      <c r="E40" t="s">
        <v>50</v>
      </c>
      <c r="G40" t="s">
        <v>359</v>
      </c>
      <c r="H40" t="s">
        <v>360</v>
      </c>
      <c r="I40" s="37">
        <v>260400</v>
      </c>
      <c r="J40" t="s">
        <v>48</v>
      </c>
      <c r="K40">
        <v>0</v>
      </c>
      <c r="L40" t="s">
        <v>48</v>
      </c>
      <c r="M40">
        <v>0</v>
      </c>
      <c r="N40" t="s">
        <v>48</v>
      </c>
      <c r="O40" s="37">
        <v>39403.019999999997</v>
      </c>
      <c r="P40">
        <v>0</v>
      </c>
      <c r="Q40" t="s">
        <v>367</v>
      </c>
      <c r="R40" s="170">
        <v>0.51944444444444449</v>
      </c>
      <c r="S40" t="s">
        <v>368</v>
      </c>
      <c r="T40">
        <v>0</v>
      </c>
      <c r="U40">
        <v>0</v>
      </c>
      <c r="V40" t="s">
        <v>367</v>
      </c>
      <c r="W40" s="170">
        <v>0.51944444444444449</v>
      </c>
      <c r="X40">
        <v>800800001</v>
      </c>
    </row>
    <row r="42" spans="2:24" x14ac:dyDescent="0.2">
      <c r="B42">
        <v>0</v>
      </c>
      <c r="C42">
        <v>40</v>
      </c>
      <c r="D42" t="s">
        <v>49</v>
      </c>
      <c r="E42" t="s">
        <v>50</v>
      </c>
      <c r="G42" t="s">
        <v>46</v>
      </c>
      <c r="H42" t="s">
        <v>47</v>
      </c>
      <c r="I42" s="37">
        <v>90000</v>
      </c>
      <c r="J42" t="s">
        <v>48</v>
      </c>
      <c r="K42">
        <v>0</v>
      </c>
      <c r="L42" t="s">
        <v>48</v>
      </c>
      <c r="M42">
        <v>0</v>
      </c>
      <c r="N42" t="s">
        <v>48</v>
      </c>
      <c r="O42" s="37">
        <v>1812.47</v>
      </c>
      <c r="P42">
        <v>0</v>
      </c>
      <c r="Q42" t="s">
        <v>367</v>
      </c>
      <c r="R42" s="170">
        <v>0.51944444444444449</v>
      </c>
      <c r="S42" t="s">
        <v>368</v>
      </c>
      <c r="T42">
        <v>0</v>
      </c>
      <c r="U42">
        <v>0</v>
      </c>
      <c r="V42" t="s">
        <v>367</v>
      </c>
      <c r="W42" s="170">
        <v>0.51944444444444449</v>
      </c>
      <c r="X42">
        <v>800800001</v>
      </c>
    </row>
    <row r="44" spans="2:24" x14ac:dyDescent="0.2">
      <c r="B44">
        <v>0</v>
      </c>
      <c r="C44">
        <v>100</v>
      </c>
      <c r="D44" t="s">
        <v>147</v>
      </c>
      <c r="E44" t="s">
        <v>148</v>
      </c>
      <c r="G44" t="s">
        <v>369</v>
      </c>
      <c r="H44" t="s">
        <v>370</v>
      </c>
      <c r="I44">
        <v>777.6</v>
      </c>
      <c r="J44" t="s">
        <v>126</v>
      </c>
      <c r="K44">
        <v>665.28</v>
      </c>
      <c r="L44" t="s">
        <v>126</v>
      </c>
      <c r="M44">
        <v>112.32</v>
      </c>
      <c r="N44" t="s">
        <v>126</v>
      </c>
      <c r="O44">
        <v>209.02</v>
      </c>
      <c r="P44">
        <v>178.83</v>
      </c>
      <c r="Q44" t="s">
        <v>371</v>
      </c>
      <c r="R44" s="170">
        <v>0.51944444444444449</v>
      </c>
      <c r="S44" t="s">
        <v>368</v>
      </c>
      <c r="T44">
        <v>0</v>
      </c>
      <c r="U44">
        <v>0</v>
      </c>
      <c r="V44" t="s">
        <v>371</v>
      </c>
      <c r="W44" s="170">
        <v>0.51944444444444449</v>
      </c>
      <c r="X44">
        <v>800800001</v>
      </c>
    </row>
    <row r="45" spans="2:24" x14ac:dyDescent="0.2">
      <c r="B45">
        <v>0</v>
      </c>
      <c r="C45">
        <v>120</v>
      </c>
      <c r="D45" t="s">
        <v>147</v>
      </c>
      <c r="E45" t="s">
        <v>148</v>
      </c>
      <c r="G45" t="s">
        <v>372</v>
      </c>
      <c r="H45" t="s">
        <v>373</v>
      </c>
      <c r="I45">
        <v>259.2</v>
      </c>
      <c r="J45" t="s">
        <v>126</v>
      </c>
      <c r="K45">
        <v>190.08</v>
      </c>
      <c r="L45" t="s">
        <v>126</v>
      </c>
      <c r="M45">
        <v>69.12</v>
      </c>
      <c r="N45" t="s">
        <v>126</v>
      </c>
      <c r="O45">
        <v>55.24</v>
      </c>
      <c r="P45">
        <v>40.51</v>
      </c>
      <c r="Q45" t="s">
        <v>371</v>
      </c>
      <c r="R45" s="170">
        <v>0.51944444444444449</v>
      </c>
      <c r="S45" t="s">
        <v>368</v>
      </c>
      <c r="T45">
        <v>0</v>
      </c>
      <c r="U45">
        <v>0</v>
      </c>
      <c r="V45" t="s">
        <v>371</v>
      </c>
      <c r="W45" s="170">
        <v>0.51944444444444449</v>
      </c>
      <c r="X45">
        <v>800800001</v>
      </c>
    </row>
    <row r="47" spans="2:24" x14ac:dyDescent="0.2">
      <c r="B47">
        <v>0</v>
      </c>
      <c r="C47">
        <v>160</v>
      </c>
      <c r="D47" t="s">
        <v>49</v>
      </c>
      <c r="E47" t="s">
        <v>50</v>
      </c>
      <c r="G47" t="s">
        <v>374</v>
      </c>
      <c r="H47" t="s">
        <v>375</v>
      </c>
      <c r="I47" s="37">
        <v>307200</v>
      </c>
      <c r="J47" t="s">
        <v>48</v>
      </c>
      <c r="K47">
        <v>0</v>
      </c>
      <c r="L47" t="s">
        <v>48</v>
      </c>
      <c r="M47">
        <v>0</v>
      </c>
      <c r="N47" t="s">
        <v>48</v>
      </c>
      <c r="O47" s="37">
        <v>19319.72</v>
      </c>
      <c r="P47">
        <v>0</v>
      </c>
      <c r="Q47" t="s">
        <v>367</v>
      </c>
      <c r="R47" s="170">
        <v>0.51944444444444449</v>
      </c>
      <c r="S47" t="s">
        <v>368</v>
      </c>
      <c r="T47">
        <v>0</v>
      </c>
      <c r="U47">
        <v>0</v>
      </c>
      <c r="V47" t="s">
        <v>367</v>
      </c>
      <c r="W47" s="170">
        <v>0.51944444444444449</v>
      </c>
      <c r="X47">
        <v>800800001</v>
      </c>
    </row>
    <row r="52" spans="2:24" x14ac:dyDescent="0.2">
      <c r="D52" s="168" t="s">
        <v>9</v>
      </c>
      <c r="E52" s="168" t="s">
        <v>9</v>
      </c>
      <c r="F52" s="168" t="s">
        <v>390</v>
      </c>
      <c r="G52" s="168" t="s">
        <v>391</v>
      </c>
    </row>
    <row r="53" spans="2:24" x14ac:dyDescent="0.2">
      <c r="D53" s="180" t="s">
        <v>384</v>
      </c>
      <c r="E53" s="182" t="s">
        <v>385</v>
      </c>
      <c r="F53" s="181">
        <v>259000</v>
      </c>
      <c r="G53" s="181">
        <v>298000</v>
      </c>
    </row>
    <row r="54" spans="2:24" x14ac:dyDescent="0.2">
      <c r="D54" s="180" t="s">
        <v>381</v>
      </c>
      <c r="E54" s="182" t="s">
        <v>382</v>
      </c>
      <c r="F54" s="181">
        <v>292000</v>
      </c>
      <c r="G54" s="181">
        <v>298000</v>
      </c>
    </row>
    <row r="55" spans="2:24" x14ac:dyDescent="0.2">
      <c r="D55" s="180" t="s">
        <v>379</v>
      </c>
      <c r="E55" s="182" t="s">
        <v>376</v>
      </c>
      <c r="F55" s="181">
        <v>100000</v>
      </c>
      <c r="G55" s="181">
        <v>105700</v>
      </c>
    </row>
    <row r="56" spans="2:24" x14ac:dyDescent="0.2">
      <c r="D56" s="184" t="s">
        <v>386</v>
      </c>
      <c r="E56" s="185" t="s">
        <v>387</v>
      </c>
      <c r="F56" s="181">
        <v>4500</v>
      </c>
      <c r="G56" s="181">
        <v>4500</v>
      </c>
    </row>
    <row r="57" spans="2:24" x14ac:dyDescent="0.2">
      <c r="D57" s="60" t="s">
        <v>388</v>
      </c>
      <c r="E57" s="183" t="s">
        <v>389</v>
      </c>
      <c r="F57" s="181">
        <v>12700</v>
      </c>
      <c r="G57" s="181">
        <v>12700</v>
      </c>
    </row>
    <row r="58" spans="2:24" x14ac:dyDescent="0.2">
      <c r="D58" s="60" t="s">
        <v>392</v>
      </c>
      <c r="E58" s="183" t="s">
        <v>393</v>
      </c>
      <c r="F58" s="181">
        <v>72</v>
      </c>
      <c r="G58" s="181">
        <v>250</v>
      </c>
    </row>
    <row r="60" spans="2:24" ht="15" x14ac:dyDescent="0.25">
      <c r="B60" s="186">
        <v>10017915</v>
      </c>
      <c r="C60">
        <v>10</v>
      </c>
      <c r="D60" t="s">
        <v>247</v>
      </c>
      <c r="E60" t="s">
        <v>248</v>
      </c>
      <c r="G60" t="s">
        <v>392</v>
      </c>
      <c r="H60" t="s">
        <v>393</v>
      </c>
      <c r="I60" s="37">
        <v>250</v>
      </c>
      <c r="J60" t="s">
        <v>209</v>
      </c>
      <c r="K60" s="37">
        <v>250</v>
      </c>
      <c r="L60" t="s">
        <v>209</v>
      </c>
      <c r="M60">
        <v>0</v>
      </c>
      <c r="N60" t="s">
        <v>209</v>
      </c>
      <c r="O60" s="37">
        <v>2775</v>
      </c>
      <c r="P60" s="37">
        <v>2775</v>
      </c>
      <c r="Q60" s="33">
        <v>44281</v>
      </c>
      <c r="R60" s="170">
        <v>0.62083333333333335</v>
      </c>
      <c r="S60" t="s">
        <v>394</v>
      </c>
      <c r="T60">
        <v>0</v>
      </c>
      <c r="U60">
        <v>0</v>
      </c>
      <c r="V60" s="33">
        <v>44281</v>
      </c>
      <c r="W60" s="170">
        <v>0.62083333333333335</v>
      </c>
      <c r="X60">
        <v>800800123</v>
      </c>
    </row>
    <row r="63" spans="2:24" x14ac:dyDescent="0.2">
      <c r="B63">
        <v>10003424</v>
      </c>
      <c r="C63">
        <v>10</v>
      </c>
      <c r="D63" t="s">
        <v>247</v>
      </c>
      <c r="E63" t="s">
        <v>248</v>
      </c>
      <c r="G63" t="s">
        <v>379</v>
      </c>
      <c r="H63" t="s">
        <v>376</v>
      </c>
      <c r="I63" s="37">
        <v>50000</v>
      </c>
      <c r="J63" t="s">
        <v>48</v>
      </c>
      <c r="K63" s="37">
        <v>50000</v>
      </c>
      <c r="L63" t="s">
        <v>48</v>
      </c>
      <c r="M63">
        <v>0</v>
      </c>
      <c r="N63" t="s">
        <v>48</v>
      </c>
      <c r="O63" s="37">
        <v>7378</v>
      </c>
      <c r="P63" s="37">
        <v>7378</v>
      </c>
      <c r="Q63" s="33">
        <v>44291</v>
      </c>
      <c r="R63" s="170">
        <v>0.49444444444444446</v>
      </c>
      <c r="S63" t="s">
        <v>380</v>
      </c>
      <c r="T63">
        <v>0</v>
      </c>
      <c r="U63">
        <v>0</v>
      </c>
      <c r="V63" s="33">
        <v>44291</v>
      </c>
      <c r="W63" s="170">
        <v>0.49444444444444446</v>
      </c>
      <c r="X63">
        <v>800800016</v>
      </c>
    </row>
    <row r="66" spans="2:24" x14ac:dyDescent="0.2">
      <c r="B66">
        <v>0</v>
      </c>
      <c r="C66">
        <v>10</v>
      </c>
      <c r="D66" t="s">
        <v>25</v>
      </c>
      <c r="E66" t="s">
        <v>26</v>
      </c>
      <c r="G66" t="s">
        <v>365</v>
      </c>
      <c r="H66" t="s">
        <v>366</v>
      </c>
      <c r="I66" s="37">
        <v>3500</v>
      </c>
      <c r="J66" t="s">
        <v>29</v>
      </c>
      <c r="K66">
        <v>0</v>
      </c>
      <c r="L66" t="s">
        <v>29</v>
      </c>
      <c r="M66">
        <v>0</v>
      </c>
      <c r="N66" t="s">
        <v>29</v>
      </c>
      <c r="O66" s="37">
        <v>2450</v>
      </c>
      <c r="P66">
        <v>0</v>
      </c>
      <c r="Q66" s="33">
        <v>44330</v>
      </c>
      <c r="R66" s="170">
        <v>0.68055555555555547</v>
      </c>
      <c r="S66" t="s">
        <v>395</v>
      </c>
      <c r="T66">
        <v>0</v>
      </c>
      <c r="U66">
        <v>0</v>
      </c>
      <c r="V66" s="33">
        <v>44330</v>
      </c>
      <c r="W66" s="170">
        <v>0.68055555555555547</v>
      </c>
      <c r="X66">
        <v>800801150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9:AA74"/>
  <sheetViews>
    <sheetView topLeftCell="A4" workbookViewId="0">
      <selection activeCell="F36" sqref="F36"/>
    </sheetView>
  </sheetViews>
  <sheetFormatPr baseColWidth="10" defaultRowHeight="12.75" x14ac:dyDescent="0.2"/>
  <cols>
    <col min="2" max="2" width="20.5703125" bestFit="1" customWidth="1"/>
    <col min="3" max="3" width="9.85546875" bestFit="1" customWidth="1"/>
    <col min="4" max="4" width="14" bestFit="1" customWidth="1"/>
  </cols>
  <sheetData>
    <row r="9" spans="4:27" x14ac:dyDescent="0.2">
      <c r="D9" s="37"/>
      <c r="E9" s="37"/>
      <c r="G9" s="37"/>
      <c r="H9" s="37"/>
      <c r="I9" s="37"/>
    </row>
    <row r="11" spans="4:27" x14ac:dyDescent="0.2">
      <c r="D11" s="37"/>
      <c r="E11" s="37"/>
      <c r="G11" s="37"/>
      <c r="H11" s="37"/>
      <c r="I11" s="37"/>
    </row>
    <row r="15" spans="4:27" x14ac:dyDescent="0.2">
      <c r="P15" s="33"/>
      <c r="Q15" s="34"/>
      <c r="Z15" s="33"/>
      <c r="AA15" s="34"/>
    </row>
    <row r="16" spans="4:27" x14ac:dyDescent="0.2">
      <c r="P16" s="33"/>
      <c r="Q16" s="34"/>
      <c r="Z16" s="33"/>
      <c r="AA16" s="34"/>
    </row>
    <row r="17" spans="2:27" x14ac:dyDescent="0.2">
      <c r="P17" s="33"/>
      <c r="Q17" s="34"/>
      <c r="Z17" s="33"/>
      <c r="AA17" s="34"/>
    </row>
    <row r="18" spans="2:27" x14ac:dyDescent="0.2">
      <c r="B18" s="172" t="s">
        <v>349</v>
      </c>
      <c r="C18" s="172" t="s">
        <v>352</v>
      </c>
      <c r="D18" s="172" t="s">
        <v>353</v>
      </c>
      <c r="P18" s="33"/>
      <c r="Q18" s="34"/>
      <c r="Z18" s="33"/>
      <c r="AA18" s="34"/>
    </row>
    <row r="19" spans="2:27" x14ac:dyDescent="0.2">
      <c r="B19" s="60" t="s">
        <v>350</v>
      </c>
      <c r="C19" s="60">
        <v>4</v>
      </c>
      <c r="D19" s="60">
        <v>1</v>
      </c>
      <c r="G19" s="209" t="s">
        <v>356</v>
      </c>
      <c r="H19" s="209"/>
      <c r="P19" s="33"/>
      <c r="Q19" s="34"/>
      <c r="Z19" s="33"/>
      <c r="AA19" s="34"/>
    </row>
    <row r="20" spans="2:27" x14ac:dyDescent="0.2">
      <c r="B20" s="60" t="s">
        <v>351</v>
      </c>
      <c r="C20" s="60">
        <v>3</v>
      </c>
      <c r="D20" s="60">
        <v>1</v>
      </c>
      <c r="G20" s="60" t="s">
        <v>357</v>
      </c>
      <c r="H20" s="171">
        <v>626.54</v>
      </c>
    </row>
    <row r="21" spans="2:27" x14ac:dyDescent="0.2">
      <c r="B21" s="60" t="s">
        <v>354</v>
      </c>
      <c r="C21" s="67" t="s">
        <v>355</v>
      </c>
      <c r="D21" s="60">
        <v>1</v>
      </c>
      <c r="G21" s="60" t="s">
        <v>358</v>
      </c>
      <c r="H21" s="171">
        <v>590.39</v>
      </c>
      <c r="J21" s="37"/>
      <c r="P21" s="33"/>
      <c r="Q21" s="34"/>
      <c r="Z21" s="33"/>
      <c r="AA21" s="34"/>
    </row>
    <row r="22" spans="2:27" x14ac:dyDescent="0.2">
      <c r="G22" s="174" t="s">
        <v>18</v>
      </c>
      <c r="H22" s="173">
        <f>SUM(H20:H21)</f>
        <v>1216.9299999999998</v>
      </c>
      <c r="P22" s="33"/>
      <c r="Q22" s="34"/>
      <c r="Z22" s="33"/>
      <c r="AA22" s="34"/>
    </row>
    <row r="23" spans="2:27" x14ac:dyDescent="0.2">
      <c r="P23" s="33"/>
      <c r="Q23" s="34"/>
      <c r="Z23" s="33"/>
      <c r="AA23" s="34"/>
    </row>
    <row r="24" spans="2:27" x14ac:dyDescent="0.2">
      <c r="H24" s="37"/>
      <c r="J24" s="37"/>
      <c r="O24" s="37"/>
      <c r="P24" s="33"/>
      <c r="Q24" s="34"/>
      <c r="Z24" s="33"/>
      <c r="AA24" s="34"/>
    </row>
    <row r="27" spans="2:27" x14ac:dyDescent="0.2">
      <c r="H27" s="37"/>
      <c r="J27" s="37"/>
      <c r="O27" s="37"/>
      <c r="P27" s="33"/>
      <c r="Q27" s="34"/>
      <c r="Z27" s="33"/>
      <c r="AA27" s="34"/>
    </row>
    <row r="28" spans="2:27" x14ac:dyDescent="0.2">
      <c r="H28" s="37"/>
      <c r="J28" s="37"/>
      <c r="O28" s="37"/>
      <c r="P28" s="33"/>
      <c r="Q28" s="34"/>
      <c r="Z28" s="33"/>
      <c r="AA28" s="34"/>
    </row>
    <row r="29" spans="2:27" x14ac:dyDescent="0.2">
      <c r="H29" s="37"/>
      <c r="J29" s="37"/>
      <c r="O29" s="37"/>
      <c r="P29" s="33"/>
      <c r="Q29" s="34"/>
      <c r="Z29" s="33"/>
      <c r="AA29" s="34"/>
    </row>
    <row r="30" spans="2:27" x14ac:dyDescent="0.2">
      <c r="P30" s="33"/>
      <c r="Q30" s="34"/>
      <c r="Z30" s="33"/>
      <c r="AA30" s="34"/>
    </row>
    <row r="31" spans="2:27" x14ac:dyDescent="0.2">
      <c r="P31" s="33"/>
      <c r="Q31" s="34"/>
      <c r="Z31" s="33"/>
      <c r="AA31" s="34"/>
    </row>
    <row r="34" spans="8:27" x14ac:dyDescent="0.2">
      <c r="H34" s="37"/>
      <c r="O34" s="37"/>
      <c r="P34" s="33"/>
      <c r="Q34" s="34"/>
      <c r="Z34" s="33"/>
      <c r="AA34" s="34"/>
    </row>
    <row r="36" spans="8:27" x14ac:dyDescent="0.2">
      <c r="H36" s="37"/>
      <c r="O36" s="37"/>
      <c r="P36" s="33"/>
      <c r="Q36" s="34"/>
      <c r="Z36" s="33"/>
      <c r="AA36" s="34"/>
    </row>
    <row r="38" spans="8:27" x14ac:dyDescent="0.2">
      <c r="H38" s="37"/>
      <c r="J38" s="37"/>
      <c r="O38" s="37"/>
      <c r="P38" s="33"/>
      <c r="Q38" s="34"/>
      <c r="Z38" s="33"/>
      <c r="AA38" s="34"/>
    </row>
    <row r="40" spans="8:27" x14ac:dyDescent="0.2">
      <c r="H40" s="37"/>
      <c r="J40" s="37"/>
      <c r="O40" s="37"/>
      <c r="P40" s="33"/>
      <c r="Q40" s="34"/>
      <c r="Z40" s="33"/>
      <c r="AA40" s="34"/>
    </row>
    <row r="41" spans="8:27" x14ac:dyDescent="0.2">
      <c r="H41" s="37"/>
      <c r="J41" s="37"/>
      <c r="O41" s="37"/>
      <c r="P41" s="33"/>
      <c r="Q41" s="34"/>
      <c r="Z41" s="33"/>
      <c r="AA41" s="34"/>
    </row>
    <row r="42" spans="8:27" x14ac:dyDescent="0.2">
      <c r="H42" s="37"/>
      <c r="J42" s="37"/>
      <c r="O42" s="37"/>
      <c r="P42" s="33"/>
      <c r="Q42" s="34"/>
      <c r="Z42" s="33"/>
      <c r="AA42" s="34"/>
    </row>
    <row r="43" spans="8:27" x14ac:dyDescent="0.2">
      <c r="H43" s="37"/>
      <c r="J43" s="37"/>
      <c r="O43" s="37"/>
      <c r="P43" s="33"/>
      <c r="Q43" s="34"/>
      <c r="Z43" s="33"/>
      <c r="AA43" s="34"/>
    </row>
    <row r="44" spans="8:27" x14ac:dyDescent="0.2">
      <c r="H44" s="37"/>
      <c r="J44" s="37"/>
      <c r="O44" s="37"/>
      <c r="P44" s="33"/>
      <c r="Q44" s="34"/>
      <c r="Z44" s="33"/>
      <c r="AA44" s="34"/>
    </row>
    <row r="45" spans="8:27" x14ac:dyDescent="0.2">
      <c r="P45" s="33"/>
      <c r="Q45" s="34"/>
      <c r="Z45" s="33"/>
      <c r="AA45" s="34"/>
    </row>
    <row r="46" spans="8:27" x14ac:dyDescent="0.2">
      <c r="P46" s="33"/>
      <c r="Q46" s="34"/>
      <c r="Z46" s="33"/>
      <c r="AA46" s="34"/>
    </row>
    <row r="47" spans="8:27" x14ac:dyDescent="0.2">
      <c r="P47" s="33"/>
      <c r="Q47" s="34"/>
      <c r="Z47" s="33"/>
      <c r="AA47" s="34"/>
    </row>
    <row r="48" spans="8:27" x14ac:dyDescent="0.2">
      <c r="P48" s="33"/>
      <c r="Q48" s="34"/>
      <c r="Z48" s="33"/>
      <c r="AA48" s="34"/>
    </row>
    <row r="49" spans="3:27" x14ac:dyDescent="0.2">
      <c r="P49" s="33"/>
      <c r="Q49" s="34"/>
      <c r="Z49" s="33"/>
      <c r="AA49" s="34"/>
    </row>
    <row r="50" spans="3:27" x14ac:dyDescent="0.2">
      <c r="P50" s="33"/>
      <c r="Q50" s="34"/>
      <c r="Z50" s="33"/>
      <c r="AA50" s="34"/>
    </row>
    <row r="51" spans="3:27" x14ac:dyDescent="0.2">
      <c r="P51" s="33"/>
      <c r="Q51" s="34"/>
      <c r="Z51" s="33"/>
      <c r="AA51" s="34"/>
    </row>
    <row r="52" spans="3:27" x14ac:dyDescent="0.2">
      <c r="P52" s="33"/>
      <c r="Q52" s="34"/>
      <c r="Z52" s="33"/>
      <c r="AA52" s="34"/>
    </row>
    <row r="55" spans="3:27" x14ac:dyDescent="0.2">
      <c r="H55" s="37"/>
    </row>
    <row r="56" spans="3:27" x14ac:dyDescent="0.2">
      <c r="H56" s="37"/>
    </row>
    <row r="58" spans="3:27" x14ac:dyDescent="0.2">
      <c r="D58" s="37"/>
      <c r="E58" s="37"/>
      <c r="G58" s="37"/>
      <c r="I58" s="37"/>
    </row>
    <row r="60" spans="3:27" x14ac:dyDescent="0.2">
      <c r="C60" s="39"/>
      <c r="F60" s="37"/>
      <c r="G60" s="37"/>
      <c r="I60" s="37"/>
      <c r="J60" s="37"/>
      <c r="K60" s="37"/>
    </row>
    <row r="65" spans="2:9" ht="13.5" thickBot="1" x14ac:dyDescent="0.25"/>
    <row r="66" spans="2:9" ht="13.5" thickBot="1" x14ac:dyDescent="0.25">
      <c r="C66" s="130"/>
      <c r="D66" s="130"/>
    </row>
    <row r="70" spans="2:9" x14ac:dyDescent="0.2">
      <c r="B70" s="168"/>
      <c r="C70" s="168"/>
      <c r="D70" s="168"/>
    </row>
    <row r="71" spans="2:9" x14ac:dyDescent="0.2">
      <c r="B71" s="60"/>
      <c r="C71" s="60"/>
      <c r="D71" s="66"/>
      <c r="E71" s="37"/>
      <c r="I71" s="37"/>
    </row>
    <row r="72" spans="2:9" x14ac:dyDescent="0.2">
      <c r="B72" s="60"/>
      <c r="C72" s="60"/>
      <c r="D72" s="66"/>
    </row>
    <row r="73" spans="2:9" x14ac:dyDescent="0.2">
      <c r="B73" s="60"/>
      <c r="C73" s="60"/>
      <c r="D73" s="66"/>
      <c r="E73" s="37"/>
      <c r="I73" s="37"/>
    </row>
    <row r="74" spans="2:9" x14ac:dyDescent="0.2">
      <c r="B74" s="60"/>
      <c r="C74" s="60"/>
      <c r="D74" s="66"/>
    </row>
  </sheetData>
  <mergeCells count="1">
    <mergeCell ref="G19:H19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A77"/>
  <sheetViews>
    <sheetView topLeftCell="A58" workbookViewId="0">
      <selection activeCell="A64" sqref="A64:G77"/>
    </sheetView>
  </sheetViews>
  <sheetFormatPr baseColWidth="10" defaultRowHeight="12.75" x14ac:dyDescent="0.2"/>
  <cols>
    <col min="1" max="1" width="20.42578125" customWidth="1"/>
    <col min="2" max="2" width="41.5703125" customWidth="1"/>
    <col min="3" max="3" width="14.5703125" customWidth="1"/>
    <col min="4" max="4" width="10.28515625" customWidth="1"/>
    <col min="5" max="5" width="18" customWidth="1"/>
    <col min="6" max="6" width="11.28515625" customWidth="1"/>
    <col min="7" max="7" width="16.42578125" customWidth="1"/>
    <col min="8" max="8" width="14" bestFit="1" customWidth="1"/>
  </cols>
  <sheetData>
    <row r="3" spans="1:27" x14ac:dyDescent="0.2">
      <c r="A3" s="55" t="s">
        <v>130</v>
      </c>
      <c r="B3" s="55" t="s">
        <v>131</v>
      </c>
      <c r="C3" s="56">
        <v>12000</v>
      </c>
      <c r="D3" s="55" t="s">
        <v>143</v>
      </c>
      <c r="E3" s="57">
        <v>25</v>
      </c>
      <c r="F3" s="55"/>
      <c r="G3" s="55"/>
    </row>
    <row r="4" spans="1:27" x14ac:dyDescent="0.2">
      <c r="A4" s="55" t="s">
        <v>134</v>
      </c>
      <c r="B4" s="55" t="s">
        <v>135</v>
      </c>
      <c r="C4" s="56">
        <v>28800</v>
      </c>
      <c r="D4" s="55" t="s">
        <v>143</v>
      </c>
      <c r="E4" s="57">
        <v>60</v>
      </c>
      <c r="F4" s="55"/>
      <c r="G4" s="55"/>
    </row>
    <row r="5" spans="1:27" x14ac:dyDescent="0.2">
      <c r="A5" s="55" t="s">
        <v>132</v>
      </c>
      <c r="B5" s="55" t="s">
        <v>133</v>
      </c>
      <c r="C5" s="56">
        <v>4800</v>
      </c>
      <c r="D5" s="55" t="s">
        <v>143</v>
      </c>
      <c r="E5" s="57">
        <v>10</v>
      </c>
      <c r="F5" s="55"/>
      <c r="G5" s="55"/>
      <c r="I5" s="86" t="s">
        <v>62</v>
      </c>
      <c r="J5" s="87">
        <v>2647.8</v>
      </c>
    </row>
    <row r="6" spans="1:27" x14ac:dyDescent="0.2">
      <c r="A6" s="55" t="s">
        <v>137</v>
      </c>
      <c r="B6" s="55" t="s">
        <v>138</v>
      </c>
      <c r="C6" s="56">
        <v>60000</v>
      </c>
      <c r="D6" s="55" t="s">
        <v>143</v>
      </c>
      <c r="E6" s="57">
        <v>30</v>
      </c>
      <c r="F6" s="55"/>
      <c r="G6" s="55"/>
      <c r="I6" s="60" t="s">
        <v>37</v>
      </c>
      <c r="J6" s="87">
        <v>3596.4</v>
      </c>
    </row>
    <row r="7" spans="1:27" x14ac:dyDescent="0.2">
      <c r="A7" s="55" t="s">
        <v>136</v>
      </c>
      <c r="B7" s="55" t="s">
        <v>124</v>
      </c>
      <c r="C7" s="56">
        <v>8000</v>
      </c>
      <c r="D7" s="55" t="s">
        <v>143</v>
      </c>
      <c r="E7" s="57">
        <v>4</v>
      </c>
      <c r="F7" s="55"/>
      <c r="G7" s="55"/>
    </row>
    <row r="8" spans="1:27" x14ac:dyDescent="0.2">
      <c r="A8" s="55" t="s">
        <v>139</v>
      </c>
      <c r="B8" s="55" t="s">
        <v>140</v>
      </c>
      <c r="C8" s="56">
        <v>993.6</v>
      </c>
      <c r="D8" s="55" t="s">
        <v>144</v>
      </c>
      <c r="E8" s="58">
        <v>230</v>
      </c>
      <c r="F8" s="55"/>
      <c r="G8" s="55"/>
    </row>
    <row r="9" spans="1:27" x14ac:dyDescent="0.2">
      <c r="A9" s="55" t="s">
        <v>141</v>
      </c>
      <c r="B9" s="55" t="s">
        <v>142</v>
      </c>
      <c r="C9" s="56">
        <v>74</v>
      </c>
      <c r="D9" s="55" t="s">
        <v>144</v>
      </c>
      <c r="E9" s="58">
        <v>74</v>
      </c>
      <c r="F9" s="55"/>
      <c r="G9" s="55"/>
    </row>
    <row r="10" spans="1:27" x14ac:dyDescent="0.2">
      <c r="A10" s="55"/>
      <c r="B10" s="55"/>
      <c r="D10" s="55"/>
      <c r="E10" s="55"/>
      <c r="F10" s="55"/>
      <c r="G10" s="55"/>
    </row>
    <row r="11" spans="1:27" x14ac:dyDescent="0.2">
      <c r="A11" s="55"/>
      <c r="B11" s="55"/>
      <c r="C11" s="55"/>
      <c r="D11" s="55"/>
      <c r="E11" s="55"/>
      <c r="F11" s="55"/>
      <c r="G11" s="55"/>
    </row>
    <row r="12" spans="1:27" x14ac:dyDescent="0.2">
      <c r="A12" s="55"/>
      <c r="B12" s="55"/>
    </row>
    <row r="14" spans="1:27" x14ac:dyDescent="0.2">
      <c r="B14" t="s">
        <v>152</v>
      </c>
      <c r="C14" t="s">
        <v>153</v>
      </c>
      <c r="D14" s="37">
        <v>3416.1</v>
      </c>
      <c r="E14" s="37">
        <v>3416.1</v>
      </c>
      <c r="F14">
        <v>0</v>
      </c>
      <c r="G14" s="37">
        <v>5454</v>
      </c>
      <c r="H14">
        <v>0</v>
      </c>
      <c r="I14" s="37">
        <v>-2037.9</v>
      </c>
      <c r="J14" t="s">
        <v>29</v>
      </c>
    </row>
    <row r="16" spans="1:27" x14ac:dyDescent="0.2">
      <c r="A16">
        <v>10001953</v>
      </c>
      <c r="B16">
        <v>10</v>
      </c>
      <c r="C16" t="s">
        <v>64</v>
      </c>
      <c r="D16" t="s">
        <v>65</v>
      </c>
      <c r="F16" t="s">
        <v>66</v>
      </c>
      <c r="G16" t="s">
        <v>67</v>
      </c>
      <c r="H16" s="37">
        <v>7280.3</v>
      </c>
      <c r="I16" t="s">
        <v>29</v>
      </c>
      <c r="J16" s="37">
        <v>7280.3</v>
      </c>
      <c r="K16" t="s">
        <v>29</v>
      </c>
      <c r="L16">
        <v>0</v>
      </c>
      <c r="M16" t="s">
        <v>29</v>
      </c>
      <c r="N16">
        <v>0</v>
      </c>
      <c r="O16" s="37">
        <v>4732.2</v>
      </c>
      <c r="P16" s="33">
        <v>43496</v>
      </c>
      <c r="Q16" s="34">
        <v>0.40416666666666662</v>
      </c>
      <c r="R16" t="s">
        <v>68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s="33">
        <v>43496</v>
      </c>
      <c r="AA16" s="34">
        <v>0.40416666666666662</v>
      </c>
    </row>
    <row r="17" spans="1:27" x14ac:dyDescent="0.2">
      <c r="A17">
        <v>10001953</v>
      </c>
      <c r="B17">
        <v>20</v>
      </c>
      <c r="C17" t="s">
        <v>64</v>
      </c>
      <c r="D17" t="s">
        <v>65</v>
      </c>
      <c r="F17" t="s">
        <v>69</v>
      </c>
      <c r="G17" t="s">
        <v>70</v>
      </c>
      <c r="H17" s="37">
        <v>14907.5</v>
      </c>
      <c r="I17" t="s">
        <v>29</v>
      </c>
      <c r="J17" s="37">
        <v>14907.5</v>
      </c>
      <c r="K17" t="s">
        <v>29</v>
      </c>
      <c r="L17">
        <v>0</v>
      </c>
      <c r="M17" t="s">
        <v>29</v>
      </c>
      <c r="N17">
        <v>0</v>
      </c>
      <c r="O17" s="37">
        <v>9689.8799999999992</v>
      </c>
      <c r="P17" s="33">
        <v>43496</v>
      </c>
      <c r="Q17" s="34">
        <v>0.40416666666666662</v>
      </c>
      <c r="R17" t="s">
        <v>68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 s="33">
        <v>43496</v>
      </c>
      <c r="AA17" s="34">
        <v>0.40416666666666662</v>
      </c>
    </row>
    <row r="18" spans="1:27" x14ac:dyDescent="0.2">
      <c r="A18">
        <v>10001953</v>
      </c>
      <c r="B18">
        <v>30</v>
      </c>
      <c r="C18" t="s">
        <v>73</v>
      </c>
      <c r="D18" t="s">
        <v>74</v>
      </c>
      <c r="F18" t="s">
        <v>145</v>
      </c>
      <c r="G18" t="s">
        <v>146</v>
      </c>
      <c r="H18">
        <v>307.8</v>
      </c>
      <c r="I18" t="s">
        <v>29</v>
      </c>
      <c r="J18">
        <v>307.8</v>
      </c>
      <c r="K18" t="s">
        <v>29</v>
      </c>
      <c r="L18">
        <v>0</v>
      </c>
      <c r="M18" t="s">
        <v>29</v>
      </c>
      <c r="N18">
        <v>0</v>
      </c>
      <c r="O18">
        <v>200.07</v>
      </c>
      <c r="P18" s="33">
        <v>43496</v>
      </c>
      <c r="Q18" s="34">
        <v>0.40416666666666662</v>
      </c>
      <c r="R18" t="s">
        <v>68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 s="33">
        <v>43496</v>
      </c>
      <c r="AA18" s="34">
        <v>0.40416666666666662</v>
      </c>
    </row>
    <row r="21" spans="1:27" x14ac:dyDescent="0.2">
      <c r="A21">
        <v>10018989</v>
      </c>
      <c r="B21">
        <v>10</v>
      </c>
      <c r="C21" t="s">
        <v>147</v>
      </c>
      <c r="D21" t="s">
        <v>148</v>
      </c>
      <c r="F21" t="s">
        <v>149</v>
      </c>
      <c r="G21" t="s">
        <v>150</v>
      </c>
      <c r="H21">
        <v>254.2</v>
      </c>
      <c r="I21" t="s">
        <v>126</v>
      </c>
      <c r="J21">
        <v>254.2</v>
      </c>
      <c r="K21" t="s">
        <v>126</v>
      </c>
      <c r="L21">
        <v>0</v>
      </c>
      <c r="M21" t="s">
        <v>126</v>
      </c>
      <c r="N21">
        <v>0</v>
      </c>
      <c r="O21">
        <v>186.84</v>
      </c>
      <c r="P21" s="33">
        <v>43502</v>
      </c>
      <c r="Q21" s="34">
        <v>0.52708333333333335</v>
      </c>
      <c r="R21" t="s">
        <v>151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s="33">
        <v>43502</v>
      </c>
      <c r="AA21" s="34">
        <v>0.52708333333333335</v>
      </c>
    </row>
    <row r="24" spans="1:27" x14ac:dyDescent="0.2">
      <c r="A24">
        <v>10001967</v>
      </c>
      <c r="B24">
        <v>10</v>
      </c>
      <c r="C24" t="s">
        <v>64</v>
      </c>
      <c r="D24" t="s">
        <v>65</v>
      </c>
      <c r="F24" t="s">
        <v>91</v>
      </c>
      <c r="G24" t="s">
        <v>92</v>
      </c>
      <c r="H24">
        <v>12</v>
      </c>
      <c r="I24" t="s">
        <v>29</v>
      </c>
      <c r="J24">
        <v>12</v>
      </c>
      <c r="K24" t="s">
        <v>29</v>
      </c>
      <c r="L24">
        <v>0</v>
      </c>
      <c r="M24" t="s">
        <v>29</v>
      </c>
      <c r="N24">
        <v>0</v>
      </c>
      <c r="O24">
        <v>7.8</v>
      </c>
      <c r="P24" s="33">
        <v>43502</v>
      </c>
      <c r="Q24" s="34">
        <v>0.60625000000000007</v>
      </c>
      <c r="R24" t="s">
        <v>68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s="33">
        <v>43502</v>
      </c>
      <c r="AA24" s="34">
        <v>0.60625000000000007</v>
      </c>
    </row>
    <row r="25" spans="1:27" x14ac:dyDescent="0.2">
      <c r="A25">
        <v>10001967</v>
      </c>
      <c r="B25">
        <v>20</v>
      </c>
      <c r="C25" t="s">
        <v>64</v>
      </c>
      <c r="D25" t="s">
        <v>65</v>
      </c>
      <c r="F25" t="s">
        <v>71</v>
      </c>
      <c r="G25" t="s">
        <v>72</v>
      </c>
      <c r="H25" s="37">
        <v>2165</v>
      </c>
      <c r="I25" t="s">
        <v>29</v>
      </c>
      <c r="J25" s="37">
        <v>2165</v>
      </c>
      <c r="K25" t="s">
        <v>29</v>
      </c>
      <c r="L25">
        <v>0</v>
      </c>
      <c r="M25" t="s">
        <v>29</v>
      </c>
      <c r="N25">
        <v>0</v>
      </c>
      <c r="O25" s="37">
        <v>1407.25</v>
      </c>
      <c r="P25" s="33">
        <v>43502</v>
      </c>
      <c r="Q25" s="34">
        <v>0.60625000000000007</v>
      </c>
      <c r="R25" t="s">
        <v>68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s="33">
        <v>43502</v>
      </c>
      <c r="AA25" s="34">
        <v>0.60625000000000007</v>
      </c>
    </row>
    <row r="26" spans="1:27" x14ac:dyDescent="0.2">
      <c r="A26">
        <v>10001967</v>
      </c>
      <c r="B26">
        <v>30</v>
      </c>
      <c r="C26" t="s">
        <v>73</v>
      </c>
      <c r="D26" t="s">
        <v>74</v>
      </c>
      <c r="F26" t="s">
        <v>154</v>
      </c>
      <c r="G26" t="s">
        <v>155</v>
      </c>
      <c r="H26" s="37">
        <v>1417.7</v>
      </c>
      <c r="I26" t="s">
        <v>29</v>
      </c>
      <c r="J26" s="37">
        <v>1417.7</v>
      </c>
      <c r="K26" t="s">
        <v>29</v>
      </c>
      <c r="L26">
        <v>0</v>
      </c>
      <c r="M26" t="s">
        <v>29</v>
      </c>
      <c r="N26">
        <v>0</v>
      </c>
      <c r="O26">
        <v>921.51</v>
      </c>
      <c r="P26" s="33">
        <v>43502</v>
      </c>
      <c r="Q26" s="34">
        <v>0.60625000000000007</v>
      </c>
      <c r="R26" t="s">
        <v>68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s="33">
        <v>43502</v>
      </c>
      <c r="AA26" s="34">
        <v>0.60625000000000007</v>
      </c>
    </row>
    <row r="27" spans="1:27" x14ac:dyDescent="0.2">
      <c r="A27">
        <v>10001967</v>
      </c>
      <c r="B27">
        <v>40</v>
      </c>
      <c r="C27" t="s">
        <v>73</v>
      </c>
      <c r="D27" t="s">
        <v>74</v>
      </c>
      <c r="F27" t="s">
        <v>79</v>
      </c>
      <c r="G27" t="s">
        <v>80</v>
      </c>
      <c r="H27" s="37">
        <v>7763.15</v>
      </c>
      <c r="I27" t="s">
        <v>29</v>
      </c>
      <c r="J27" s="37">
        <v>7763.15</v>
      </c>
      <c r="K27" t="s">
        <v>29</v>
      </c>
      <c r="L27">
        <v>0</v>
      </c>
      <c r="M27" t="s">
        <v>29</v>
      </c>
      <c r="N27">
        <v>0</v>
      </c>
      <c r="O27" s="37">
        <v>5046.05</v>
      </c>
      <c r="P27" s="33">
        <v>43502</v>
      </c>
      <c r="Q27" s="34">
        <v>0.60625000000000007</v>
      </c>
      <c r="R27" t="s">
        <v>68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s="33">
        <v>43502</v>
      </c>
      <c r="AA27" s="34">
        <v>0.60625000000000007</v>
      </c>
    </row>
    <row r="30" spans="1:27" x14ac:dyDescent="0.2">
      <c r="A30">
        <v>10001969</v>
      </c>
      <c r="B30">
        <v>10</v>
      </c>
      <c r="C30" t="s">
        <v>73</v>
      </c>
      <c r="D30" t="s">
        <v>74</v>
      </c>
      <c r="F30" t="s">
        <v>75</v>
      </c>
      <c r="G30" t="s">
        <v>76</v>
      </c>
      <c r="H30" s="37">
        <v>3611.9</v>
      </c>
      <c r="I30" t="s">
        <v>29</v>
      </c>
      <c r="J30" s="37">
        <v>3611.9</v>
      </c>
      <c r="K30" t="s">
        <v>29</v>
      </c>
      <c r="L30">
        <v>0</v>
      </c>
      <c r="M30" t="s">
        <v>29</v>
      </c>
      <c r="N30">
        <v>0</v>
      </c>
      <c r="O30" s="37">
        <v>2419.9699999999998</v>
      </c>
      <c r="P30" s="33">
        <v>43502</v>
      </c>
      <c r="Q30" s="34">
        <v>0.50416666666666665</v>
      </c>
      <c r="R30" t="s">
        <v>68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s="33">
        <v>43502</v>
      </c>
      <c r="AA30" s="34">
        <v>0.50416666666666665</v>
      </c>
    </row>
    <row r="31" spans="1:27" x14ac:dyDescent="0.2">
      <c r="A31">
        <v>10001969</v>
      </c>
      <c r="B31">
        <v>20</v>
      </c>
      <c r="C31" t="s">
        <v>73</v>
      </c>
      <c r="D31" t="s">
        <v>74</v>
      </c>
      <c r="F31" t="s">
        <v>77</v>
      </c>
      <c r="G31" t="s">
        <v>78</v>
      </c>
      <c r="H31" s="37">
        <v>23557.52</v>
      </c>
      <c r="I31" t="s">
        <v>29</v>
      </c>
      <c r="J31" s="37">
        <v>23557.52</v>
      </c>
      <c r="K31" t="s">
        <v>29</v>
      </c>
      <c r="L31">
        <v>0</v>
      </c>
      <c r="M31" t="s">
        <v>29</v>
      </c>
      <c r="N31">
        <v>0</v>
      </c>
      <c r="O31" s="37">
        <v>15783.54</v>
      </c>
      <c r="P31" s="33">
        <v>43502</v>
      </c>
      <c r="Q31" s="34">
        <v>0.50416666666666665</v>
      </c>
      <c r="R31" t="s">
        <v>68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s="33">
        <v>43502</v>
      </c>
      <c r="AA31" s="34">
        <v>0.50416666666666665</v>
      </c>
    </row>
    <row r="33" spans="1:27" x14ac:dyDescent="0.2">
      <c r="A33">
        <v>10001968</v>
      </c>
      <c r="B33">
        <v>10</v>
      </c>
      <c r="C33" t="s">
        <v>73</v>
      </c>
      <c r="D33" t="s">
        <v>74</v>
      </c>
      <c r="F33" t="s">
        <v>79</v>
      </c>
      <c r="G33" t="s">
        <v>80</v>
      </c>
      <c r="H33" s="37">
        <v>14000</v>
      </c>
      <c r="I33" t="s">
        <v>29</v>
      </c>
      <c r="J33" s="37">
        <v>14000</v>
      </c>
      <c r="K33" t="s">
        <v>29</v>
      </c>
      <c r="L33">
        <v>0</v>
      </c>
      <c r="M33" t="s">
        <v>29</v>
      </c>
      <c r="N33">
        <v>0</v>
      </c>
      <c r="O33" s="37">
        <v>9100</v>
      </c>
      <c r="P33" s="33">
        <v>43502</v>
      </c>
      <c r="Q33" s="34">
        <v>0.60833333333333328</v>
      </c>
      <c r="R33" t="s">
        <v>68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s="33">
        <v>43502</v>
      </c>
      <c r="AA33" s="34">
        <v>0.60833333333333328</v>
      </c>
    </row>
    <row r="36" spans="1:27" x14ac:dyDescent="0.2">
      <c r="A36">
        <v>0</v>
      </c>
      <c r="B36">
        <v>10</v>
      </c>
      <c r="C36" t="s">
        <v>147</v>
      </c>
      <c r="D36" t="s">
        <v>148</v>
      </c>
      <c r="F36" t="s">
        <v>158</v>
      </c>
      <c r="G36" t="s">
        <v>159</v>
      </c>
      <c r="H36">
        <v>262.39999999999998</v>
      </c>
      <c r="I36" t="s">
        <v>126</v>
      </c>
      <c r="J36">
        <v>0</v>
      </c>
      <c r="K36" t="s">
        <v>126</v>
      </c>
      <c r="L36">
        <v>0</v>
      </c>
      <c r="M36" t="s">
        <v>126</v>
      </c>
      <c r="N36">
        <v>0</v>
      </c>
      <c r="O36">
        <v>186.83</v>
      </c>
      <c r="P36" s="33">
        <v>43509</v>
      </c>
      <c r="Q36" s="34">
        <v>0.68819444444444444</v>
      </c>
      <c r="R36" t="s">
        <v>160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33">
        <v>43509</v>
      </c>
      <c r="AA36" s="34">
        <v>0.68819444444444444</v>
      </c>
    </row>
    <row r="37" spans="1:27" x14ac:dyDescent="0.2">
      <c r="B37" t="s">
        <v>42</v>
      </c>
      <c r="C37" t="s">
        <v>43</v>
      </c>
      <c r="D37" s="37">
        <v>1295.3499999999999</v>
      </c>
      <c r="E37" s="37">
        <v>1295.3499999999999</v>
      </c>
      <c r="F37">
        <v>0</v>
      </c>
      <c r="G37" s="37">
        <v>2424</v>
      </c>
      <c r="H37">
        <v>571.4</v>
      </c>
      <c r="I37">
        <v>-557.25</v>
      </c>
      <c r="J37" t="s">
        <v>29</v>
      </c>
    </row>
    <row r="38" spans="1:27" x14ac:dyDescent="0.2">
      <c r="B38" t="s">
        <v>39</v>
      </c>
      <c r="C38" t="s">
        <v>40</v>
      </c>
      <c r="D38">
        <v>458.2</v>
      </c>
      <c r="E38">
        <v>458.2</v>
      </c>
      <c r="F38">
        <v>0</v>
      </c>
      <c r="G38" s="37">
        <v>1262</v>
      </c>
      <c r="H38">
        <v>0</v>
      </c>
      <c r="I38">
        <v>-803.8</v>
      </c>
      <c r="J38" t="s">
        <v>29</v>
      </c>
    </row>
    <row r="41" spans="1:27" x14ac:dyDescent="0.2">
      <c r="B41" t="s">
        <v>36</v>
      </c>
      <c r="C41" t="s">
        <v>37</v>
      </c>
      <c r="D41" s="37">
        <v>29701</v>
      </c>
      <c r="E41" s="37">
        <v>29701</v>
      </c>
      <c r="F41">
        <v>0</v>
      </c>
      <c r="G41" s="37">
        <v>48000</v>
      </c>
      <c r="H41">
        <v>0</v>
      </c>
      <c r="I41" s="37">
        <v>-18299</v>
      </c>
      <c r="J41" t="s">
        <v>29</v>
      </c>
    </row>
    <row r="43" spans="1:27" ht="15" x14ac:dyDescent="0.2">
      <c r="E43" s="59" t="s">
        <v>43</v>
      </c>
      <c r="F43" s="61" t="s">
        <v>161</v>
      </c>
    </row>
    <row r="44" spans="1:27" ht="15" x14ac:dyDescent="0.2">
      <c r="E44" s="59" t="s">
        <v>40</v>
      </c>
      <c r="F44" s="61" t="s">
        <v>162</v>
      </c>
    </row>
    <row r="45" spans="1:27" x14ac:dyDescent="0.2">
      <c r="E45" s="60" t="s">
        <v>62</v>
      </c>
      <c r="F45" s="62" t="s">
        <v>163</v>
      </c>
    </row>
    <row r="48" spans="1:27" x14ac:dyDescent="0.2">
      <c r="A48">
        <v>10001966</v>
      </c>
      <c r="B48">
        <v>10</v>
      </c>
      <c r="C48" t="s">
        <v>64</v>
      </c>
      <c r="D48" t="s">
        <v>65</v>
      </c>
      <c r="F48" t="s">
        <v>164</v>
      </c>
      <c r="G48" t="s">
        <v>165</v>
      </c>
      <c r="H48">
        <v>256.5</v>
      </c>
      <c r="I48" t="s">
        <v>29</v>
      </c>
      <c r="J48">
        <v>256.5</v>
      </c>
      <c r="K48" t="s">
        <v>29</v>
      </c>
      <c r="L48">
        <v>0</v>
      </c>
      <c r="M48" t="s">
        <v>29</v>
      </c>
      <c r="N48">
        <v>0</v>
      </c>
      <c r="O48">
        <v>89.78</v>
      </c>
      <c r="P48" s="33">
        <v>43502</v>
      </c>
      <c r="Q48" s="34">
        <v>0.60277777777777775</v>
      </c>
      <c r="R48" t="s">
        <v>68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s="33">
        <v>43502</v>
      </c>
      <c r="AA48" s="34">
        <v>0.60277777777777775</v>
      </c>
    </row>
    <row r="49" spans="1:27" x14ac:dyDescent="0.2">
      <c r="A49">
        <v>10001966</v>
      </c>
      <c r="B49">
        <v>20</v>
      </c>
      <c r="C49" t="s">
        <v>64</v>
      </c>
      <c r="D49" t="s">
        <v>65</v>
      </c>
      <c r="F49" t="s">
        <v>166</v>
      </c>
      <c r="G49" t="s">
        <v>167</v>
      </c>
      <c r="H49">
        <v>161.5</v>
      </c>
      <c r="I49" t="s">
        <v>29</v>
      </c>
      <c r="J49">
        <v>161.5</v>
      </c>
      <c r="K49" t="s">
        <v>29</v>
      </c>
      <c r="L49">
        <v>0</v>
      </c>
      <c r="M49" t="s">
        <v>29</v>
      </c>
      <c r="N49">
        <v>0</v>
      </c>
      <c r="O49">
        <v>56.53</v>
      </c>
      <c r="P49" s="33">
        <v>43502</v>
      </c>
      <c r="Q49" s="34">
        <v>0.60277777777777775</v>
      </c>
      <c r="R49" t="s">
        <v>68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s="33">
        <v>43502</v>
      </c>
      <c r="AA49" s="34">
        <v>0.60277777777777775</v>
      </c>
    </row>
    <row r="50" spans="1:27" x14ac:dyDescent="0.2">
      <c r="A50">
        <v>10001966</v>
      </c>
      <c r="B50">
        <v>30</v>
      </c>
      <c r="C50" t="s">
        <v>73</v>
      </c>
      <c r="D50" t="s">
        <v>74</v>
      </c>
      <c r="F50" t="s">
        <v>168</v>
      </c>
      <c r="G50" t="s">
        <v>169</v>
      </c>
      <c r="H50">
        <v>250</v>
      </c>
      <c r="I50" t="s">
        <v>29</v>
      </c>
      <c r="J50">
        <v>250</v>
      </c>
      <c r="K50" t="s">
        <v>29</v>
      </c>
      <c r="L50">
        <v>0</v>
      </c>
      <c r="M50" t="s">
        <v>29</v>
      </c>
      <c r="N50">
        <v>0</v>
      </c>
      <c r="O50">
        <v>87.5</v>
      </c>
      <c r="P50" s="33">
        <v>43502</v>
      </c>
      <c r="Q50" s="34">
        <v>0.60277777777777775</v>
      </c>
      <c r="R50" t="s">
        <v>68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s="33">
        <v>43502</v>
      </c>
      <c r="AA50" s="34">
        <v>0.60277777777777775</v>
      </c>
    </row>
    <row r="51" spans="1:27" x14ac:dyDescent="0.2">
      <c r="A51">
        <v>10001966</v>
      </c>
      <c r="B51">
        <v>40</v>
      </c>
      <c r="C51" t="s">
        <v>73</v>
      </c>
      <c r="D51" t="s">
        <v>74</v>
      </c>
      <c r="F51" t="s">
        <v>170</v>
      </c>
      <c r="G51" t="s">
        <v>171</v>
      </c>
      <c r="H51">
        <v>142</v>
      </c>
      <c r="I51" t="s">
        <v>29</v>
      </c>
      <c r="J51">
        <v>142</v>
      </c>
      <c r="K51" t="s">
        <v>29</v>
      </c>
      <c r="L51">
        <v>0</v>
      </c>
      <c r="M51" t="s">
        <v>29</v>
      </c>
      <c r="N51">
        <v>0</v>
      </c>
      <c r="O51">
        <v>49.7</v>
      </c>
      <c r="P51" s="33">
        <v>43502</v>
      </c>
      <c r="Q51" s="34">
        <v>0.60277777777777775</v>
      </c>
      <c r="R51" t="s">
        <v>68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 s="33">
        <v>43502</v>
      </c>
      <c r="AA51" s="34">
        <v>0.60277777777777775</v>
      </c>
    </row>
    <row r="55" spans="1:27" ht="13.5" thickBot="1" x14ac:dyDescent="0.25">
      <c r="B55" t="s">
        <v>36</v>
      </c>
      <c r="C55" s="86" t="s">
        <v>37</v>
      </c>
      <c r="D55" s="89">
        <v>1701</v>
      </c>
      <c r="E55" s="37">
        <v>30225.8</v>
      </c>
      <c r="F55">
        <v>0</v>
      </c>
      <c r="G55" s="37">
        <v>48000</v>
      </c>
      <c r="H55">
        <v>939.7</v>
      </c>
      <c r="I55" s="37">
        <v>-16834.5</v>
      </c>
      <c r="J55" t="s">
        <v>29</v>
      </c>
    </row>
    <row r="56" spans="1:27" x14ac:dyDescent="0.2">
      <c r="B56" s="88"/>
      <c r="C56" s="86" t="s">
        <v>62</v>
      </c>
      <c r="D56" s="89">
        <v>4287.3999999999996</v>
      </c>
    </row>
    <row r="57" spans="1:27" x14ac:dyDescent="0.2">
      <c r="D57" s="85"/>
    </row>
    <row r="59" spans="1:27" x14ac:dyDescent="0.2">
      <c r="B59" t="s">
        <v>191</v>
      </c>
      <c r="C59" t="s">
        <v>192</v>
      </c>
      <c r="D59">
        <v>146.69999999999999</v>
      </c>
      <c r="E59">
        <v>146.69999999999999</v>
      </c>
      <c r="F59">
        <v>0</v>
      </c>
      <c r="G59">
        <v>250</v>
      </c>
      <c r="H59">
        <v>103.3</v>
      </c>
      <c r="I59">
        <v>0</v>
      </c>
      <c r="J59" t="s">
        <v>29</v>
      </c>
    </row>
    <row r="61" spans="1:27" x14ac:dyDescent="0.2">
      <c r="B61" t="s">
        <v>189</v>
      </c>
      <c r="C61" t="s">
        <v>190</v>
      </c>
      <c r="D61" s="37">
        <v>16987.900000000001</v>
      </c>
      <c r="E61" s="37">
        <v>16987.900000000001</v>
      </c>
      <c r="F61">
        <v>0</v>
      </c>
      <c r="G61" s="37">
        <v>19190</v>
      </c>
      <c r="H61" s="37">
        <v>1497.1</v>
      </c>
      <c r="I61">
        <v>-705</v>
      </c>
      <c r="J61" t="s">
        <v>29</v>
      </c>
    </row>
    <row r="63" spans="1:27" ht="13.5" thickBot="1" x14ac:dyDescent="0.25">
      <c r="A63" s="134"/>
      <c r="B63" s="134"/>
      <c r="C63" s="134"/>
      <c r="D63" s="134"/>
      <c r="E63" s="134"/>
      <c r="F63" s="134"/>
      <c r="G63" s="134"/>
    </row>
    <row r="64" spans="1:27" ht="13.5" thickBot="1" x14ac:dyDescent="0.25">
      <c r="A64" s="135" t="s">
        <v>125</v>
      </c>
      <c r="B64" s="136" t="s">
        <v>199</v>
      </c>
      <c r="C64" s="136" t="s">
        <v>176</v>
      </c>
      <c r="D64" s="136" t="s">
        <v>29</v>
      </c>
      <c r="E64" s="136" t="s">
        <v>220</v>
      </c>
      <c r="F64" s="136" t="s">
        <v>278</v>
      </c>
      <c r="G64" s="136" t="s">
        <v>279</v>
      </c>
    </row>
    <row r="65" spans="1:8" ht="17.25" hidden="1" thickBot="1" x14ac:dyDescent="0.35">
      <c r="A65" s="137" t="s">
        <v>265</v>
      </c>
      <c r="B65" s="138" t="s">
        <v>266</v>
      </c>
      <c r="C65" s="144">
        <v>16000</v>
      </c>
      <c r="D65" s="139">
        <v>856</v>
      </c>
      <c r="E65" s="138" t="s">
        <v>280</v>
      </c>
      <c r="F65" s="140" t="s">
        <v>178</v>
      </c>
      <c r="G65" s="141"/>
    </row>
    <row r="66" spans="1:8" ht="17.25" hidden="1" thickBot="1" x14ac:dyDescent="0.35">
      <c r="A66" s="137" t="s">
        <v>265</v>
      </c>
      <c r="B66" s="138" t="s">
        <v>266</v>
      </c>
      <c r="C66" s="144">
        <v>52000</v>
      </c>
      <c r="D66" s="139">
        <v>2783</v>
      </c>
      <c r="E66" s="138" t="s">
        <v>281</v>
      </c>
      <c r="F66" s="140" t="s">
        <v>178</v>
      </c>
      <c r="G66" s="141"/>
    </row>
    <row r="67" spans="1:8" ht="17.25" hidden="1" thickBot="1" x14ac:dyDescent="0.35">
      <c r="A67" s="137" t="s">
        <v>265</v>
      </c>
      <c r="B67" s="138" t="s">
        <v>266</v>
      </c>
      <c r="C67" s="144">
        <v>41400</v>
      </c>
      <c r="D67" s="139">
        <v>2216</v>
      </c>
      <c r="E67" s="138" t="s">
        <v>271</v>
      </c>
      <c r="F67" s="140" t="s">
        <v>178</v>
      </c>
      <c r="G67" s="141"/>
    </row>
    <row r="68" spans="1:8" ht="17.25" hidden="1" thickBot="1" x14ac:dyDescent="0.35">
      <c r="A68" s="142" t="s">
        <v>282</v>
      </c>
      <c r="B68" s="143" t="s">
        <v>283</v>
      </c>
      <c r="C68" s="144">
        <v>5600</v>
      </c>
      <c r="D68" s="139">
        <v>300</v>
      </c>
      <c r="E68" s="138" t="s">
        <v>284</v>
      </c>
      <c r="F68" s="140" t="s">
        <v>178</v>
      </c>
      <c r="G68" s="141"/>
    </row>
    <row r="69" spans="1:8" ht="17.25" hidden="1" thickBot="1" x14ac:dyDescent="0.35">
      <c r="A69" s="142" t="s">
        <v>282</v>
      </c>
      <c r="B69" s="143" t="s">
        <v>283</v>
      </c>
      <c r="C69" s="144">
        <v>5600</v>
      </c>
      <c r="D69" s="139">
        <v>300</v>
      </c>
      <c r="E69" s="138" t="s">
        <v>271</v>
      </c>
      <c r="F69" s="140" t="s">
        <v>178</v>
      </c>
      <c r="G69" s="141"/>
    </row>
    <row r="70" spans="1:8" ht="13.5" hidden="1" thickBot="1" x14ac:dyDescent="0.25">
      <c r="A70" s="142" t="s">
        <v>282</v>
      </c>
      <c r="B70" s="143" t="s">
        <v>283</v>
      </c>
      <c r="C70" s="144">
        <v>5600</v>
      </c>
      <c r="D70" s="139">
        <v>300</v>
      </c>
      <c r="E70" s="138" t="s">
        <v>275</v>
      </c>
      <c r="F70" s="140" t="s">
        <v>178</v>
      </c>
      <c r="G70" s="134"/>
    </row>
    <row r="71" spans="1:8" ht="13.5" hidden="1" thickBot="1" x14ac:dyDescent="0.25">
      <c r="A71" s="129" t="s">
        <v>265</v>
      </c>
      <c r="B71" s="132" t="s">
        <v>266</v>
      </c>
      <c r="C71" s="145">
        <v>16000</v>
      </c>
      <c r="D71" s="128">
        <v>856</v>
      </c>
      <c r="E71" s="129" t="s">
        <v>280</v>
      </c>
      <c r="F71" s="130" t="s">
        <v>178</v>
      </c>
      <c r="G71" s="130" t="s">
        <v>285</v>
      </c>
    </row>
    <row r="72" spans="1:8" ht="13.5" hidden="1" thickBot="1" x14ac:dyDescent="0.25">
      <c r="A72" s="129" t="s">
        <v>265</v>
      </c>
      <c r="B72" s="132" t="s">
        <v>266</v>
      </c>
      <c r="C72" s="145">
        <v>26000</v>
      </c>
      <c r="D72" s="128">
        <v>1391</v>
      </c>
      <c r="E72" s="129" t="s">
        <v>281</v>
      </c>
      <c r="F72" s="130" t="s">
        <v>178</v>
      </c>
      <c r="G72" s="130" t="s">
        <v>286</v>
      </c>
    </row>
    <row r="73" spans="1:8" hidden="1" x14ac:dyDescent="0.2">
      <c r="A73" s="146" t="s">
        <v>265</v>
      </c>
      <c r="B73" s="147" t="s">
        <v>266</v>
      </c>
      <c r="C73" s="148">
        <v>26000</v>
      </c>
      <c r="D73" s="149">
        <v>1391</v>
      </c>
      <c r="E73" s="146" t="s">
        <v>281</v>
      </c>
      <c r="F73" s="150" t="s">
        <v>178</v>
      </c>
      <c r="G73" s="150" t="s">
        <v>277</v>
      </c>
    </row>
    <row r="74" spans="1:8" x14ac:dyDescent="0.2">
      <c r="A74" s="151" t="s">
        <v>265</v>
      </c>
      <c r="B74" s="152" t="s">
        <v>266</v>
      </c>
      <c r="C74" s="153">
        <v>41400</v>
      </c>
      <c r="D74" s="154">
        <v>2216</v>
      </c>
      <c r="E74" s="151" t="s">
        <v>271</v>
      </c>
      <c r="F74" s="155" t="s">
        <v>290</v>
      </c>
      <c r="G74" s="155" t="s">
        <v>272</v>
      </c>
      <c r="H74" s="39" t="s">
        <v>288</v>
      </c>
    </row>
    <row r="75" spans="1:8" x14ac:dyDescent="0.2">
      <c r="A75" s="152" t="s">
        <v>269</v>
      </c>
      <c r="B75" s="152" t="s">
        <v>270</v>
      </c>
      <c r="C75" s="153">
        <v>6300</v>
      </c>
      <c r="D75" s="154">
        <v>306</v>
      </c>
      <c r="E75" s="151" t="s">
        <v>271</v>
      </c>
      <c r="F75" s="155" t="s">
        <v>289</v>
      </c>
      <c r="G75" s="155" t="s">
        <v>272</v>
      </c>
      <c r="H75" s="39" t="s">
        <v>288</v>
      </c>
    </row>
    <row r="76" spans="1:8" x14ac:dyDescent="0.2">
      <c r="A76" s="152" t="s">
        <v>273</v>
      </c>
      <c r="B76" s="152" t="s">
        <v>274</v>
      </c>
      <c r="C76" s="153">
        <v>4000</v>
      </c>
      <c r="D76" s="154">
        <v>249</v>
      </c>
      <c r="E76" s="151" t="s">
        <v>275</v>
      </c>
      <c r="F76" s="155" t="s">
        <v>287</v>
      </c>
      <c r="G76" s="155" t="s">
        <v>276</v>
      </c>
      <c r="H76" s="39" t="s">
        <v>288</v>
      </c>
    </row>
    <row r="77" spans="1:8" x14ac:dyDescent="0.2">
      <c r="A77" s="60"/>
      <c r="B77" s="152" t="s">
        <v>291</v>
      </c>
      <c r="C77" s="153">
        <v>7100</v>
      </c>
      <c r="D77" s="154">
        <v>904</v>
      </c>
      <c r="E77" s="151" t="s">
        <v>280</v>
      </c>
      <c r="F77" s="155" t="s">
        <v>292</v>
      </c>
      <c r="G77" s="155" t="s">
        <v>293</v>
      </c>
      <c r="H77" s="39" t="s">
        <v>288</v>
      </c>
    </row>
  </sheetData>
  <pageMargins left="0.7" right="0.7" top="0.75" bottom="0.75" header="0.3" footer="0.3"/>
  <pageSetup paperSize="6" orientation="landscape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AA55"/>
  <sheetViews>
    <sheetView workbookViewId="0">
      <selection activeCell="D50" sqref="D50:E50"/>
    </sheetView>
  </sheetViews>
  <sheetFormatPr baseColWidth="10" defaultRowHeight="12.75" x14ac:dyDescent="0.2"/>
  <cols>
    <col min="1" max="6" width="11.42578125" customWidth="1"/>
    <col min="7" max="7" width="27.42578125" customWidth="1"/>
    <col min="8" max="8" width="12.5703125" customWidth="1"/>
  </cols>
  <sheetData>
    <row r="4" spans="1:10" ht="13.5" thickBot="1" x14ac:dyDescent="0.25"/>
    <row r="5" spans="1:10" x14ac:dyDescent="0.2">
      <c r="A5" s="213" t="s">
        <v>173</v>
      </c>
      <c r="B5" s="214"/>
      <c r="C5" s="214"/>
      <c r="D5" s="215"/>
      <c r="G5" s="210" t="s">
        <v>37</v>
      </c>
      <c r="H5" s="211"/>
      <c r="I5" s="211"/>
      <c r="J5" s="212"/>
    </row>
    <row r="6" spans="1:10" ht="13.5" thickBot="1" x14ac:dyDescent="0.25">
      <c r="A6" s="82" t="s">
        <v>176</v>
      </c>
      <c r="B6" s="83" t="s">
        <v>177</v>
      </c>
      <c r="C6" s="83" t="s">
        <v>178</v>
      </c>
      <c r="D6" s="84" t="s">
        <v>179</v>
      </c>
      <c r="E6" s="64"/>
      <c r="F6" s="65"/>
      <c r="G6" s="82" t="s">
        <v>176</v>
      </c>
      <c r="H6" s="83" t="s">
        <v>177</v>
      </c>
      <c r="I6" s="83" t="s">
        <v>178</v>
      </c>
      <c r="J6" s="84" t="s">
        <v>179</v>
      </c>
    </row>
    <row r="7" spans="1:10" x14ac:dyDescent="0.2">
      <c r="A7" s="74">
        <v>77600</v>
      </c>
      <c r="B7" s="75">
        <v>3584.25</v>
      </c>
      <c r="C7" s="76">
        <v>5651</v>
      </c>
      <c r="D7" s="77">
        <v>166</v>
      </c>
      <c r="G7" s="78">
        <v>126000</v>
      </c>
      <c r="H7" s="79">
        <v>5987.9</v>
      </c>
      <c r="I7" s="80">
        <v>5654</v>
      </c>
      <c r="J7" s="81">
        <v>165</v>
      </c>
    </row>
    <row r="8" spans="1:10" x14ac:dyDescent="0.2">
      <c r="A8" s="68">
        <v>105600</v>
      </c>
      <c r="B8" s="66">
        <v>4886.8</v>
      </c>
      <c r="C8" s="67">
        <v>5648</v>
      </c>
      <c r="D8" s="69">
        <v>166</v>
      </c>
      <c r="G8" s="68">
        <v>16800</v>
      </c>
      <c r="H8" s="66">
        <v>789.8</v>
      </c>
      <c r="I8" s="67">
        <v>5652</v>
      </c>
      <c r="J8" s="69">
        <v>165</v>
      </c>
    </row>
    <row r="9" spans="1:10" ht="13.5" thickBot="1" x14ac:dyDescent="0.25">
      <c r="A9" s="70">
        <v>59700</v>
      </c>
      <c r="B9" s="71">
        <v>2722.65</v>
      </c>
      <c r="C9" s="72">
        <v>5655</v>
      </c>
      <c r="D9" s="73">
        <v>166</v>
      </c>
      <c r="G9" s="68">
        <v>61500</v>
      </c>
      <c r="H9" s="66">
        <v>2896.2</v>
      </c>
      <c r="I9" s="67">
        <v>5647</v>
      </c>
      <c r="J9" s="69">
        <v>165</v>
      </c>
    </row>
    <row r="10" spans="1:10" ht="13.5" thickBot="1" x14ac:dyDescent="0.25">
      <c r="C10" s="63"/>
      <c r="D10" s="63"/>
      <c r="G10" s="70">
        <v>251100</v>
      </c>
      <c r="H10" s="71">
        <v>12016.2</v>
      </c>
      <c r="I10" s="72">
        <v>5646</v>
      </c>
      <c r="J10" s="73">
        <v>165</v>
      </c>
    </row>
    <row r="24" spans="1:27" x14ac:dyDescent="0.2">
      <c r="A24">
        <v>0</v>
      </c>
      <c r="B24">
        <v>10</v>
      </c>
      <c r="C24" t="s">
        <v>247</v>
      </c>
      <c r="D24" t="s">
        <v>248</v>
      </c>
      <c r="F24" t="s">
        <v>262</v>
      </c>
      <c r="G24" t="s">
        <v>263</v>
      </c>
      <c r="H24" s="37">
        <v>140000</v>
      </c>
      <c r="I24" t="s">
        <v>48</v>
      </c>
      <c r="J24">
        <v>0</v>
      </c>
      <c r="K24" t="s">
        <v>48</v>
      </c>
      <c r="L24">
        <v>0</v>
      </c>
      <c r="M24" t="s">
        <v>48</v>
      </c>
      <c r="N24">
        <v>0</v>
      </c>
      <c r="O24" s="37">
        <v>2566.1999999999998</v>
      </c>
      <c r="P24" s="33">
        <v>43916</v>
      </c>
      <c r="Q24" s="34">
        <v>0.36805555555555558</v>
      </c>
      <c r="R24" t="s">
        <v>264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3">
        <v>43916</v>
      </c>
      <c r="AA24" s="34">
        <v>0.36805555555555558</v>
      </c>
    </row>
    <row r="27" spans="1:27" x14ac:dyDescent="0.2">
      <c r="A27">
        <v>0</v>
      </c>
      <c r="B27">
        <v>10</v>
      </c>
      <c r="C27" t="s">
        <v>147</v>
      </c>
      <c r="D27" t="s">
        <v>148</v>
      </c>
      <c r="F27" t="s">
        <v>180</v>
      </c>
      <c r="G27" t="s">
        <v>181</v>
      </c>
      <c r="H27" s="37">
        <v>-1680</v>
      </c>
      <c r="I27" t="s">
        <v>126</v>
      </c>
      <c r="J27">
        <v>0</v>
      </c>
      <c r="K27" t="s">
        <v>126</v>
      </c>
      <c r="L27">
        <v>0</v>
      </c>
      <c r="M27" t="s">
        <v>126</v>
      </c>
      <c r="N27">
        <v>0</v>
      </c>
      <c r="O27" s="37">
        <v>-1646.06</v>
      </c>
      <c r="P27" s="33">
        <v>43536</v>
      </c>
      <c r="Q27" s="34">
        <v>0.4201388888888889</v>
      </c>
      <c r="R27" t="s">
        <v>182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s="33">
        <v>43536</v>
      </c>
      <c r="AA27" s="34">
        <v>0.4201388888888889</v>
      </c>
    </row>
    <row r="29" spans="1:27" x14ac:dyDescent="0.2">
      <c r="B29" t="s">
        <v>89</v>
      </c>
      <c r="C29" t="s">
        <v>90</v>
      </c>
      <c r="D29" s="37">
        <v>10218.4</v>
      </c>
      <c r="E29" s="37">
        <v>10218.4</v>
      </c>
      <c r="F29">
        <v>0</v>
      </c>
      <c r="G29" s="37">
        <v>22000</v>
      </c>
      <c r="H29" s="37">
        <v>2026.51</v>
      </c>
      <c r="I29" s="37">
        <v>-9755.09</v>
      </c>
      <c r="J29" t="s">
        <v>29</v>
      </c>
    </row>
    <row r="31" spans="1:27" x14ac:dyDescent="0.2">
      <c r="A31">
        <v>0</v>
      </c>
      <c r="B31">
        <v>10</v>
      </c>
      <c r="C31" t="s">
        <v>93</v>
      </c>
      <c r="D31" t="s">
        <v>94</v>
      </c>
      <c r="F31" t="s">
        <v>202</v>
      </c>
      <c r="G31" t="s">
        <v>203</v>
      </c>
      <c r="H31" s="37">
        <v>25000</v>
      </c>
      <c r="I31" t="s">
        <v>48</v>
      </c>
      <c r="J31" s="37">
        <v>25000</v>
      </c>
      <c r="K31" t="s">
        <v>48</v>
      </c>
      <c r="L31">
        <v>0</v>
      </c>
      <c r="M31" t="s">
        <v>48</v>
      </c>
      <c r="N31">
        <v>0</v>
      </c>
      <c r="O31" s="37">
        <v>1949.38</v>
      </c>
      <c r="P31" s="33">
        <v>43587</v>
      </c>
      <c r="Q31" s="34">
        <v>0.55902777777777779</v>
      </c>
      <c r="R31" t="s">
        <v>204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s="33">
        <v>43587</v>
      </c>
      <c r="AA31" s="34">
        <v>0.55902777777777779</v>
      </c>
    </row>
    <row r="36" spans="1:27" x14ac:dyDescent="0.2">
      <c r="B36" t="s">
        <v>36</v>
      </c>
      <c r="C36" t="s">
        <v>37</v>
      </c>
      <c r="D36" s="37">
        <v>13116.6</v>
      </c>
      <c r="E36" s="37">
        <v>13116.6</v>
      </c>
      <c r="F36">
        <v>0</v>
      </c>
      <c r="G36" s="37">
        <v>48000</v>
      </c>
      <c r="H36">
        <v>0</v>
      </c>
      <c r="I36" s="37">
        <v>-34883.4</v>
      </c>
      <c r="J36" t="s">
        <v>29</v>
      </c>
    </row>
    <row r="39" spans="1:27" x14ac:dyDescent="0.2">
      <c r="A39">
        <v>0</v>
      </c>
      <c r="B39">
        <v>10</v>
      </c>
      <c r="C39" t="s">
        <v>93</v>
      </c>
      <c r="D39" t="s">
        <v>94</v>
      </c>
      <c r="F39" t="s">
        <v>205</v>
      </c>
      <c r="G39" t="s">
        <v>206</v>
      </c>
      <c r="H39" s="37">
        <v>36900</v>
      </c>
      <c r="I39" t="s">
        <v>48</v>
      </c>
      <c r="J39">
        <v>0</v>
      </c>
      <c r="K39" t="s">
        <v>48</v>
      </c>
      <c r="L39">
        <v>0</v>
      </c>
      <c r="M39" t="s">
        <v>48</v>
      </c>
      <c r="N39">
        <v>0</v>
      </c>
      <c r="O39" s="37">
        <v>4263.5</v>
      </c>
      <c r="P39" s="33">
        <v>43602</v>
      </c>
      <c r="Q39" s="34">
        <v>0.55694444444444446</v>
      </c>
      <c r="R39" t="s">
        <v>160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33">
        <v>43602</v>
      </c>
      <c r="AA39" s="34">
        <v>0.55694444444444446</v>
      </c>
    </row>
    <row r="40" spans="1:27" x14ac:dyDescent="0.2">
      <c r="A40">
        <v>0</v>
      </c>
      <c r="B40">
        <v>20</v>
      </c>
      <c r="C40" t="s">
        <v>93</v>
      </c>
      <c r="D40" t="s">
        <v>94</v>
      </c>
      <c r="F40" t="s">
        <v>207</v>
      </c>
      <c r="G40" t="s">
        <v>208</v>
      </c>
      <c r="H40">
        <v>22</v>
      </c>
      <c r="I40" t="s">
        <v>209</v>
      </c>
      <c r="J40">
        <v>0</v>
      </c>
      <c r="K40" t="s">
        <v>209</v>
      </c>
      <c r="L40">
        <v>0</v>
      </c>
      <c r="M40" t="s">
        <v>209</v>
      </c>
      <c r="N40">
        <v>100</v>
      </c>
      <c r="O40">
        <v>0</v>
      </c>
      <c r="P40" s="33">
        <v>43602</v>
      </c>
      <c r="Q40" s="34">
        <v>0.55694444444444446</v>
      </c>
      <c r="R40" t="s">
        <v>160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3">
        <v>43602</v>
      </c>
      <c r="AA40" s="34">
        <v>0.55694444444444446</v>
      </c>
    </row>
    <row r="41" spans="1:27" x14ac:dyDescent="0.2">
      <c r="A41">
        <v>0</v>
      </c>
      <c r="B41">
        <v>30</v>
      </c>
      <c r="C41" t="s">
        <v>93</v>
      </c>
      <c r="D41" t="s">
        <v>94</v>
      </c>
      <c r="F41" t="s">
        <v>210</v>
      </c>
      <c r="G41" t="s">
        <v>211</v>
      </c>
      <c r="H41">
        <v>22</v>
      </c>
      <c r="I41" t="s">
        <v>209</v>
      </c>
      <c r="J41">
        <v>0</v>
      </c>
      <c r="K41" t="s">
        <v>209</v>
      </c>
      <c r="L41">
        <v>0</v>
      </c>
      <c r="M41" t="s">
        <v>209</v>
      </c>
      <c r="N41">
        <v>100</v>
      </c>
      <c r="O41">
        <v>0</v>
      </c>
      <c r="P41" s="33">
        <v>43602</v>
      </c>
      <c r="Q41" s="34">
        <v>0.55694444444444446</v>
      </c>
      <c r="R41" t="s">
        <v>160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3">
        <v>43602</v>
      </c>
      <c r="AA41" s="34">
        <v>0.55694444444444446</v>
      </c>
    </row>
    <row r="42" spans="1:27" x14ac:dyDescent="0.2">
      <c r="A42">
        <v>0</v>
      </c>
      <c r="B42">
        <v>40</v>
      </c>
      <c r="C42" t="s">
        <v>93</v>
      </c>
      <c r="D42" t="s">
        <v>94</v>
      </c>
      <c r="F42" t="s">
        <v>212</v>
      </c>
      <c r="G42" t="s">
        <v>213</v>
      </c>
      <c r="H42">
        <v>22</v>
      </c>
      <c r="I42" t="s">
        <v>209</v>
      </c>
      <c r="J42">
        <v>0</v>
      </c>
      <c r="K42" t="s">
        <v>209</v>
      </c>
      <c r="L42">
        <v>0</v>
      </c>
      <c r="M42" t="s">
        <v>209</v>
      </c>
      <c r="N42">
        <v>100</v>
      </c>
      <c r="O42">
        <v>0</v>
      </c>
      <c r="P42" s="33">
        <v>43602</v>
      </c>
      <c r="Q42" s="34">
        <v>0.55694444444444446</v>
      </c>
      <c r="R42" t="s">
        <v>160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3">
        <v>43602</v>
      </c>
      <c r="AA42" s="34">
        <v>0.55694444444444446</v>
      </c>
    </row>
    <row r="43" spans="1:27" x14ac:dyDescent="0.2">
      <c r="A43">
        <v>0</v>
      </c>
      <c r="B43">
        <v>50</v>
      </c>
      <c r="C43" t="s">
        <v>93</v>
      </c>
      <c r="D43" t="s">
        <v>94</v>
      </c>
      <c r="F43" t="s">
        <v>214</v>
      </c>
      <c r="G43" t="s">
        <v>215</v>
      </c>
      <c r="H43">
        <v>22</v>
      </c>
      <c r="I43" t="s">
        <v>209</v>
      </c>
      <c r="J43">
        <v>0</v>
      </c>
      <c r="K43" t="s">
        <v>209</v>
      </c>
      <c r="L43">
        <v>0</v>
      </c>
      <c r="M43" t="s">
        <v>209</v>
      </c>
      <c r="N43">
        <v>100</v>
      </c>
      <c r="O43">
        <v>0</v>
      </c>
      <c r="P43" s="33">
        <v>43602</v>
      </c>
      <c r="Q43" s="34">
        <v>0.55694444444444446</v>
      </c>
      <c r="R43" t="s">
        <v>160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3">
        <v>43602</v>
      </c>
      <c r="AA43" s="34">
        <v>0.55694444444444446</v>
      </c>
    </row>
    <row r="44" spans="1:27" x14ac:dyDescent="0.2">
      <c r="A44">
        <v>0</v>
      </c>
      <c r="B44">
        <v>60</v>
      </c>
      <c r="C44" t="s">
        <v>93</v>
      </c>
      <c r="D44" t="s">
        <v>94</v>
      </c>
      <c r="F44" t="s">
        <v>216</v>
      </c>
      <c r="G44" t="s">
        <v>217</v>
      </c>
      <c r="H44">
        <v>22</v>
      </c>
      <c r="I44" t="s">
        <v>209</v>
      </c>
      <c r="J44">
        <v>0</v>
      </c>
      <c r="K44" t="s">
        <v>209</v>
      </c>
      <c r="L44">
        <v>0</v>
      </c>
      <c r="M44" t="s">
        <v>209</v>
      </c>
      <c r="N44">
        <v>100</v>
      </c>
      <c r="O44">
        <v>0</v>
      </c>
      <c r="P44" s="33">
        <v>43602</v>
      </c>
      <c r="Q44" s="34">
        <v>0.55694444444444446</v>
      </c>
      <c r="R44" t="s">
        <v>160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33">
        <v>43602</v>
      </c>
      <c r="AA44" s="34">
        <v>0.55694444444444446</v>
      </c>
    </row>
    <row r="45" spans="1:27" x14ac:dyDescent="0.2">
      <c r="A45">
        <v>0</v>
      </c>
      <c r="B45">
        <v>70</v>
      </c>
      <c r="C45" t="s">
        <v>93</v>
      </c>
      <c r="D45" t="s">
        <v>94</v>
      </c>
      <c r="F45" t="s">
        <v>218</v>
      </c>
      <c r="G45" t="s">
        <v>219</v>
      </c>
      <c r="H45" s="37">
        <v>110000</v>
      </c>
      <c r="I45" t="s">
        <v>48</v>
      </c>
      <c r="J45">
        <v>0</v>
      </c>
      <c r="K45" t="s">
        <v>48</v>
      </c>
      <c r="L45">
        <v>0</v>
      </c>
      <c r="M45" t="s">
        <v>48</v>
      </c>
      <c r="N45">
        <v>0</v>
      </c>
      <c r="O45" s="37">
        <v>1271.49</v>
      </c>
      <c r="P45" s="33">
        <v>43602</v>
      </c>
      <c r="Q45" s="34">
        <v>0.55694444444444446</v>
      </c>
      <c r="R45" t="s">
        <v>160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3">
        <v>43602</v>
      </c>
      <c r="AA45" s="34">
        <v>0.55694444444444446</v>
      </c>
    </row>
    <row r="47" spans="1:27" x14ac:dyDescent="0.2">
      <c r="A47" t="s">
        <v>223</v>
      </c>
      <c r="B47" t="s">
        <v>224</v>
      </c>
      <c r="C47" t="s">
        <v>225</v>
      </c>
    </row>
    <row r="48" spans="1:27" ht="13.5" thickBot="1" x14ac:dyDescent="0.25"/>
    <row r="49" spans="1:27" ht="42.75" thickBot="1" x14ac:dyDescent="0.25">
      <c r="B49" s="126" t="s">
        <v>269</v>
      </c>
      <c r="C49" s="127" t="s">
        <v>270</v>
      </c>
      <c r="D49" s="128">
        <v>6350</v>
      </c>
      <c r="E49" s="128">
        <v>306</v>
      </c>
      <c r="F49" s="129" t="s">
        <v>271</v>
      </c>
      <c r="G49" s="130" t="s">
        <v>178</v>
      </c>
      <c r="H49" s="130" t="s">
        <v>272</v>
      </c>
    </row>
    <row r="50" spans="1:27" ht="32.25" thickBot="1" x14ac:dyDescent="0.25">
      <c r="B50" s="131" t="s">
        <v>273</v>
      </c>
      <c r="C50" s="132" t="s">
        <v>274</v>
      </c>
      <c r="D50" s="128">
        <v>4400</v>
      </c>
      <c r="E50" s="128">
        <v>249</v>
      </c>
      <c r="F50" s="129" t="s">
        <v>275</v>
      </c>
      <c r="G50" s="130" t="s">
        <v>178</v>
      </c>
      <c r="H50" s="130" t="s">
        <v>276</v>
      </c>
    </row>
    <row r="55" spans="1:27" x14ac:dyDescent="0.2">
      <c r="A55">
        <v>0</v>
      </c>
      <c r="B55">
        <v>10</v>
      </c>
      <c r="C55" t="s">
        <v>49</v>
      </c>
      <c r="D55" t="s">
        <v>50</v>
      </c>
      <c r="F55" t="s">
        <v>249</v>
      </c>
      <c r="G55" t="s">
        <v>250</v>
      </c>
      <c r="H55" s="37">
        <v>12000</v>
      </c>
      <c r="I55" t="s">
        <v>48</v>
      </c>
      <c r="J55">
        <v>0</v>
      </c>
      <c r="K55" t="s">
        <v>48</v>
      </c>
      <c r="L55">
        <v>0</v>
      </c>
      <c r="M55" t="s">
        <v>48</v>
      </c>
      <c r="N55">
        <v>0</v>
      </c>
      <c r="O55" s="37">
        <v>2078.4</v>
      </c>
      <c r="P55" s="33">
        <v>43834</v>
      </c>
      <c r="Q55" s="34">
        <v>0.33333333333333331</v>
      </c>
      <c r="R55" t="s">
        <v>251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33">
        <v>43834</v>
      </c>
      <c r="AA55" s="34">
        <v>0.33333333333333331</v>
      </c>
    </row>
  </sheetData>
  <mergeCells count="2">
    <mergeCell ref="G5:J5"/>
    <mergeCell ref="A5:D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D1:K21"/>
  <sheetViews>
    <sheetView workbookViewId="0">
      <selection activeCell="D2" sqref="D2:F11"/>
    </sheetView>
  </sheetViews>
  <sheetFormatPr baseColWidth="10" defaultRowHeight="12.75" x14ac:dyDescent="0.2"/>
  <cols>
    <col min="1" max="3" width="11.42578125" customWidth="1"/>
    <col min="4" max="4" width="12.42578125" bestFit="1" customWidth="1"/>
    <col min="5" max="5" width="12.7109375" bestFit="1" customWidth="1"/>
    <col min="6" max="6" width="11.85546875" bestFit="1" customWidth="1"/>
    <col min="7" max="9" width="11.42578125" customWidth="1"/>
    <col min="10" max="10" width="62.140625" bestFit="1" customWidth="1"/>
  </cols>
  <sheetData>
    <row r="1" spans="4:11" ht="13.5" thickBot="1" x14ac:dyDescent="0.25"/>
    <row r="2" spans="4:11" ht="15.75" thickBot="1" x14ac:dyDescent="0.25">
      <c r="D2" s="98" t="s">
        <v>226</v>
      </c>
      <c r="E2" s="99" t="s">
        <v>227</v>
      </c>
      <c r="F2" s="100" t="s">
        <v>228</v>
      </c>
    </row>
    <row r="3" spans="4:11" ht="15" x14ac:dyDescent="0.2">
      <c r="D3" s="97">
        <v>552.5</v>
      </c>
      <c r="E3" s="97">
        <v>25</v>
      </c>
      <c r="F3" s="97">
        <f>+D3-E3</f>
        <v>527.5</v>
      </c>
      <c r="I3" s="103" t="s">
        <v>125</v>
      </c>
      <c r="J3" s="103" t="s">
        <v>9</v>
      </c>
      <c r="K3" s="103" t="s">
        <v>308</v>
      </c>
    </row>
    <row r="4" spans="4:11" ht="15" x14ac:dyDescent="0.2">
      <c r="D4" s="96">
        <v>487.5</v>
      </c>
      <c r="E4" s="96">
        <v>15</v>
      </c>
      <c r="F4" s="97">
        <f t="shared" ref="F4:F19" si="0">+D4-E4</f>
        <v>472.5</v>
      </c>
      <c r="I4" s="104" t="s">
        <v>243</v>
      </c>
      <c r="J4" s="105" t="s">
        <v>244</v>
      </c>
      <c r="K4" s="106">
        <v>1829</v>
      </c>
    </row>
    <row r="5" spans="4:11" ht="15" x14ac:dyDescent="0.2">
      <c r="D5" s="96">
        <v>468.5</v>
      </c>
      <c r="E5" s="96">
        <v>16.5</v>
      </c>
      <c r="F5" s="97">
        <f t="shared" si="0"/>
        <v>452</v>
      </c>
      <c r="I5" s="104" t="s">
        <v>229</v>
      </c>
      <c r="J5" s="105" t="s">
        <v>230</v>
      </c>
      <c r="K5" s="106">
        <v>232</v>
      </c>
    </row>
    <row r="6" spans="4:11" ht="15" hidden="1" x14ac:dyDescent="0.2">
      <c r="D6" s="96"/>
      <c r="E6" s="96"/>
      <c r="F6" s="97"/>
      <c r="I6" s="104" t="s">
        <v>296</v>
      </c>
      <c r="J6" s="105" t="s">
        <v>297</v>
      </c>
      <c r="K6" s="106"/>
    </row>
    <row r="7" spans="4:11" ht="15" hidden="1" x14ac:dyDescent="0.2">
      <c r="D7" s="96">
        <v>1198.5</v>
      </c>
      <c r="E7" s="96">
        <v>22.5</v>
      </c>
      <c r="F7" s="97">
        <f t="shared" si="0"/>
        <v>1176</v>
      </c>
      <c r="I7" s="104" t="s">
        <v>245</v>
      </c>
      <c r="J7" s="105" t="s">
        <v>246</v>
      </c>
      <c r="K7" s="106"/>
    </row>
    <row r="8" spans="4:11" ht="15" hidden="1" x14ac:dyDescent="0.2">
      <c r="D8" s="96"/>
      <c r="E8" s="96"/>
      <c r="F8" s="97"/>
      <c r="I8" s="104" t="s">
        <v>322</v>
      </c>
      <c r="J8" s="105" t="s">
        <v>323</v>
      </c>
      <c r="K8" s="106"/>
    </row>
    <row r="9" spans="4:11" ht="15" x14ac:dyDescent="0.2">
      <c r="D9" s="96">
        <v>497</v>
      </c>
      <c r="E9" s="96">
        <v>22.5</v>
      </c>
      <c r="F9" s="97">
        <f t="shared" si="0"/>
        <v>474.5</v>
      </c>
      <c r="I9" s="104" t="s">
        <v>231</v>
      </c>
      <c r="J9" s="105" t="s">
        <v>232</v>
      </c>
      <c r="K9" s="106">
        <v>20.5</v>
      </c>
    </row>
    <row r="10" spans="4:11" ht="15.75" thickBot="1" x14ac:dyDescent="0.25">
      <c r="D10" s="96">
        <v>250.5</v>
      </c>
      <c r="E10" s="96">
        <v>20.5</v>
      </c>
      <c r="F10" s="97">
        <f t="shared" si="0"/>
        <v>230</v>
      </c>
      <c r="I10" s="104" t="s">
        <v>233</v>
      </c>
      <c r="J10" s="105" t="s">
        <v>234</v>
      </c>
      <c r="K10" s="106">
        <v>332.5</v>
      </c>
    </row>
    <row r="11" spans="4:11" ht="15.75" thickBot="1" x14ac:dyDescent="0.25">
      <c r="D11" s="96"/>
      <c r="E11" s="96"/>
      <c r="F11" s="102">
        <f>SUBTOTAL(9,F3:F10)</f>
        <v>2156.5</v>
      </c>
      <c r="I11" s="104" t="s">
        <v>338</v>
      </c>
      <c r="J11" s="105" t="s">
        <v>339</v>
      </c>
      <c r="K11" s="106">
        <v>24.5</v>
      </c>
    </row>
    <row r="12" spans="4:11" ht="15" x14ac:dyDescent="0.2">
      <c r="D12" s="96">
        <v>442.5</v>
      </c>
      <c r="E12" s="96">
        <v>16</v>
      </c>
      <c r="F12" s="97">
        <f t="shared" si="0"/>
        <v>426.5</v>
      </c>
      <c r="I12" s="104" t="s">
        <v>235</v>
      </c>
      <c r="J12" s="105" t="s">
        <v>236</v>
      </c>
      <c r="K12" s="106">
        <v>4</v>
      </c>
    </row>
    <row r="13" spans="4:11" ht="15" x14ac:dyDescent="0.2">
      <c r="D13" s="96">
        <v>407</v>
      </c>
      <c r="E13" s="96">
        <v>22</v>
      </c>
      <c r="F13" s="97">
        <f t="shared" si="0"/>
        <v>385</v>
      </c>
      <c r="I13" s="104" t="s">
        <v>237</v>
      </c>
      <c r="J13" s="105" t="s">
        <v>238</v>
      </c>
      <c r="K13" s="106">
        <v>105.5</v>
      </c>
    </row>
    <row r="14" spans="4:11" ht="15" hidden="1" x14ac:dyDescent="0.2">
      <c r="D14" s="96"/>
      <c r="E14" s="96"/>
      <c r="F14" s="97"/>
      <c r="I14" s="104" t="s">
        <v>298</v>
      </c>
      <c r="J14" s="105" t="s">
        <v>299</v>
      </c>
      <c r="K14" s="106"/>
    </row>
    <row r="15" spans="4:11" ht="15" hidden="1" x14ac:dyDescent="0.2">
      <c r="D15" s="96"/>
      <c r="E15" s="96"/>
      <c r="F15" s="97"/>
      <c r="I15" s="104" t="s">
        <v>294</v>
      </c>
      <c r="J15" s="105" t="s">
        <v>295</v>
      </c>
      <c r="K15" s="106"/>
    </row>
    <row r="16" spans="4:11" ht="15" x14ac:dyDescent="0.2">
      <c r="D16" s="96">
        <v>508</v>
      </c>
      <c r="E16" s="96">
        <v>18</v>
      </c>
      <c r="F16" s="97">
        <f t="shared" si="0"/>
        <v>490</v>
      </c>
      <c r="I16" s="104" t="s">
        <v>239</v>
      </c>
      <c r="J16" s="105" t="s">
        <v>240</v>
      </c>
      <c r="K16" s="106">
        <v>558</v>
      </c>
    </row>
    <row r="17" spans="4:11" ht="15" x14ac:dyDescent="0.2">
      <c r="D17" s="96">
        <v>500.5</v>
      </c>
      <c r="E17" s="96">
        <v>16</v>
      </c>
      <c r="F17" s="97">
        <f t="shared" si="0"/>
        <v>484.5</v>
      </c>
      <c r="I17" s="104" t="s">
        <v>241</v>
      </c>
      <c r="J17" s="105" t="s">
        <v>242</v>
      </c>
      <c r="K17" s="107">
        <v>4.5</v>
      </c>
    </row>
    <row r="18" spans="4:11" x14ac:dyDescent="0.2">
      <c r="D18" s="96">
        <v>432</v>
      </c>
      <c r="E18" s="96">
        <v>17</v>
      </c>
      <c r="F18" s="97">
        <f t="shared" si="0"/>
        <v>415</v>
      </c>
    </row>
    <row r="19" spans="4:11" x14ac:dyDescent="0.2">
      <c r="D19" s="96">
        <v>341</v>
      </c>
      <c r="E19" s="96">
        <v>15</v>
      </c>
      <c r="F19" s="97">
        <f t="shared" si="0"/>
        <v>326</v>
      </c>
    </row>
    <row r="20" spans="4:11" ht="13.5" thickBot="1" x14ac:dyDescent="0.25">
      <c r="D20" s="95"/>
      <c r="E20" s="95"/>
      <c r="F20" s="101">
        <v>1.5</v>
      </c>
    </row>
    <row r="21" spans="4:11" ht="13.5" thickBot="1" x14ac:dyDescent="0.25">
      <c r="D21" s="95"/>
      <c r="E21" s="95"/>
      <c r="F21" s="102">
        <f>SUM(F3:F20)</f>
        <v>8017.5</v>
      </c>
      <c r="H21" s="37"/>
      <c r="J21" s="37"/>
    </row>
  </sheetData>
  <autoFilter ref="I3:K17" xr:uid="{00000000-0009-0000-0000-00000C000000}">
    <filterColumn colId="2">
      <customFilters and="1">
        <customFilter operator="notEqual" val=" "/>
      </customFilters>
    </filterColumn>
  </autoFilter>
  <phoneticPr fontId="2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0"/>
  <sheetViews>
    <sheetView zoomScaleNormal="100" workbookViewId="0">
      <selection activeCell="P43" sqref="P43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7.5703125" customWidth="1"/>
    <col min="4" max="4" width="6" customWidth="1"/>
    <col min="5" max="5" width="4" customWidth="1"/>
    <col min="6" max="6" width="6.5703125" customWidth="1"/>
    <col min="7" max="7" width="8.140625" customWidth="1"/>
    <col min="8" max="8" width="7.5703125" customWidth="1"/>
    <col min="9" max="9" width="6" customWidth="1"/>
    <col min="10" max="10" width="4.42578125" customWidth="1"/>
    <col min="11" max="11" width="6.5703125" customWidth="1"/>
    <col min="12" max="12" width="8.140625" customWidth="1"/>
    <col min="13" max="13" width="7.5703125" customWidth="1"/>
    <col min="14" max="14" width="6" customWidth="1"/>
  </cols>
  <sheetData>
    <row r="1" spans="1:14" ht="13.5" customHeight="1" thickTop="1" x14ac:dyDescent="0.2">
      <c r="A1" s="216" t="s">
        <v>255</v>
      </c>
      <c r="B1" s="217"/>
      <c r="C1" s="217"/>
      <c r="D1" s="218"/>
      <c r="F1" s="216" t="s">
        <v>255</v>
      </c>
      <c r="G1" s="217"/>
      <c r="H1" s="217"/>
      <c r="I1" s="218"/>
      <c r="K1" s="216" t="s">
        <v>255</v>
      </c>
      <c r="L1" s="217"/>
      <c r="M1" s="217"/>
      <c r="N1" s="218"/>
    </row>
    <row r="2" spans="1:14" ht="12.75" customHeight="1" x14ac:dyDescent="0.2">
      <c r="A2" s="219"/>
      <c r="B2" s="220"/>
      <c r="C2" s="220"/>
      <c r="D2" s="221"/>
      <c r="F2" s="219"/>
      <c r="G2" s="220"/>
      <c r="H2" s="220"/>
      <c r="I2" s="221"/>
      <c r="K2" s="219"/>
      <c r="L2" s="220"/>
      <c r="M2" s="220"/>
      <c r="N2" s="221"/>
    </row>
    <row r="3" spans="1:14" ht="12.75" customHeight="1" x14ac:dyDescent="0.2">
      <c r="A3" s="219"/>
      <c r="B3" s="220"/>
      <c r="C3" s="220"/>
      <c r="D3" s="221"/>
      <c r="F3" s="219"/>
      <c r="G3" s="220"/>
      <c r="H3" s="220"/>
      <c r="I3" s="221"/>
      <c r="K3" s="219"/>
      <c r="L3" s="220"/>
      <c r="M3" s="220"/>
      <c r="N3" s="221"/>
    </row>
    <row r="4" spans="1:14" ht="12.75" customHeight="1" x14ac:dyDescent="0.2">
      <c r="A4" s="219"/>
      <c r="B4" s="220"/>
      <c r="C4" s="220"/>
      <c r="D4" s="221"/>
      <c r="F4" s="219"/>
      <c r="G4" s="220"/>
      <c r="H4" s="220"/>
      <c r="I4" s="221"/>
      <c r="K4" s="219"/>
      <c r="L4" s="220"/>
      <c r="M4" s="220"/>
      <c r="N4" s="221"/>
    </row>
    <row r="5" spans="1:14" x14ac:dyDescent="0.2">
      <c r="A5" s="108"/>
      <c r="B5" s="109"/>
      <c r="C5" s="109"/>
      <c r="D5" s="110"/>
      <c r="F5" s="108"/>
      <c r="G5" s="109"/>
      <c r="H5" s="109"/>
      <c r="I5" s="110"/>
      <c r="K5" s="108"/>
      <c r="L5" s="109"/>
      <c r="M5" s="109"/>
      <c r="N5" s="110"/>
    </row>
    <row r="6" spans="1:14" ht="18" x14ac:dyDescent="0.2">
      <c r="A6" s="115"/>
      <c r="B6" s="116"/>
      <c r="C6" s="116"/>
      <c r="D6" s="117"/>
      <c r="F6" s="115"/>
      <c r="G6" s="116"/>
      <c r="H6" s="116"/>
      <c r="I6" s="117"/>
      <c r="K6" s="115"/>
      <c r="L6" s="116"/>
      <c r="M6" s="116"/>
      <c r="N6" s="117"/>
    </row>
    <row r="7" spans="1:14" ht="12.75" customHeight="1" x14ac:dyDescent="0.2">
      <c r="A7" s="222" t="s">
        <v>256</v>
      </c>
      <c r="B7" s="223"/>
      <c r="C7" s="223"/>
      <c r="D7" s="224"/>
      <c r="F7" s="222" t="s">
        <v>261</v>
      </c>
      <c r="G7" s="223"/>
      <c r="H7" s="223"/>
      <c r="I7" s="224"/>
      <c r="K7" s="222" t="s">
        <v>256</v>
      </c>
      <c r="L7" s="223"/>
      <c r="M7" s="223"/>
      <c r="N7" s="224"/>
    </row>
    <row r="8" spans="1:14" ht="12.75" customHeight="1" x14ac:dyDescent="0.2">
      <c r="A8" s="222"/>
      <c r="B8" s="223"/>
      <c r="C8" s="223"/>
      <c r="D8" s="224"/>
      <c r="F8" s="222"/>
      <c r="G8" s="223"/>
      <c r="H8" s="223"/>
      <c r="I8" s="224"/>
      <c r="K8" s="222"/>
      <c r="L8" s="223"/>
      <c r="M8" s="223"/>
      <c r="N8" s="224"/>
    </row>
    <row r="9" spans="1:14" ht="12.75" customHeight="1" x14ac:dyDescent="0.2">
      <c r="A9" s="222"/>
      <c r="B9" s="223"/>
      <c r="C9" s="223"/>
      <c r="D9" s="224"/>
      <c r="F9" s="222"/>
      <c r="G9" s="223"/>
      <c r="H9" s="223"/>
      <c r="I9" s="224"/>
      <c r="K9" s="222"/>
      <c r="L9" s="223"/>
      <c r="M9" s="223"/>
      <c r="N9" s="224"/>
    </row>
    <row r="10" spans="1:14" x14ac:dyDescent="0.2">
      <c r="A10" s="108"/>
      <c r="D10" s="110"/>
      <c r="F10" s="108"/>
      <c r="I10" s="110"/>
      <c r="K10" s="108"/>
      <c r="N10" s="110"/>
    </row>
    <row r="11" spans="1:14" x14ac:dyDescent="0.2">
      <c r="A11" s="108"/>
      <c r="B11" s="109"/>
      <c r="C11" s="109"/>
      <c r="D11" s="110"/>
      <c r="F11" s="108"/>
      <c r="G11" s="109"/>
      <c r="H11" s="109"/>
      <c r="I11" s="110"/>
      <c r="K11" s="108"/>
      <c r="L11" s="109"/>
      <c r="M11" s="109"/>
      <c r="N11" s="110"/>
    </row>
    <row r="12" spans="1:14" ht="12.75" customHeight="1" x14ac:dyDescent="0.2">
      <c r="A12" s="108"/>
      <c r="B12" s="225" t="s">
        <v>255</v>
      </c>
      <c r="C12" s="225"/>
      <c r="D12" s="110"/>
      <c r="F12" s="108"/>
      <c r="G12" s="225" t="s">
        <v>257</v>
      </c>
      <c r="H12" s="225"/>
      <c r="I12" s="110"/>
      <c r="K12" s="108"/>
      <c r="L12" s="225" t="s">
        <v>257</v>
      </c>
      <c r="M12" s="225"/>
      <c r="N12" s="110"/>
    </row>
    <row r="13" spans="1:14" ht="12.75" customHeight="1" x14ac:dyDescent="0.2">
      <c r="A13" s="108"/>
      <c r="B13" s="225"/>
      <c r="C13" s="225"/>
      <c r="D13" s="110"/>
      <c r="F13" s="108"/>
      <c r="G13" s="225"/>
      <c r="H13" s="225"/>
      <c r="I13" s="110"/>
      <c r="K13" s="108"/>
      <c r="L13" s="225"/>
      <c r="M13" s="225"/>
      <c r="N13" s="110"/>
    </row>
    <row r="14" spans="1:14" ht="18" x14ac:dyDescent="0.2">
      <c r="A14" s="108"/>
      <c r="B14" s="114"/>
      <c r="C14" s="114"/>
      <c r="D14" s="110"/>
      <c r="F14" s="108"/>
      <c r="G14" s="114"/>
      <c r="H14" s="114"/>
      <c r="I14" s="110"/>
      <c r="K14" s="108"/>
      <c r="L14" s="114"/>
      <c r="M14" s="114"/>
      <c r="N14" s="110"/>
    </row>
    <row r="15" spans="1:14" x14ac:dyDescent="0.2">
      <c r="A15" s="108"/>
      <c r="B15" s="109"/>
      <c r="C15" s="109"/>
      <c r="D15" s="110"/>
      <c r="F15" s="108"/>
      <c r="G15" s="109"/>
      <c r="H15" s="109"/>
      <c r="I15" s="110"/>
      <c r="K15" s="108"/>
      <c r="L15" s="109"/>
      <c r="M15" s="109"/>
      <c r="N15" s="110"/>
    </row>
    <row r="16" spans="1:14" x14ac:dyDescent="0.2">
      <c r="A16" s="108"/>
      <c r="B16" s="109"/>
      <c r="C16" s="109"/>
      <c r="D16" s="110"/>
      <c r="F16" s="108"/>
      <c r="G16" s="109"/>
      <c r="H16" s="109"/>
      <c r="I16" s="110"/>
      <c r="K16" s="108"/>
      <c r="L16" s="109"/>
      <c r="M16" s="109"/>
      <c r="N16" s="110"/>
    </row>
    <row r="17" spans="1:14" ht="13.5" thickBot="1" x14ac:dyDescent="0.25">
      <c r="A17" s="108"/>
      <c r="B17" s="118" t="s">
        <v>258</v>
      </c>
      <c r="C17" s="119"/>
      <c r="D17" s="110"/>
      <c r="F17" s="108"/>
      <c r="G17" s="118" t="s">
        <v>258</v>
      </c>
      <c r="H17" s="119"/>
      <c r="I17" s="110"/>
      <c r="K17" s="108"/>
      <c r="L17" s="118" t="s">
        <v>258</v>
      </c>
      <c r="M17" s="119"/>
      <c r="N17" s="110"/>
    </row>
    <row r="18" spans="1:14" x14ac:dyDescent="0.2">
      <c r="A18" s="108"/>
      <c r="B18" s="109"/>
      <c r="C18" s="109"/>
      <c r="D18" s="110"/>
      <c r="F18" s="108"/>
      <c r="G18" s="109"/>
      <c r="H18" s="109"/>
      <c r="I18" s="110"/>
      <c r="K18" s="108"/>
      <c r="L18" s="109"/>
      <c r="M18" s="109"/>
      <c r="N18" s="110"/>
    </row>
    <row r="19" spans="1:14" ht="15.75" thickBot="1" x14ac:dyDescent="0.25">
      <c r="A19" s="108"/>
      <c r="B19" s="118" t="s">
        <v>259</v>
      </c>
      <c r="C19" s="121">
        <v>2020</v>
      </c>
      <c r="D19" s="110"/>
      <c r="F19" s="108"/>
      <c r="G19" s="118" t="s">
        <v>259</v>
      </c>
      <c r="H19" s="121">
        <v>2020</v>
      </c>
      <c r="I19" s="110"/>
      <c r="K19" s="108"/>
      <c r="L19" s="118" t="s">
        <v>259</v>
      </c>
      <c r="M19" s="121">
        <v>2020</v>
      </c>
      <c r="N19" s="110"/>
    </row>
    <row r="20" spans="1:14" x14ac:dyDescent="0.2">
      <c r="A20" s="108"/>
      <c r="B20" s="109"/>
      <c r="C20" s="109"/>
      <c r="D20" s="110"/>
      <c r="F20" s="108"/>
      <c r="G20" s="109"/>
      <c r="H20" s="120"/>
      <c r="I20" s="110"/>
      <c r="K20" s="108"/>
      <c r="L20" s="109"/>
      <c r="M20" s="109"/>
      <c r="N20" s="110"/>
    </row>
    <row r="21" spans="1:14" x14ac:dyDescent="0.2">
      <c r="A21" s="108"/>
      <c r="B21" s="109"/>
      <c r="C21" s="109"/>
      <c r="D21" s="110"/>
      <c r="F21" s="108"/>
      <c r="G21" s="109"/>
      <c r="H21" s="109"/>
      <c r="I21" s="110"/>
      <c r="K21" s="108"/>
      <c r="L21" s="109"/>
      <c r="M21" s="109"/>
      <c r="N21" s="110"/>
    </row>
    <row r="22" spans="1:14" x14ac:dyDescent="0.2">
      <c r="A22" s="108"/>
      <c r="B22" s="109"/>
      <c r="C22" s="109"/>
      <c r="D22" s="110"/>
      <c r="F22" s="108"/>
      <c r="G22" s="109"/>
      <c r="H22" s="109"/>
      <c r="I22" s="110"/>
      <c r="K22" s="108"/>
      <c r="L22" s="109"/>
      <c r="M22" s="109"/>
      <c r="N22" s="110"/>
    </row>
    <row r="23" spans="1:14" x14ac:dyDescent="0.2">
      <c r="A23" s="108"/>
      <c r="B23" s="109"/>
      <c r="C23" s="109"/>
      <c r="D23" s="110"/>
      <c r="F23" s="108"/>
      <c r="G23" s="109"/>
      <c r="H23" s="109"/>
      <c r="I23" s="110"/>
      <c r="K23" s="108"/>
      <c r="L23" s="109"/>
      <c r="M23" s="109"/>
      <c r="N23" s="110"/>
    </row>
    <row r="24" spans="1:14" ht="13.5" thickBot="1" x14ac:dyDescent="0.25">
      <c r="A24" s="111"/>
      <c r="B24" s="112"/>
      <c r="C24" s="112"/>
      <c r="D24" s="113"/>
      <c r="F24" s="111"/>
      <c r="G24" s="112"/>
      <c r="H24" s="112"/>
      <c r="I24" s="113"/>
      <c r="K24" s="111"/>
      <c r="L24" s="112"/>
      <c r="M24" s="112"/>
      <c r="N24" s="113"/>
    </row>
    <row r="25" spans="1:14" ht="14.25" thickTop="1" thickBot="1" x14ac:dyDescent="0.25"/>
    <row r="26" spans="1:14" ht="13.5" thickTop="1" x14ac:dyDescent="0.2">
      <c r="A26" s="216" t="s">
        <v>255</v>
      </c>
      <c r="B26" s="217"/>
      <c r="C26" s="217"/>
      <c r="D26" s="218"/>
      <c r="F26" s="216" t="s">
        <v>255</v>
      </c>
      <c r="G26" s="217"/>
      <c r="H26" s="217"/>
      <c r="I26" s="218"/>
      <c r="K26" s="216" t="s">
        <v>255</v>
      </c>
      <c r="L26" s="217"/>
      <c r="M26" s="217"/>
      <c r="N26" s="218"/>
    </row>
    <row r="27" spans="1:14" x14ac:dyDescent="0.2">
      <c r="A27" s="219"/>
      <c r="B27" s="220"/>
      <c r="C27" s="220"/>
      <c r="D27" s="221"/>
      <c r="F27" s="219"/>
      <c r="G27" s="220"/>
      <c r="H27" s="220"/>
      <c r="I27" s="221"/>
      <c r="K27" s="219"/>
      <c r="L27" s="220"/>
      <c r="M27" s="220"/>
      <c r="N27" s="221"/>
    </row>
    <row r="28" spans="1:14" x14ac:dyDescent="0.2">
      <c r="A28" s="219"/>
      <c r="B28" s="220"/>
      <c r="C28" s="220"/>
      <c r="D28" s="221"/>
      <c r="F28" s="219"/>
      <c r="G28" s="220"/>
      <c r="H28" s="220"/>
      <c r="I28" s="221"/>
      <c r="K28" s="219"/>
      <c r="L28" s="220"/>
      <c r="M28" s="220"/>
      <c r="N28" s="221"/>
    </row>
    <row r="29" spans="1:14" x14ac:dyDescent="0.2">
      <c r="A29" s="219"/>
      <c r="B29" s="220"/>
      <c r="C29" s="220"/>
      <c r="D29" s="221"/>
      <c r="F29" s="219"/>
      <c r="G29" s="220"/>
      <c r="H29" s="220"/>
      <c r="I29" s="221"/>
      <c r="K29" s="219"/>
      <c r="L29" s="220"/>
      <c r="M29" s="220"/>
      <c r="N29" s="221"/>
    </row>
    <row r="30" spans="1:14" x14ac:dyDescent="0.2">
      <c r="A30" s="108"/>
      <c r="B30" s="109"/>
      <c r="C30" s="109"/>
      <c r="D30" s="110"/>
      <c r="F30" s="108"/>
      <c r="G30" s="109"/>
      <c r="H30" s="109"/>
      <c r="I30" s="110"/>
      <c r="K30" s="108"/>
      <c r="L30" s="109"/>
      <c r="M30" s="109"/>
      <c r="N30" s="110"/>
    </row>
    <row r="31" spans="1:14" ht="18" x14ac:dyDescent="0.2">
      <c r="A31" s="115"/>
      <c r="B31" s="116"/>
      <c r="C31" s="116"/>
      <c r="D31" s="117"/>
      <c r="F31" s="115"/>
      <c r="G31" s="116"/>
      <c r="H31" s="116"/>
      <c r="I31" s="117"/>
      <c r="K31" s="115"/>
      <c r="L31" s="116"/>
      <c r="M31" s="116"/>
      <c r="N31" s="117"/>
    </row>
    <row r="32" spans="1:14" ht="12.75" customHeight="1" x14ac:dyDescent="0.2">
      <c r="A32" s="222" t="s">
        <v>260</v>
      </c>
      <c r="B32" s="223"/>
      <c r="C32" s="223"/>
      <c r="D32" s="224"/>
      <c r="F32" s="222" t="s">
        <v>256</v>
      </c>
      <c r="G32" s="223"/>
      <c r="H32" s="223"/>
      <c r="I32" s="224"/>
      <c r="K32" s="222" t="s">
        <v>261</v>
      </c>
      <c r="L32" s="223"/>
      <c r="M32" s="223"/>
      <c r="N32" s="224"/>
    </row>
    <row r="33" spans="1:14" ht="12.75" customHeight="1" x14ac:dyDescent="0.2">
      <c r="A33" s="222"/>
      <c r="B33" s="223"/>
      <c r="C33" s="223"/>
      <c r="D33" s="224"/>
      <c r="F33" s="222"/>
      <c r="G33" s="223"/>
      <c r="H33" s="223"/>
      <c r="I33" s="224"/>
      <c r="K33" s="222"/>
      <c r="L33" s="223"/>
      <c r="M33" s="223"/>
      <c r="N33" s="224"/>
    </row>
    <row r="34" spans="1:14" ht="12.75" customHeight="1" x14ac:dyDescent="0.2">
      <c r="A34" s="222"/>
      <c r="B34" s="223"/>
      <c r="C34" s="223"/>
      <c r="D34" s="224"/>
      <c r="F34" s="222"/>
      <c r="G34" s="223"/>
      <c r="H34" s="223"/>
      <c r="I34" s="224"/>
      <c r="K34" s="222"/>
      <c r="L34" s="223"/>
      <c r="M34" s="223"/>
      <c r="N34" s="224"/>
    </row>
    <row r="35" spans="1:14" x14ac:dyDescent="0.2">
      <c r="A35" s="108"/>
      <c r="D35" s="110"/>
      <c r="F35" s="108"/>
      <c r="I35" s="110"/>
      <c r="K35" s="108"/>
      <c r="N35" s="110"/>
    </row>
    <row r="36" spans="1:14" x14ac:dyDescent="0.2">
      <c r="A36" s="108"/>
      <c r="B36" s="109"/>
      <c r="C36" s="109"/>
      <c r="D36" s="110"/>
      <c r="F36" s="108"/>
      <c r="G36" s="109"/>
      <c r="H36" s="109"/>
      <c r="I36" s="110"/>
      <c r="K36" s="108"/>
      <c r="L36" s="109"/>
      <c r="M36" s="109"/>
      <c r="N36" s="110"/>
    </row>
    <row r="37" spans="1:14" x14ac:dyDescent="0.2">
      <c r="A37" s="108"/>
      <c r="B37" s="225" t="s">
        <v>257</v>
      </c>
      <c r="C37" s="225"/>
      <c r="D37" s="110"/>
      <c r="F37" s="108"/>
      <c r="G37" s="225" t="s">
        <v>255</v>
      </c>
      <c r="H37" s="225"/>
      <c r="I37" s="110"/>
      <c r="K37" s="108"/>
      <c r="L37" s="225" t="s">
        <v>255</v>
      </c>
      <c r="M37" s="225"/>
      <c r="N37" s="110"/>
    </row>
    <row r="38" spans="1:14" x14ac:dyDescent="0.2">
      <c r="A38" s="108"/>
      <c r="B38" s="225"/>
      <c r="C38" s="225"/>
      <c r="D38" s="110"/>
      <c r="F38" s="108"/>
      <c r="G38" s="225"/>
      <c r="H38" s="225"/>
      <c r="I38" s="110"/>
      <c r="K38" s="108"/>
      <c r="L38" s="225"/>
      <c r="M38" s="225"/>
      <c r="N38" s="110"/>
    </row>
    <row r="39" spans="1:14" ht="18" x14ac:dyDescent="0.2">
      <c r="A39" s="108"/>
      <c r="B39" s="114"/>
      <c r="C39" s="114"/>
      <c r="D39" s="110"/>
      <c r="F39" s="108"/>
      <c r="G39" s="114"/>
      <c r="H39" s="114"/>
      <c r="I39" s="110"/>
      <c r="K39" s="108"/>
      <c r="L39" s="114"/>
      <c r="M39" s="114"/>
      <c r="N39" s="110"/>
    </row>
    <row r="40" spans="1:14" x14ac:dyDescent="0.2">
      <c r="A40" s="108"/>
      <c r="B40" s="109"/>
      <c r="C40" s="109"/>
      <c r="D40" s="110"/>
      <c r="F40" s="108"/>
      <c r="G40" s="109"/>
      <c r="H40" s="109"/>
      <c r="I40" s="110"/>
      <c r="K40" s="108"/>
      <c r="L40" s="109"/>
      <c r="M40" s="109"/>
      <c r="N40" s="110"/>
    </row>
    <row r="41" spans="1:14" x14ac:dyDescent="0.2">
      <c r="A41" s="108"/>
      <c r="B41" s="109"/>
      <c r="C41" s="109"/>
      <c r="D41" s="110"/>
      <c r="F41" s="108"/>
      <c r="G41" s="109"/>
      <c r="H41" s="109"/>
      <c r="I41" s="110"/>
      <c r="K41" s="108"/>
      <c r="L41" s="109"/>
      <c r="M41" s="109"/>
      <c r="N41" s="110"/>
    </row>
    <row r="42" spans="1:14" ht="13.5" thickBot="1" x14ac:dyDescent="0.25">
      <c r="A42" s="108"/>
      <c r="B42" s="118" t="s">
        <v>258</v>
      </c>
      <c r="C42" s="119"/>
      <c r="D42" s="110"/>
      <c r="F42" s="108"/>
      <c r="G42" s="118" t="s">
        <v>258</v>
      </c>
      <c r="H42" s="119"/>
      <c r="I42" s="110"/>
      <c r="K42" s="108"/>
      <c r="L42" s="118" t="s">
        <v>258</v>
      </c>
      <c r="M42" s="119"/>
      <c r="N42" s="110"/>
    </row>
    <row r="43" spans="1:14" x14ac:dyDescent="0.2">
      <c r="A43" s="108"/>
      <c r="B43" s="109"/>
      <c r="C43" s="109"/>
      <c r="D43" s="110"/>
      <c r="F43" s="108"/>
      <c r="G43" s="109"/>
      <c r="H43" s="109"/>
      <c r="I43" s="110"/>
      <c r="K43" s="108"/>
      <c r="L43" s="109"/>
      <c r="M43" s="109"/>
      <c r="N43" s="110"/>
    </row>
    <row r="44" spans="1:14" ht="15.75" thickBot="1" x14ac:dyDescent="0.25">
      <c r="A44" s="108"/>
      <c r="B44" s="118" t="s">
        <v>259</v>
      </c>
      <c r="C44" s="133">
        <v>2020</v>
      </c>
      <c r="D44" s="110"/>
      <c r="F44" s="108"/>
      <c r="G44" s="118" t="s">
        <v>259</v>
      </c>
      <c r="H44" s="133">
        <v>2020</v>
      </c>
      <c r="I44" s="110"/>
      <c r="K44" s="108"/>
      <c r="L44" s="118" t="s">
        <v>259</v>
      </c>
      <c r="M44" s="133">
        <v>2020</v>
      </c>
      <c r="N44" s="110"/>
    </row>
    <row r="45" spans="1:14" x14ac:dyDescent="0.2">
      <c r="A45" s="108"/>
      <c r="B45" s="109"/>
      <c r="C45" s="109"/>
      <c r="D45" s="110"/>
      <c r="F45" s="108"/>
      <c r="G45" s="109"/>
      <c r="H45" s="109"/>
      <c r="I45" s="110"/>
      <c r="K45" s="108"/>
      <c r="L45" s="109"/>
      <c r="M45" s="109"/>
      <c r="N45" s="110"/>
    </row>
    <row r="46" spans="1:14" x14ac:dyDescent="0.2">
      <c r="A46" s="108"/>
      <c r="B46" s="109"/>
      <c r="C46" s="109"/>
      <c r="D46" s="110"/>
      <c r="F46" s="108"/>
      <c r="G46" s="109"/>
      <c r="H46" s="109"/>
      <c r="I46" s="110"/>
      <c r="K46" s="108"/>
      <c r="L46" s="109"/>
      <c r="M46" s="109"/>
      <c r="N46" s="110"/>
    </row>
    <row r="47" spans="1:14" x14ac:dyDescent="0.2">
      <c r="A47" s="108"/>
      <c r="B47" s="109"/>
      <c r="C47" s="109"/>
      <c r="D47" s="110"/>
      <c r="F47" s="108"/>
      <c r="G47" s="109"/>
      <c r="H47" s="109"/>
      <c r="I47" s="110"/>
      <c r="K47" s="108"/>
      <c r="L47" s="109"/>
      <c r="M47" s="109"/>
      <c r="N47" s="110"/>
    </row>
    <row r="48" spans="1:14" x14ac:dyDescent="0.2">
      <c r="A48" s="108"/>
      <c r="B48" s="109"/>
      <c r="C48" s="109"/>
      <c r="D48" s="110"/>
      <c r="F48" s="108"/>
      <c r="G48" s="109"/>
      <c r="H48" s="109"/>
      <c r="I48" s="110"/>
      <c r="K48" s="108"/>
      <c r="L48" s="109"/>
      <c r="M48" s="109"/>
      <c r="N48" s="110"/>
    </row>
    <row r="49" spans="1:14" ht="13.5" thickBot="1" x14ac:dyDescent="0.25">
      <c r="A49" s="111"/>
      <c r="B49" s="112"/>
      <c r="C49" s="112"/>
      <c r="D49" s="113"/>
      <c r="F49" s="111"/>
      <c r="G49" s="112"/>
      <c r="H49" s="112"/>
      <c r="I49" s="113"/>
      <c r="K49" s="111"/>
      <c r="L49" s="112"/>
      <c r="M49" s="112"/>
      <c r="N49" s="113"/>
    </row>
    <row r="50" spans="1:14" ht="13.5" thickTop="1" x14ac:dyDescent="0.2"/>
  </sheetData>
  <mergeCells count="18">
    <mergeCell ref="K1:N4"/>
    <mergeCell ref="K7:N9"/>
    <mergeCell ref="L12:M13"/>
    <mergeCell ref="K26:N29"/>
    <mergeCell ref="K32:N34"/>
    <mergeCell ref="L37:M38"/>
    <mergeCell ref="A26:D29"/>
    <mergeCell ref="A32:D34"/>
    <mergeCell ref="B37:C38"/>
    <mergeCell ref="F26:I29"/>
    <mergeCell ref="F32:I34"/>
    <mergeCell ref="G37:H38"/>
    <mergeCell ref="A1:D4"/>
    <mergeCell ref="A7:D9"/>
    <mergeCell ref="B12:C13"/>
    <mergeCell ref="F1:I4"/>
    <mergeCell ref="F7:I9"/>
    <mergeCell ref="G12:H13"/>
  </mergeCells>
  <pageMargins left="0.55208333333333337" right="0.51041666666666663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Hoja1</vt:lpstr>
      <vt:lpstr>DPT</vt:lpstr>
      <vt:lpstr>Hoja3</vt:lpstr>
      <vt:lpstr>Hoja2</vt:lpstr>
      <vt:lpstr>Hoja8</vt:lpstr>
      <vt:lpstr>Hoja10</vt:lpstr>
      <vt:lpstr>Hoja5</vt:lpstr>
      <vt:lpstr>Hoja6</vt:lpstr>
      <vt:lpstr>Hoja12</vt:lpstr>
      <vt:lpstr>Hoja9</vt:lpstr>
      <vt:lpstr>Hoja11</vt:lpstr>
      <vt:lpstr>DPT!Área_de_impresión</vt:lpstr>
    </vt:vector>
  </TitlesOfParts>
  <Company>Grupo Investamar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Bolaños</dc:creator>
  <cp:lastModifiedBy>Cedeno, Sidney</cp:lastModifiedBy>
  <cp:lastPrinted>2023-09-25T19:45:10Z</cp:lastPrinted>
  <dcterms:created xsi:type="dcterms:W3CDTF">2007-03-28T17:43:16Z</dcterms:created>
  <dcterms:modified xsi:type="dcterms:W3CDTF">2023-09-25T19:45:53Z</dcterms:modified>
</cp:coreProperties>
</file>