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220" windowWidth="34080" windowHeight="23100" tabRatio="500"/>
  </bookViews>
  <sheets>
    <sheet name="Vesting Formula" sheetId="1" r:id="rId1"/>
    <sheet name="Example Vesting Schedule" sheetId="4" r:id="rId2"/>
    <sheet name="Valuation of Rounds" sheetId="2" r:id="rId3"/>
    <sheet name="Survey of Valuations" sheetId="3"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31" i="3"/>
  <c r="A31"/>
  <c r="G10"/>
  <c r="F10"/>
  <c r="G5"/>
  <c r="F5"/>
  <c r="D23" i="2"/>
  <c r="D18"/>
  <c r="D13"/>
  <c r="D9"/>
  <c r="B3"/>
</calcChain>
</file>

<file path=xl/sharedStrings.xml><?xml version="1.0" encoding="utf-8"?>
<sst xmlns="http://schemas.openxmlformats.org/spreadsheetml/2006/main" count="148" uniqueCount="98">
  <si>
    <t>Senior Programmer 4</t>
  </si>
  <si>
    <t>Senior Programmer 5</t>
  </si>
  <si>
    <t>Senior Programmer 6</t>
  </si>
  <si>
    <t>Senior Programmer 7</t>
  </si>
  <si>
    <t>Senior Programmer 8</t>
  </si>
  <si>
    <t>Senior Programmer 9</t>
  </si>
  <si>
    <t>Senior Programmer 10</t>
  </si>
  <si>
    <t>Entry Programmer 1</t>
  </si>
  <si>
    <t>Entry Programmer 2</t>
  </si>
  <si>
    <t>Entry Programmer 3</t>
  </si>
  <si>
    <t>Entry Programmer 4</t>
  </si>
  <si>
    <t>Entry Programmer 5</t>
  </si>
  <si>
    <t>Entry Programmer 6</t>
  </si>
  <si>
    <t>Entry Programmer 7</t>
  </si>
  <si>
    <t>Entry Programmer 8</t>
  </si>
  <si>
    <t>Entry Programmer 9</t>
  </si>
  <si>
    <t>Entry Programmer 10</t>
  </si>
  <si>
    <t>Entry Programmer 11</t>
  </si>
  <si>
    <t>Entry Programmer 12</t>
  </si>
  <si>
    <t>Entry Programmer 13</t>
  </si>
  <si>
    <t>Entry Programmer 14</t>
  </si>
  <si>
    <t>Entry Programmer 15</t>
  </si>
  <si>
    <t>Total</t>
  </si>
  <si>
    <t>Venture Capital</t>
    <phoneticPr fontId="3" type="noConversion"/>
  </si>
  <si>
    <t>3rd Round</t>
    <phoneticPr fontId="3" type="noConversion"/>
  </si>
  <si>
    <t>Private Equity</t>
    <phoneticPr fontId="3" type="noConversion"/>
  </si>
  <si>
    <t>Survey of Term Sheets on TheFunded.com</t>
    <phoneticPr fontId="3" type="noConversion"/>
  </si>
  <si>
    <t>Angel Round</t>
    <phoneticPr fontId="3" type="noConversion"/>
  </si>
  <si>
    <t>Internet B2C</t>
    <phoneticPr fontId="3" type="noConversion"/>
  </si>
  <si>
    <t>Survey Average Ratio of Founders Equity vs Investor Equity</t>
    <phoneticPr fontId="3" type="noConversion"/>
  </si>
  <si>
    <t>Angel Round</t>
    <phoneticPr fontId="3" type="noConversion"/>
  </si>
  <si>
    <t>Internet B2C</t>
    <phoneticPr fontId="3" type="noConversion"/>
  </si>
  <si>
    <t>Founders</t>
    <phoneticPr fontId="3" type="noConversion"/>
  </si>
  <si>
    <t>Investor</t>
    <phoneticPr fontId="3" type="noConversion"/>
  </si>
  <si>
    <t>Angel Round</t>
    <phoneticPr fontId="3" type="noConversion"/>
  </si>
  <si>
    <t>Internet B2C</t>
    <phoneticPr fontId="3" type="noConversion"/>
  </si>
  <si>
    <t>Linked Engine Equity Offer</t>
    <phoneticPr fontId="3" type="noConversion"/>
  </si>
  <si>
    <t>Founders</t>
    <phoneticPr fontId="3" type="noConversion"/>
  </si>
  <si>
    <t>Investors</t>
    <phoneticPr fontId="3" type="noConversion"/>
  </si>
  <si>
    <t>Internet B2C</t>
  </si>
  <si>
    <t>www.thefunded.com</t>
  </si>
  <si>
    <t>4 Year Vesting Schedule</t>
  </si>
  <si>
    <t>This four year vesting schedule will minimise expesnes in the Alpha stage, encourage full time commitment in the Beta stage and offer general vesting for employees in years three and four.  The vesting schedule includes a 1 year cliff, so that no one vests any shares before the the 1st year is complete and after the 1st year shares are vested each month according to their vesting rate depending on job.</t>
  </si>
  <si>
    <t>First 4 Years of Vesting =</t>
  </si>
  <si>
    <t>Title</t>
  </si>
  <si>
    <t>Year 1</t>
  </si>
  <si>
    <t>Year 2</t>
  </si>
  <si>
    <t>Year 3</t>
  </si>
  <si>
    <t>Year 4</t>
  </si>
  <si>
    <t>Year 5</t>
  </si>
  <si>
    <t>Year 6</t>
  </si>
  <si>
    <t>CEO / Chairman / (COO Year 1) 220 Vested</t>
  </si>
  <si>
    <t>Year 1 VP / Year 2 forward COO</t>
  </si>
  <si>
    <t>Year 1 VP / Year 2 forward CTO</t>
  </si>
  <si>
    <t>Year 1 &amp; 2 Controller Year 3 &amp; 4 CFO</t>
  </si>
  <si>
    <t>VP of API intergrations</t>
  </si>
  <si>
    <t>VP of Software Arcitechture Start Year 2</t>
  </si>
  <si>
    <t>Full Time Front End Work</t>
  </si>
  <si>
    <t>Full Time Programmer</t>
  </si>
  <si>
    <t>NLP / Machine Learning</t>
  </si>
  <si>
    <t>Website Designer</t>
  </si>
  <si>
    <t>Social Media Management</t>
  </si>
  <si>
    <t>Strategic Partners</t>
  </si>
  <si>
    <t>Human Resource Manager</t>
  </si>
  <si>
    <t>Office Staffer</t>
  </si>
  <si>
    <t>Controller</t>
  </si>
  <si>
    <t>Senior Programmer 1</t>
  </si>
  <si>
    <t>Senior Programmer 2</t>
  </si>
  <si>
    <t>Senior Programmer 3</t>
  </si>
  <si>
    <t>July 8th 2012 Updated Vesting Program Approved by Board of Directors</t>
    <phoneticPr fontId="3" type="noConversion"/>
  </si>
  <si>
    <t>1. Shares for Level of Responsibility</t>
  </si>
  <si>
    <t>A. C - Level Roles Chairman of the Board, CEO, President, CTO, CFO + 90</t>
    <phoneticPr fontId="3" type="noConversion"/>
  </si>
  <si>
    <t>B. Senior Level Roles VP of Tech Architecture , VP of Business Dev, VP of PR, VP of API's + 48</t>
  </si>
  <si>
    <t>C. Mid Level "Senior Programmers", Employees + 24</t>
  </si>
  <si>
    <t>D. Entry  Level Programmers, Employees + 6</t>
  </si>
  <si>
    <t>2. Shares for Early Joining Risk Premium</t>
  </si>
  <si>
    <t>A. Among the first 4 Co-Founders of Engine Inc. very early risk taker premium + 98 Shares</t>
  </si>
  <si>
    <t>B. Among the first 8 Partners of Engine Inc. early risk taker premium + 48 Shares</t>
  </si>
  <si>
    <t>C. Among the first 16 Partners of Engine Inc. premium + 24</t>
  </si>
  <si>
    <t>D. Among the first 32 Partners of Engine Inc. premium + 12</t>
  </si>
  <si>
    <t>E. Among the first 64 Partners of Engine Inc. premium + 6</t>
  </si>
  <si>
    <t>F. Among the first 128 Partners of Engine Inc. premium + 4</t>
  </si>
  <si>
    <t>  </t>
  </si>
  <si>
    <t>3. Shares for Years of Experience in Higher Level Roles</t>
  </si>
  <si>
    <t>A. Years of experience in the same level position as taken at Engine, Shares Per Year + 8</t>
  </si>
  <si>
    <t>B. Years of experience in the position beneath the one taken at Engine, Shares Per Year + 4</t>
  </si>
  <si>
    <t>C. Years of experience in any professional capacity, Shares Per Year + 2</t>
  </si>
  <si>
    <t>Investor Equity Share Offers 2012, 2013, 2014 and 2015</t>
    <phoneticPr fontId="3" type="noConversion"/>
  </si>
  <si>
    <t>Total Units Sold</t>
    <phoneticPr fontId="3" type="noConversion"/>
  </si>
  <si>
    <t>Stage</t>
    <phoneticPr fontId="3" type="noConversion"/>
  </si>
  <si>
    <t># of Units</t>
    <phoneticPr fontId="3" type="noConversion"/>
  </si>
  <si>
    <t>Value Per Share</t>
    <phoneticPr fontId="3" type="noConversion"/>
  </si>
  <si>
    <t>Total Raise</t>
    <phoneticPr fontId="3" type="noConversion"/>
  </si>
  <si>
    <t>Angels</t>
    <phoneticPr fontId="3" type="noConversion"/>
  </si>
  <si>
    <t># of Units</t>
    <phoneticPr fontId="3" type="noConversion"/>
  </si>
  <si>
    <t>Series A</t>
    <phoneticPr fontId="3" type="noConversion"/>
  </si>
  <si>
    <t># of Units</t>
    <phoneticPr fontId="3" type="noConversion"/>
  </si>
  <si>
    <t>2nd Round</t>
    <phoneticPr fontId="3" type="noConversion"/>
  </si>
</sst>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
    <numFmt numFmtId="166" formatCode="0"/>
  </numFmts>
  <fonts count="10">
    <font>
      <sz val="10"/>
      <name val="Verdana"/>
    </font>
    <font>
      <b/>
      <sz val="10"/>
      <name val="Verdana"/>
    </font>
    <font>
      <sz val="10"/>
      <name val="Verdana"/>
    </font>
    <font>
      <sz val="8"/>
      <name val="Verdana"/>
    </font>
    <font>
      <sz val="14"/>
      <name val="Verdana"/>
    </font>
    <font>
      <sz val="14"/>
      <color indexed="8"/>
      <name val="Courier New"/>
    </font>
    <font>
      <b/>
      <sz val="10"/>
      <name val="Arial"/>
      <family val="2"/>
    </font>
    <font>
      <sz val="10"/>
      <color indexed="8"/>
      <name val="Verdana"/>
    </font>
    <font>
      <u/>
      <sz val="10"/>
      <color indexed="12"/>
      <name val="Verdana"/>
    </font>
    <font>
      <b/>
      <sz val="14"/>
      <name val="Verdana"/>
    </font>
  </fonts>
  <fills count="2">
    <fill>
      <patternFill patternType="none"/>
    </fill>
    <fill>
      <patternFill patternType="gray125"/>
    </fill>
  </fills>
  <borders count="29">
    <border>
      <left/>
      <right/>
      <top/>
      <bottom/>
      <diagonal/>
    </border>
    <border>
      <left style="thick">
        <color indexed="64"/>
      </left>
      <right/>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right style="thick">
        <color indexed="64"/>
      </right>
      <top style="thick">
        <color indexed="64"/>
      </top>
      <bottom/>
      <diagonal/>
    </border>
    <border>
      <left style="medium">
        <color indexed="64"/>
      </left>
      <right/>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73">
    <xf numFmtId="0" fontId="0" fillId="0" borderId="0" xfId="0"/>
    <xf numFmtId="0" fontId="4" fillId="0" borderId="0" xfId="0" applyFont="1"/>
    <xf numFmtId="0" fontId="5" fillId="0" borderId="0" xfId="0" applyFont="1"/>
    <xf numFmtId="0" fontId="6" fillId="0" borderId="0" xfId="0" applyFont="1" applyBorder="1" applyAlignment="1">
      <alignment horizontal="center"/>
    </xf>
    <xf numFmtId="0" fontId="6" fillId="0" borderId="0" xfId="0" applyFont="1" applyBorder="1" applyAlignment="1">
      <alignment horizontal="center"/>
    </xf>
    <xf numFmtId="0" fontId="6" fillId="0" borderId="18" xfId="0" applyFont="1" applyBorder="1" applyAlignment="1">
      <alignment horizontal="center"/>
    </xf>
    <xf numFmtId="1" fontId="6" fillId="0" borderId="19" xfId="0" applyNumberFormat="1" applyFont="1" applyBorder="1" applyAlignment="1">
      <alignment horizontal="center"/>
    </xf>
    <xf numFmtId="0" fontId="6" fillId="0" borderId="19" xfId="0" applyFont="1" applyBorder="1" applyAlignment="1">
      <alignment horizontal="center"/>
    </xf>
    <xf numFmtId="0" fontId="6" fillId="0" borderId="20"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2" fontId="6" fillId="0" borderId="15" xfId="0" applyNumberFormat="1" applyFont="1" applyBorder="1"/>
    <xf numFmtId="2" fontId="0" fillId="0" borderId="16" xfId="0" applyNumberFormat="1" applyBorder="1"/>
    <xf numFmtId="0" fontId="0" fillId="0" borderId="17" xfId="0" applyBorder="1"/>
    <xf numFmtId="1" fontId="0" fillId="0" borderId="15" xfId="0" applyNumberFormat="1" applyBorder="1"/>
    <xf numFmtId="2" fontId="0" fillId="0" borderId="17" xfId="0" applyNumberFormat="1" applyBorder="1"/>
    <xf numFmtId="2" fontId="0" fillId="0" borderId="15" xfId="0" applyNumberFormat="1" applyBorder="1"/>
    <xf numFmtId="1" fontId="0" fillId="0" borderId="16" xfId="0" applyNumberFormat="1" applyBorder="1"/>
    <xf numFmtId="164" fontId="0" fillId="0" borderId="16" xfId="0" applyNumberFormat="1" applyBorder="1"/>
    <xf numFmtId="164" fontId="0" fillId="0" borderId="17" xfId="0" applyNumberFormat="1" applyBorder="1"/>
    <xf numFmtId="0" fontId="0" fillId="0" borderId="15" xfId="0" applyBorder="1"/>
    <xf numFmtId="0" fontId="0" fillId="0" borderId="16" xfId="0" applyBorder="1"/>
    <xf numFmtId="0" fontId="0" fillId="0" borderId="21" xfId="0" applyBorder="1"/>
    <xf numFmtId="1" fontId="0" fillId="0" borderId="22" xfId="0" applyNumberFormat="1" applyBorder="1"/>
    <xf numFmtId="164" fontId="0" fillId="0" borderId="22" xfId="0" applyNumberFormat="1" applyBorder="1"/>
    <xf numFmtId="164" fontId="0" fillId="0" borderId="23" xfId="0" applyNumberFormat="1" applyBorder="1"/>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164" fontId="7" fillId="0" borderId="18" xfId="0" applyNumberFormat="1" applyFont="1" applyBorder="1" applyAlignment="1">
      <alignment horizontal="right" wrapText="1"/>
    </xf>
    <xf numFmtId="164" fontId="0" fillId="0" borderId="19" xfId="0" applyNumberFormat="1" applyBorder="1"/>
    <xf numFmtId="0" fontId="0" fillId="0" borderId="19" xfId="0" applyBorder="1"/>
    <xf numFmtId="0" fontId="0" fillId="0" borderId="20" xfId="0" applyBorder="1"/>
    <xf numFmtId="0" fontId="1" fillId="0" borderId="24" xfId="0" applyFont="1" applyBorder="1" applyAlignment="1">
      <alignment horizontal="center"/>
    </xf>
    <xf numFmtId="0" fontId="1" fillId="0" borderId="25" xfId="0" applyFont="1" applyBorder="1" applyAlignment="1">
      <alignment horizontal="center"/>
    </xf>
    <xf numFmtId="164" fontId="0" fillId="0" borderId="15" xfId="0" applyNumberFormat="1" applyBorder="1"/>
    <xf numFmtId="0" fontId="0" fillId="0" borderId="15" xfId="0" applyBorder="1" applyAlignment="1">
      <alignment horizontal="right"/>
    </xf>
    <xf numFmtId="0" fontId="2" fillId="0" borderId="16" xfId="0" applyFont="1" applyBorder="1" applyAlignment="1">
      <alignment horizontal="right"/>
    </xf>
    <xf numFmtId="10" fontId="0" fillId="0" borderId="21" xfId="0" applyNumberFormat="1" applyBorder="1" applyAlignment="1">
      <alignment horizontal="right"/>
    </xf>
    <xf numFmtId="10" fontId="0" fillId="0" borderId="22" xfId="0" applyNumberFormat="1" applyBorder="1" applyAlignment="1">
      <alignment horizontal="right"/>
    </xf>
    <xf numFmtId="0" fontId="0" fillId="0" borderId="16" xfId="0" applyBorder="1" applyAlignment="1">
      <alignment horizontal="right"/>
    </xf>
    <xf numFmtId="10" fontId="0" fillId="0" borderId="21" xfId="0" applyNumberFormat="1" applyBorder="1"/>
    <xf numFmtId="10" fontId="0" fillId="0" borderId="22" xfId="0" applyNumberFormat="1" applyBorder="1"/>
    <xf numFmtId="3" fontId="0" fillId="0" borderId="0" xfId="0" applyNumberFormat="1"/>
    <xf numFmtId="164" fontId="1" fillId="0" borderId="21" xfId="0" applyNumberFormat="1" applyFont="1" applyBorder="1"/>
    <xf numFmtId="164" fontId="1" fillId="0" borderId="22" xfId="0" applyNumberFormat="1" applyFont="1" applyBorder="1"/>
    <xf numFmtId="0" fontId="1" fillId="0" borderId="22" xfId="0" applyFont="1" applyBorder="1"/>
    <xf numFmtId="0" fontId="1" fillId="0" borderId="23" xfId="0" applyFont="1" applyBorder="1"/>
    <xf numFmtId="164" fontId="0" fillId="0" borderId="0" xfId="0" applyNumberFormat="1"/>
    <xf numFmtId="0" fontId="8" fillId="0" borderId="0" xfId="1" applyNumberFormat="1" applyAlignment="1" applyProtection="1"/>
    <xf numFmtId="0" fontId="4" fillId="0" borderId="0" xfId="0" applyFont="1" applyAlignment="1">
      <alignment horizontal="center"/>
    </xf>
    <xf numFmtId="0" fontId="4" fillId="0" borderId="0" xfId="0" applyFont="1" applyAlignment="1">
      <alignment horizontal="center" wrapText="1"/>
    </xf>
    <xf numFmtId="0" fontId="9" fillId="0" borderId="9" xfId="0" applyFont="1" applyBorder="1" applyAlignment="1">
      <alignment horizontal="center" wrapText="1"/>
    </xf>
    <xf numFmtId="165" fontId="9" fillId="0" borderId="10" xfId="0" applyNumberFormat="1" applyFont="1" applyBorder="1" applyAlignment="1">
      <alignment horizontal="right" wrapText="1"/>
    </xf>
    <xf numFmtId="0" fontId="4" fillId="0" borderId="8" xfId="0" applyFont="1" applyBorder="1" applyAlignment="1">
      <alignment horizontal="center"/>
    </xf>
    <xf numFmtId="0" fontId="9" fillId="0" borderId="8" xfId="0" applyFont="1" applyBorder="1"/>
    <xf numFmtId="0" fontId="9"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4" fillId="0" borderId="1" xfId="0" applyFont="1" applyBorder="1"/>
    <xf numFmtId="166" fontId="4" fillId="0" borderId="0" xfId="0" applyNumberFormat="1" applyFont="1"/>
    <xf numFmtId="0" fontId="4" fillId="0" borderId="2" xfId="0" applyFont="1" applyBorder="1"/>
    <xf numFmtId="166" fontId="4" fillId="0" borderId="2" xfId="0" applyNumberFormat="1" applyFont="1" applyBorder="1"/>
    <xf numFmtId="0" fontId="9" fillId="0" borderId="11" xfId="0" applyFont="1" applyBorder="1"/>
    <xf numFmtId="166" fontId="9" fillId="0" borderId="12" xfId="0" applyNumberFormat="1" applyFont="1" applyBorder="1"/>
    <xf numFmtId="166" fontId="9" fillId="0" borderId="13" xfId="0" applyNumberFormat="1" applyFont="1" applyBorder="1"/>
    <xf numFmtId="166" fontId="9" fillId="0" borderId="14" xfId="0" applyNumberFormat="1" applyFont="1" applyBorder="1"/>
    <xf numFmtId="0" fontId="4" fillId="0" borderId="0" xfId="0" applyFont="1" applyAlignment="1">
      <alignment horizontal="center"/>
    </xf>
    <xf numFmtId="0" fontId="4" fillId="0" borderId="0" xfId="0" applyFont="1" applyAlignment="1">
      <alignment horizontal="center"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thefund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19"/>
  <sheetViews>
    <sheetView tabSelected="1" zoomScale="200" workbookViewId="0">
      <selection activeCell="B28" sqref="B28"/>
    </sheetView>
  </sheetViews>
  <sheetFormatPr baseColWidth="10" defaultRowHeight="13"/>
  <sheetData>
    <row r="1" spans="1:11" ht="18">
      <c r="A1" s="1" t="s">
        <v>69</v>
      </c>
      <c r="B1" s="1"/>
      <c r="C1" s="1"/>
      <c r="D1" s="1"/>
      <c r="E1" s="1"/>
      <c r="F1" s="1"/>
      <c r="G1" s="1"/>
      <c r="H1" s="1"/>
      <c r="I1" s="1"/>
      <c r="J1" s="1"/>
      <c r="K1" s="1"/>
    </row>
    <row r="2" spans="1:11" ht="19">
      <c r="A2" s="2" t="s">
        <v>70</v>
      </c>
      <c r="B2" s="1"/>
      <c r="C2" s="1"/>
      <c r="D2" s="1"/>
      <c r="E2" s="1"/>
      <c r="F2" s="1"/>
      <c r="G2" s="1"/>
      <c r="H2" s="1"/>
      <c r="I2" s="1"/>
      <c r="J2" s="1"/>
      <c r="K2" s="1"/>
    </row>
    <row r="3" spans="1:11" ht="19">
      <c r="A3" s="2" t="s">
        <v>71</v>
      </c>
      <c r="B3" s="1"/>
      <c r="C3" s="1"/>
      <c r="D3" s="1"/>
      <c r="E3" s="1"/>
      <c r="F3" s="1"/>
      <c r="G3" s="1"/>
      <c r="H3" s="1"/>
      <c r="I3" s="1"/>
      <c r="J3" s="1"/>
      <c r="K3" s="1"/>
    </row>
    <row r="4" spans="1:11" ht="19">
      <c r="A4" s="2" t="s">
        <v>72</v>
      </c>
      <c r="B4" s="1"/>
      <c r="C4" s="1"/>
      <c r="D4" s="1"/>
      <c r="E4" s="1"/>
      <c r="F4" s="1"/>
      <c r="G4" s="1"/>
      <c r="H4" s="1"/>
      <c r="I4" s="1"/>
      <c r="J4" s="1"/>
      <c r="K4" s="1"/>
    </row>
    <row r="5" spans="1:11" ht="19">
      <c r="A5" s="2" t="s">
        <v>73</v>
      </c>
      <c r="B5" s="1"/>
      <c r="C5" s="1"/>
      <c r="D5" s="1"/>
      <c r="E5" s="1"/>
      <c r="F5" s="1"/>
      <c r="G5" s="1"/>
      <c r="H5" s="1"/>
      <c r="I5" s="1"/>
      <c r="J5" s="1"/>
      <c r="K5" s="1"/>
    </row>
    <row r="6" spans="1:11" ht="19">
      <c r="A6" s="2" t="s">
        <v>74</v>
      </c>
      <c r="B6" s="1"/>
      <c r="C6" s="1"/>
      <c r="D6" s="1"/>
      <c r="E6" s="1"/>
      <c r="F6" s="1"/>
      <c r="G6" s="1"/>
      <c r="H6" s="1"/>
      <c r="I6" s="1"/>
      <c r="J6" s="1"/>
      <c r="K6" s="1"/>
    </row>
    <row r="7" spans="1:11" ht="18">
      <c r="B7" s="1"/>
      <c r="C7" s="1"/>
      <c r="D7" s="1"/>
      <c r="E7" s="1"/>
      <c r="F7" s="1"/>
      <c r="G7" s="1"/>
      <c r="H7" s="1"/>
      <c r="I7" s="1"/>
      <c r="J7" s="1"/>
      <c r="K7" s="1"/>
    </row>
    <row r="8" spans="1:11" ht="19">
      <c r="A8" s="2" t="s">
        <v>75</v>
      </c>
      <c r="B8" s="1"/>
      <c r="C8" s="1"/>
      <c r="D8" s="1"/>
      <c r="E8" s="1"/>
      <c r="F8" s="1"/>
      <c r="G8" s="1"/>
      <c r="H8" s="1"/>
      <c r="I8" s="1"/>
      <c r="J8" s="1"/>
      <c r="K8" s="1"/>
    </row>
    <row r="9" spans="1:11" ht="19">
      <c r="A9" s="2" t="s">
        <v>76</v>
      </c>
      <c r="B9" s="1"/>
      <c r="C9" s="1"/>
      <c r="D9" s="1"/>
      <c r="E9" s="1"/>
      <c r="F9" s="1"/>
      <c r="G9" s="1"/>
      <c r="H9" s="1"/>
      <c r="I9" s="1"/>
      <c r="J9" s="1"/>
      <c r="K9" s="1"/>
    </row>
    <row r="10" spans="1:11" ht="19">
      <c r="A10" s="2" t="s">
        <v>77</v>
      </c>
      <c r="B10" s="1"/>
      <c r="C10" s="1"/>
      <c r="D10" s="1"/>
      <c r="E10" s="1"/>
      <c r="F10" s="1"/>
      <c r="G10" s="1"/>
      <c r="H10" s="1"/>
      <c r="I10" s="1"/>
      <c r="J10" s="1"/>
      <c r="K10" s="1"/>
    </row>
    <row r="11" spans="1:11" ht="19">
      <c r="A11" s="2" t="s">
        <v>78</v>
      </c>
      <c r="B11" s="1"/>
      <c r="C11" s="1"/>
      <c r="D11" s="1"/>
      <c r="E11" s="1"/>
      <c r="F11" s="1"/>
      <c r="G11" s="1"/>
      <c r="H11" s="1"/>
      <c r="I11" s="1"/>
      <c r="J11" s="1"/>
      <c r="K11" s="1"/>
    </row>
    <row r="12" spans="1:11" ht="19">
      <c r="A12" s="2" t="s">
        <v>79</v>
      </c>
      <c r="B12" s="1"/>
      <c r="C12" s="1"/>
      <c r="D12" s="1"/>
      <c r="E12" s="1"/>
      <c r="F12" s="1"/>
      <c r="G12" s="1"/>
      <c r="H12" s="1"/>
      <c r="I12" s="1"/>
      <c r="J12" s="1"/>
      <c r="K12" s="1"/>
    </row>
    <row r="13" spans="1:11" ht="19">
      <c r="A13" s="2" t="s">
        <v>80</v>
      </c>
      <c r="B13" s="1"/>
      <c r="C13" s="1"/>
      <c r="D13" s="1"/>
      <c r="E13" s="1"/>
      <c r="F13" s="1"/>
      <c r="G13" s="1"/>
      <c r="H13" s="1"/>
      <c r="I13" s="1"/>
      <c r="J13" s="1"/>
      <c r="K13" s="1"/>
    </row>
    <row r="14" spans="1:11" ht="19">
      <c r="A14" s="2" t="s">
        <v>81</v>
      </c>
      <c r="B14" s="1"/>
      <c r="C14" s="1"/>
      <c r="D14" s="1"/>
      <c r="E14" s="1"/>
      <c r="F14" s="1"/>
      <c r="G14" s="1"/>
      <c r="H14" s="1"/>
      <c r="I14" s="1"/>
      <c r="J14" s="1"/>
      <c r="K14" s="1"/>
    </row>
    <row r="15" spans="1:11" ht="19">
      <c r="A15" s="2" t="s">
        <v>82</v>
      </c>
      <c r="B15" s="1"/>
      <c r="C15" s="1"/>
      <c r="D15" s="1"/>
      <c r="E15" s="1"/>
      <c r="F15" s="1"/>
      <c r="G15" s="1"/>
      <c r="H15" s="1"/>
      <c r="I15" s="1"/>
      <c r="J15" s="1"/>
      <c r="K15" s="1"/>
    </row>
    <row r="16" spans="1:11" ht="19">
      <c r="A16" s="2" t="s">
        <v>83</v>
      </c>
      <c r="B16" s="1"/>
      <c r="C16" s="1"/>
      <c r="D16" s="1"/>
      <c r="E16" s="1"/>
      <c r="F16" s="1"/>
      <c r="G16" s="1"/>
      <c r="H16" s="1"/>
      <c r="I16" s="1"/>
      <c r="J16" s="1"/>
      <c r="K16" s="1"/>
    </row>
    <row r="17" spans="1:11" ht="19">
      <c r="A17" s="2" t="s">
        <v>84</v>
      </c>
      <c r="B17" s="1"/>
      <c r="C17" s="1"/>
      <c r="D17" s="1"/>
      <c r="E17" s="1"/>
      <c r="F17" s="1"/>
      <c r="G17" s="1"/>
      <c r="H17" s="1"/>
      <c r="I17" s="1"/>
      <c r="J17" s="1"/>
      <c r="K17" s="1"/>
    </row>
    <row r="18" spans="1:11" ht="19">
      <c r="A18" s="2" t="s">
        <v>85</v>
      </c>
      <c r="B18" s="1"/>
      <c r="C18" s="1"/>
      <c r="D18" s="1"/>
      <c r="E18" s="1"/>
      <c r="F18" s="1"/>
      <c r="G18" s="1"/>
      <c r="H18" s="1"/>
      <c r="I18" s="1"/>
      <c r="J18" s="1"/>
      <c r="K18" s="1"/>
    </row>
    <row r="19" spans="1:11" ht="19">
      <c r="A19" s="2" t="s">
        <v>86</v>
      </c>
      <c r="B19" s="1"/>
      <c r="C19" s="1"/>
      <c r="D19" s="1"/>
      <c r="E19" s="1"/>
      <c r="F19" s="1"/>
      <c r="G19" s="1"/>
      <c r="H19" s="1"/>
      <c r="I19" s="1"/>
      <c r="J19" s="1"/>
      <c r="K19" s="1"/>
    </row>
  </sheetData>
  <sheetCalcPr fullCalcOnLoad="1"/>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1"/>
  <sheetViews>
    <sheetView zoomScale="200" zoomScaleNormal="200" zoomScalePageLayoutView="200" workbookViewId="0">
      <selection activeCell="E2" sqref="E2"/>
    </sheetView>
  </sheetViews>
  <sheetFormatPr baseColWidth="10" defaultRowHeight="13"/>
  <cols>
    <col min="1" max="1" width="45" bestFit="1" customWidth="1"/>
  </cols>
  <sheetData>
    <row r="1" spans="1:7" ht="18">
      <c r="A1" s="71" t="s">
        <v>41</v>
      </c>
      <c r="B1" s="71"/>
      <c r="C1" s="71"/>
      <c r="D1" s="71"/>
      <c r="E1" s="1"/>
      <c r="F1" s="1"/>
      <c r="G1" s="1"/>
    </row>
    <row r="2" spans="1:7" ht="162" customHeight="1">
      <c r="A2" s="72" t="s">
        <v>42</v>
      </c>
      <c r="B2" s="72"/>
      <c r="C2" s="72"/>
      <c r="D2" s="72"/>
      <c r="E2" s="1"/>
      <c r="F2" s="1"/>
      <c r="G2" s="1"/>
    </row>
    <row r="3" spans="1:7" ht="18">
      <c r="A3" s="72"/>
      <c r="B3" s="72"/>
      <c r="C3" s="72"/>
      <c r="D3" s="72"/>
      <c r="E3" s="1"/>
      <c r="F3" s="1"/>
      <c r="G3" s="1"/>
    </row>
    <row r="4" spans="1:7" ht="18">
      <c r="A4" s="72"/>
      <c r="B4" s="72"/>
      <c r="C4" s="72"/>
      <c r="D4" s="72"/>
      <c r="E4" s="1"/>
      <c r="F4" s="1"/>
      <c r="G4" s="1"/>
    </row>
    <row r="5" spans="1:7" ht="19" thickBot="1">
      <c r="A5" s="53"/>
      <c r="B5" s="53"/>
      <c r="C5" s="53"/>
      <c r="D5" s="53"/>
      <c r="E5" s="1"/>
      <c r="F5" s="1"/>
      <c r="G5" s="1"/>
    </row>
    <row r="6" spans="1:7" ht="20" thickTop="1" thickBot="1">
      <c r="A6" s="54" t="s">
        <v>43</v>
      </c>
      <c r="B6" s="55">
        <v>3543.5</v>
      </c>
      <c r="C6" s="53"/>
      <c r="D6" s="1"/>
      <c r="E6" s="1"/>
      <c r="F6" s="1"/>
      <c r="G6" s="1"/>
    </row>
    <row r="7" spans="1:7" ht="18">
      <c r="A7" s="56"/>
      <c r="B7" s="52"/>
      <c r="C7" s="52"/>
      <c r="D7" s="1"/>
      <c r="E7" s="1"/>
      <c r="F7" s="1"/>
      <c r="G7" s="1"/>
    </row>
    <row r="8" spans="1:7" ht="19" thickBot="1">
      <c r="A8" s="57"/>
      <c r="B8" s="1"/>
      <c r="C8" s="1"/>
      <c r="D8" s="1"/>
      <c r="E8" s="1"/>
      <c r="F8" s="1"/>
      <c r="G8" s="1"/>
    </row>
    <row r="9" spans="1:7" ht="19" thickTop="1">
      <c r="A9" s="58" t="s">
        <v>44</v>
      </c>
      <c r="B9" s="59" t="s">
        <v>45</v>
      </c>
      <c r="C9" s="59" t="s">
        <v>46</v>
      </c>
      <c r="D9" s="59" t="s">
        <v>47</v>
      </c>
      <c r="E9" s="60" t="s">
        <v>48</v>
      </c>
      <c r="F9" s="61" t="s">
        <v>49</v>
      </c>
      <c r="G9" s="62" t="s">
        <v>50</v>
      </c>
    </row>
    <row r="10" spans="1:7" ht="18">
      <c r="A10" s="63" t="s">
        <v>51</v>
      </c>
      <c r="B10" s="64">
        <v>440</v>
      </c>
      <c r="C10" s="64">
        <v>220</v>
      </c>
      <c r="D10" s="64">
        <v>220</v>
      </c>
      <c r="E10" s="64">
        <v>220</v>
      </c>
      <c r="F10" s="64"/>
      <c r="G10" s="65"/>
    </row>
    <row r="11" spans="1:7" ht="18">
      <c r="A11" s="63" t="s">
        <v>52</v>
      </c>
      <c r="B11" s="64">
        <v>75.5</v>
      </c>
      <c r="C11" s="64">
        <v>75.5</v>
      </c>
      <c r="D11" s="64">
        <v>75.5</v>
      </c>
      <c r="E11" s="64">
        <v>76</v>
      </c>
      <c r="F11" s="1"/>
      <c r="G11" s="65"/>
    </row>
    <row r="12" spans="1:7" ht="18">
      <c r="A12" s="63" t="s">
        <v>53</v>
      </c>
      <c r="B12" s="64">
        <v>95</v>
      </c>
      <c r="C12" s="64">
        <v>95</v>
      </c>
      <c r="D12" s="64">
        <v>95</v>
      </c>
      <c r="E12" s="64">
        <v>95</v>
      </c>
      <c r="F12" s="1"/>
      <c r="G12" s="65"/>
    </row>
    <row r="13" spans="1:7" ht="18">
      <c r="A13" s="63" t="s">
        <v>54</v>
      </c>
      <c r="B13" s="64">
        <v>12</v>
      </c>
      <c r="C13" s="64">
        <v>12</v>
      </c>
      <c r="D13" s="64">
        <v>62.5</v>
      </c>
      <c r="E13" s="64">
        <v>62.5</v>
      </c>
      <c r="F13" s="64">
        <v>62.5</v>
      </c>
      <c r="G13" s="66">
        <v>62.5</v>
      </c>
    </row>
    <row r="14" spans="1:7" ht="18">
      <c r="A14" s="63" t="s">
        <v>55</v>
      </c>
      <c r="B14" s="64">
        <v>74.5</v>
      </c>
      <c r="C14" s="64">
        <v>74.5</v>
      </c>
      <c r="D14" s="64">
        <v>74.5</v>
      </c>
      <c r="E14" s="64">
        <v>74.5</v>
      </c>
      <c r="F14" s="1"/>
      <c r="G14" s="65"/>
    </row>
    <row r="15" spans="1:7" ht="18">
      <c r="A15" s="63" t="s">
        <v>56</v>
      </c>
      <c r="B15" s="64">
        <v>0</v>
      </c>
      <c r="C15" s="64">
        <v>66</v>
      </c>
      <c r="D15" s="64">
        <v>66</v>
      </c>
      <c r="E15" s="64">
        <v>66</v>
      </c>
      <c r="F15" s="64">
        <v>66</v>
      </c>
      <c r="G15" s="65"/>
    </row>
    <row r="16" spans="1:7" ht="18">
      <c r="A16" s="63" t="s">
        <v>57</v>
      </c>
      <c r="B16" s="64">
        <v>24</v>
      </c>
      <c r="C16" s="64">
        <v>24</v>
      </c>
      <c r="D16" s="64">
        <v>24</v>
      </c>
      <c r="E16" s="64">
        <v>24</v>
      </c>
      <c r="F16" s="64">
        <v>0</v>
      </c>
      <c r="G16" s="66">
        <v>0</v>
      </c>
    </row>
    <row r="17" spans="1:7" ht="18">
      <c r="A17" s="63" t="s">
        <v>58</v>
      </c>
      <c r="B17" s="64">
        <v>24</v>
      </c>
      <c r="C17" s="64">
        <v>24</v>
      </c>
      <c r="D17" s="64">
        <v>24</v>
      </c>
      <c r="E17" s="64">
        <v>24</v>
      </c>
      <c r="F17" s="64">
        <v>0</v>
      </c>
      <c r="G17" s="66">
        <v>0</v>
      </c>
    </row>
    <row r="18" spans="1:7" ht="18">
      <c r="A18" s="63" t="s">
        <v>59</v>
      </c>
      <c r="B18" s="64">
        <v>24</v>
      </c>
      <c r="C18" s="64">
        <v>24</v>
      </c>
      <c r="D18" s="64">
        <v>24</v>
      </c>
      <c r="E18" s="64">
        <v>24</v>
      </c>
      <c r="F18" s="64">
        <v>24</v>
      </c>
      <c r="G18" s="66">
        <v>24</v>
      </c>
    </row>
    <row r="19" spans="1:7" ht="18">
      <c r="A19" s="63" t="s">
        <v>60</v>
      </c>
      <c r="B19" s="64">
        <v>12</v>
      </c>
      <c r="C19" s="64">
        <v>24</v>
      </c>
      <c r="D19" s="64">
        <v>24</v>
      </c>
      <c r="E19" s="64">
        <v>24</v>
      </c>
      <c r="F19" s="64">
        <v>24</v>
      </c>
      <c r="G19" s="66">
        <v>24</v>
      </c>
    </row>
    <row r="20" spans="1:7" ht="18">
      <c r="A20" s="63" t="s">
        <v>61</v>
      </c>
      <c r="B20" s="64">
        <v>24</v>
      </c>
      <c r="C20" s="64">
        <v>24</v>
      </c>
      <c r="D20" s="64">
        <v>24</v>
      </c>
      <c r="E20" s="64">
        <v>24</v>
      </c>
      <c r="F20" s="64">
        <v>24</v>
      </c>
      <c r="G20" s="66">
        <v>24</v>
      </c>
    </row>
    <row r="21" spans="1:7" ht="18">
      <c r="A21" s="63" t="s">
        <v>62</v>
      </c>
      <c r="B21" s="64">
        <v>24</v>
      </c>
      <c r="C21" s="64">
        <v>24</v>
      </c>
      <c r="D21" s="64">
        <v>24</v>
      </c>
      <c r="E21" s="64">
        <v>24</v>
      </c>
      <c r="F21" s="64">
        <v>24</v>
      </c>
      <c r="G21" s="66">
        <v>24</v>
      </c>
    </row>
    <row r="22" spans="1:7" ht="18">
      <c r="A22" s="63" t="s">
        <v>63</v>
      </c>
      <c r="C22" s="64">
        <v>12</v>
      </c>
      <c r="D22" s="64">
        <v>24</v>
      </c>
      <c r="E22" s="64">
        <v>24</v>
      </c>
      <c r="F22" s="64">
        <v>24</v>
      </c>
      <c r="G22" s="66">
        <v>24</v>
      </c>
    </row>
    <row r="23" spans="1:7" ht="18">
      <c r="A23" s="63" t="s">
        <v>64</v>
      </c>
      <c r="C23" s="64">
        <v>12</v>
      </c>
      <c r="D23" s="64">
        <v>24</v>
      </c>
      <c r="E23" s="64">
        <v>24</v>
      </c>
      <c r="F23" s="64">
        <v>24</v>
      </c>
      <c r="G23" s="66">
        <v>24</v>
      </c>
    </row>
    <row r="24" spans="1:7" ht="18">
      <c r="A24" s="63" t="s">
        <v>65</v>
      </c>
      <c r="C24" s="64"/>
      <c r="D24" s="64">
        <v>12</v>
      </c>
      <c r="E24" s="64">
        <v>12</v>
      </c>
      <c r="F24" s="64">
        <v>12</v>
      </c>
      <c r="G24" s="66">
        <v>12</v>
      </c>
    </row>
    <row r="25" spans="1:7" ht="18">
      <c r="A25" s="63" t="s">
        <v>66</v>
      </c>
      <c r="C25" s="64"/>
      <c r="D25" s="64">
        <v>12</v>
      </c>
      <c r="E25" s="64">
        <v>12</v>
      </c>
      <c r="F25" s="64">
        <v>12</v>
      </c>
      <c r="G25" s="66">
        <v>12</v>
      </c>
    </row>
    <row r="26" spans="1:7" ht="18">
      <c r="A26" s="63" t="s">
        <v>67</v>
      </c>
      <c r="D26" s="64">
        <v>12</v>
      </c>
      <c r="E26" s="64">
        <v>12</v>
      </c>
      <c r="F26" s="64">
        <v>12</v>
      </c>
      <c r="G26" s="66">
        <v>12</v>
      </c>
    </row>
    <row r="27" spans="1:7" ht="18">
      <c r="A27" s="63" t="s">
        <v>68</v>
      </c>
      <c r="D27" s="64">
        <v>12</v>
      </c>
      <c r="E27" s="64">
        <v>12</v>
      </c>
      <c r="F27" s="64">
        <v>12</v>
      </c>
      <c r="G27" s="66">
        <v>12</v>
      </c>
    </row>
    <row r="28" spans="1:7" ht="18">
      <c r="A28" s="63" t="s">
        <v>0</v>
      </c>
      <c r="D28" s="64">
        <v>12</v>
      </c>
      <c r="E28" s="64">
        <v>12</v>
      </c>
      <c r="F28" s="64">
        <v>12</v>
      </c>
      <c r="G28" s="66">
        <v>12</v>
      </c>
    </row>
    <row r="29" spans="1:7" ht="18">
      <c r="A29" s="63" t="s">
        <v>1</v>
      </c>
      <c r="D29" s="64">
        <v>12</v>
      </c>
      <c r="E29" s="64">
        <v>12</v>
      </c>
      <c r="F29" s="64">
        <v>12</v>
      </c>
      <c r="G29" s="66">
        <v>12</v>
      </c>
    </row>
    <row r="30" spans="1:7" ht="18">
      <c r="A30" s="63" t="s">
        <v>2</v>
      </c>
      <c r="D30" s="64">
        <v>12</v>
      </c>
      <c r="E30" s="64">
        <v>12</v>
      </c>
      <c r="F30" s="64">
        <v>12</v>
      </c>
      <c r="G30" s="66">
        <v>12</v>
      </c>
    </row>
    <row r="31" spans="1:7" ht="18">
      <c r="A31" s="63" t="s">
        <v>3</v>
      </c>
      <c r="D31" s="64">
        <v>12</v>
      </c>
      <c r="E31" s="64">
        <v>12</v>
      </c>
      <c r="F31" s="64">
        <v>12</v>
      </c>
      <c r="G31" s="66">
        <v>12</v>
      </c>
    </row>
    <row r="32" spans="1:7" ht="18">
      <c r="A32" s="63" t="s">
        <v>4</v>
      </c>
      <c r="D32" s="64">
        <v>12</v>
      </c>
      <c r="E32" s="64">
        <v>12</v>
      </c>
      <c r="F32" s="64">
        <v>12</v>
      </c>
      <c r="G32" s="66">
        <v>12</v>
      </c>
    </row>
    <row r="33" spans="1:7" ht="18">
      <c r="A33" s="63" t="s">
        <v>5</v>
      </c>
      <c r="D33" s="64">
        <v>12</v>
      </c>
      <c r="E33" s="64">
        <v>12</v>
      </c>
      <c r="F33" s="64">
        <v>12</v>
      </c>
      <c r="G33" s="66">
        <v>12</v>
      </c>
    </row>
    <row r="34" spans="1:7" ht="18">
      <c r="A34" s="63" t="s">
        <v>6</v>
      </c>
      <c r="D34" s="64">
        <v>6</v>
      </c>
      <c r="E34" s="64">
        <v>6</v>
      </c>
      <c r="F34" s="64">
        <v>6</v>
      </c>
      <c r="G34" s="66">
        <v>6</v>
      </c>
    </row>
    <row r="35" spans="1:7" ht="18">
      <c r="A35" s="63" t="s">
        <v>7</v>
      </c>
      <c r="D35" s="64">
        <v>6</v>
      </c>
      <c r="E35" s="64">
        <v>6</v>
      </c>
      <c r="F35" s="64">
        <v>6</v>
      </c>
      <c r="G35" s="66">
        <v>6</v>
      </c>
    </row>
    <row r="36" spans="1:7" ht="18">
      <c r="A36" s="63" t="s">
        <v>8</v>
      </c>
      <c r="D36" s="64">
        <v>6</v>
      </c>
      <c r="E36" s="64">
        <v>6</v>
      </c>
      <c r="F36" s="64">
        <v>6</v>
      </c>
      <c r="G36" s="66">
        <v>6</v>
      </c>
    </row>
    <row r="37" spans="1:7" ht="18">
      <c r="A37" s="63" t="s">
        <v>9</v>
      </c>
      <c r="D37" s="64">
        <v>6</v>
      </c>
      <c r="E37" s="64">
        <v>6</v>
      </c>
      <c r="F37" s="64">
        <v>6</v>
      </c>
      <c r="G37" s="66">
        <v>6</v>
      </c>
    </row>
    <row r="38" spans="1:7" ht="18">
      <c r="A38" s="63" t="s">
        <v>10</v>
      </c>
      <c r="D38" s="64">
        <v>6</v>
      </c>
      <c r="E38" s="64">
        <v>6</v>
      </c>
      <c r="F38" s="64">
        <v>6</v>
      </c>
      <c r="G38" s="66">
        <v>6</v>
      </c>
    </row>
    <row r="39" spans="1:7" ht="18">
      <c r="A39" s="63" t="s">
        <v>11</v>
      </c>
      <c r="D39" s="64">
        <v>6</v>
      </c>
      <c r="E39" s="64">
        <v>6</v>
      </c>
      <c r="F39" s="64">
        <v>6</v>
      </c>
      <c r="G39" s="66">
        <v>6</v>
      </c>
    </row>
    <row r="40" spans="1:7" ht="18">
      <c r="A40" s="63" t="s">
        <v>12</v>
      </c>
      <c r="D40" s="64">
        <v>6</v>
      </c>
      <c r="E40" s="64">
        <v>6</v>
      </c>
      <c r="F40" s="64">
        <v>6</v>
      </c>
      <c r="G40" s="66">
        <v>6</v>
      </c>
    </row>
    <row r="41" spans="1:7" ht="18">
      <c r="A41" s="63" t="s">
        <v>13</v>
      </c>
      <c r="D41" s="64">
        <v>6</v>
      </c>
      <c r="E41" s="64">
        <v>6</v>
      </c>
      <c r="F41" s="64">
        <v>6</v>
      </c>
      <c r="G41" s="66">
        <v>6</v>
      </c>
    </row>
    <row r="42" spans="1:7" ht="18">
      <c r="A42" s="63" t="s">
        <v>14</v>
      </c>
      <c r="D42" s="64">
        <v>6</v>
      </c>
      <c r="E42" s="64">
        <v>6</v>
      </c>
      <c r="F42" s="64">
        <v>6</v>
      </c>
      <c r="G42" s="66">
        <v>6</v>
      </c>
    </row>
    <row r="43" spans="1:7" ht="18">
      <c r="A43" s="63" t="s">
        <v>15</v>
      </c>
      <c r="D43" s="64">
        <v>6</v>
      </c>
      <c r="E43" s="64">
        <v>6</v>
      </c>
      <c r="F43" s="64">
        <v>6</v>
      </c>
      <c r="G43" s="66">
        <v>6</v>
      </c>
    </row>
    <row r="44" spans="1:7" ht="18">
      <c r="A44" s="63" t="s">
        <v>16</v>
      </c>
      <c r="D44" s="64">
        <v>6</v>
      </c>
      <c r="E44" s="64">
        <v>6</v>
      </c>
      <c r="F44" s="64">
        <v>6</v>
      </c>
      <c r="G44" s="66">
        <v>6</v>
      </c>
    </row>
    <row r="45" spans="1:7" ht="18">
      <c r="A45" s="63" t="s">
        <v>17</v>
      </c>
      <c r="D45" s="64">
        <v>6</v>
      </c>
      <c r="E45" s="64">
        <v>6</v>
      </c>
      <c r="F45" s="64">
        <v>6</v>
      </c>
      <c r="G45" s="66">
        <v>6</v>
      </c>
    </row>
    <row r="46" spans="1:7" ht="18">
      <c r="A46" s="63" t="s">
        <v>18</v>
      </c>
      <c r="D46" s="64">
        <v>6</v>
      </c>
      <c r="E46" s="64">
        <v>6</v>
      </c>
      <c r="F46" s="64">
        <v>6</v>
      </c>
      <c r="G46" s="66">
        <v>6</v>
      </c>
    </row>
    <row r="47" spans="1:7" ht="18">
      <c r="A47" s="63" t="s">
        <v>19</v>
      </c>
      <c r="D47" s="64">
        <v>6</v>
      </c>
      <c r="E47" s="64">
        <v>6</v>
      </c>
      <c r="F47" s="64">
        <v>6</v>
      </c>
      <c r="G47" s="66">
        <v>6</v>
      </c>
    </row>
    <row r="48" spans="1:7" ht="18">
      <c r="A48" s="63" t="s">
        <v>20</v>
      </c>
      <c r="D48" s="64">
        <v>6</v>
      </c>
      <c r="E48" s="64">
        <v>6</v>
      </c>
      <c r="F48" s="64">
        <v>6</v>
      </c>
      <c r="G48" s="66">
        <v>6</v>
      </c>
    </row>
    <row r="49" spans="1:7" ht="18">
      <c r="A49" s="63" t="s">
        <v>21</v>
      </c>
      <c r="D49" s="64">
        <v>6</v>
      </c>
      <c r="E49" s="64">
        <v>6</v>
      </c>
      <c r="F49" s="64">
        <v>6</v>
      </c>
      <c r="G49" s="66">
        <v>6</v>
      </c>
    </row>
    <row r="50" spans="1:7" ht="19" thickBot="1">
      <c r="A50" s="67" t="s">
        <v>22</v>
      </c>
      <c r="B50" s="68">
        <v>829</v>
      </c>
      <c r="C50" s="68">
        <v>711</v>
      </c>
      <c r="D50" s="68">
        <v>1001.5</v>
      </c>
      <c r="E50" s="68">
        <v>1002</v>
      </c>
      <c r="F50" s="69">
        <v>488.5</v>
      </c>
      <c r="G50" s="70">
        <v>422.5</v>
      </c>
    </row>
    <row r="51" spans="1:7" ht="14" thickTop="1"/>
  </sheetData>
  <sheetCalcPr fullCalcOnLoad="1"/>
  <mergeCells count="2">
    <mergeCell ref="A1:D1"/>
    <mergeCell ref="A2:D4"/>
  </mergeCells>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3"/>
  <sheetViews>
    <sheetView zoomScale="200" zoomScaleNormal="200" zoomScalePageLayoutView="200" workbookViewId="0">
      <selection activeCell="C34" sqref="C34"/>
    </sheetView>
  </sheetViews>
  <sheetFormatPr baseColWidth="10" defaultRowHeight="13"/>
  <sheetData>
    <row r="1" spans="1:7">
      <c r="A1" s="3" t="s">
        <v>87</v>
      </c>
      <c r="B1" s="3"/>
      <c r="C1" s="3"/>
      <c r="D1" s="3"/>
      <c r="E1" s="3"/>
      <c r="F1" s="3"/>
      <c r="G1" s="3"/>
    </row>
    <row r="2" spans="1:7" ht="14" thickBot="1">
      <c r="A2" s="4"/>
      <c r="B2" s="4"/>
      <c r="C2" s="4"/>
      <c r="D2" s="4"/>
      <c r="E2" s="4"/>
      <c r="F2" s="4"/>
      <c r="G2" s="4"/>
    </row>
    <row r="3" spans="1:7">
      <c r="A3" s="5" t="s">
        <v>88</v>
      </c>
      <c r="B3" s="6">
        <f>SUM(B8+B9+B13+B18+B23)</f>
        <v>1390</v>
      </c>
      <c r="C3" s="7"/>
      <c r="D3" s="8"/>
      <c r="E3" s="9"/>
      <c r="F3" s="9"/>
      <c r="G3" s="9"/>
    </row>
    <row r="4" spans="1:7">
      <c r="A4" s="10"/>
      <c r="B4" s="11"/>
      <c r="C4" s="11"/>
      <c r="D4" s="12"/>
      <c r="E4" s="9"/>
      <c r="F4" s="9"/>
      <c r="G4" s="9"/>
    </row>
    <row r="5" spans="1:7">
      <c r="A5" s="10"/>
      <c r="B5" s="11"/>
      <c r="C5" s="11"/>
      <c r="D5" s="12"/>
      <c r="E5" s="9"/>
      <c r="F5" s="9"/>
      <c r="G5" s="9"/>
    </row>
    <row r="6" spans="1:7">
      <c r="A6" s="13" t="s">
        <v>89</v>
      </c>
      <c r="B6" s="14"/>
      <c r="C6" s="14"/>
      <c r="D6" s="15"/>
    </row>
    <row r="7" spans="1:7">
      <c r="A7" s="16">
        <v>2013</v>
      </c>
      <c r="B7" s="14" t="s">
        <v>90</v>
      </c>
      <c r="C7" s="14" t="s">
        <v>91</v>
      </c>
      <c r="D7" s="17" t="s">
        <v>92</v>
      </c>
    </row>
    <row r="8" spans="1:7">
      <c r="A8" s="18"/>
      <c r="B8" s="19"/>
      <c r="C8" s="14"/>
      <c r="D8" s="15"/>
    </row>
    <row r="9" spans="1:7">
      <c r="A9" s="18" t="s">
        <v>93</v>
      </c>
      <c r="B9" s="19">
        <v>250</v>
      </c>
      <c r="C9" s="20">
        <v>2000</v>
      </c>
      <c r="D9" s="21">
        <f>SUM(B9*C9)</f>
        <v>500000</v>
      </c>
    </row>
    <row r="10" spans="1:7">
      <c r="A10" s="18"/>
      <c r="B10" s="19"/>
      <c r="C10" s="20"/>
      <c r="D10" s="21"/>
    </row>
    <row r="11" spans="1:7">
      <c r="A11" s="22"/>
      <c r="B11" s="19"/>
      <c r="C11" s="20"/>
      <c r="D11" s="21"/>
    </row>
    <row r="12" spans="1:7">
      <c r="A12" s="16">
        <v>2014</v>
      </c>
      <c r="B12" s="14" t="s">
        <v>94</v>
      </c>
      <c r="C12" s="20"/>
      <c r="D12" s="21"/>
    </row>
    <row r="13" spans="1:7">
      <c r="A13" s="18" t="s">
        <v>95</v>
      </c>
      <c r="B13" s="19">
        <v>300</v>
      </c>
      <c r="C13" s="20">
        <v>5000</v>
      </c>
      <c r="D13" s="21">
        <f>SUM(B13*C13)</f>
        <v>1500000</v>
      </c>
    </row>
    <row r="14" spans="1:7">
      <c r="A14" s="18"/>
      <c r="B14" s="19"/>
      <c r="C14" s="20"/>
      <c r="D14" s="21"/>
    </row>
    <row r="15" spans="1:7">
      <c r="A15" s="18"/>
      <c r="B15" s="19"/>
      <c r="C15" s="20"/>
      <c r="D15" s="21"/>
    </row>
    <row r="16" spans="1:7">
      <c r="A16" s="16">
        <v>2015</v>
      </c>
      <c r="B16" s="14" t="s">
        <v>96</v>
      </c>
      <c r="C16" s="20"/>
      <c r="D16" s="21"/>
    </row>
    <row r="17" spans="1:4">
      <c r="A17" s="18" t="s">
        <v>97</v>
      </c>
      <c r="C17" s="20"/>
      <c r="D17" s="21"/>
    </row>
    <row r="18" spans="1:4">
      <c r="A18" s="18" t="s">
        <v>23</v>
      </c>
      <c r="B18" s="19">
        <v>400</v>
      </c>
      <c r="C18" s="20">
        <v>15000</v>
      </c>
      <c r="D18" s="21">
        <f>SUM(B18*C18)</f>
        <v>6000000</v>
      </c>
    </row>
    <row r="19" spans="1:4">
      <c r="A19" s="18"/>
      <c r="B19" s="19"/>
      <c r="C19" s="20"/>
      <c r="D19" s="21"/>
    </row>
    <row r="20" spans="1:4">
      <c r="A20" s="22"/>
      <c r="B20" s="19"/>
      <c r="C20" s="20"/>
      <c r="D20" s="21"/>
    </row>
    <row r="21" spans="1:4">
      <c r="A21" s="22">
        <v>2016</v>
      </c>
      <c r="B21" s="23" t="s">
        <v>94</v>
      </c>
      <c r="C21" s="20"/>
      <c r="D21" s="21"/>
    </row>
    <row r="22" spans="1:4">
      <c r="A22" s="22" t="s">
        <v>24</v>
      </c>
      <c r="C22" s="20"/>
      <c r="D22" s="21"/>
    </row>
    <row r="23" spans="1:4" ht="14" thickBot="1">
      <c r="A23" s="24" t="s">
        <v>25</v>
      </c>
      <c r="B23" s="25">
        <v>440</v>
      </c>
      <c r="C23" s="26">
        <v>50000</v>
      </c>
      <c r="D23" s="27">
        <f>SUM(B23*C23)</f>
        <v>22000000</v>
      </c>
    </row>
  </sheetData>
  <sheetCalcPr fullCalcOnLoad="1"/>
  <mergeCells count="1">
    <mergeCell ref="A1:G1"/>
  </mergeCells>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33"/>
  <sheetViews>
    <sheetView workbookViewId="0">
      <selection activeCell="F74" sqref="F74"/>
    </sheetView>
  </sheetViews>
  <sheetFormatPr baseColWidth="10" defaultRowHeight="13"/>
  <sheetData>
    <row r="1" spans="1:7" ht="14" thickBot="1">
      <c r="A1" s="28" t="s">
        <v>26</v>
      </c>
      <c r="B1" s="29"/>
      <c r="C1" s="29"/>
      <c r="D1" s="30"/>
    </row>
    <row r="2" spans="1:7" ht="14" thickBot="1"/>
    <row r="3" spans="1:7">
      <c r="A3" s="31">
        <v>5000000</v>
      </c>
      <c r="B3" s="32">
        <v>750000</v>
      </c>
      <c r="C3" s="33" t="s">
        <v>27</v>
      </c>
      <c r="D3" s="34" t="s">
        <v>28</v>
      </c>
      <c r="F3" s="35" t="s">
        <v>29</v>
      </c>
      <c r="G3" s="36"/>
    </row>
    <row r="4" spans="1:7">
      <c r="A4" s="37">
        <v>800000</v>
      </c>
      <c r="B4" s="20">
        <v>250000</v>
      </c>
      <c r="C4" s="23" t="s">
        <v>30</v>
      </c>
      <c r="D4" s="15" t="s">
        <v>31</v>
      </c>
      <c r="F4" s="38" t="s">
        <v>32</v>
      </c>
      <c r="G4" s="39" t="s">
        <v>33</v>
      </c>
    </row>
    <row r="5" spans="1:7" ht="14" thickBot="1">
      <c r="A5" s="37">
        <v>1800000</v>
      </c>
      <c r="B5" s="20">
        <v>125000</v>
      </c>
      <c r="C5" s="23" t="s">
        <v>30</v>
      </c>
      <c r="D5" s="15" t="s">
        <v>31</v>
      </c>
      <c r="F5" s="40">
        <f>SUM(A31-B31)/A31</f>
        <v>0.80966222974244029</v>
      </c>
      <c r="G5" s="41">
        <f>SUM(B31/A31)</f>
        <v>0.19033777025755969</v>
      </c>
    </row>
    <row r="6" spans="1:7" ht="14" thickBot="1">
      <c r="A6" s="37">
        <v>900000</v>
      </c>
      <c r="B6" s="20">
        <v>100000</v>
      </c>
      <c r="C6" s="23" t="s">
        <v>27</v>
      </c>
      <c r="D6" s="15" t="s">
        <v>28</v>
      </c>
    </row>
    <row r="7" spans="1:7">
      <c r="A7" s="37">
        <v>2700000</v>
      </c>
      <c r="B7" s="20">
        <v>650000</v>
      </c>
      <c r="C7" s="23" t="s">
        <v>34</v>
      </c>
      <c r="D7" s="15" t="s">
        <v>35</v>
      </c>
      <c r="F7" s="35" t="s">
        <v>36</v>
      </c>
      <c r="G7" s="36"/>
    </row>
    <row r="8" spans="1:7">
      <c r="A8" s="37">
        <v>200000</v>
      </c>
      <c r="B8" s="20">
        <v>200000</v>
      </c>
      <c r="C8" s="23" t="s">
        <v>34</v>
      </c>
      <c r="D8" s="15" t="s">
        <v>35</v>
      </c>
      <c r="F8" s="38" t="s">
        <v>37</v>
      </c>
      <c r="G8" s="42" t="s">
        <v>38</v>
      </c>
    </row>
    <row r="9" spans="1:7">
      <c r="A9" s="37">
        <v>1500000</v>
      </c>
      <c r="B9" s="20">
        <v>200000</v>
      </c>
      <c r="C9" s="23" t="s">
        <v>34</v>
      </c>
      <c r="D9" s="15" t="s">
        <v>35</v>
      </c>
      <c r="F9" s="37">
        <v>588000</v>
      </c>
      <c r="G9" s="20">
        <v>250000</v>
      </c>
    </row>
    <row r="10" spans="1:7" ht="14" thickBot="1">
      <c r="A10" s="37">
        <v>3500000</v>
      </c>
      <c r="B10" s="20">
        <v>1150000</v>
      </c>
      <c r="C10" s="23" t="s">
        <v>34</v>
      </c>
      <c r="D10" s="15" t="s">
        <v>35</v>
      </c>
      <c r="F10" s="43">
        <f>SUM(1-G10)</f>
        <v>0.68274111675126903</v>
      </c>
      <c r="G10" s="44">
        <f>SUM(G9/788000)</f>
        <v>0.31725888324873097</v>
      </c>
    </row>
    <row r="11" spans="1:7">
      <c r="A11" s="37">
        <v>800000</v>
      </c>
      <c r="B11" s="20">
        <v>200000</v>
      </c>
      <c r="C11" s="23" t="s">
        <v>34</v>
      </c>
      <c r="D11" s="15" t="s">
        <v>35</v>
      </c>
    </row>
    <row r="12" spans="1:7">
      <c r="A12" s="37">
        <v>150000</v>
      </c>
      <c r="B12" s="20">
        <v>75000</v>
      </c>
      <c r="C12" s="23" t="s">
        <v>34</v>
      </c>
      <c r="D12" s="15" t="s">
        <v>35</v>
      </c>
    </row>
    <row r="13" spans="1:7">
      <c r="A13" s="37">
        <v>5000000</v>
      </c>
      <c r="B13" s="20">
        <v>1000000</v>
      </c>
      <c r="C13" s="23" t="s">
        <v>34</v>
      </c>
      <c r="D13" s="15" t="s">
        <v>35</v>
      </c>
    </row>
    <row r="14" spans="1:7">
      <c r="A14" s="37">
        <v>750000</v>
      </c>
      <c r="B14" s="20">
        <v>250000</v>
      </c>
      <c r="C14" s="23" t="s">
        <v>34</v>
      </c>
      <c r="D14" s="15" t="s">
        <v>35</v>
      </c>
    </row>
    <row r="15" spans="1:7">
      <c r="A15" s="37">
        <v>600000</v>
      </c>
      <c r="B15" s="20">
        <v>60000</v>
      </c>
      <c r="C15" s="23" t="s">
        <v>34</v>
      </c>
      <c r="D15" s="15" t="s">
        <v>35</v>
      </c>
      <c r="G15" s="45"/>
    </row>
    <row r="16" spans="1:7">
      <c r="A16" s="37">
        <v>3000000</v>
      </c>
      <c r="B16" s="20">
        <v>350000</v>
      </c>
      <c r="C16" s="23" t="s">
        <v>34</v>
      </c>
      <c r="D16" s="15" t="s">
        <v>35</v>
      </c>
      <c r="F16" s="45"/>
      <c r="G16" s="45"/>
    </row>
    <row r="17" spans="1:7">
      <c r="A17" s="37">
        <v>466667</v>
      </c>
      <c r="B17" s="20">
        <v>200000</v>
      </c>
      <c r="C17" s="23" t="s">
        <v>34</v>
      </c>
      <c r="D17" s="15" t="s">
        <v>35</v>
      </c>
      <c r="G17" s="45"/>
    </row>
    <row r="18" spans="1:7">
      <c r="A18" s="37">
        <v>4250000</v>
      </c>
      <c r="B18" s="20">
        <v>880000</v>
      </c>
      <c r="C18" s="23" t="s">
        <v>34</v>
      </c>
      <c r="D18" s="15" t="s">
        <v>35</v>
      </c>
      <c r="G18" s="45"/>
    </row>
    <row r="19" spans="1:7">
      <c r="A19" s="37">
        <v>3000000</v>
      </c>
      <c r="B19" s="20">
        <v>500000</v>
      </c>
      <c r="C19" s="23" t="s">
        <v>34</v>
      </c>
      <c r="D19" s="15" t="s">
        <v>35</v>
      </c>
      <c r="G19" s="45"/>
    </row>
    <row r="20" spans="1:7">
      <c r="A20" s="37">
        <v>2500000</v>
      </c>
      <c r="B20" s="20">
        <v>500000</v>
      </c>
      <c r="C20" s="23" t="s">
        <v>34</v>
      </c>
      <c r="D20" s="15" t="s">
        <v>35</v>
      </c>
    </row>
    <row r="21" spans="1:7">
      <c r="A21" s="37">
        <v>3500000</v>
      </c>
      <c r="B21" s="20">
        <v>700000</v>
      </c>
      <c r="C21" s="23" t="s">
        <v>34</v>
      </c>
      <c r="D21" s="15" t="s">
        <v>35</v>
      </c>
    </row>
    <row r="22" spans="1:7">
      <c r="A22" s="37">
        <v>3000000</v>
      </c>
      <c r="B22" s="20">
        <v>250000</v>
      </c>
      <c r="C22" s="23" t="s">
        <v>34</v>
      </c>
      <c r="D22" s="15" t="s">
        <v>35</v>
      </c>
    </row>
    <row r="23" spans="1:7">
      <c r="A23" s="37">
        <v>1412000</v>
      </c>
      <c r="B23" s="20">
        <v>400000</v>
      </c>
      <c r="C23" s="23" t="s">
        <v>34</v>
      </c>
      <c r="D23" s="15" t="s">
        <v>35</v>
      </c>
    </row>
    <row r="24" spans="1:7">
      <c r="A24" s="37">
        <v>1000000</v>
      </c>
      <c r="B24" s="20">
        <v>250000</v>
      </c>
      <c r="C24" s="23" t="s">
        <v>34</v>
      </c>
      <c r="D24" s="15" t="s">
        <v>35</v>
      </c>
    </row>
    <row r="25" spans="1:7">
      <c r="A25" s="37">
        <v>2100000</v>
      </c>
      <c r="B25" s="20">
        <v>615000</v>
      </c>
      <c r="C25" s="23" t="s">
        <v>34</v>
      </c>
      <c r="D25" s="15" t="s">
        <v>35</v>
      </c>
    </row>
    <row r="26" spans="1:7">
      <c r="A26" s="37">
        <v>3000000</v>
      </c>
      <c r="B26" s="20">
        <v>100000</v>
      </c>
      <c r="C26" s="23" t="s">
        <v>34</v>
      </c>
      <c r="D26" s="15" t="s">
        <v>39</v>
      </c>
    </row>
    <row r="27" spans="1:7">
      <c r="A27" s="37">
        <v>1000000</v>
      </c>
      <c r="B27" s="20">
        <v>200000</v>
      </c>
      <c r="C27" s="23" t="s">
        <v>34</v>
      </c>
      <c r="D27" s="15" t="s">
        <v>39</v>
      </c>
    </row>
    <row r="28" spans="1:7">
      <c r="A28" s="37">
        <v>1600000</v>
      </c>
      <c r="B28" s="20">
        <v>400000</v>
      </c>
      <c r="C28" s="23" t="s">
        <v>34</v>
      </c>
      <c r="D28" s="15" t="s">
        <v>39</v>
      </c>
    </row>
    <row r="29" spans="1:7">
      <c r="A29" s="37">
        <v>1400000</v>
      </c>
      <c r="B29" s="20">
        <v>100000</v>
      </c>
      <c r="C29" s="23" t="s">
        <v>34</v>
      </c>
      <c r="D29" s="15" t="s">
        <v>39</v>
      </c>
    </row>
    <row r="30" spans="1:7">
      <c r="A30" s="22"/>
      <c r="B30" s="20"/>
      <c r="C30" s="23"/>
      <c r="D30" s="15"/>
    </row>
    <row r="31" spans="1:7" ht="14" thickBot="1">
      <c r="A31" s="46">
        <f>SUM(A3:A29)/27</f>
        <v>2034395.0740740742</v>
      </c>
      <c r="B31" s="47">
        <f>SUM(B3:B29)/27</f>
        <v>387222.22222222225</v>
      </c>
      <c r="C31" s="48" t="s">
        <v>27</v>
      </c>
      <c r="D31" s="49" t="s">
        <v>28</v>
      </c>
    </row>
    <row r="32" spans="1:7">
      <c r="A32" s="50"/>
      <c r="B32" s="50"/>
    </row>
    <row r="33" spans="1:2">
      <c r="A33" s="51" t="s">
        <v>40</v>
      </c>
      <c r="B33" s="50"/>
    </row>
  </sheetData>
  <sheetCalcPr fullCalcOnLoad="1"/>
  <mergeCells count="3">
    <mergeCell ref="A1:D1"/>
    <mergeCell ref="F3:G3"/>
    <mergeCell ref="F7:G7"/>
  </mergeCells>
  <phoneticPr fontId="3" type="noConversion"/>
  <hyperlinks>
    <hyperlink ref="A33" r:id="rId1"/>
  </hyperlinks>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Vesting Formula</vt:lpstr>
      <vt:lpstr>Example Vesting Schedule</vt:lpstr>
      <vt:lpstr>Valuation of Rounds</vt:lpstr>
      <vt:lpstr>Survey of Valuations</vt:lpstr>
    </vt:vector>
  </TitlesOfParts>
  <Company>Aquatic Energy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Johnston</dc:creator>
  <cp:lastModifiedBy>David Johnston</cp:lastModifiedBy>
  <dcterms:created xsi:type="dcterms:W3CDTF">2013-07-05T17:29:05Z</dcterms:created>
  <dcterms:modified xsi:type="dcterms:W3CDTF">2013-07-05T17:32:39Z</dcterms:modified>
</cp:coreProperties>
</file>