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7a820a435c2f3e/Projects/Excel projects/Bilirubin/"/>
    </mc:Choice>
  </mc:AlternateContent>
  <bookViews>
    <workbookView xWindow="240" yWindow="2360" windowWidth="24780" windowHeight="12410"/>
  </bookViews>
  <sheets>
    <sheet name="Input" sheetId="8" r:id="rId1"/>
    <sheet name="RiskNomo" sheetId="6" r:id="rId2"/>
    <sheet name="PTXLimits" sheetId="3" r:id="rId3"/>
    <sheet name="XLimits" sheetId="4" r:id="rId4"/>
    <sheet name="Reference" sheetId="9" r:id="rId5"/>
  </sheets>
  <definedNames>
    <definedName name="birth">Input!$B$3</definedName>
    <definedName name="risk">Input!$D$3</definedName>
  </definedNames>
  <calcPr calcId="171027"/>
</workbook>
</file>

<file path=xl/calcChain.xml><?xml version="1.0" encoding="utf-8"?>
<calcChain xmlns="http://schemas.openxmlformats.org/spreadsheetml/2006/main">
  <c r="J7" i="8" l="1"/>
  <c r="J8" i="8"/>
  <c r="J9" i="8"/>
  <c r="J10" i="8"/>
  <c r="J11" i="8"/>
  <c r="J12" i="8"/>
  <c r="I7" i="8"/>
  <c r="I8" i="8"/>
  <c r="I9" i="8"/>
  <c r="I10" i="8"/>
  <c r="I11" i="8"/>
  <c r="I12" i="8"/>
  <c r="H9" i="8"/>
  <c r="H10" i="8"/>
  <c r="H11" i="8"/>
  <c r="H12" i="8"/>
  <c r="H8" i="8"/>
  <c r="F8" i="8" s="1"/>
  <c r="G8" i="8" s="1"/>
  <c r="G7" i="8"/>
  <c r="F9" i="8"/>
  <c r="G9" i="8" s="1"/>
  <c r="F10" i="8"/>
  <c r="G10" i="8" s="1"/>
  <c r="F11" i="8"/>
  <c r="G11" i="8" s="1"/>
  <c r="F12" i="8"/>
  <c r="G12" i="8" s="1"/>
  <c r="E7" i="8"/>
  <c r="E8" i="8"/>
  <c r="E9" i="8"/>
  <c r="E10" i="8"/>
  <c r="E11" i="8"/>
  <c r="E12" i="8"/>
  <c r="J16" i="8"/>
  <c r="J17" i="8"/>
  <c r="J18" i="8"/>
  <c r="J19" i="8"/>
  <c r="J20" i="8"/>
  <c r="J21" i="8"/>
  <c r="I16" i="8"/>
  <c r="I17" i="8"/>
  <c r="I18" i="8"/>
  <c r="I19" i="8"/>
  <c r="I20" i="8"/>
  <c r="I21" i="8"/>
  <c r="G16" i="8"/>
  <c r="G17" i="8"/>
  <c r="G18" i="8"/>
  <c r="G19" i="8"/>
  <c r="G20" i="8"/>
  <c r="G21" i="8"/>
  <c r="H17" i="8" l="1"/>
  <c r="F17" i="8" s="1"/>
  <c r="H18" i="8" l="1"/>
  <c r="F18" i="8" s="1"/>
  <c r="C3" i="8" l="1"/>
</calcChain>
</file>

<file path=xl/sharedStrings.xml><?xml version="1.0" encoding="utf-8"?>
<sst xmlns="http://schemas.openxmlformats.org/spreadsheetml/2006/main" count="62" uniqueCount="37">
  <si>
    <t>Postnatal Age (hours)</t>
  </si>
  <si>
    <t>L-I Risk</t>
  </si>
  <si>
    <t>H-I Risk</t>
  </si>
  <si>
    <t>H Risk</t>
  </si>
  <si>
    <t>Bili</t>
  </si>
  <si>
    <t>HOL</t>
  </si>
  <si>
    <t>Date &amp; Time</t>
  </si>
  <si>
    <t>Phototherapy 
Threshold</t>
  </si>
  <si>
    <t>Exchange 
Threshold</t>
  </si>
  <si>
    <t>N/A</t>
  </si>
  <si>
    <t>Source</t>
  </si>
  <si>
    <t>serum</t>
  </si>
  <si>
    <t>Interval 
(hours)</t>
  </si>
  <si>
    <t>Birth (Date/Time)</t>
  </si>
  <si>
    <t>ROR 
(mg/day)</t>
  </si>
  <si>
    <t>Age</t>
  </si>
  <si>
    <t>Risk</t>
  </si>
  <si>
    <t xml:space="preserve">1) All Date/Times should be entered as: </t>
  </si>
  <si>
    <t>m/dd/yy hh:mm</t>
  </si>
  <si>
    <t xml:space="preserve">Sample results (from the medscape hyperbilirubinemia calculator): </t>
  </si>
  <si>
    <t>The subject's bilirubin is greater than or equal to the 75th percentile (15.10 mg/dL) but less than the 95th percentile (17.30 mg/dL) for this age:</t>
  </si>
  <si>
    <t xml:space="preserve"> </t>
  </si>
  <si>
    <t>There is intermediate to high risk that future bilirubin levels will rise above the 95th percentile.</t>
  </si>
  <si>
    <t>Clinical risk factors are MEDIUM (risk group 2) and the hour specific phototherapy threshold for this group is approximately 17.10 mg/dL, so CONSIDER PHOTOTHERAPY.</t>
  </si>
  <si>
    <t>The hour specific transfusion threshold for this risk group is approximately 22.35 mg/dL, so exchange transfusion may not be needed.</t>
  </si>
  <si>
    <t>Data extracted from the Bhutani study include 36 week infants over 2000 gms and 25 week infants over 2500 gms birth weight.</t>
  </si>
  <si>
    <r>
      <t xml:space="preserve">1. Bhutani VK, Johnson L, Sivieri EM. Predictive ability of a predischarge hour-specific serum bilirubin for subsequent significant hyperbilirubinemia in healthy term and near-term newborns. </t>
    </r>
    <r>
      <rPr>
        <i/>
        <sz val="9"/>
        <color rgb="FF2A2A2A"/>
        <rFont val="Arial"/>
        <family val="2"/>
      </rPr>
      <t>Pediatrics</t>
    </r>
    <r>
      <rPr>
        <sz val="9"/>
        <color rgb="FF2A2A2A"/>
        <rFont val="Arial"/>
        <family val="2"/>
      </rPr>
      <t>. 1999 Jan;103(1):6-14.</t>
    </r>
  </si>
  <si>
    <r>
      <t xml:space="preserve">2. American Academy of Pediatrics Subcommittee on Hyperbilirubinemia. Management of hyperbilirubinemia in the newborn infant 35 or more weeks of gestation. </t>
    </r>
    <r>
      <rPr>
        <i/>
        <sz val="9"/>
        <color rgb="FF2A2A2A"/>
        <rFont val="Arial"/>
        <family val="2"/>
      </rPr>
      <t>Pediatrics</t>
    </r>
    <r>
      <rPr>
        <sz val="9"/>
        <color rgb="FF2A2A2A"/>
        <rFont val="Arial"/>
        <family val="2"/>
      </rPr>
      <t>. 2004 Jul;114(1):297-316.</t>
    </r>
  </si>
  <si>
    <t>Low</t>
  </si>
  <si>
    <t>Med</t>
  </si>
  <si>
    <t>High</t>
  </si>
  <si>
    <t>Data extracted from BiliTool.org by entering HOL and then copying the approximate threshold for each risk category.</t>
  </si>
  <si>
    <t>Data for PHOTOTHERAPY threshold</t>
  </si>
  <si>
    <t>Data for EXCHANGE TRANSFUSION threshold</t>
  </si>
  <si>
    <t>medium</t>
  </si>
  <si>
    <t>ROR (mg/hr)</t>
  </si>
  <si>
    <t>2) Consider a date vs HOL entry toggle, w/consolidated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</si>
</sst>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A2A2A"/>
      <name val="Arial"/>
      <family val="2"/>
    </font>
    <font>
      <i/>
      <sz val="9"/>
      <color rgb="FF2A2A2A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1" applyNumberFormat="0" applyAlignment="0" applyProtection="0"/>
    <xf numFmtId="0" fontId="6" fillId="3" borderId="1" applyNumberFormat="0" applyAlignment="0" applyProtection="0"/>
    <xf numFmtId="0" fontId="8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Alignment="1" applyProtection="1">
      <alignment horizontal="center" vertical="center"/>
      <protection locked="0"/>
    </xf>
    <xf numFmtId="22" fontId="0" fillId="0" borderId="0" xfId="0" applyNumberFormat="1" applyAlignment="1" applyProtection="1">
      <alignment horizontal="left" vertical="center"/>
      <protection locked="0"/>
    </xf>
    <xf numFmtId="0" fontId="6" fillId="3" borderId="1" xfId="2" applyAlignment="1">
      <alignment horizontal="center"/>
    </xf>
    <xf numFmtId="0" fontId="7" fillId="4" borderId="0" xfId="3" applyFont="1" applyAlignment="1">
      <alignment horizontal="left"/>
    </xf>
    <xf numFmtId="20" fontId="7" fillId="4" borderId="0" xfId="3" applyNumberFormat="1" applyFont="1" applyAlignment="1">
      <alignment horizontal="center"/>
    </xf>
    <xf numFmtId="0" fontId="7" fillId="4" borderId="0" xfId="3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</xf>
    <xf numFmtId="22" fontId="5" fillId="2" borderId="1" xfId="1" applyNumberFormat="1" applyAlignment="1" applyProtection="1">
      <alignment horizontal="left"/>
      <protection locked="0"/>
    </xf>
    <xf numFmtId="0" fontId="5" fillId="2" borderId="1" xfId="1" applyProtection="1">
      <protection locked="0"/>
    </xf>
  </cellXfs>
  <cellStyles count="4">
    <cellStyle name="Accent1" xfId="3" builtinId="29"/>
    <cellStyle name="Calculation" xfId="2" builtinId="22"/>
    <cellStyle name="Input" xfId="1" builtinId="20"/>
    <cellStyle name="Normal" xfId="0" builtinId="0"/>
  </cellStyles>
  <dxfs count="33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alignment horizontal="center" vertical="center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indent="0" justifyLastLine="0" shrinkToFit="0" readingOrder="0"/>
      <protection locked="0" hidden="0"/>
    </dxf>
    <dxf>
      <numFmt numFmtId="27" formatCode="m/d/yyyy\ h:mm"/>
      <alignment horizontal="left" vertical="center" textRotation="0" wrapText="0" indent="0" justifyLastLine="0" shrinkToFit="0" readingOrder="0"/>
      <protection locked="0" hidden="0"/>
    </dxf>
    <dxf>
      <alignment horizontal="center" vertical="center" textRotation="0" indent="0" justifyLastLine="0" shrinkToFit="0" readingOrder="0"/>
    </dxf>
    <dxf>
      <alignment horizontal="center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Phototherapy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PTXLimits!$B$1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PTXLimits!$A$2:$A$134</c:f>
              <c:numCache>
                <c:formatCode>General</c:formatCode>
                <c:ptCount val="13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</c:numCache>
            </c:numRef>
          </c:xVal>
          <c:yVal>
            <c:numRef>
              <c:f>PTXLimits!$B$2:$B$134</c:f>
              <c:numCache>
                <c:formatCode>General</c:formatCode>
                <c:ptCount val="133"/>
                <c:pt idx="0">
                  <c:v>9.1</c:v>
                </c:pt>
                <c:pt idx="1">
                  <c:v>9.3000000000000007</c:v>
                </c:pt>
                <c:pt idx="2">
                  <c:v>9.5</c:v>
                </c:pt>
                <c:pt idx="3">
                  <c:v>9.8000000000000007</c:v>
                </c:pt>
                <c:pt idx="4">
                  <c:v>10</c:v>
                </c:pt>
                <c:pt idx="5">
                  <c:v>10.199999999999999</c:v>
                </c:pt>
                <c:pt idx="6">
                  <c:v>10.4</c:v>
                </c:pt>
                <c:pt idx="7">
                  <c:v>10.6</c:v>
                </c:pt>
                <c:pt idx="8">
                  <c:v>10.8</c:v>
                </c:pt>
                <c:pt idx="9">
                  <c:v>11.1</c:v>
                </c:pt>
                <c:pt idx="10">
                  <c:v>11.3</c:v>
                </c:pt>
                <c:pt idx="11">
                  <c:v>11.5</c:v>
                </c:pt>
                <c:pt idx="12">
                  <c:v>11.7</c:v>
                </c:pt>
                <c:pt idx="13">
                  <c:v>11.9</c:v>
                </c:pt>
                <c:pt idx="14">
                  <c:v>12</c:v>
                </c:pt>
                <c:pt idx="15">
                  <c:v>12.2</c:v>
                </c:pt>
                <c:pt idx="16">
                  <c:v>12.3</c:v>
                </c:pt>
                <c:pt idx="17">
                  <c:v>12.5</c:v>
                </c:pt>
                <c:pt idx="18">
                  <c:v>12.7</c:v>
                </c:pt>
                <c:pt idx="19">
                  <c:v>12.8</c:v>
                </c:pt>
                <c:pt idx="20">
                  <c:v>13</c:v>
                </c:pt>
                <c:pt idx="21">
                  <c:v>13.1</c:v>
                </c:pt>
                <c:pt idx="22">
                  <c:v>13.3</c:v>
                </c:pt>
                <c:pt idx="23">
                  <c:v>13.4</c:v>
                </c:pt>
                <c:pt idx="24">
                  <c:v>13.6</c:v>
                </c:pt>
                <c:pt idx="25">
                  <c:v>13.7</c:v>
                </c:pt>
                <c:pt idx="26">
                  <c:v>13.9</c:v>
                </c:pt>
                <c:pt idx="27">
                  <c:v>14</c:v>
                </c:pt>
                <c:pt idx="28">
                  <c:v>14.2</c:v>
                </c:pt>
                <c:pt idx="29">
                  <c:v>14.3</c:v>
                </c:pt>
                <c:pt idx="30">
                  <c:v>14.5</c:v>
                </c:pt>
                <c:pt idx="31">
                  <c:v>14.6</c:v>
                </c:pt>
                <c:pt idx="32">
                  <c:v>14.7</c:v>
                </c:pt>
                <c:pt idx="33">
                  <c:v>14.9</c:v>
                </c:pt>
                <c:pt idx="34">
                  <c:v>15</c:v>
                </c:pt>
                <c:pt idx="35">
                  <c:v>15.2</c:v>
                </c:pt>
                <c:pt idx="36">
                  <c:v>15.3</c:v>
                </c:pt>
                <c:pt idx="37">
                  <c:v>15.4</c:v>
                </c:pt>
                <c:pt idx="38">
                  <c:v>15.5</c:v>
                </c:pt>
                <c:pt idx="39">
                  <c:v>15.6</c:v>
                </c:pt>
                <c:pt idx="40">
                  <c:v>15.7</c:v>
                </c:pt>
                <c:pt idx="41">
                  <c:v>15.8</c:v>
                </c:pt>
                <c:pt idx="42">
                  <c:v>16</c:v>
                </c:pt>
                <c:pt idx="43">
                  <c:v>16.100000000000001</c:v>
                </c:pt>
                <c:pt idx="44">
                  <c:v>16.2</c:v>
                </c:pt>
                <c:pt idx="45">
                  <c:v>16.3</c:v>
                </c:pt>
                <c:pt idx="46">
                  <c:v>16.399999999999999</c:v>
                </c:pt>
                <c:pt idx="47">
                  <c:v>16.5</c:v>
                </c:pt>
                <c:pt idx="48">
                  <c:v>16.600000000000001</c:v>
                </c:pt>
                <c:pt idx="49">
                  <c:v>16.7</c:v>
                </c:pt>
                <c:pt idx="50">
                  <c:v>16.8</c:v>
                </c:pt>
                <c:pt idx="51">
                  <c:v>16.899999999999999</c:v>
                </c:pt>
                <c:pt idx="52">
                  <c:v>17</c:v>
                </c:pt>
                <c:pt idx="53">
                  <c:v>17.100000000000001</c:v>
                </c:pt>
                <c:pt idx="54">
                  <c:v>17.2</c:v>
                </c:pt>
                <c:pt idx="55">
                  <c:v>17.2</c:v>
                </c:pt>
                <c:pt idx="56">
                  <c:v>17.3</c:v>
                </c:pt>
                <c:pt idx="57">
                  <c:v>17.399999999999999</c:v>
                </c:pt>
                <c:pt idx="58">
                  <c:v>17.5</c:v>
                </c:pt>
                <c:pt idx="59">
                  <c:v>17.600000000000001</c:v>
                </c:pt>
                <c:pt idx="60">
                  <c:v>17.7</c:v>
                </c:pt>
                <c:pt idx="61">
                  <c:v>17.8</c:v>
                </c:pt>
                <c:pt idx="62">
                  <c:v>17.899999999999999</c:v>
                </c:pt>
                <c:pt idx="63">
                  <c:v>18</c:v>
                </c:pt>
                <c:pt idx="64">
                  <c:v>18.100000000000001</c:v>
                </c:pt>
                <c:pt idx="65">
                  <c:v>18.2</c:v>
                </c:pt>
                <c:pt idx="66">
                  <c:v>18.3</c:v>
                </c:pt>
                <c:pt idx="67">
                  <c:v>18.399999999999999</c:v>
                </c:pt>
                <c:pt idx="68">
                  <c:v>18.5</c:v>
                </c:pt>
                <c:pt idx="69">
                  <c:v>18.600000000000001</c:v>
                </c:pt>
                <c:pt idx="70">
                  <c:v>18.7</c:v>
                </c:pt>
                <c:pt idx="71">
                  <c:v>18.8</c:v>
                </c:pt>
                <c:pt idx="72">
                  <c:v>18.899999999999999</c:v>
                </c:pt>
                <c:pt idx="73">
                  <c:v>19</c:v>
                </c:pt>
                <c:pt idx="74">
                  <c:v>19.100000000000001</c:v>
                </c:pt>
                <c:pt idx="75">
                  <c:v>19.2</c:v>
                </c:pt>
                <c:pt idx="76">
                  <c:v>19.2</c:v>
                </c:pt>
                <c:pt idx="77">
                  <c:v>19.3</c:v>
                </c:pt>
                <c:pt idx="78">
                  <c:v>19.399999999999999</c:v>
                </c:pt>
                <c:pt idx="79">
                  <c:v>19.5</c:v>
                </c:pt>
                <c:pt idx="80">
                  <c:v>19.600000000000001</c:v>
                </c:pt>
                <c:pt idx="81">
                  <c:v>19.7</c:v>
                </c:pt>
                <c:pt idx="82">
                  <c:v>19.7</c:v>
                </c:pt>
                <c:pt idx="83">
                  <c:v>19.8</c:v>
                </c:pt>
                <c:pt idx="84">
                  <c:v>19.899999999999999</c:v>
                </c:pt>
                <c:pt idx="85">
                  <c:v>20</c:v>
                </c:pt>
                <c:pt idx="86">
                  <c:v>20</c:v>
                </c:pt>
                <c:pt idx="87">
                  <c:v>20.100000000000001</c:v>
                </c:pt>
                <c:pt idx="88">
                  <c:v>20.100000000000001</c:v>
                </c:pt>
                <c:pt idx="89">
                  <c:v>20.2</c:v>
                </c:pt>
                <c:pt idx="90">
                  <c:v>20.3</c:v>
                </c:pt>
                <c:pt idx="91">
                  <c:v>20.3</c:v>
                </c:pt>
                <c:pt idx="92">
                  <c:v>20.399999999999999</c:v>
                </c:pt>
                <c:pt idx="93">
                  <c:v>20.399999999999999</c:v>
                </c:pt>
                <c:pt idx="94">
                  <c:v>20.5</c:v>
                </c:pt>
                <c:pt idx="95">
                  <c:v>20.5</c:v>
                </c:pt>
                <c:pt idx="96">
                  <c:v>20.6</c:v>
                </c:pt>
                <c:pt idx="97">
                  <c:v>20.6</c:v>
                </c:pt>
                <c:pt idx="98">
                  <c:v>20.7</c:v>
                </c:pt>
                <c:pt idx="99">
                  <c:v>20.7</c:v>
                </c:pt>
                <c:pt idx="100">
                  <c:v>20.7</c:v>
                </c:pt>
                <c:pt idx="101">
                  <c:v>20.8</c:v>
                </c:pt>
                <c:pt idx="102">
                  <c:v>20.8</c:v>
                </c:pt>
                <c:pt idx="103">
                  <c:v>20.8</c:v>
                </c:pt>
                <c:pt idx="104">
                  <c:v>20.9</c:v>
                </c:pt>
                <c:pt idx="105">
                  <c:v>20.9</c:v>
                </c:pt>
                <c:pt idx="106">
                  <c:v>20.9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5-4686-9FB3-65F38E68BD74}"/>
            </c:ext>
          </c:extLst>
        </c:ser>
        <c:ser>
          <c:idx val="1"/>
          <c:order val="1"/>
          <c:tx>
            <c:strRef>
              <c:f>PTXLimits!$C$1</c:f>
              <c:strCache>
                <c:ptCount val="1"/>
                <c:pt idx="0">
                  <c:v>Med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PTXLimits!$A$2:$A$134</c:f>
              <c:numCache>
                <c:formatCode>General</c:formatCode>
                <c:ptCount val="13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</c:numCache>
            </c:numRef>
          </c:xVal>
          <c:yVal>
            <c:numRef>
              <c:f>PTXLimits!$C$2:$C$134</c:f>
              <c:numCache>
                <c:formatCode>General</c:formatCode>
                <c:ptCount val="133"/>
                <c:pt idx="0">
                  <c:v>7.7</c:v>
                </c:pt>
                <c:pt idx="1">
                  <c:v>7.9</c:v>
                </c:pt>
                <c:pt idx="2">
                  <c:v>8.1</c:v>
                </c:pt>
                <c:pt idx="3">
                  <c:v>8.3000000000000007</c:v>
                </c:pt>
                <c:pt idx="4">
                  <c:v>8.4</c:v>
                </c:pt>
                <c:pt idx="5">
                  <c:v>8.6</c:v>
                </c:pt>
                <c:pt idx="6">
                  <c:v>8.8000000000000007</c:v>
                </c:pt>
                <c:pt idx="7">
                  <c:v>9</c:v>
                </c:pt>
                <c:pt idx="8">
                  <c:v>9.1999999999999993</c:v>
                </c:pt>
                <c:pt idx="9">
                  <c:v>9.4</c:v>
                </c:pt>
                <c:pt idx="10">
                  <c:v>9.5</c:v>
                </c:pt>
                <c:pt idx="11">
                  <c:v>9.6999999999999993</c:v>
                </c:pt>
                <c:pt idx="12">
                  <c:v>9.9</c:v>
                </c:pt>
                <c:pt idx="13">
                  <c:v>10.1</c:v>
                </c:pt>
                <c:pt idx="14">
                  <c:v>10.199999999999999</c:v>
                </c:pt>
                <c:pt idx="15">
                  <c:v>10.4</c:v>
                </c:pt>
                <c:pt idx="16">
                  <c:v>10.5</c:v>
                </c:pt>
                <c:pt idx="17">
                  <c:v>10.7</c:v>
                </c:pt>
                <c:pt idx="18">
                  <c:v>10.8</c:v>
                </c:pt>
                <c:pt idx="19">
                  <c:v>11</c:v>
                </c:pt>
                <c:pt idx="20">
                  <c:v>11.1</c:v>
                </c:pt>
                <c:pt idx="21">
                  <c:v>11.3</c:v>
                </c:pt>
                <c:pt idx="22">
                  <c:v>11.4</c:v>
                </c:pt>
                <c:pt idx="23">
                  <c:v>11.6</c:v>
                </c:pt>
                <c:pt idx="24">
                  <c:v>11.7</c:v>
                </c:pt>
                <c:pt idx="25">
                  <c:v>11.8</c:v>
                </c:pt>
                <c:pt idx="26">
                  <c:v>11.9</c:v>
                </c:pt>
                <c:pt idx="27">
                  <c:v>12.1</c:v>
                </c:pt>
                <c:pt idx="28">
                  <c:v>12.2</c:v>
                </c:pt>
                <c:pt idx="29">
                  <c:v>12.3</c:v>
                </c:pt>
                <c:pt idx="30">
                  <c:v>12.4</c:v>
                </c:pt>
                <c:pt idx="31">
                  <c:v>12.5</c:v>
                </c:pt>
                <c:pt idx="32">
                  <c:v>12.6</c:v>
                </c:pt>
                <c:pt idx="33">
                  <c:v>12.8</c:v>
                </c:pt>
                <c:pt idx="34">
                  <c:v>12.9</c:v>
                </c:pt>
                <c:pt idx="35">
                  <c:v>13</c:v>
                </c:pt>
                <c:pt idx="36">
                  <c:v>13.1</c:v>
                </c:pt>
                <c:pt idx="37">
                  <c:v>13.2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13.9</c:v>
                </c:pt>
                <c:pt idx="43">
                  <c:v>14</c:v>
                </c:pt>
                <c:pt idx="44">
                  <c:v>14.1</c:v>
                </c:pt>
                <c:pt idx="45">
                  <c:v>14.2</c:v>
                </c:pt>
                <c:pt idx="46">
                  <c:v>14.4</c:v>
                </c:pt>
                <c:pt idx="47">
                  <c:v>14.5</c:v>
                </c:pt>
                <c:pt idx="48">
                  <c:v>14.6</c:v>
                </c:pt>
                <c:pt idx="49">
                  <c:v>14.7</c:v>
                </c:pt>
                <c:pt idx="50">
                  <c:v>14.8</c:v>
                </c:pt>
                <c:pt idx="51">
                  <c:v>14.8</c:v>
                </c:pt>
                <c:pt idx="52">
                  <c:v>14.9</c:v>
                </c:pt>
                <c:pt idx="53">
                  <c:v>15</c:v>
                </c:pt>
                <c:pt idx="54">
                  <c:v>15.1</c:v>
                </c:pt>
                <c:pt idx="55">
                  <c:v>15.1</c:v>
                </c:pt>
                <c:pt idx="56">
                  <c:v>15.2</c:v>
                </c:pt>
                <c:pt idx="57">
                  <c:v>15.3</c:v>
                </c:pt>
                <c:pt idx="58">
                  <c:v>15.4</c:v>
                </c:pt>
                <c:pt idx="59">
                  <c:v>15.4</c:v>
                </c:pt>
                <c:pt idx="60">
                  <c:v>15.5</c:v>
                </c:pt>
                <c:pt idx="61">
                  <c:v>15.6</c:v>
                </c:pt>
                <c:pt idx="62">
                  <c:v>15.7</c:v>
                </c:pt>
                <c:pt idx="63">
                  <c:v>15.8</c:v>
                </c:pt>
                <c:pt idx="64">
                  <c:v>15.9</c:v>
                </c:pt>
                <c:pt idx="65">
                  <c:v>16</c:v>
                </c:pt>
                <c:pt idx="66">
                  <c:v>16.100000000000001</c:v>
                </c:pt>
                <c:pt idx="67">
                  <c:v>16.100000000000001</c:v>
                </c:pt>
                <c:pt idx="68">
                  <c:v>16.2</c:v>
                </c:pt>
                <c:pt idx="69">
                  <c:v>16.3</c:v>
                </c:pt>
                <c:pt idx="70">
                  <c:v>16.399999999999999</c:v>
                </c:pt>
                <c:pt idx="71">
                  <c:v>16.5</c:v>
                </c:pt>
                <c:pt idx="72">
                  <c:v>16.600000000000001</c:v>
                </c:pt>
                <c:pt idx="73">
                  <c:v>16.7</c:v>
                </c:pt>
                <c:pt idx="74">
                  <c:v>16.8</c:v>
                </c:pt>
                <c:pt idx="75">
                  <c:v>16.8</c:v>
                </c:pt>
                <c:pt idx="76">
                  <c:v>16.899999999999999</c:v>
                </c:pt>
                <c:pt idx="77">
                  <c:v>17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17.2</c:v>
                </c:pt>
                <c:pt idx="81">
                  <c:v>17.3</c:v>
                </c:pt>
                <c:pt idx="82">
                  <c:v>17.399999999999999</c:v>
                </c:pt>
                <c:pt idx="83">
                  <c:v>17.399999999999999</c:v>
                </c:pt>
                <c:pt idx="84">
                  <c:v>17.5</c:v>
                </c:pt>
                <c:pt idx="85">
                  <c:v>17.5</c:v>
                </c:pt>
                <c:pt idx="86">
                  <c:v>17.600000000000001</c:v>
                </c:pt>
                <c:pt idx="87">
                  <c:v>17.600000000000001</c:v>
                </c:pt>
                <c:pt idx="88">
                  <c:v>17.7</c:v>
                </c:pt>
                <c:pt idx="89">
                  <c:v>17.7</c:v>
                </c:pt>
                <c:pt idx="90">
                  <c:v>17.8</c:v>
                </c:pt>
                <c:pt idx="91">
                  <c:v>17.8</c:v>
                </c:pt>
                <c:pt idx="92">
                  <c:v>17.8</c:v>
                </c:pt>
                <c:pt idx="93">
                  <c:v>17.899999999999999</c:v>
                </c:pt>
                <c:pt idx="94">
                  <c:v>17.899999999999999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C5-4686-9FB3-65F38E68BD74}"/>
            </c:ext>
          </c:extLst>
        </c:ser>
        <c:ser>
          <c:idx val="2"/>
          <c:order val="2"/>
          <c:tx>
            <c:strRef>
              <c:f>PTXLimits!$D$1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PTXLimits!$A$2:$A$134</c:f>
              <c:numCache>
                <c:formatCode>General</c:formatCode>
                <c:ptCount val="13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</c:numCache>
            </c:numRef>
          </c:xVal>
          <c:yVal>
            <c:numRef>
              <c:f>PTXLimits!$D$2:$D$134</c:f>
              <c:numCache>
                <c:formatCode>General</c:formatCode>
                <c:ptCount val="133"/>
                <c:pt idx="0">
                  <c:v>6</c:v>
                </c:pt>
                <c:pt idx="1">
                  <c:v>6.2</c:v>
                </c:pt>
                <c:pt idx="2">
                  <c:v>6.3</c:v>
                </c:pt>
                <c:pt idx="3">
                  <c:v>6.5</c:v>
                </c:pt>
                <c:pt idx="4">
                  <c:v>6.7</c:v>
                </c:pt>
                <c:pt idx="5">
                  <c:v>6.8</c:v>
                </c:pt>
                <c:pt idx="6">
                  <c:v>7</c:v>
                </c:pt>
                <c:pt idx="7">
                  <c:v>7.2</c:v>
                </c:pt>
                <c:pt idx="8">
                  <c:v>7.3</c:v>
                </c:pt>
                <c:pt idx="9">
                  <c:v>7.5</c:v>
                </c:pt>
                <c:pt idx="10">
                  <c:v>7.7</c:v>
                </c:pt>
                <c:pt idx="11">
                  <c:v>7.8</c:v>
                </c:pt>
                <c:pt idx="12">
                  <c:v>8</c:v>
                </c:pt>
                <c:pt idx="13">
                  <c:v>8.1</c:v>
                </c:pt>
                <c:pt idx="14">
                  <c:v>8.3000000000000007</c:v>
                </c:pt>
                <c:pt idx="15">
                  <c:v>8.4</c:v>
                </c:pt>
                <c:pt idx="16">
                  <c:v>8.5</c:v>
                </c:pt>
                <c:pt idx="17">
                  <c:v>8.6999999999999993</c:v>
                </c:pt>
                <c:pt idx="18">
                  <c:v>8.8000000000000007</c:v>
                </c:pt>
                <c:pt idx="19">
                  <c:v>8.9</c:v>
                </c:pt>
                <c:pt idx="20">
                  <c:v>9.1</c:v>
                </c:pt>
                <c:pt idx="21">
                  <c:v>9.1999999999999993</c:v>
                </c:pt>
                <c:pt idx="22">
                  <c:v>9.3000000000000007</c:v>
                </c:pt>
                <c:pt idx="23">
                  <c:v>9.5</c:v>
                </c:pt>
                <c:pt idx="24">
                  <c:v>9.6</c:v>
                </c:pt>
                <c:pt idx="25">
                  <c:v>9.8000000000000007</c:v>
                </c:pt>
                <c:pt idx="26">
                  <c:v>9.9</c:v>
                </c:pt>
                <c:pt idx="27">
                  <c:v>10.1</c:v>
                </c:pt>
                <c:pt idx="28">
                  <c:v>10.199999999999999</c:v>
                </c:pt>
                <c:pt idx="29">
                  <c:v>10.4</c:v>
                </c:pt>
                <c:pt idx="30">
                  <c:v>10.5</c:v>
                </c:pt>
                <c:pt idx="31">
                  <c:v>10.7</c:v>
                </c:pt>
                <c:pt idx="32">
                  <c:v>10.8</c:v>
                </c:pt>
                <c:pt idx="33">
                  <c:v>11</c:v>
                </c:pt>
                <c:pt idx="34">
                  <c:v>11.1</c:v>
                </c:pt>
                <c:pt idx="35">
                  <c:v>11.3</c:v>
                </c:pt>
                <c:pt idx="36">
                  <c:v>11.4</c:v>
                </c:pt>
                <c:pt idx="37">
                  <c:v>11.5</c:v>
                </c:pt>
                <c:pt idx="38">
                  <c:v>11.6</c:v>
                </c:pt>
                <c:pt idx="39">
                  <c:v>11.7</c:v>
                </c:pt>
                <c:pt idx="40">
                  <c:v>11.8</c:v>
                </c:pt>
                <c:pt idx="41">
                  <c:v>11.9</c:v>
                </c:pt>
                <c:pt idx="42">
                  <c:v>12</c:v>
                </c:pt>
                <c:pt idx="43">
                  <c:v>12</c:v>
                </c:pt>
                <c:pt idx="44">
                  <c:v>12.1</c:v>
                </c:pt>
                <c:pt idx="45">
                  <c:v>12.2</c:v>
                </c:pt>
                <c:pt idx="46">
                  <c:v>12.3</c:v>
                </c:pt>
                <c:pt idx="47">
                  <c:v>12.4</c:v>
                </c:pt>
                <c:pt idx="48">
                  <c:v>12.5</c:v>
                </c:pt>
                <c:pt idx="49">
                  <c:v>12.6</c:v>
                </c:pt>
                <c:pt idx="50">
                  <c:v>12.7</c:v>
                </c:pt>
                <c:pt idx="51">
                  <c:v>12.8</c:v>
                </c:pt>
                <c:pt idx="52">
                  <c:v>12.9</c:v>
                </c:pt>
                <c:pt idx="53">
                  <c:v>13</c:v>
                </c:pt>
                <c:pt idx="54">
                  <c:v>13.1</c:v>
                </c:pt>
                <c:pt idx="55">
                  <c:v>13.1</c:v>
                </c:pt>
                <c:pt idx="56">
                  <c:v>13.2</c:v>
                </c:pt>
                <c:pt idx="57">
                  <c:v>13.3</c:v>
                </c:pt>
                <c:pt idx="58">
                  <c:v>13.4</c:v>
                </c:pt>
                <c:pt idx="59">
                  <c:v>13.5</c:v>
                </c:pt>
                <c:pt idx="60">
                  <c:v>13.6</c:v>
                </c:pt>
                <c:pt idx="61">
                  <c:v>13.7</c:v>
                </c:pt>
                <c:pt idx="62">
                  <c:v>13.7</c:v>
                </c:pt>
                <c:pt idx="63">
                  <c:v>13.8</c:v>
                </c:pt>
                <c:pt idx="64">
                  <c:v>13.8</c:v>
                </c:pt>
                <c:pt idx="65">
                  <c:v>13.9</c:v>
                </c:pt>
                <c:pt idx="66">
                  <c:v>13.9</c:v>
                </c:pt>
                <c:pt idx="67">
                  <c:v>14</c:v>
                </c:pt>
                <c:pt idx="68">
                  <c:v>14</c:v>
                </c:pt>
                <c:pt idx="69">
                  <c:v>14.1</c:v>
                </c:pt>
                <c:pt idx="70">
                  <c:v>14.1</c:v>
                </c:pt>
                <c:pt idx="71">
                  <c:v>14.2</c:v>
                </c:pt>
                <c:pt idx="72">
                  <c:v>14.2</c:v>
                </c:pt>
                <c:pt idx="73">
                  <c:v>14.2</c:v>
                </c:pt>
                <c:pt idx="74">
                  <c:v>14.3</c:v>
                </c:pt>
                <c:pt idx="75">
                  <c:v>14.3</c:v>
                </c:pt>
                <c:pt idx="76">
                  <c:v>14.3</c:v>
                </c:pt>
                <c:pt idx="77">
                  <c:v>14.3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14.4</c:v>
                </c:pt>
                <c:pt idx="82">
                  <c:v>14.5</c:v>
                </c:pt>
                <c:pt idx="83">
                  <c:v>14.5</c:v>
                </c:pt>
                <c:pt idx="84">
                  <c:v>14.5</c:v>
                </c:pt>
                <c:pt idx="85">
                  <c:v>14.5</c:v>
                </c:pt>
                <c:pt idx="86">
                  <c:v>14.6</c:v>
                </c:pt>
                <c:pt idx="87">
                  <c:v>14.6</c:v>
                </c:pt>
                <c:pt idx="88">
                  <c:v>14.7</c:v>
                </c:pt>
                <c:pt idx="89">
                  <c:v>14.7</c:v>
                </c:pt>
                <c:pt idx="90">
                  <c:v>14.8</c:v>
                </c:pt>
                <c:pt idx="91">
                  <c:v>14.8</c:v>
                </c:pt>
                <c:pt idx="92">
                  <c:v>14.8</c:v>
                </c:pt>
                <c:pt idx="93">
                  <c:v>14.9</c:v>
                </c:pt>
                <c:pt idx="94">
                  <c:v>14.9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C5-4686-9FB3-65F38E68B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50248"/>
        <c:axId val="452150640"/>
      </c:scatterChart>
      <c:valAx>
        <c:axId val="45215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50640"/>
        <c:crosses val="autoZero"/>
        <c:crossBetween val="midCat"/>
        <c:majorUnit val="12"/>
        <c:minorUnit val="3"/>
      </c:valAx>
      <c:valAx>
        <c:axId val="4521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50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Nomogram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RiskNomo!$A$2:$A$19</c:f>
              <c:numCache>
                <c:formatCode>General</c:formatCode>
                <c:ptCount val="1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60</c:v>
                </c:pt>
                <c:pt idx="11">
                  <c:v>72</c:v>
                </c:pt>
                <c:pt idx="12">
                  <c:v>84</c:v>
                </c:pt>
                <c:pt idx="13">
                  <c:v>96</c:v>
                </c:pt>
                <c:pt idx="14">
                  <c:v>108</c:v>
                </c:pt>
                <c:pt idx="15">
                  <c:v>120</c:v>
                </c:pt>
                <c:pt idx="16">
                  <c:v>132</c:v>
                </c:pt>
                <c:pt idx="17">
                  <c:v>144</c:v>
                </c:pt>
              </c:numCache>
            </c:numRef>
          </c:xVal>
          <c:yVal>
            <c:numRef>
              <c:f>RiskNomo!$B$2:$B$19</c:f>
              <c:numCache>
                <c:formatCode>General</c:formatCode>
                <c:ptCount val="18"/>
                <c:pt idx="0">
                  <c:v>4</c:v>
                </c:pt>
                <c:pt idx="1">
                  <c:v>4.4000000000000004</c:v>
                </c:pt>
                <c:pt idx="2">
                  <c:v>4.8</c:v>
                </c:pt>
                <c:pt idx="3">
                  <c:v>5</c:v>
                </c:pt>
                <c:pt idx="4">
                  <c:v>5.7</c:v>
                </c:pt>
                <c:pt idx="5">
                  <c:v>6.4</c:v>
                </c:pt>
                <c:pt idx="6">
                  <c:v>7</c:v>
                </c:pt>
                <c:pt idx="7">
                  <c:v>7.8</c:v>
                </c:pt>
                <c:pt idx="8">
                  <c:v>8.1</c:v>
                </c:pt>
                <c:pt idx="9">
                  <c:v>8.6</c:v>
                </c:pt>
                <c:pt idx="10">
                  <c:v>9.6</c:v>
                </c:pt>
                <c:pt idx="11">
                  <c:v>11.2</c:v>
                </c:pt>
                <c:pt idx="12">
                  <c:v>11.7</c:v>
                </c:pt>
                <c:pt idx="13">
                  <c:v>12.4</c:v>
                </c:pt>
                <c:pt idx="14">
                  <c:v>12.9</c:v>
                </c:pt>
                <c:pt idx="15">
                  <c:v>13.3</c:v>
                </c:pt>
                <c:pt idx="16">
                  <c:v>13.2</c:v>
                </c:pt>
                <c:pt idx="17">
                  <c:v>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E-4574-B962-A0A581DA6BE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RiskNomo!$A$2:$A$19</c:f>
              <c:numCache>
                <c:formatCode>General</c:formatCode>
                <c:ptCount val="1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60</c:v>
                </c:pt>
                <c:pt idx="11">
                  <c:v>72</c:v>
                </c:pt>
                <c:pt idx="12">
                  <c:v>84</c:v>
                </c:pt>
                <c:pt idx="13">
                  <c:v>96</c:v>
                </c:pt>
                <c:pt idx="14">
                  <c:v>108</c:v>
                </c:pt>
                <c:pt idx="15">
                  <c:v>120</c:v>
                </c:pt>
                <c:pt idx="16">
                  <c:v>132</c:v>
                </c:pt>
                <c:pt idx="17">
                  <c:v>144</c:v>
                </c:pt>
              </c:numCache>
            </c:numRef>
          </c:xVal>
          <c:yVal>
            <c:numRef>
              <c:f>RiskNomo!$C$2:$C$19</c:f>
              <c:numCache>
                <c:formatCode>General</c:formatCode>
                <c:ptCount val="18"/>
                <c:pt idx="0">
                  <c:v>5</c:v>
                </c:pt>
                <c:pt idx="1">
                  <c:v>5.6</c:v>
                </c:pt>
                <c:pt idx="2">
                  <c:v>5.9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10.4</c:v>
                </c:pt>
                <c:pt idx="9">
                  <c:v>10.8</c:v>
                </c:pt>
                <c:pt idx="10">
                  <c:v>12.6</c:v>
                </c:pt>
                <c:pt idx="11">
                  <c:v>13.4</c:v>
                </c:pt>
                <c:pt idx="12">
                  <c:v>14.6</c:v>
                </c:pt>
                <c:pt idx="13">
                  <c:v>15.2</c:v>
                </c:pt>
                <c:pt idx="14">
                  <c:v>15.5</c:v>
                </c:pt>
                <c:pt idx="15">
                  <c:v>15.8</c:v>
                </c:pt>
                <c:pt idx="16">
                  <c:v>15.6</c:v>
                </c:pt>
                <c:pt idx="17">
                  <c:v>15.4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5E-4574-B962-A0A581DA6BE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RiskNomo!$A$2:$A$19</c:f>
              <c:numCache>
                <c:formatCode>General</c:formatCode>
                <c:ptCount val="1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60</c:v>
                </c:pt>
                <c:pt idx="11">
                  <c:v>72</c:v>
                </c:pt>
                <c:pt idx="12">
                  <c:v>84</c:v>
                </c:pt>
                <c:pt idx="13">
                  <c:v>96</c:v>
                </c:pt>
                <c:pt idx="14">
                  <c:v>108</c:v>
                </c:pt>
                <c:pt idx="15">
                  <c:v>120</c:v>
                </c:pt>
                <c:pt idx="16">
                  <c:v>132</c:v>
                </c:pt>
                <c:pt idx="17">
                  <c:v>144</c:v>
                </c:pt>
              </c:numCache>
            </c:numRef>
          </c:xVal>
          <c:yVal>
            <c:numRef>
              <c:f>RiskNomo!$D$2:$D$19</c:f>
              <c:numCache>
                <c:formatCode>General</c:formatCode>
                <c:ptCount val="18"/>
                <c:pt idx="0">
                  <c:v>7</c:v>
                </c:pt>
                <c:pt idx="1">
                  <c:v>7.3</c:v>
                </c:pt>
                <c:pt idx="2">
                  <c:v>7.6</c:v>
                </c:pt>
                <c:pt idx="3">
                  <c:v>7.8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12.2</c:v>
                </c:pt>
                <c:pt idx="8">
                  <c:v>12.6</c:v>
                </c:pt>
                <c:pt idx="9">
                  <c:v>13</c:v>
                </c:pt>
                <c:pt idx="10">
                  <c:v>15.2</c:v>
                </c:pt>
                <c:pt idx="11">
                  <c:v>16</c:v>
                </c:pt>
                <c:pt idx="12">
                  <c:v>16.8</c:v>
                </c:pt>
                <c:pt idx="13">
                  <c:v>17.399999999999999</c:v>
                </c:pt>
                <c:pt idx="14">
                  <c:v>17.600000000000001</c:v>
                </c:pt>
                <c:pt idx="15">
                  <c:v>17.8</c:v>
                </c:pt>
                <c:pt idx="16">
                  <c:v>17.5</c:v>
                </c:pt>
                <c:pt idx="17">
                  <c:v>17.3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5E-4574-B962-A0A581DA6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90184"/>
        <c:axId val="212790576"/>
      </c:scatterChart>
      <c:valAx>
        <c:axId val="21279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0576"/>
        <c:crosses val="autoZero"/>
        <c:crossBetween val="midCat"/>
      </c:valAx>
      <c:valAx>
        <c:axId val="2127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0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Bilirubin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RiskNomo!$E$2:$E$6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40</c:v>
                </c:pt>
                <c:pt idx="3">
                  <c:v>55</c:v>
                </c:pt>
                <c:pt idx="4">
                  <c:v>63</c:v>
                </c:pt>
              </c:numCache>
            </c:numRef>
          </c:xVal>
          <c:yVal>
            <c:numRef>
              <c:f>RiskNomo!$F$2:$F$6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14.3</c:v>
                </c:pt>
                <c:pt idx="3">
                  <c:v>15.2</c:v>
                </c:pt>
                <c:pt idx="4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5-40A0-9687-5B2338A67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63928"/>
        <c:axId val="215364320"/>
      </c:scatterChart>
      <c:valAx>
        <c:axId val="21536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64320"/>
        <c:crosses val="autoZero"/>
        <c:crossBetween val="midCat"/>
      </c:valAx>
      <c:valAx>
        <c:axId val="2153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6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Nomogram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RiskNomo!$A$2:$A$19</c:f>
              <c:numCache>
                <c:formatCode>General</c:formatCode>
                <c:ptCount val="1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60</c:v>
                </c:pt>
                <c:pt idx="11">
                  <c:v>72</c:v>
                </c:pt>
                <c:pt idx="12">
                  <c:v>84</c:v>
                </c:pt>
                <c:pt idx="13">
                  <c:v>96</c:v>
                </c:pt>
                <c:pt idx="14">
                  <c:v>108</c:v>
                </c:pt>
                <c:pt idx="15">
                  <c:v>120</c:v>
                </c:pt>
                <c:pt idx="16">
                  <c:v>132</c:v>
                </c:pt>
                <c:pt idx="17">
                  <c:v>144</c:v>
                </c:pt>
              </c:numCache>
            </c:numRef>
          </c:xVal>
          <c:yVal>
            <c:numRef>
              <c:f>RiskNomo!$B$2:$B$19</c:f>
              <c:numCache>
                <c:formatCode>General</c:formatCode>
                <c:ptCount val="18"/>
                <c:pt idx="0">
                  <c:v>4</c:v>
                </c:pt>
                <c:pt idx="1">
                  <c:v>4.4000000000000004</c:v>
                </c:pt>
                <c:pt idx="2">
                  <c:v>4.8</c:v>
                </c:pt>
                <c:pt idx="3">
                  <c:v>5</c:v>
                </c:pt>
                <c:pt idx="4">
                  <c:v>5.7</c:v>
                </c:pt>
                <c:pt idx="5">
                  <c:v>6.4</c:v>
                </c:pt>
                <c:pt idx="6">
                  <c:v>7</c:v>
                </c:pt>
                <c:pt idx="7">
                  <c:v>7.8</c:v>
                </c:pt>
                <c:pt idx="8">
                  <c:v>8.1</c:v>
                </c:pt>
                <c:pt idx="9">
                  <c:v>8.6</c:v>
                </c:pt>
                <c:pt idx="10">
                  <c:v>9.6</c:v>
                </c:pt>
                <c:pt idx="11">
                  <c:v>11.2</c:v>
                </c:pt>
                <c:pt idx="12">
                  <c:v>11.7</c:v>
                </c:pt>
                <c:pt idx="13">
                  <c:v>12.4</c:v>
                </c:pt>
                <c:pt idx="14">
                  <c:v>12.9</c:v>
                </c:pt>
                <c:pt idx="15">
                  <c:v>13.3</c:v>
                </c:pt>
                <c:pt idx="16">
                  <c:v>13.2</c:v>
                </c:pt>
                <c:pt idx="17">
                  <c:v>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44-4CE2-94AC-063AFAFF627C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RiskNomo!$A$2:$A$19</c:f>
              <c:numCache>
                <c:formatCode>General</c:formatCode>
                <c:ptCount val="1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60</c:v>
                </c:pt>
                <c:pt idx="11">
                  <c:v>72</c:v>
                </c:pt>
                <c:pt idx="12">
                  <c:v>84</c:v>
                </c:pt>
                <c:pt idx="13">
                  <c:v>96</c:v>
                </c:pt>
                <c:pt idx="14">
                  <c:v>108</c:v>
                </c:pt>
                <c:pt idx="15">
                  <c:v>120</c:v>
                </c:pt>
                <c:pt idx="16">
                  <c:v>132</c:v>
                </c:pt>
                <c:pt idx="17">
                  <c:v>144</c:v>
                </c:pt>
              </c:numCache>
            </c:numRef>
          </c:xVal>
          <c:yVal>
            <c:numRef>
              <c:f>RiskNomo!$C$2:$C$19</c:f>
              <c:numCache>
                <c:formatCode>General</c:formatCode>
                <c:ptCount val="18"/>
                <c:pt idx="0">
                  <c:v>5</c:v>
                </c:pt>
                <c:pt idx="1">
                  <c:v>5.6</c:v>
                </c:pt>
                <c:pt idx="2">
                  <c:v>5.9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10.4</c:v>
                </c:pt>
                <c:pt idx="9">
                  <c:v>10.8</c:v>
                </c:pt>
                <c:pt idx="10">
                  <c:v>12.6</c:v>
                </c:pt>
                <c:pt idx="11">
                  <c:v>13.4</c:v>
                </c:pt>
                <c:pt idx="12">
                  <c:v>14.6</c:v>
                </c:pt>
                <c:pt idx="13">
                  <c:v>15.2</c:v>
                </c:pt>
                <c:pt idx="14">
                  <c:v>15.5</c:v>
                </c:pt>
                <c:pt idx="15">
                  <c:v>15.8</c:v>
                </c:pt>
                <c:pt idx="16">
                  <c:v>15.6</c:v>
                </c:pt>
                <c:pt idx="17">
                  <c:v>15.4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4-4CE2-94AC-063AFAFF627C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RiskNomo!$A$2:$A$19</c:f>
              <c:numCache>
                <c:formatCode>General</c:formatCode>
                <c:ptCount val="1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60</c:v>
                </c:pt>
                <c:pt idx="11">
                  <c:v>72</c:v>
                </c:pt>
                <c:pt idx="12">
                  <c:v>84</c:v>
                </c:pt>
                <c:pt idx="13">
                  <c:v>96</c:v>
                </c:pt>
                <c:pt idx="14">
                  <c:v>108</c:v>
                </c:pt>
                <c:pt idx="15">
                  <c:v>120</c:v>
                </c:pt>
                <c:pt idx="16">
                  <c:v>132</c:v>
                </c:pt>
                <c:pt idx="17">
                  <c:v>144</c:v>
                </c:pt>
              </c:numCache>
            </c:numRef>
          </c:xVal>
          <c:yVal>
            <c:numRef>
              <c:f>RiskNomo!$D$2:$D$19</c:f>
              <c:numCache>
                <c:formatCode>General</c:formatCode>
                <c:ptCount val="18"/>
                <c:pt idx="0">
                  <c:v>7</c:v>
                </c:pt>
                <c:pt idx="1">
                  <c:v>7.3</c:v>
                </c:pt>
                <c:pt idx="2">
                  <c:v>7.6</c:v>
                </c:pt>
                <c:pt idx="3">
                  <c:v>7.8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12.2</c:v>
                </c:pt>
                <c:pt idx="8">
                  <c:v>12.6</c:v>
                </c:pt>
                <c:pt idx="9">
                  <c:v>13</c:v>
                </c:pt>
                <c:pt idx="10">
                  <c:v>15.2</c:v>
                </c:pt>
                <c:pt idx="11">
                  <c:v>16</c:v>
                </c:pt>
                <c:pt idx="12">
                  <c:v>16.8</c:v>
                </c:pt>
                <c:pt idx="13">
                  <c:v>17.399999999999999</c:v>
                </c:pt>
                <c:pt idx="14">
                  <c:v>17.600000000000001</c:v>
                </c:pt>
                <c:pt idx="15">
                  <c:v>17.8</c:v>
                </c:pt>
                <c:pt idx="16">
                  <c:v>17.5</c:v>
                </c:pt>
                <c:pt idx="17">
                  <c:v>17.3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4-4CE2-94AC-063AFAFF6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9400"/>
        <c:axId val="212789008"/>
      </c:scatterChart>
      <c:scatterChart>
        <c:scatterStyle val="lineMarker"/>
        <c:varyColors val="0"/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RiskNomo!$E$2:$E$6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40</c:v>
                </c:pt>
                <c:pt idx="3">
                  <c:v>55</c:v>
                </c:pt>
                <c:pt idx="4">
                  <c:v>63</c:v>
                </c:pt>
              </c:numCache>
            </c:numRef>
          </c:xVal>
          <c:yVal>
            <c:numRef>
              <c:f>RiskNomo!$F$2:$F$6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14.3</c:v>
                </c:pt>
                <c:pt idx="3">
                  <c:v>15.2</c:v>
                </c:pt>
                <c:pt idx="4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44-4CE2-94AC-063AFAFF6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9400"/>
        <c:axId val="212789008"/>
      </c:scatterChart>
      <c:valAx>
        <c:axId val="21278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9008"/>
        <c:crosses val="autoZero"/>
        <c:crossBetween val="midCat"/>
      </c:valAx>
      <c:valAx>
        <c:axId val="2127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Phototherapy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PTXLimits!$B$1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PTXLimits!$A$2:$A$134</c:f>
              <c:numCache>
                <c:formatCode>General</c:formatCode>
                <c:ptCount val="13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</c:numCache>
            </c:numRef>
          </c:xVal>
          <c:yVal>
            <c:numRef>
              <c:f>PTXLimits!$B$2:$B$134</c:f>
              <c:numCache>
                <c:formatCode>General</c:formatCode>
                <c:ptCount val="133"/>
                <c:pt idx="0">
                  <c:v>9.1</c:v>
                </c:pt>
                <c:pt idx="1">
                  <c:v>9.3000000000000007</c:v>
                </c:pt>
                <c:pt idx="2">
                  <c:v>9.5</c:v>
                </c:pt>
                <c:pt idx="3">
                  <c:v>9.8000000000000007</c:v>
                </c:pt>
                <c:pt idx="4">
                  <c:v>10</c:v>
                </c:pt>
                <c:pt idx="5">
                  <c:v>10.199999999999999</c:v>
                </c:pt>
                <c:pt idx="6">
                  <c:v>10.4</c:v>
                </c:pt>
                <c:pt idx="7">
                  <c:v>10.6</c:v>
                </c:pt>
                <c:pt idx="8">
                  <c:v>10.8</c:v>
                </c:pt>
                <c:pt idx="9">
                  <c:v>11.1</c:v>
                </c:pt>
                <c:pt idx="10">
                  <c:v>11.3</c:v>
                </c:pt>
                <c:pt idx="11">
                  <c:v>11.5</c:v>
                </c:pt>
                <c:pt idx="12">
                  <c:v>11.7</c:v>
                </c:pt>
                <c:pt idx="13">
                  <c:v>11.9</c:v>
                </c:pt>
                <c:pt idx="14">
                  <c:v>12</c:v>
                </c:pt>
                <c:pt idx="15">
                  <c:v>12.2</c:v>
                </c:pt>
                <c:pt idx="16">
                  <c:v>12.3</c:v>
                </c:pt>
                <c:pt idx="17">
                  <c:v>12.5</c:v>
                </c:pt>
                <c:pt idx="18">
                  <c:v>12.7</c:v>
                </c:pt>
                <c:pt idx="19">
                  <c:v>12.8</c:v>
                </c:pt>
                <c:pt idx="20">
                  <c:v>13</c:v>
                </c:pt>
                <c:pt idx="21">
                  <c:v>13.1</c:v>
                </c:pt>
                <c:pt idx="22">
                  <c:v>13.3</c:v>
                </c:pt>
                <c:pt idx="23">
                  <c:v>13.4</c:v>
                </c:pt>
                <c:pt idx="24">
                  <c:v>13.6</c:v>
                </c:pt>
                <c:pt idx="25">
                  <c:v>13.7</c:v>
                </c:pt>
                <c:pt idx="26">
                  <c:v>13.9</c:v>
                </c:pt>
                <c:pt idx="27">
                  <c:v>14</c:v>
                </c:pt>
                <c:pt idx="28">
                  <c:v>14.2</c:v>
                </c:pt>
                <c:pt idx="29">
                  <c:v>14.3</c:v>
                </c:pt>
                <c:pt idx="30">
                  <c:v>14.5</c:v>
                </c:pt>
                <c:pt idx="31">
                  <c:v>14.6</c:v>
                </c:pt>
                <c:pt idx="32">
                  <c:v>14.7</c:v>
                </c:pt>
                <c:pt idx="33">
                  <c:v>14.9</c:v>
                </c:pt>
                <c:pt idx="34">
                  <c:v>15</c:v>
                </c:pt>
                <c:pt idx="35">
                  <c:v>15.2</c:v>
                </c:pt>
                <c:pt idx="36">
                  <c:v>15.3</c:v>
                </c:pt>
                <c:pt idx="37">
                  <c:v>15.4</c:v>
                </c:pt>
                <c:pt idx="38">
                  <c:v>15.5</c:v>
                </c:pt>
                <c:pt idx="39">
                  <c:v>15.6</c:v>
                </c:pt>
                <c:pt idx="40">
                  <c:v>15.7</c:v>
                </c:pt>
                <c:pt idx="41">
                  <c:v>15.8</c:v>
                </c:pt>
                <c:pt idx="42">
                  <c:v>16</c:v>
                </c:pt>
                <c:pt idx="43">
                  <c:v>16.100000000000001</c:v>
                </c:pt>
                <c:pt idx="44">
                  <c:v>16.2</c:v>
                </c:pt>
                <c:pt idx="45">
                  <c:v>16.3</c:v>
                </c:pt>
                <c:pt idx="46">
                  <c:v>16.399999999999999</c:v>
                </c:pt>
                <c:pt idx="47">
                  <c:v>16.5</c:v>
                </c:pt>
                <c:pt idx="48">
                  <c:v>16.600000000000001</c:v>
                </c:pt>
                <c:pt idx="49">
                  <c:v>16.7</c:v>
                </c:pt>
                <c:pt idx="50">
                  <c:v>16.8</c:v>
                </c:pt>
                <c:pt idx="51">
                  <c:v>16.899999999999999</c:v>
                </c:pt>
                <c:pt idx="52">
                  <c:v>17</c:v>
                </c:pt>
                <c:pt idx="53">
                  <c:v>17.100000000000001</c:v>
                </c:pt>
                <c:pt idx="54">
                  <c:v>17.2</c:v>
                </c:pt>
                <c:pt idx="55">
                  <c:v>17.2</c:v>
                </c:pt>
                <c:pt idx="56">
                  <c:v>17.3</c:v>
                </c:pt>
                <c:pt idx="57">
                  <c:v>17.399999999999999</c:v>
                </c:pt>
                <c:pt idx="58">
                  <c:v>17.5</c:v>
                </c:pt>
                <c:pt idx="59">
                  <c:v>17.600000000000001</c:v>
                </c:pt>
                <c:pt idx="60">
                  <c:v>17.7</c:v>
                </c:pt>
                <c:pt idx="61">
                  <c:v>17.8</c:v>
                </c:pt>
                <c:pt idx="62">
                  <c:v>17.899999999999999</c:v>
                </c:pt>
                <c:pt idx="63">
                  <c:v>18</c:v>
                </c:pt>
                <c:pt idx="64">
                  <c:v>18.100000000000001</c:v>
                </c:pt>
                <c:pt idx="65">
                  <c:v>18.2</c:v>
                </c:pt>
                <c:pt idx="66">
                  <c:v>18.3</c:v>
                </c:pt>
                <c:pt idx="67">
                  <c:v>18.399999999999999</c:v>
                </c:pt>
                <c:pt idx="68">
                  <c:v>18.5</c:v>
                </c:pt>
                <c:pt idx="69">
                  <c:v>18.600000000000001</c:v>
                </c:pt>
                <c:pt idx="70">
                  <c:v>18.7</c:v>
                </c:pt>
                <c:pt idx="71">
                  <c:v>18.8</c:v>
                </c:pt>
                <c:pt idx="72">
                  <c:v>18.899999999999999</c:v>
                </c:pt>
                <c:pt idx="73">
                  <c:v>19</c:v>
                </c:pt>
                <c:pt idx="74">
                  <c:v>19.100000000000001</c:v>
                </c:pt>
                <c:pt idx="75">
                  <c:v>19.2</c:v>
                </c:pt>
                <c:pt idx="76">
                  <c:v>19.2</c:v>
                </c:pt>
                <c:pt idx="77">
                  <c:v>19.3</c:v>
                </c:pt>
                <c:pt idx="78">
                  <c:v>19.399999999999999</c:v>
                </c:pt>
                <c:pt idx="79">
                  <c:v>19.5</c:v>
                </c:pt>
                <c:pt idx="80">
                  <c:v>19.600000000000001</c:v>
                </c:pt>
                <c:pt idx="81">
                  <c:v>19.7</c:v>
                </c:pt>
                <c:pt idx="82">
                  <c:v>19.7</c:v>
                </c:pt>
                <c:pt idx="83">
                  <c:v>19.8</c:v>
                </c:pt>
                <c:pt idx="84">
                  <c:v>19.899999999999999</c:v>
                </c:pt>
                <c:pt idx="85">
                  <c:v>20</c:v>
                </c:pt>
                <c:pt idx="86">
                  <c:v>20</c:v>
                </c:pt>
                <c:pt idx="87">
                  <c:v>20.100000000000001</c:v>
                </c:pt>
                <c:pt idx="88">
                  <c:v>20.100000000000001</c:v>
                </c:pt>
                <c:pt idx="89">
                  <c:v>20.2</c:v>
                </c:pt>
                <c:pt idx="90">
                  <c:v>20.3</c:v>
                </c:pt>
                <c:pt idx="91">
                  <c:v>20.3</c:v>
                </c:pt>
                <c:pt idx="92">
                  <c:v>20.399999999999999</c:v>
                </c:pt>
                <c:pt idx="93">
                  <c:v>20.399999999999999</c:v>
                </c:pt>
                <c:pt idx="94">
                  <c:v>20.5</c:v>
                </c:pt>
                <c:pt idx="95">
                  <c:v>20.5</c:v>
                </c:pt>
                <c:pt idx="96">
                  <c:v>20.6</c:v>
                </c:pt>
                <c:pt idx="97">
                  <c:v>20.6</c:v>
                </c:pt>
                <c:pt idx="98">
                  <c:v>20.7</c:v>
                </c:pt>
                <c:pt idx="99">
                  <c:v>20.7</c:v>
                </c:pt>
                <c:pt idx="100">
                  <c:v>20.7</c:v>
                </c:pt>
                <c:pt idx="101">
                  <c:v>20.8</c:v>
                </c:pt>
                <c:pt idx="102">
                  <c:v>20.8</c:v>
                </c:pt>
                <c:pt idx="103">
                  <c:v>20.8</c:v>
                </c:pt>
                <c:pt idx="104">
                  <c:v>20.9</c:v>
                </c:pt>
                <c:pt idx="105">
                  <c:v>20.9</c:v>
                </c:pt>
                <c:pt idx="106">
                  <c:v>20.9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D-4B0D-923A-1AA4E152D89A}"/>
            </c:ext>
          </c:extLst>
        </c:ser>
        <c:ser>
          <c:idx val="1"/>
          <c:order val="1"/>
          <c:tx>
            <c:strRef>
              <c:f>PTXLimits!$C$1</c:f>
              <c:strCache>
                <c:ptCount val="1"/>
                <c:pt idx="0">
                  <c:v>Med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PTXLimits!$A$2:$A$134</c:f>
              <c:numCache>
                <c:formatCode>General</c:formatCode>
                <c:ptCount val="13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</c:numCache>
            </c:numRef>
          </c:xVal>
          <c:yVal>
            <c:numRef>
              <c:f>PTXLimits!$C$2:$C$134</c:f>
              <c:numCache>
                <c:formatCode>General</c:formatCode>
                <c:ptCount val="133"/>
                <c:pt idx="0">
                  <c:v>7.7</c:v>
                </c:pt>
                <c:pt idx="1">
                  <c:v>7.9</c:v>
                </c:pt>
                <c:pt idx="2">
                  <c:v>8.1</c:v>
                </c:pt>
                <c:pt idx="3">
                  <c:v>8.3000000000000007</c:v>
                </c:pt>
                <c:pt idx="4">
                  <c:v>8.4</c:v>
                </c:pt>
                <c:pt idx="5">
                  <c:v>8.6</c:v>
                </c:pt>
                <c:pt idx="6">
                  <c:v>8.8000000000000007</c:v>
                </c:pt>
                <c:pt idx="7">
                  <c:v>9</c:v>
                </c:pt>
                <c:pt idx="8">
                  <c:v>9.1999999999999993</c:v>
                </c:pt>
                <c:pt idx="9">
                  <c:v>9.4</c:v>
                </c:pt>
                <c:pt idx="10">
                  <c:v>9.5</c:v>
                </c:pt>
                <c:pt idx="11">
                  <c:v>9.6999999999999993</c:v>
                </c:pt>
                <c:pt idx="12">
                  <c:v>9.9</c:v>
                </c:pt>
                <c:pt idx="13">
                  <c:v>10.1</c:v>
                </c:pt>
                <c:pt idx="14">
                  <c:v>10.199999999999999</c:v>
                </c:pt>
                <c:pt idx="15">
                  <c:v>10.4</c:v>
                </c:pt>
                <c:pt idx="16">
                  <c:v>10.5</c:v>
                </c:pt>
                <c:pt idx="17">
                  <c:v>10.7</c:v>
                </c:pt>
                <c:pt idx="18">
                  <c:v>10.8</c:v>
                </c:pt>
                <c:pt idx="19">
                  <c:v>11</c:v>
                </c:pt>
                <c:pt idx="20">
                  <c:v>11.1</c:v>
                </c:pt>
                <c:pt idx="21">
                  <c:v>11.3</c:v>
                </c:pt>
                <c:pt idx="22">
                  <c:v>11.4</c:v>
                </c:pt>
                <c:pt idx="23">
                  <c:v>11.6</c:v>
                </c:pt>
                <c:pt idx="24">
                  <c:v>11.7</c:v>
                </c:pt>
                <c:pt idx="25">
                  <c:v>11.8</c:v>
                </c:pt>
                <c:pt idx="26">
                  <c:v>11.9</c:v>
                </c:pt>
                <c:pt idx="27">
                  <c:v>12.1</c:v>
                </c:pt>
                <c:pt idx="28">
                  <c:v>12.2</c:v>
                </c:pt>
                <c:pt idx="29">
                  <c:v>12.3</c:v>
                </c:pt>
                <c:pt idx="30">
                  <c:v>12.4</c:v>
                </c:pt>
                <c:pt idx="31">
                  <c:v>12.5</c:v>
                </c:pt>
                <c:pt idx="32">
                  <c:v>12.6</c:v>
                </c:pt>
                <c:pt idx="33">
                  <c:v>12.8</c:v>
                </c:pt>
                <c:pt idx="34">
                  <c:v>12.9</c:v>
                </c:pt>
                <c:pt idx="35">
                  <c:v>13</c:v>
                </c:pt>
                <c:pt idx="36">
                  <c:v>13.1</c:v>
                </c:pt>
                <c:pt idx="37">
                  <c:v>13.2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13.9</c:v>
                </c:pt>
                <c:pt idx="43">
                  <c:v>14</c:v>
                </c:pt>
                <c:pt idx="44">
                  <c:v>14.1</c:v>
                </c:pt>
                <c:pt idx="45">
                  <c:v>14.2</c:v>
                </c:pt>
                <c:pt idx="46">
                  <c:v>14.4</c:v>
                </c:pt>
                <c:pt idx="47">
                  <c:v>14.5</c:v>
                </c:pt>
                <c:pt idx="48">
                  <c:v>14.6</c:v>
                </c:pt>
                <c:pt idx="49">
                  <c:v>14.7</c:v>
                </c:pt>
                <c:pt idx="50">
                  <c:v>14.8</c:v>
                </c:pt>
                <c:pt idx="51">
                  <c:v>14.8</c:v>
                </c:pt>
                <c:pt idx="52">
                  <c:v>14.9</c:v>
                </c:pt>
                <c:pt idx="53">
                  <c:v>15</c:v>
                </c:pt>
                <c:pt idx="54">
                  <c:v>15.1</c:v>
                </c:pt>
                <c:pt idx="55">
                  <c:v>15.1</c:v>
                </c:pt>
                <c:pt idx="56">
                  <c:v>15.2</c:v>
                </c:pt>
                <c:pt idx="57">
                  <c:v>15.3</c:v>
                </c:pt>
                <c:pt idx="58">
                  <c:v>15.4</c:v>
                </c:pt>
                <c:pt idx="59">
                  <c:v>15.4</c:v>
                </c:pt>
                <c:pt idx="60">
                  <c:v>15.5</c:v>
                </c:pt>
                <c:pt idx="61">
                  <c:v>15.6</c:v>
                </c:pt>
                <c:pt idx="62">
                  <c:v>15.7</c:v>
                </c:pt>
                <c:pt idx="63">
                  <c:v>15.8</c:v>
                </c:pt>
                <c:pt idx="64">
                  <c:v>15.9</c:v>
                </c:pt>
                <c:pt idx="65">
                  <c:v>16</c:v>
                </c:pt>
                <c:pt idx="66">
                  <c:v>16.100000000000001</c:v>
                </c:pt>
                <c:pt idx="67">
                  <c:v>16.100000000000001</c:v>
                </c:pt>
                <c:pt idx="68">
                  <c:v>16.2</c:v>
                </c:pt>
                <c:pt idx="69">
                  <c:v>16.3</c:v>
                </c:pt>
                <c:pt idx="70">
                  <c:v>16.399999999999999</c:v>
                </c:pt>
                <c:pt idx="71">
                  <c:v>16.5</c:v>
                </c:pt>
                <c:pt idx="72">
                  <c:v>16.600000000000001</c:v>
                </c:pt>
                <c:pt idx="73">
                  <c:v>16.7</c:v>
                </c:pt>
                <c:pt idx="74">
                  <c:v>16.8</c:v>
                </c:pt>
                <c:pt idx="75">
                  <c:v>16.8</c:v>
                </c:pt>
                <c:pt idx="76">
                  <c:v>16.899999999999999</c:v>
                </c:pt>
                <c:pt idx="77">
                  <c:v>17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17.2</c:v>
                </c:pt>
                <c:pt idx="81">
                  <c:v>17.3</c:v>
                </c:pt>
                <c:pt idx="82">
                  <c:v>17.399999999999999</c:v>
                </c:pt>
                <c:pt idx="83">
                  <c:v>17.399999999999999</c:v>
                </c:pt>
                <c:pt idx="84">
                  <c:v>17.5</c:v>
                </c:pt>
                <c:pt idx="85">
                  <c:v>17.5</c:v>
                </c:pt>
                <c:pt idx="86">
                  <c:v>17.600000000000001</c:v>
                </c:pt>
                <c:pt idx="87">
                  <c:v>17.600000000000001</c:v>
                </c:pt>
                <c:pt idx="88">
                  <c:v>17.7</c:v>
                </c:pt>
                <c:pt idx="89">
                  <c:v>17.7</c:v>
                </c:pt>
                <c:pt idx="90">
                  <c:v>17.8</c:v>
                </c:pt>
                <c:pt idx="91">
                  <c:v>17.8</c:v>
                </c:pt>
                <c:pt idx="92">
                  <c:v>17.8</c:v>
                </c:pt>
                <c:pt idx="93">
                  <c:v>17.899999999999999</c:v>
                </c:pt>
                <c:pt idx="94">
                  <c:v>17.899999999999999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D-4B0D-923A-1AA4E152D89A}"/>
            </c:ext>
          </c:extLst>
        </c:ser>
        <c:ser>
          <c:idx val="2"/>
          <c:order val="2"/>
          <c:tx>
            <c:strRef>
              <c:f>PTXLimits!$D$1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PTXLimits!$A$2:$A$134</c:f>
              <c:numCache>
                <c:formatCode>General</c:formatCode>
                <c:ptCount val="13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</c:numCache>
            </c:numRef>
          </c:xVal>
          <c:yVal>
            <c:numRef>
              <c:f>PTXLimits!$D$2:$D$134</c:f>
              <c:numCache>
                <c:formatCode>General</c:formatCode>
                <c:ptCount val="133"/>
                <c:pt idx="0">
                  <c:v>6</c:v>
                </c:pt>
                <c:pt idx="1">
                  <c:v>6.2</c:v>
                </c:pt>
                <c:pt idx="2">
                  <c:v>6.3</c:v>
                </c:pt>
                <c:pt idx="3">
                  <c:v>6.5</c:v>
                </c:pt>
                <c:pt idx="4">
                  <c:v>6.7</c:v>
                </c:pt>
                <c:pt idx="5">
                  <c:v>6.8</c:v>
                </c:pt>
                <c:pt idx="6">
                  <c:v>7</c:v>
                </c:pt>
                <c:pt idx="7">
                  <c:v>7.2</c:v>
                </c:pt>
                <c:pt idx="8">
                  <c:v>7.3</c:v>
                </c:pt>
                <c:pt idx="9">
                  <c:v>7.5</c:v>
                </c:pt>
                <c:pt idx="10">
                  <c:v>7.7</c:v>
                </c:pt>
                <c:pt idx="11">
                  <c:v>7.8</c:v>
                </c:pt>
                <c:pt idx="12">
                  <c:v>8</c:v>
                </c:pt>
                <c:pt idx="13">
                  <c:v>8.1</c:v>
                </c:pt>
                <c:pt idx="14">
                  <c:v>8.3000000000000007</c:v>
                </c:pt>
                <c:pt idx="15">
                  <c:v>8.4</c:v>
                </c:pt>
                <c:pt idx="16">
                  <c:v>8.5</c:v>
                </c:pt>
                <c:pt idx="17">
                  <c:v>8.6999999999999993</c:v>
                </c:pt>
                <c:pt idx="18">
                  <c:v>8.8000000000000007</c:v>
                </c:pt>
                <c:pt idx="19">
                  <c:v>8.9</c:v>
                </c:pt>
                <c:pt idx="20">
                  <c:v>9.1</c:v>
                </c:pt>
                <c:pt idx="21">
                  <c:v>9.1999999999999993</c:v>
                </c:pt>
                <c:pt idx="22">
                  <c:v>9.3000000000000007</c:v>
                </c:pt>
                <c:pt idx="23">
                  <c:v>9.5</c:v>
                </c:pt>
                <c:pt idx="24">
                  <c:v>9.6</c:v>
                </c:pt>
                <c:pt idx="25">
                  <c:v>9.8000000000000007</c:v>
                </c:pt>
                <c:pt idx="26">
                  <c:v>9.9</c:v>
                </c:pt>
                <c:pt idx="27">
                  <c:v>10.1</c:v>
                </c:pt>
                <c:pt idx="28">
                  <c:v>10.199999999999999</c:v>
                </c:pt>
                <c:pt idx="29">
                  <c:v>10.4</c:v>
                </c:pt>
                <c:pt idx="30">
                  <c:v>10.5</c:v>
                </c:pt>
                <c:pt idx="31">
                  <c:v>10.7</c:v>
                </c:pt>
                <c:pt idx="32">
                  <c:v>10.8</c:v>
                </c:pt>
                <c:pt idx="33">
                  <c:v>11</c:v>
                </c:pt>
                <c:pt idx="34">
                  <c:v>11.1</c:v>
                </c:pt>
                <c:pt idx="35">
                  <c:v>11.3</c:v>
                </c:pt>
                <c:pt idx="36">
                  <c:v>11.4</c:v>
                </c:pt>
                <c:pt idx="37">
                  <c:v>11.5</c:v>
                </c:pt>
                <c:pt idx="38">
                  <c:v>11.6</c:v>
                </c:pt>
                <c:pt idx="39">
                  <c:v>11.7</c:v>
                </c:pt>
                <c:pt idx="40">
                  <c:v>11.8</c:v>
                </c:pt>
                <c:pt idx="41">
                  <c:v>11.9</c:v>
                </c:pt>
                <c:pt idx="42">
                  <c:v>12</c:v>
                </c:pt>
                <c:pt idx="43">
                  <c:v>12</c:v>
                </c:pt>
                <c:pt idx="44">
                  <c:v>12.1</c:v>
                </c:pt>
                <c:pt idx="45">
                  <c:v>12.2</c:v>
                </c:pt>
                <c:pt idx="46">
                  <c:v>12.3</c:v>
                </c:pt>
                <c:pt idx="47">
                  <c:v>12.4</c:v>
                </c:pt>
                <c:pt idx="48">
                  <c:v>12.5</c:v>
                </c:pt>
                <c:pt idx="49">
                  <c:v>12.6</c:v>
                </c:pt>
                <c:pt idx="50">
                  <c:v>12.7</c:v>
                </c:pt>
                <c:pt idx="51">
                  <c:v>12.8</c:v>
                </c:pt>
                <c:pt idx="52">
                  <c:v>12.9</c:v>
                </c:pt>
                <c:pt idx="53">
                  <c:v>13</c:v>
                </c:pt>
                <c:pt idx="54">
                  <c:v>13.1</c:v>
                </c:pt>
                <c:pt idx="55">
                  <c:v>13.1</c:v>
                </c:pt>
                <c:pt idx="56">
                  <c:v>13.2</c:v>
                </c:pt>
                <c:pt idx="57">
                  <c:v>13.3</c:v>
                </c:pt>
                <c:pt idx="58">
                  <c:v>13.4</c:v>
                </c:pt>
                <c:pt idx="59">
                  <c:v>13.5</c:v>
                </c:pt>
                <c:pt idx="60">
                  <c:v>13.6</c:v>
                </c:pt>
                <c:pt idx="61">
                  <c:v>13.7</c:v>
                </c:pt>
                <c:pt idx="62">
                  <c:v>13.7</c:v>
                </c:pt>
                <c:pt idx="63">
                  <c:v>13.8</c:v>
                </c:pt>
                <c:pt idx="64">
                  <c:v>13.8</c:v>
                </c:pt>
                <c:pt idx="65">
                  <c:v>13.9</c:v>
                </c:pt>
                <c:pt idx="66">
                  <c:v>13.9</c:v>
                </c:pt>
                <c:pt idx="67">
                  <c:v>14</c:v>
                </c:pt>
                <c:pt idx="68">
                  <c:v>14</c:v>
                </c:pt>
                <c:pt idx="69">
                  <c:v>14.1</c:v>
                </c:pt>
                <c:pt idx="70">
                  <c:v>14.1</c:v>
                </c:pt>
                <c:pt idx="71">
                  <c:v>14.2</c:v>
                </c:pt>
                <c:pt idx="72">
                  <c:v>14.2</c:v>
                </c:pt>
                <c:pt idx="73">
                  <c:v>14.2</c:v>
                </c:pt>
                <c:pt idx="74">
                  <c:v>14.3</c:v>
                </c:pt>
                <c:pt idx="75">
                  <c:v>14.3</c:v>
                </c:pt>
                <c:pt idx="76">
                  <c:v>14.3</c:v>
                </c:pt>
                <c:pt idx="77">
                  <c:v>14.3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14.4</c:v>
                </c:pt>
                <c:pt idx="82">
                  <c:v>14.5</c:v>
                </c:pt>
                <c:pt idx="83">
                  <c:v>14.5</c:v>
                </c:pt>
                <c:pt idx="84">
                  <c:v>14.5</c:v>
                </c:pt>
                <c:pt idx="85">
                  <c:v>14.5</c:v>
                </c:pt>
                <c:pt idx="86">
                  <c:v>14.6</c:v>
                </c:pt>
                <c:pt idx="87">
                  <c:v>14.6</c:v>
                </c:pt>
                <c:pt idx="88">
                  <c:v>14.7</c:v>
                </c:pt>
                <c:pt idx="89">
                  <c:v>14.7</c:v>
                </c:pt>
                <c:pt idx="90">
                  <c:v>14.8</c:v>
                </c:pt>
                <c:pt idx="91">
                  <c:v>14.8</c:v>
                </c:pt>
                <c:pt idx="92">
                  <c:v>14.8</c:v>
                </c:pt>
                <c:pt idx="93">
                  <c:v>14.9</c:v>
                </c:pt>
                <c:pt idx="94">
                  <c:v>14.9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8D-4B0D-923A-1AA4E152D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603368"/>
        <c:axId val="215365104"/>
      </c:scatterChart>
      <c:valAx>
        <c:axId val="25460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65104"/>
        <c:crosses val="autoZero"/>
        <c:crossBetween val="midCat"/>
        <c:majorUnit val="12"/>
        <c:minorUnit val="3"/>
      </c:valAx>
      <c:valAx>
        <c:axId val="2153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03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4</xdr:row>
      <xdr:rowOff>82550</xdr:rowOff>
    </xdr:from>
    <xdr:to>
      <xdr:col>16</xdr:col>
      <xdr:colOff>571500</xdr:colOff>
      <xdr:row>21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21</xdr:row>
      <xdr:rowOff>12700</xdr:rowOff>
    </xdr:from>
    <xdr:to>
      <xdr:col>7</xdr:col>
      <xdr:colOff>315912</xdr:colOff>
      <xdr:row>35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147637</xdr:colOff>
      <xdr:row>35</xdr:row>
      <xdr:rowOff>149225</xdr:rowOff>
    </xdr:from>
    <xdr:to>
      <xdr:col>7</xdr:col>
      <xdr:colOff>363537</xdr:colOff>
      <xdr:row>50</xdr:row>
      <xdr:rowOff>34925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107950</xdr:colOff>
      <xdr:row>0</xdr:row>
      <xdr:rowOff>82550</xdr:rowOff>
    </xdr:from>
    <xdr:to>
      <xdr:col>21</xdr:col>
      <xdr:colOff>603250</xdr:colOff>
      <xdr:row>25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373CAB-866A-403D-857B-5D409B4B7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171450</xdr:rowOff>
    </xdr:from>
    <xdr:to>
      <xdr:col>20</xdr:col>
      <xdr:colOff>66675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6:J12" totalsRowShown="0" headerRowDxfId="32" dataDxfId="31">
  <autoFilter ref="B6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Date &amp; Time" dataDxfId="30"/>
    <tableColumn id="3" name="Bili" dataDxfId="29"/>
    <tableColumn id="8" name="Source" dataDxfId="28"/>
    <tableColumn id="2" name="HOL" dataDxfId="3">
      <calculatedColumnFormula>IF(Table3[[#This Row],[Date &amp; Time]]="","",ROUND((Table3[[#This Row],[Date &amp; Time]]-birth)*24,0))</calculatedColumnFormula>
    </tableColumn>
    <tableColumn id="4" name="ROR (mg/hr)" dataDxfId="27"/>
    <tableColumn id="9" name="ROR _x000a_(mg/day)" dataDxfId="2">
      <calculatedColumnFormula>IF(OR(Table3[[#This Row],[ROR (mg/hr)]]="N/A",Table3[[#This Row],[ROR (mg/hr)]]=""),"",CONCATENATE(Table3[[#This Row],[ROR (mg/hr)]]*24," mg/day "))</calculatedColumnFormula>
    </tableColumn>
    <tableColumn id="5" name="Interval _x000a_(hours)" dataDxfId="26"/>
    <tableColumn id="6" name="Phototherapy _x000a_Threshold" dataDxfId="1">
      <calculatedColumnFormula>IF(Table3[[#This Row],[HOL]]="","",IF(ISBLANK(VLOOKUP(Table3[[#This Row],[HOL]],tblPTXLimits[],IF(risk="low",2,IF(risk="medium",3,4)),FALSE)),"No data",VLOOKUP(Table3[[#This Row],[HOL]],tblPTXLimits[],IF(risk="low",2,IF(risk="medium",3,4)),FALSE)))</calculatedColumnFormula>
    </tableColumn>
    <tableColumn id="7" name="Exchange _x000a_Threshold" dataDxfId="0">
      <calculatedColumnFormula>IF(Table3[[#This Row],[HOL]]="","",IF(ISBLANK(VLOOKUP(Table3[[#This Row],[HOL]],tblXLimits[],IF(risk="low",2,IF(risk="medium",3,4)),FALSE)),"No data",VLOOKUP(Table3[[#This Row],[HOL]],tblXLimits[],IF(risk="low",2,IF(risk="medium",3,4)),FALSE)))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33" displayName="Table33" ref="C15:J21" totalsRowShown="0" headerRowDxfId="25" dataDxfId="24">
  <autoFilter ref="C15:J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HOL" dataDxfId="23"/>
    <tableColumn id="3" name="Bili" dataDxfId="22"/>
    <tableColumn id="8" name="Source" dataDxfId="21"/>
    <tableColumn id="4" name="ROR (mg/hr)" dataDxfId="20"/>
    <tableColumn id="9" name="ROR _x000a_(mg/day)" dataDxfId="6">
      <calculatedColumnFormula>IF(OR(Table33[[#This Row],[ROR (mg/hr)]]="N/A",Table33[[#This Row],[ROR (mg/hr)]]=""),"",CONCATENATE(Table33[[#This Row],[ROR (mg/hr)]]*24," mg/day "))</calculatedColumnFormula>
    </tableColumn>
    <tableColumn id="5" name="Interval _x000a_(hours)" dataDxfId="19"/>
    <tableColumn id="6" name="Phototherapy _x000a_Threshold" dataDxfId="5">
      <calculatedColumnFormula>IF(Table33[[#This Row],[HOL]]="","",IF(ISBLANK(VLOOKUP(Table33[[#This Row],[HOL]],tblPTXLimits[],IF(risk="low",2,IF(risk="medium",3,4)),FALSE)),"No data",VLOOKUP(Table33[[#This Row],[HOL]],tblPTXLimits[],IF(risk="low",2,IF(risk="medium",3,4)),FALSE)))</calculatedColumnFormula>
    </tableColumn>
    <tableColumn id="7" name="Exchange _x000a_Threshold" dataDxfId="4">
      <calculatedColumnFormula>IF(Table33[[#This Row],[HOL]]="","",IF(ISBLANK(VLOOKUP(Table33[[#This Row],[HOL]],tblXLimits[],IF(risk="low",2,IF(risk="medium",3,4)),FALSE)),"No data",VLOOKUP(Table33[[#This Row],[HOL]],tblXLimits[],IF(risk="low",2,IF(risk="medium",3,4)),FALSE)))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F19" totalsRowShown="0">
  <autoFilter ref="A1:F19"/>
  <tableColumns count="6">
    <tableColumn id="1" name="Postnatal Age (hours)"/>
    <tableColumn id="2" name="L-I Risk"/>
    <tableColumn id="3" name="H-I Risk"/>
    <tableColumn id="4" name="H Risk"/>
    <tableColumn id="5" name="HOL"/>
    <tableColumn id="6" name="Bili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blPTXLimits" displayName="tblPTXLimits" ref="A1:D134" totalsRowShown="0" headerRowDxfId="18" dataDxfId="17">
  <autoFilter ref="A1:D134">
    <filterColumn colId="0" hiddenButton="1"/>
    <filterColumn colId="1" hiddenButton="1"/>
    <filterColumn colId="2" hiddenButton="1"/>
    <filterColumn colId="3" hiddenButton="1"/>
  </autoFilter>
  <tableColumns count="4">
    <tableColumn id="1" name="HOL" dataDxfId="16"/>
    <tableColumn id="2" name="Low" dataDxfId="15"/>
    <tableColumn id="3" name="Med" dataDxfId="14"/>
    <tableColumn id="4" name="High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blXLimits" displayName="tblXLimits" ref="A1:D134" totalsRowShown="0" headerRowDxfId="12" dataDxfId="11">
  <autoFilter ref="A1:D134">
    <filterColumn colId="0" hiddenButton="1"/>
    <filterColumn colId="1" hiddenButton="1"/>
    <filterColumn colId="2" hiddenButton="1"/>
    <filterColumn colId="3" hiddenButton="1"/>
  </autoFilter>
  <tableColumns count="4">
    <tableColumn id="1" name="HOL" dataDxfId="10"/>
    <tableColumn id="2" name="Low" dataDxfId="9"/>
    <tableColumn id="3" name="Med" dataDxfId="8"/>
    <tableColumn id="4" name="High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workbookViewId="0">
      <selection activeCell="C16" sqref="C16:E21"/>
    </sheetView>
  </sheetViews>
  <sheetFormatPr defaultRowHeight="14.5" x14ac:dyDescent="0.35"/>
  <cols>
    <col min="2" max="2" width="18.453125" customWidth="1"/>
    <col min="3" max="3" width="12.1796875" customWidth="1"/>
    <col min="4" max="4" width="8.453125" customWidth="1"/>
    <col min="5" max="5" width="11.54296875" customWidth="1"/>
    <col min="6" max="6" width="12.453125" customWidth="1"/>
    <col min="7" max="7" width="16.7265625" customWidth="1"/>
    <col min="8" max="8" width="11.26953125" customWidth="1"/>
    <col min="9" max="9" width="14.54296875" customWidth="1"/>
    <col min="10" max="11" width="10" customWidth="1"/>
    <col min="12" max="12" width="13.26953125" customWidth="1"/>
    <col min="14" max="14" width="10.453125" customWidth="1"/>
    <col min="15" max="15" width="17" customWidth="1"/>
  </cols>
  <sheetData>
    <row r="2" spans="2:21" x14ac:dyDescent="0.35">
      <c r="B2" s="15" t="s">
        <v>13</v>
      </c>
      <c r="C2" s="16" t="s">
        <v>15</v>
      </c>
      <c r="D2" s="17" t="s">
        <v>16</v>
      </c>
      <c r="F2" s="9" t="s">
        <v>17</v>
      </c>
      <c r="I2" s="9" t="s">
        <v>18</v>
      </c>
    </row>
    <row r="3" spans="2:21" x14ac:dyDescent="0.35">
      <c r="B3" s="21">
        <v>42885.5</v>
      </c>
      <c r="C3" s="14" t="str">
        <f ca="1">CONCATENATE(ROUND((NOW()-birth)*24,0)," HOL ")</f>
        <v xml:space="preserve">340 HOL </v>
      </c>
      <c r="D3" s="22" t="s">
        <v>34</v>
      </c>
      <c r="F3" s="9" t="s">
        <v>36</v>
      </c>
      <c r="I3" s="3"/>
      <c r="O3" s="3"/>
      <c r="U3" s="3"/>
    </row>
    <row r="4" spans="2:21" x14ac:dyDescent="0.35">
      <c r="I4" s="3"/>
      <c r="O4" s="2"/>
      <c r="U4" s="3"/>
    </row>
    <row r="5" spans="2:21" x14ac:dyDescent="0.35">
      <c r="I5" s="3"/>
      <c r="U5" s="3"/>
    </row>
    <row r="6" spans="2:21" ht="29" x14ac:dyDescent="0.35">
      <c r="B6" s="5" t="s">
        <v>6</v>
      </c>
      <c r="C6" s="5" t="s">
        <v>4</v>
      </c>
      <c r="D6" s="5" t="s">
        <v>10</v>
      </c>
      <c r="E6" s="5" t="s">
        <v>5</v>
      </c>
      <c r="F6" s="6" t="s">
        <v>35</v>
      </c>
      <c r="G6" s="6" t="s">
        <v>14</v>
      </c>
      <c r="H6" s="6" t="s">
        <v>12</v>
      </c>
      <c r="I6" s="6" t="s">
        <v>7</v>
      </c>
      <c r="J6" s="6" t="s">
        <v>8</v>
      </c>
    </row>
    <row r="7" spans="2:21" x14ac:dyDescent="0.35">
      <c r="B7" s="13">
        <v>42885.833333333336</v>
      </c>
      <c r="C7" s="12">
        <v>9</v>
      </c>
      <c r="D7" s="12" t="s">
        <v>11</v>
      </c>
      <c r="E7" s="4">
        <f>IF(Table3[[#This Row],[Date &amp; Time]]="","",ROUND((Table3[[#This Row],[Date &amp; Time]]-birth)*24,0))</f>
        <v>8</v>
      </c>
      <c r="F7" s="4" t="s">
        <v>9</v>
      </c>
      <c r="G7" s="4" t="str">
        <f>IF(OR(Table3[[#This Row],[ROR (mg/hr)]]="N/A",Table3[[#This Row],[ROR (mg/hr)]]=""),"",CONCATENATE(Table3[[#This Row],[ROR (mg/hr)]]*24," mg/day "))</f>
        <v/>
      </c>
      <c r="H7" s="4" t="s">
        <v>9</v>
      </c>
      <c r="I7" s="4" t="e">
        <f>IF(Table3[[#This Row],[HOL]]="","",IF(ISBLANK(VLOOKUP(Table3[[#This Row],[HOL]],tblPTXLimits[],IF(risk="low",2,IF(risk="medium",3,4)),FALSE)),"No data",VLOOKUP(Table3[[#This Row],[HOL]],tblPTXLimits[],IF(risk="low",2,IF(risk="medium",3,4)),FALSE)))</f>
        <v>#N/A</v>
      </c>
      <c r="J7" s="4" t="e">
        <f>IF(Table3[[#This Row],[HOL]]="","",IF(ISBLANK(VLOOKUP(Table3[[#This Row],[HOL]],tblXLimits[],IF(risk="low",2,IF(risk="medium",3,4)),FALSE)),"No data",VLOOKUP(Table3[[#This Row],[HOL]],tblXLimits[],IF(risk="low",2,IF(risk="medium",3,4)),FALSE)))</f>
        <v>#N/A</v>
      </c>
    </row>
    <row r="8" spans="2:21" x14ac:dyDescent="0.35">
      <c r="B8" s="13">
        <v>42886.416666666664</v>
      </c>
      <c r="C8" s="12">
        <v>17.2</v>
      </c>
      <c r="D8" s="12" t="s">
        <v>11</v>
      </c>
      <c r="E8" s="4">
        <f>IF(Table3[[#This Row],[Date &amp; Time]]="","",ROUND((Table3[[#This Row],[Date &amp; Time]]-birth)*24,0))</f>
        <v>22</v>
      </c>
      <c r="F8" s="4">
        <f>IF(OR(C8="",C7=""),"",ROUND((C8-C7)/H8,1))</f>
        <v>0.6</v>
      </c>
      <c r="G8" s="4" t="str">
        <f>IF(OR(Table3[[#This Row],[ROR (mg/hr)]]="N/A",Table3[[#This Row],[ROR (mg/hr)]]=""),"",CONCATENATE(Table3[[#This Row],[ROR (mg/hr)]]*24," mg/day "))</f>
        <v xml:space="preserve">14.4 mg/day </v>
      </c>
      <c r="H8" s="4">
        <f>IF(OR(E7="",E8=""),"",E8-E7)</f>
        <v>14</v>
      </c>
      <c r="I8" s="4">
        <f>IF(Table3[[#This Row],[HOL]]="","",IF(ISBLANK(VLOOKUP(Table3[[#This Row],[HOL]],tblPTXLimits[],IF(risk="low",2,IF(risk="medium",3,4)),FALSE)),"No data",VLOOKUP(Table3[[#This Row],[HOL]],tblPTXLimits[],IF(risk="low",2,IF(risk="medium",3,4)),FALSE)))</f>
        <v>9.5</v>
      </c>
      <c r="J8" s="4" t="str">
        <f>IF(Table3[[#This Row],[HOL]]="","",IF(ISBLANK(VLOOKUP(Table3[[#This Row],[HOL]],tblXLimits[],IF(risk="low",2,IF(risk="medium",3,4)),FALSE)),"No data",VLOOKUP(Table3[[#This Row],[HOL]],tblXLimits[],IF(risk="low",2,IF(risk="medium",3,4)),FALSE)))</f>
        <v>No data</v>
      </c>
    </row>
    <row r="9" spans="2:21" x14ac:dyDescent="0.35">
      <c r="B9" s="13">
        <v>42887.166666666664</v>
      </c>
      <c r="C9" s="12">
        <v>19.2</v>
      </c>
      <c r="D9" s="12" t="s">
        <v>11</v>
      </c>
      <c r="E9" s="4">
        <f>IF(Table3[[#This Row],[Date &amp; Time]]="","",ROUND((Table3[[#This Row],[Date &amp; Time]]-birth)*24,0))</f>
        <v>40</v>
      </c>
      <c r="F9" s="4">
        <f t="shared" ref="F9:F12" si="0">IF(OR(C9="",C8=""),"",ROUND((C9-C8)/H9,1))</f>
        <v>0.1</v>
      </c>
      <c r="G9" s="4" t="str">
        <f>IF(OR(Table3[[#This Row],[ROR (mg/hr)]]="N/A",Table3[[#This Row],[ROR (mg/hr)]]=""),"",CONCATENATE(Table3[[#This Row],[ROR (mg/hr)]]*24," mg/day "))</f>
        <v xml:space="preserve">2.4 mg/day </v>
      </c>
      <c r="H9" s="4">
        <f t="shared" ref="H9:H12" si="1">IF(OR(E8="",E9=""),"",E9-E8)</f>
        <v>18</v>
      </c>
      <c r="I9" s="4">
        <f>IF(Table3[[#This Row],[HOL]]="","",IF(ISBLANK(VLOOKUP(Table3[[#This Row],[HOL]],tblPTXLimits[],IF(risk="low",2,IF(risk="medium",3,4)),FALSE)),"No data",VLOOKUP(Table3[[#This Row],[HOL]],tblPTXLimits[],IF(risk="low",2,IF(risk="medium",3,4)),FALSE)))</f>
        <v>12.2</v>
      </c>
      <c r="J9" s="4" t="str">
        <f>IF(Table3[[#This Row],[HOL]]="","",IF(ISBLANK(VLOOKUP(Table3[[#This Row],[HOL]],tblXLimits[],IF(risk="low",2,IF(risk="medium",3,4)),FALSE)),"No data",VLOOKUP(Table3[[#This Row],[HOL]],tblXLimits[],IF(risk="low",2,IF(risk="medium",3,4)),FALSE)))</f>
        <v>No data</v>
      </c>
    </row>
    <row r="10" spans="2:21" x14ac:dyDescent="0.35">
      <c r="B10" s="13"/>
      <c r="C10" s="12"/>
      <c r="D10" s="12"/>
      <c r="E10" s="20" t="str">
        <f>IF(Table3[[#This Row],[Date &amp; Time]]="","",ROUND((Table3[[#This Row],[Date &amp; Time]]-birth)*24,0))</f>
        <v/>
      </c>
      <c r="F10" s="4" t="str">
        <f t="shared" si="0"/>
        <v/>
      </c>
      <c r="G10" s="18" t="str">
        <f>IF(OR(Table3[[#This Row],[ROR (mg/hr)]]="N/A",Table3[[#This Row],[ROR (mg/hr)]]=""),"",CONCATENATE(Table3[[#This Row],[ROR (mg/hr)]]*24," mg/day "))</f>
        <v/>
      </c>
      <c r="H10" s="4" t="str">
        <f t="shared" si="1"/>
        <v/>
      </c>
      <c r="I10" s="18" t="str">
        <f>IF(Table3[[#This Row],[HOL]]="","",IF(ISBLANK(VLOOKUP(Table3[[#This Row],[HOL]],tblPTXLimits[],IF(risk="low",2,IF(risk="medium",3,4)),FALSE)),"No data",VLOOKUP(Table3[[#This Row],[HOL]],tblPTXLimits[],IF(risk="low",2,IF(risk="medium",3,4)),FALSE)))</f>
        <v/>
      </c>
      <c r="J10" s="18" t="str">
        <f>IF(Table3[[#This Row],[HOL]]="","",IF(ISBLANK(VLOOKUP(Table3[[#This Row],[HOL]],tblXLimits[],IF(risk="low",2,IF(risk="medium",3,4)),FALSE)),"No data",VLOOKUP(Table3[[#This Row],[HOL]],tblXLimits[],IF(risk="low",2,IF(risk="medium",3,4)),FALSE)))</f>
        <v/>
      </c>
    </row>
    <row r="11" spans="2:21" x14ac:dyDescent="0.35">
      <c r="B11" s="13"/>
      <c r="C11" s="12"/>
      <c r="D11" s="12"/>
      <c r="E11" s="20" t="str">
        <f>IF(Table3[[#This Row],[Date &amp; Time]]="","",ROUND((Table3[[#This Row],[Date &amp; Time]]-birth)*24,0))</f>
        <v/>
      </c>
      <c r="F11" s="4" t="str">
        <f t="shared" si="0"/>
        <v/>
      </c>
      <c r="G11" s="18" t="str">
        <f>IF(OR(Table3[[#This Row],[ROR (mg/hr)]]="N/A",Table3[[#This Row],[ROR (mg/hr)]]=""),"",CONCATENATE(Table3[[#This Row],[ROR (mg/hr)]]*24," mg/day "))</f>
        <v/>
      </c>
      <c r="H11" s="4" t="str">
        <f t="shared" si="1"/>
        <v/>
      </c>
      <c r="I11" s="18" t="str">
        <f>IF(Table3[[#This Row],[HOL]]="","",IF(ISBLANK(VLOOKUP(Table3[[#This Row],[HOL]],tblPTXLimits[],IF(risk="low",2,IF(risk="medium",3,4)),FALSE)),"No data",VLOOKUP(Table3[[#This Row],[HOL]],tblPTXLimits[],IF(risk="low",2,IF(risk="medium",3,4)),FALSE)))</f>
        <v/>
      </c>
      <c r="J11" s="18" t="str">
        <f>IF(Table3[[#This Row],[HOL]]="","",IF(ISBLANK(VLOOKUP(Table3[[#This Row],[HOL]],tblXLimits[],IF(risk="low",2,IF(risk="medium",3,4)),FALSE)),"No data",VLOOKUP(Table3[[#This Row],[HOL]],tblXLimits[],IF(risk="low",2,IF(risk="medium",3,4)),FALSE)))</f>
        <v/>
      </c>
    </row>
    <row r="12" spans="2:21" x14ac:dyDescent="0.35">
      <c r="B12" s="13"/>
      <c r="C12" s="12"/>
      <c r="D12" s="12"/>
      <c r="E12" s="20" t="str">
        <f>IF(Table3[[#This Row],[Date &amp; Time]]="","",ROUND((Table3[[#This Row],[Date &amp; Time]]-birth)*24,0))</f>
        <v/>
      </c>
      <c r="F12" s="4" t="str">
        <f t="shared" si="0"/>
        <v/>
      </c>
      <c r="G12" s="18" t="str">
        <f>IF(OR(Table3[[#This Row],[ROR (mg/hr)]]="N/A",Table3[[#This Row],[ROR (mg/hr)]]=""),"",CONCATENATE(Table3[[#This Row],[ROR (mg/hr)]]*24," mg/day "))</f>
        <v/>
      </c>
      <c r="H12" s="4" t="str">
        <f t="shared" si="1"/>
        <v/>
      </c>
      <c r="I12" s="18" t="str">
        <f>IF(Table3[[#This Row],[HOL]]="","",IF(ISBLANK(VLOOKUP(Table3[[#This Row],[HOL]],tblPTXLimits[],IF(risk="low",2,IF(risk="medium",3,4)),FALSE)),"No data",VLOOKUP(Table3[[#This Row],[HOL]],tblPTXLimits[],IF(risk="low",2,IF(risk="medium",3,4)),FALSE)))</f>
        <v/>
      </c>
      <c r="J12" s="18" t="str">
        <f>IF(Table3[[#This Row],[HOL]]="","",IF(ISBLANK(VLOOKUP(Table3[[#This Row],[HOL]],tblXLimits[],IF(risk="low",2,IF(risk="medium",3,4)),FALSE)),"No data",VLOOKUP(Table3[[#This Row],[HOL]],tblXLimits[],IF(risk="low",2,IF(risk="medium",3,4)),FALSE)))</f>
        <v/>
      </c>
    </row>
    <row r="15" spans="2:21" ht="29" x14ac:dyDescent="0.35">
      <c r="C15" s="5" t="s">
        <v>5</v>
      </c>
      <c r="D15" s="5" t="s">
        <v>4</v>
      </c>
      <c r="E15" s="5" t="s">
        <v>10</v>
      </c>
      <c r="F15" s="6" t="s">
        <v>35</v>
      </c>
      <c r="G15" s="6" t="s">
        <v>14</v>
      </c>
      <c r="H15" s="6" t="s">
        <v>12</v>
      </c>
      <c r="I15" s="6" t="s">
        <v>7</v>
      </c>
      <c r="J15" s="6" t="s">
        <v>8</v>
      </c>
    </row>
    <row r="16" spans="2:21" x14ac:dyDescent="0.35">
      <c r="C16" s="12">
        <v>20</v>
      </c>
      <c r="D16" s="12">
        <v>9</v>
      </c>
      <c r="E16" s="12" t="s">
        <v>11</v>
      </c>
      <c r="F16" s="4" t="s">
        <v>9</v>
      </c>
      <c r="G16" s="4" t="str">
        <f>IF(OR(Table33[[#This Row],[ROR (mg/hr)]]="N/A",Table33[[#This Row],[ROR (mg/hr)]]=""),"",CONCATENATE(Table33[[#This Row],[ROR (mg/hr)]]*24," mg/day "))</f>
        <v/>
      </c>
      <c r="H16" s="4" t="s">
        <v>9</v>
      </c>
      <c r="I16" s="4">
        <f>IF(Table33[[#This Row],[HOL]]="","",IF(ISBLANK(VLOOKUP(Table33[[#This Row],[HOL]],tblPTXLimits[],IF(risk="low",2,IF(risk="medium",3,4)),FALSE)),"No data",VLOOKUP(Table33[[#This Row],[HOL]],tblPTXLimits[],IF(risk="low",2,IF(risk="medium",3,4)),FALSE)))</f>
        <v>9.1999999999999993</v>
      </c>
      <c r="J16" s="4" t="str">
        <f>IF(Table33[[#This Row],[HOL]]="","",IF(ISBLANK(VLOOKUP(Table33[[#This Row],[HOL]],tblXLimits[],IF(risk="low",2,IF(risk="medium",3,4)),FALSE)),"No data",VLOOKUP(Table33[[#This Row],[HOL]],tblXLimits[],IF(risk="low",2,IF(risk="medium",3,4)),FALSE)))</f>
        <v>No data</v>
      </c>
    </row>
    <row r="17" spans="3:10" x14ac:dyDescent="0.35">
      <c r="C17" s="12">
        <v>30</v>
      </c>
      <c r="D17" s="12">
        <v>17.2</v>
      </c>
      <c r="E17" s="12" t="s">
        <v>11</v>
      </c>
      <c r="F17" s="4">
        <f>ROUND((D17-D16)/H17,1)</f>
        <v>0.8</v>
      </c>
      <c r="G17" s="4" t="str">
        <f>IF(OR(Table33[[#This Row],[ROR (mg/hr)]]="N/A",Table33[[#This Row],[ROR (mg/hr)]]=""),"",CONCATENATE(Table33[[#This Row],[ROR (mg/hr)]]*24," mg/day "))</f>
        <v xml:space="preserve">19.2 mg/day </v>
      </c>
      <c r="H17" s="4">
        <f>C17-C16</f>
        <v>10</v>
      </c>
      <c r="I17" s="4">
        <f>IF(Table33[[#This Row],[HOL]]="","",IF(ISBLANK(VLOOKUP(Table33[[#This Row],[HOL]],tblPTXLimits[],IF(risk="low",2,IF(risk="medium",3,4)),FALSE)),"No data",VLOOKUP(Table33[[#This Row],[HOL]],tblPTXLimits[],IF(risk="low",2,IF(risk="medium",3,4)),FALSE)))</f>
        <v>10.8</v>
      </c>
      <c r="J17" s="4" t="str">
        <f>IF(Table33[[#This Row],[HOL]]="","",IF(ISBLANK(VLOOKUP(Table33[[#This Row],[HOL]],tblXLimits[],IF(risk="low",2,IF(risk="medium",3,4)),FALSE)),"No data",VLOOKUP(Table33[[#This Row],[HOL]],tblXLimits[],IF(risk="low",2,IF(risk="medium",3,4)),FALSE)))</f>
        <v>No data</v>
      </c>
    </row>
    <row r="18" spans="3:10" x14ac:dyDescent="0.35">
      <c r="C18" s="12">
        <v>45</v>
      </c>
      <c r="D18" s="12">
        <v>19.2</v>
      </c>
      <c r="E18" s="12" t="s">
        <v>11</v>
      </c>
      <c r="F18" s="4">
        <f>ROUND((D18-D17)/H18,1)</f>
        <v>0.1</v>
      </c>
      <c r="G18" s="4" t="str">
        <f>IF(OR(Table33[[#This Row],[ROR (mg/hr)]]="N/A",Table33[[#This Row],[ROR (mg/hr)]]=""),"",CONCATENATE(Table33[[#This Row],[ROR (mg/hr)]]*24," mg/day "))</f>
        <v xml:space="preserve">2.4 mg/day </v>
      </c>
      <c r="H18" s="4">
        <f>C18-C17</f>
        <v>15</v>
      </c>
      <c r="I18" s="4">
        <f>IF(Table33[[#This Row],[HOL]]="","",IF(ISBLANK(VLOOKUP(Table33[[#This Row],[HOL]],tblPTXLimits[],IF(risk="low",2,IF(risk="medium",3,4)),FALSE)),"No data",VLOOKUP(Table33[[#This Row],[HOL]],tblPTXLimits[],IF(risk="low",2,IF(risk="medium",3,4)),FALSE)))</f>
        <v>12.8</v>
      </c>
      <c r="J18" s="4" t="str">
        <f>IF(Table33[[#This Row],[HOL]]="","",IF(ISBLANK(VLOOKUP(Table33[[#This Row],[HOL]],tblXLimits[],IF(risk="low",2,IF(risk="medium",3,4)),FALSE)),"No data",VLOOKUP(Table33[[#This Row],[HOL]],tblXLimits[],IF(risk="low",2,IF(risk="medium",3,4)),FALSE)))</f>
        <v>No data</v>
      </c>
    </row>
    <row r="19" spans="3:10" x14ac:dyDescent="0.35">
      <c r="C19" s="19"/>
      <c r="D19" s="12"/>
      <c r="E19" s="12"/>
      <c r="F19" s="4"/>
      <c r="G19" s="18" t="str">
        <f>IF(OR(Table33[[#This Row],[ROR (mg/hr)]]="N/A",Table33[[#This Row],[ROR (mg/hr)]]=""),"",CONCATENATE(Table33[[#This Row],[ROR (mg/hr)]]*24," mg/day "))</f>
        <v/>
      </c>
      <c r="H19" s="4"/>
      <c r="I19" s="18" t="str">
        <f>IF(Table33[[#This Row],[HOL]]="","",IF(ISBLANK(VLOOKUP(Table33[[#This Row],[HOL]],tblPTXLimits[],IF(risk="low",2,IF(risk="medium",3,4)),FALSE)),"No data",VLOOKUP(Table33[[#This Row],[HOL]],tblPTXLimits[],IF(risk="low",2,IF(risk="medium",3,4)),FALSE)))</f>
        <v/>
      </c>
      <c r="J19" s="18" t="str">
        <f>IF(Table33[[#This Row],[HOL]]="","",IF(ISBLANK(VLOOKUP(Table33[[#This Row],[HOL]],tblXLimits[],IF(risk="low",2,IF(risk="medium",3,4)),FALSE)),"No data",VLOOKUP(Table33[[#This Row],[HOL]],tblXLimits[],IF(risk="low",2,IF(risk="medium",3,4)),FALSE)))</f>
        <v/>
      </c>
    </row>
    <row r="20" spans="3:10" x14ac:dyDescent="0.35">
      <c r="C20" s="19"/>
      <c r="D20" s="12"/>
      <c r="E20" s="12"/>
      <c r="F20" s="4"/>
      <c r="G20" s="18" t="str">
        <f>IF(OR(Table33[[#This Row],[ROR (mg/hr)]]="N/A",Table33[[#This Row],[ROR (mg/hr)]]=""),"",CONCATENATE(Table33[[#This Row],[ROR (mg/hr)]]*24," mg/day "))</f>
        <v/>
      </c>
      <c r="H20" s="4"/>
      <c r="I20" s="18" t="str">
        <f>IF(Table33[[#This Row],[HOL]]="","",IF(ISBLANK(VLOOKUP(Table33[[#This Row],[HOL]],tblPTXLimits[],IF(risk="low",2,IF(risk="medium",3,4)),FALSE)),"No data",VLOOKUP(Table33[[#This Row],[HOL]],tblPTXLimits[],IF(risk="low",2,IF(risk="medium",3,4)),FALSE)))</f>
        <v/>
      </c>
      <c r="J20" s="18" t="str">
        <f>IF(Table33[[#This Row],[HOL]]="","",IF(ISBLANK(VLOOKUP(Table33[[#This Row],[HOL]],tblXLimits[],IF(risk="low",2,IF(risk="medium",3,4)),FALSE)),"No data",VLOOKUP(Table33[[#This Row],[HOL]],tblXLimits[],IF(risk="low",2,IF(risk="medium",3,4)),FALSE)))</f>
        <v/>
      </c>
    </row>
    <row r="21" spans="3:10" x14ac:dyDescent="0.35">
      <c r="C21" s="19"/>
      <c r="D21" s="12"/>
      <c r="E21" s="12"/>
      <c r="F21" s="4"/>
      <c r="G21" s="18" t="str">
        <f>IF(OR(Table33[[#This Row],[ROR (mg/hr)]]="N/A",Table33[[#This Row],[ROR (mg/hr)]]=""),"",CONCATENATE(Table33[[#This Row],[ROR (mg/hr)]]*24," mg/day "))</f>
        <v/>
      </c>
      <c r="H21" s="4"/>
      <c r="I21" s="18" t="str">
        <f>IF(Table33[[#This Row],[HOL]]="","",IF(ISBLANK(VLOOKUP(Table33[[#This Row],[HOL]],tblPTXLimits[],IF(risk="low",2,IF(risk="medium",3,4)),FALSE)),"No data",VLOOKUP(Table33[[#This Row],[HOL]],tblPTXLimits[],IF(risk="low",2,IF(risk="medium",3,4)),FALSE)))</f>
        <v/>
      </c>
      <c r="J21" s="18" t="str">
        <f>IF(Table33[[#This Row],[HOL]]="","",IF(ISBLANK(VLOOKUP(Table33[[#This Row],[HOL]],tblXLimits[],IF(risk="low",2,IF(risk="medium",3,4)),FALSE)),"No data",VLOOKUP(Table33[[#This Row],[HOL]],tblXLimits[],IF(risk="low",2,IF(risk="medium",3,4)),FALSE)))</f>
        <v/>
      </c>
    </row>
  </sheetData>
  <sheetProtection sheet="1" objects="1" scenarios="1"/>
  <dataValidations count="2">
    <dataValidation type="list" allowBlank="1" showInputMessage="1" showErrorMessage="1" sqref="E16:E21 D7:D12">
      <formula1>"serum,TCB"</formula1>
    </dataValidation>
    <dataValidation type="list" allowBlank="1" showInputMessage="1" showErrorMessage="1" sqref="D3">
      <formula1>"low,medium,high"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40" sqref="J40"/>
    </sheetView>
  </sheetViews>
  <sheetFormatPr defaultRowHeight="14.5" x14ac:dyDescent="0.35"/>
  <cols>
    <col min="1" max="1" width="8.453125" customWidth="1"/>
    <col min="2" max="2" width="9.26953125" customWidth="1"/>
    <col min="3" max="3" width="9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12</v>
      </c>
      <c r="B2">
        <v>4</v>
      </c>
      <c r="C2">
        <v>5</v>
      </c>
      <c r="D2">
        <v>7</v>
      </c>
      <c r="E2">
        <v>12</v>
      </c>
      <c r="F2">
        <v>6</v>
      </c>
    </row>
    <row r="3" spans="1:6" x14ac:dyDescent="0.35">
      <c r="A3">
        <v>16</v>
      </c>
      <c r="B3">
        <v>4.4000000000000004</v>
      </c>
      <c r="C3">
        <v>5.6</v>
      </c>
      <c r="D3">
        <v>7.3</v>
      </c>
      <c r="E3">
        <v>24</v>
      </c>
      <c r="F3">
        <v>9</v>
      </c>
    </row>
    <row r="4" spans="1:6" x14ac:dyDescent="0.35">
      <c r="A4">
        <v>20</v>
      </c>
      <c r="B4">
        <v>4.8</v>
      </c>
      <c r="C4">
        <v>5.9</v>
      </c>
      <c r="D4">
        <v>7.6</v>
      </c>
      <c r="E4">
        <v>40</v>
      </c>
      <c r="F4">
        <v>14.3</v>
      </c>
    </row>
    <row r="5" spans="1:6" x14ac:dyDescent="0.35">
      <c r="A5">
        <v>24</v>
      </c>
      <c r="B5">
        <v>5</v>
      </c>
      <c r="C5">
        <v>6</v>
      </c>
      <c r="D5">
        <v>7.8</v>
      </c>
      <c r="E5">
        <v>55</v>
      </c>
      <c r="F5">
        <v>15.2</v>
      </c>
    </row>
    <row r="6" spans="1:6" x14ac:dyDescent="0.35">
      <c r="A6">
        <v>28</v>
      </c>
      <c r="B6">
        <v>5.7</v>
      </c>
      <c r="C6">
        <v>7</v>
      </c>
      <c r="D6">
        <v>9</v>
      </c>
      <c r="E6">
        <v>63</v>
      </c>
      <c r="F6">
        <v>14.5</v>
      </c>
    </row>
    <row r="7" spans="1:6" x14ac:dyDescent="0.35">
      <c r="A7">
        <v>32</v>
      </c>
      <c r="B7">
        <v>6.4</v>
      </c>
      <c r="C7">
        <v>8</v>
      </c>
      <c r="D7">
        <v>10</v>
      </c>
    </row>
    <row r="8" spans="1:6" x14ac:dyDescent="0.35">
      <c r="A8">
        <v>36</v>
      </c>
      <c r="B8">
        <v>7</v>
      </c>
      <c r="C8">
        <v>9</v>
      </c>
      <c r="D8">
        <v>11</v>
      </c>
    </row>
    <row r="9" spans="1:6" x14ac:dyDescent="0.35">
      <c r="A9">
        <v>40</v>
      </c>
      <c r="B9">
        <v>7.8</v>
      </c>
      <c r="C9">
        <v>10</v>
      </c>
      <c r="D9">
        <v>12.2</v>
      </c>
    </row>
    <row r="10" spans="1:6" x14ac:dyDescent="0.35">
      <c r="A10">
        <v>44</v>
      </c>
      <c r="B10">
        <v>8.1</v>
      </c>
      <c r="C10">
        <v>10.4</v>
      </c>
      <c r="D10">
        <v>12.6</v>
      </c>
    </row>
    <row r="11" spans="1:6" x14ac:dyDescent="0.35">
      <c r="A11">
        <v>48</v>
      </c>
      <c r="B11">
        <v>8.6</v>
      </c>
      <c r="C11">
        <v>10.8</v>
      </c>
      <c r="D11">
        <v>13</v>
      </c>
    </row>
    <row r="12" spans="1:6" x14ac:dyDescent="0.35">
      <c r="A12">
        <v>60</v>
      </c>
      <c r="B12">
        <v>9.6</v>
      </c>
      <c r="C12">
        <v>12.6</v>
      </c>
      <c r="D12">
        <v>15.2</v>
      </c>
    </row>
    <row r="13" spans="1:6" x14ac:dyDescent="0.35">
      <c r="A13">
        <v>72</v>
      </c>
      <c r="B13">
        <v>11.2</v>
      </c>
      <c r="C13">
        <v>13.4</v>
      </c>
      <c r="D13">
        <v>16</v>
      </c>
    </row>
    <row r="14" spans="1:6" x14ac:dyDescent="0.35">
      <c r="A14">
        <v>84</v>
      </c>
      <c r="B14">
        <v>11.7</v>
      </c>
      <c r="C14">
        <v>14.6</v>
      </c>
      <c r="D14">
        <v>16.8</v>
      </c>
    </row>
    <row r="15" spans="1:6" x14ac:dyDescent="0.35">
      <c r="A15">
        <v>96</v>
      </c>
      <c r="B15">
        <v>12.4</v>
      </c>
      <c r="C15">
        <v>15.2</v>
      </c>
      <c r="D15">
        <v>17.399999999999999</v>
      </c>
    </row>
    <row r="16" spans="1:6" x14ac:dyDescent="0.35">
      <c r="A16">
        <v>108</v>
      </c>
      <c r="B16">
        <v>12.9</v>
      </c>
      <c r="C16">
        <v>15.5</v>
      </c>
      <c r="D16">
        <v>17.600000000000001</v>
      </c>
    </row>
    <row r="17" spans="1:4" x14ac:dyDescent="0.35">
      <c r="A17">
        <v>120</v>
      </c>
      <c r="B17">
        <v>13.3</v>
      </c>
      <c r="C17">
        <v>15.8</v>
      </c>
      <c r="D17">
        <v>17.8</v>
      </c>
    </row>
    <row r="18" spans="1:4" x14ac:dyDescent="0.35">
      <c r="A18">
        <v>132</v>
      </c>
      <c r="B18">
        <v>13.2</v>
      </c>
      <c r="C18">
        <v>15.6</v>
      </c>
      <c r="D18">
        <v>17.5</v>
      </c>
    </row>
    <row r="19" spans="1:4" x14ac:dyDescent="0.35">
      <c r="A19">
        <v>144</v>
      </c>
      <c r="B19">
        <v>13.2</v>
      </c>
      <c r="C19">
        <v>15.4</v>
      </c>
      <c r="D19">
        <v>17.3</v>
      </c>
    </row>
  </sheetData>
  <sheetProtection sheet="1" objects="1" scenarios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A2" sqref="A2"/>
    </sheetView>
  </sheetViews>
  <sheetFormatPr defaultRowHeight="14.5" x14ac:dyDescent="0.35"/>
  <cols>
    <col min="1" max="1" width="5.81640625" style="7" customWidth="1"/>
    <col min="2" max="2" width="6.81640625" style="7" customWidth="1"/>
    <col min="3" max="3" width="7.453125" style="7" customWidth="1"/>
    <col min="4" max="4" width="7.26953125" style="7" customWidth="1"/>
  </cols>
  <sheetData>
    <row r="1" spans="1:6" x14ac:dyDescent="0.35">
      <c r="A1" s="8" t="s">
        <v>5</v>
      </c>
      <c r="B1" s="8" t="s">
        <v>28</v>
      </c>
      <c r="C1" s="8" t="s">
        <v>29</v>
      </c>
      <c r="D1" s="8" t="s">
        <v>30</v>
      </c>
      <c r="F1" s="1" t="s">
        <v>32</v>
      </c>
    </row>
    <row r="2" spans="1:6" x14ac:dyDescent="0.35">
      <c r="A2" s="7">
        <v>12</v>
      </c>
      <c r="B2" s="7">
        <v>9.1</v>
      </c>
      <c r="C2" s="7">
        <v>7.7</v>
      </c>
      <c r="D2" s="7">
        <v>6</v>
      </c>
      <c r="F2" t="s">
        <v>31</v>
      </c>
    </row>
    <row r="3" spans="1:6" x14ac:dyDescent="0.35">
      <c r="A3" s="7">
        <v>13</v>
      </c>
      <c r="B3" s="7">
        <v>9.3000000000000007</v>
      </c>
      <c r="C3" s="7">
        <v>7.9</v>
      </c>
      <c r="D3" s="7">
        <v>6.2</v>
      </c>
    </row>
    <row r="4" spans="1:6" x14ac:dyDescent="0.35">
      <c r="A4" s="7">
        <v>14</v>
      </c>
      <c r="B4" s="7">
        <v>9.5</v>
      </c>
      <c r="C4" s="7">
        <v>8.1</v>
      </c>
      <c r="D4" s="7">
        <v>6.3</v>
      </c>
    </row>
    <row r="5" spans="1:6" x14ac:dyDescent="0.35">
      <c r="A5" s="7">
        <v>15</v>
      </c>
      <c r="B5" s="7">
        <v>9.8000000000000007</v>
      </c>
      <c r="C5" s="7">
        <v>8.3000000000000007</v>
      </c>
      <c r="D5" s="7">
        <v>6.5</v>
      </c>
    </row>
    <row r="6" spans="1:6" x14ac:dyDescent="0.35">
      <c r="A6" s="7">
        <v>16</v>
      </c>
      <c r="B6" s="7">
        <v>10</v>
      </c>
      <c r="C6" s="7">
        <v>8.4</v>
      </c>
      <c r="D6" s="7">
        <v>6.7</v>
      </c>
    </row>
    <row r="7" spans="1:6" x14ac:dyDescent="0.35">
      <c r="A7" s="7">
        <v>17</v>
      </c>
      <c r="B7" s="7">
        <v>10.199999999999999</v>
      </c>
      <c r="C7" s="7">
        <v>8.6</v>
      </c>
      <c r="D7" s="7">
        <v>6.8</v>
      </c>
    </row>
    <row r="8" spans="1:6" x14ac:dyDescent="0.35">
      <c r="A8" s="7">
        <v>18</v>
      </c>
      <c r="B8" s="7">
        <v>10.4</v>
      </c>
      <c r="C8" s="7">
        <v>8.8000000000000007</v>
      </c>
      <c r="D8" s="7">
        <v>7</v>
      </c>
    </row>
    <row r="9" spans="1:6" x14ac:dyDescent="0.35">
      <c r="A9" s="7">
        <v>19</v>
      </c>
      <c r="B9" s="7">
        <v>10.6</v>
      </c>
      <c r="C9" s="7">
        <v>9</v>
      </c>
      <c r="D9" s="7">
        <v>7.2</v>
      </c>
    </row>
    <row r="10" spans="1:6" x14ac:dyDescent="0.35">
      <c r="A10" s="7">
        <v>20</v>
      </c>
      <c r="B10" s="7">
        <v>10.8</v>
      </c>
      <c r="C10" s="7">
        <v>9.1999999999999993</v>
      </c>
      <c r="D10" s="7">
        <v>7.3</v>
      </c>
    </row>
    <row r="11" spans="1:6" x14ac:dyDescent="0.35">
      <c r="A11" s="7">
        <v>21</v>
      </c>
      <c r="B11" s="7">
        <v>11.1</v>
      </c>
      <c r="C11" s="7">
        <v>9.4</v>
      </c>
      <c r="D11" s="7">
        <v>7.5</v>
      </c>
    </row>
    <row r="12" spans="1:6" x14ac:dyDescent="0.35">
      <c r="A12" s="7">
        <v>22</v>
      </c>
      <c r="B12" s="7">
        <v>11.3</v>
      </c>
      <c r="C12" s="7">
        <v>9.5</v>
      </c>
      <c r="D12" s="7">
        <v>7.7</v>
      </c>
    </row>
    <row r="13" spans="1:6" x14ac:dyDescent="0.35">
      <c r="A13" s="7">
        <v>23</v>
      </c>
      <c r="B13" s="7">
        <v>11.5</v>
      </c>
      <c r="C13" s="7">
        <v>9.6999999999999993</v>
      </c>
      <c r="D13" s="7">
        <v>7.8</v>
      </c>
    </row>
    <row r="14" spans="1:6" x14ac:dyDescent="0.35">
      <c r="A14" s="7">
        <v>24</v>
      </c>
      <c r="B14" s="7">
        <v>11.7</v>
      </c>
      <c r="C14" s="7">
        <v>9.9</v>
      </c>
      <c r="D14" s="7">
        <v>8</v>
      </c>
    </row>
    <row r="15" spans="1:6" x14ac:dyDescent="0.35">
      <c r="A15" s="7">
        <v>25</v>
      </c>
      <c r="B15" s="7">
        <v>11.9</v>
      </c>
      <c r="C15" s="7">
        <v>10.1</v>
      </c>
      <c r="D15" s="7">
        <v>8.1</v>
      </c>
    </row>
    <row r="16" spans="1:6" x14ac:dyDescent="0.35">
      <c r="A16" s="7">
        <v>26</v>
      </c>
      <c r="B16" s="7">
        <v>12</v>
      </c>
      <c r="C16" s="7">
        <v>10.199999999999999</v>
      </c>
      <c r="D16" s="7">
        <v>8.3000000000000007</v>
      </c>
    </row>
    <row r="17" spans="1:4" x14ac:dyDescent="0.35">
      <c r="A17" s="7">
        <v>27</v>
      </c>
      <c r="B17" s="7">
        <v>12.2</v>
      </c>
      <c r="C17" s="7">
        <v>10.4</v>
      </c>
      <c r="D17" s="7">
        <v>8.4</v>
      </c>
    </row>
    <row r="18" spans="1:4" x14ac:dyDescent="0.35">
      <c r="A18" s="7">
        <v>28</v>
      </c>
      <c r="B18" s="7">
        <v>12.3</v>
      </c>
      <c r="C18" s="7">
        <v>10.5</v>
      </c>
      <c r="D18" s="7">
        <v>8.5</v>
      </c>
    </row>
    <row r="19" spans="1:4" x14ac:dyDescent="0.35">
      <c r="A19" s="7">
        <v>29</v>
      </c>
      <c r="B19" s="7">
        <v>12.5</v>
      </c>
      <c r="C19" s="7">
        <v>10.7</v>
      </c>
      <c r="D19" s="7">
        <v>8.6999999999999993</v>
      </c>
    </row>
    <row r="20" spans="1:4" x14ac:dyDescent="0.35">
      <c r="A20" s="7">
        <v>30</v>
      </c>
      <c r="B20" s="7">
        <v>12.7</v>
      </c>
      <c r="C20" s="7">
        <v>10.8</v>
      </c>
      <c r="D20" s="7">
        <v>8.8000000000000007</v>
      </c>
    </row>
    <row r="21" spans="1:4" x14ac:dyDescent="0.35">
      <c r="A21" s="7">
        <v>31</v>
      </c>
      <c r="B21" s="7">
        <v>12.8</v>
      </c>
      <c r="C21" s="7">
        <v>11</v>
      </c>
      <c r="D21" s="7">
        <v>8.9</v>
      </c>
    </row>
    <row r="22" spans="1:4" x14ac:dyDescent="0.35">
      <c r="A22" s="7">
        <v>32</v>
      </c>
      <c r="B22" s="7">
        <v>13</v>
      </c>
      <c r="C22" s="7">
        <v>11.1</v>
      </c>
      <c r="D22" s="7">
        <v>9.1</v>
      </c>
    </row>
    <row r="23" spans="1:4" x14ac:dyDescent="0.35">
      <c r="A23" s="7">
        <v>33</v>
      </c>
      <c r="B23" s="7">
        <v>13.1</v>
      </c>
      <c r="C23" s="7">
        <v>11.3</v>
      </c>
      <c r="D23" s="7">
        <v>9.1999999999999993</v>
      </c>
    </row>
    <row r="24" spans="1:4" x14ac:dyDescent="0.35">
      <c r="A24" s="7">
        <v>34</v>
      </c>
      <c r="B24" s="7">
        <v>13.3</v>
      </c>
      <c r="C24" s="7">
        <v>11.4</v>
      </c>
      <c r="D24" s="7">
        <v>9.3000000000000007</v>
      </c>
    </row>
    <row r="25" spans="1:4" x14ac:dyDescent="0.35">
      <c r="A25" s="7">
        <v>35</v>
      </c>
      <c r="B25" s="7">
        <v>13.4</v>
      </c>
      <c r="C25" s="7">
        <v>11.6</v>
      </c>
      <c r="D25" s="7">
        <v>9.5</v>
      </c>
    </row>
    <row r="26" spans="1:4" x14ac:dyDescent="0.35">
      <c r="A26" s="7">
        <v>36</v>
      </c>
      <c r="B26" s="7">
        <v>13.6</v>
      </c>
      <c r="C26" s="7">
        <v>11.7</v>
      </c>
      <c r="D26" s="7">
        <v>9.6</v>
      </c>
    </row>
    <row r="27" spans="1:4" x14ac:dyDescent="0.35">
      <c r="A27" s="7">
        <v>37</v>
      </c>
      <c r="B27" s="7">
        <v>13.7</v>
      </c>
      <c r="C27" s="7">
        <v>11.8</v>
      </c>
      <c r="D27" s="7">
        <v>9.8000000000000007</v>
      </c>
    </row>
    <row r="28" spans="1:4" x14ac:dyDescent="0.35">
      <c r="A28" s="7">
        <v>38</v>
      </c>
      <c r="B28" s="7">
        <v>13.9</v>
      </c>
      <c r="C28" s="7">
        <v>11.9</v>
      </c>
      <c r="D28" s="7">
        <v>9.9</v>
      </c>
    </row>
    <row r="29" spans="1:4" x14ac:dyDescent="0.35">
      <c r="A29" s="7">
        <v>39</v>
      </c>
      <c r="B29" s="7">
        <v>14</v>
      </c>
      <c r="C29" s="7">
        <v>12.1</v>
      </c>
      <c r="D29" s="7">
        <v>10.1</v>
      </c>
    </row>
    <row r="30" spans="1:4" x14ac:dyDescent="0.35">
      <c r="A30" s="7">
        <v>40</v>
      </c>
      <c r="B30" s="7">
        <v>14.2</v>
      </c>
      <c r="C30" s="7">
        <v>12.2</v>
      </c>
      <c r="D30" s="7">
        <v>10.199999999999999</v>
      </c>
    </row>
    <row r="31" spans="1:4" x14ac:dyDescent="0.35">
      <c r="A31" s="7">
        <v>41</v>
      </c>
      <c r="B31" s="7">
        <v>14.3</v>
      </c>
      <c r="C31" s="7">
        <v>12.3</v>
      </c>
      <c r="D31" s="7">
        <v>10.4</v>
      </c>
    </row>
    <row r="32" spans="1:4" x14ac:dyDescent="0.35">
      <c r="A32" s="7">
        <v>42</v>
      </c>
      <c r="B32" s="7">
        <v>14.5</v>
      </c>
      <c r="C32" s="7">
        <v>12.4</v>
      </c>
      <c r="D32" s="7">
        <v>10.5</v>
      </c>
    </row>
    <row r="33" spans="1:4" x14ac:dyDescent="0.35">
      <c r="A33" s="7">
        <v>43</v>
      </c>
      <c r="B33" s="7">
        <v>14.6</v>
      </c>
      <c r="C33" s="7">
        <v>12.5</v>
      </c>
      <c r="D33" s="7">
        <v>10.7</v>
      </c>
    </row>
    <row r="34" spans="1:4" x14ac:dyDescent="0.35">
      <c r="A34" s="7">
        <v>44</v>
      </c>
      <c r="B34" s="7">
        <v>14.7</v>
      </c>
      <c r="C34" s="7">
        <v>12.6</v>
      </c>
      <c r="D34" s="7">
        <v>10.8</v>
      </c>
    </row>
    <row r="35" spans="1:4" x14ac:dyDescent="0.35">
      <c r="A35" s="7">
        <v>45</v>
      </c>
      <c r="B35" s="7">
        <v>14.9</v>
      </c>
      <c r="C35" s="7">
        <v>12.8</v>
      </c>
      <c r="D35" s="7">
        <v>11</v>
      </c>
    </row>
    <row r="36" spans="1:4" x14ac:dyDescent="0.35">
      <c r="A36" s="7">
        <v>46</v>
      </c>
      <c r="B36" s="7">
        <v>15</v>
      </c>
      <c r="C36" s="7">
        <v>12.9</v>
      </c>
      <c r="D36" s="7">
        <v>11.1</v>
      </c>
    </row>
    <row r="37" spans="1:4" x14ac:dyDescent="0.35">
      <c r="A37" s="7">
        <v>47</v>
      </c>
      <c r="B37" s="7">
        <v>15.2</v>
      </c>
      <c r="C37" s="7">
        <v>13</v>
      </c>
      <c r="D37" s="7">
        <v>11.3</v>
      </c>
    </row>
    <row r="38" spans="1:4" x14ac:dyDescent="0.35">
      <c r="A38" s="7">
        <v>48</v>
      </c>
      <c r="B38" s="7">
        <v>15.3</v>
      </c>
      <c r="C38" s="7">
        <v>13.1</v>
      </c>
      <c r="D38" s="7">
        <v>11.4</v>
      </c>
    </row>
    <row r="39" spans="1:4" x14ac:dyDescent="0.35">
      <c r="A39" s="7">
        <v>49</v>
      </c>
      <c r="B39" s="7">
        <v>15.4</v>
      </c>
      <c r="C39" s="7">
        <v>13.2</v>
      </c>
      <c r="D39" s="7">
        <v>11.5</v>
      </c>
    </row>
    <row r="40" spans="1:4" x14ac:dyDescent="0.35">
      <c r="A40" s="7">
        <v>50</v>
      </c>
      <c r="B40" s="7">
        <v>15.5</v>
      </c>
      <c r="C40" s="7">
        <v>13.4</v>
      </c>
      <c r="D40" s="7">
        <v>11.6</v>
      </c>
    </row>
    <row r="41" spans="1:4" x14ac:dyDescent="0.35">
      <c r="A41" s="7">
        <v>51</v>
      </c>
      <c r="B41" s="7">
        <v>15.6</v>
      </c>
      <c r="C41" s="7">
        <v>13.5</v>
      </c>
      <c r="D41" s="7">
        <v>11.7</v>
      </c>
    </row>
    <row r="42" spans="1:4" x14ac:dyDescent="0.35">
      <c r="A42" s="7">
        <v>52</v>
      </c>
      <c r="B42" s="7">
        <v>15.7</v>
      </c>
      <c r="C42" s="7">
        <v>13.6</v>
      </c>
      <c r="D42" s="7">
        <v>11.8</v>
      </c>
    </row>
    <row r="43" spans="1:4" x14ac:dyDescent="0.35">
      <c r="A43" s="7">
        <v>53</v>
      </c>
      <c r="B43" s="7">
        <v>15.8</v>
      </c>
      <c r="C43" s="7">
        <v>13.7</v>
      </c>
      <c r="D43" s="7">
        <v>11.9</v>
      </c>
    </row>
    <row r="44" spans="1:4" x14ac:dyDescent="0.35">
      <c r="A44" s="7">
        <v>54</v>
      </c>
      <c r="B44" s="7">
        <v>16</v>
      </c>
      <c r="C44" s="7">
        <v>13.9</v>
      </c>
      <c r="D44" s="7">
        <v>12</v>
      </c>
    </row>
    <row r="45" spans="1:4" x14ac:dyDescent="0.35">
      <c r="A45" s="7">
        <v>55</v>
      </c>
      <c r="B45" s="7">
        <v>16.100000000000001</v>
      </c>
      <c r="C45" s="7">
        <v>14</v>
      </c>
      <c r="D45" s="7">
        <v>12</v>
      </c>
    </row>
    <row r="46" spans="1:4" x14ac:dyDescent="0.35">
      <c r="A46" s="7">
        <v>56</v>
      </c>
      <c r="B46" s="7">
        <v>16.2</v>
      </c>
      <c r="C46" s="7">
        <v>14.1</v>
      </c>
      <c r="D46" s="7">
        <v>12.1</v>
      </c>
    </row>
    <row r="47" spans="1:4" x14ac:dyDescent="0.35">
      <c r="A47" s="7">
        <v>57</v>
      </c>
      <c r="B47" s="7">
        <v>16.3</v>
      </c>
      <c r="C47" s="7">
        <v>14.2</v>
      </c>
      <c r="D47" s="7">
        <v>12.2</v>
      </c>
    </row>
    <row r="48" spans="1:4" x14ac:dyDescent="0.35">
      <c r="A48" s="7">
        <v>58</v>
      </c>
      <c r="B48" s="7">
        <v>16.399999999999999</v>
      </c>
      <c r="C48" s="7">
        <v>14.4</v>
      </c>
      <c r="D48" s="7">
        <v>12.3</v>
      </c>
    </row>
    <row r="49" spans="1:4" x14ac:dyDescent="0.35">
      <c r="A49" s="7">
        <v>59</v>
      </c>
      <c r="B49" s="7">
        <v>16.5</v>
      </c>
      <c r="C49" s="7">
        <v>14.5</v>
      </c>
      <c r="D49" s="7">
        <v>12.4</v>
      </c>
    </row>
    <row r="50" spans="1:4" x14ac:dyDescent="0.35">
      <c r="A50" s="7">
        <v>60</v>
      </c>
      <c r="B50" s="7">
        <v>16.600000000000001</v>
      </c>
      <c r="C50" s="7">
        <v>14.6</v>
      </c>
      <c r="D50" s="7">
        <v>12.5</v>
      </c>
    </row>
    <row r="51" spans="1:4" x14ac:dyDescent="0.35">
      <c r="A51" s="7">
        <v>61</v>
      </c>
      <c r="B51" s="7">
        <v>16.7</v>
      </c>
      <c r="C51" s="7">
        <v>14.7</v>
      </c>
      <c r="D51" s="7">
        <v>12.6</v>
      </c>
    </row>
    <row r="52" spans="1:4" x14ac:dyDescent="0.35">
      <c r="A52" s="7">
        <v>62</v>
      </c>
      <c r="B52" s="7">
        <v>16.8</v>
      </c>
      <c r="C52" s="7">
        <v>14.8</v>
      </c>
      <c r="D52" s="7">
        <v>12.7</v>
      </c>
    </row>
    <row r="53" spans="1:4" x14ac:dyDescent="0.35">
      <c r="A53" s="7">
        <v>63</v>
      </c>
      <c r="B53" s="7">
        <v>16.899999999999999</v>
      </c>
      <c r="C53" s="7">
        <v>14.8</v>
      </c>
      <c r="D53" s="7">
        <v>12.8</v>
      </c>
    </row>
    <row r="54" spans="1:4" x14ac:dyDescent="0.35">
      <c r="A54" s="7">
        <v>64</v>
      </c>
      <c r="B54" s="7">
        <v>17</v>
      </c>
      <c r="C54" s="7">
        <v>14.9</v>
      </c>
      <c r="D54" s="7">
        <v>12.9</v>
      </c>
    </row>
    <row r="55" spans="1:4" x14ac:dyDescent="0.35">
      <c r="A55" s="7">
        <v>65</v>
      </c>
      <c r="B55" s="7">
        <v>17.100000000000001</v>
      </c>
      <c r="C55" s="7">
        <v>15</v>
      </c>
      <c r="D55" s="7">
        <v>13</v>
      </c>
    </row>
    <row r="56" spans="1:4" x14ac:dyDescent="0.35">
      <c r="A56" s="7">
        <v>66</v>
      </c>
      <c r="B56" s="7">
        <v>17.2</v>
      </c>
      <c r="C56" s="7">
        <v>15.1</v>
      </c>
      <c r="D56" s="7">
        <v>13.1</v>
      </c>
    </row>
    <row r="57" spans="1:4" x14ac:dyDescent="0.35">
      <c r="A57" s="7">
        <v>67</v>
      </c>
      <c r="B57" s="7">
        <v>17.2</v>
      </c>
      <c r="C57" s="7">
        <v>15.1</v>
      </c>
      <c r="D57" s="7">
        <v>13.1</v>
      </c>
    </row>
    <row r="58" spans="1:4" x14ac:dyDescent="0.35">
      <c r="A58" s="7">
        <v>68</v>
      </c>
      <c r="B58" s="7">
        <v>17.3</v>
      </c>
      <c r="C58" s="7">
        <v>15.2</v>
      </c>
      <c r="D58" s="7">
        <v>13.2</v>
      </c>
    </row>
    <row r="59" spans="1:4" x14ac:dyDescent="0.35">
      <c r="A59" s="7">
        <v>69</v>
      </c>
      <c r="B59" s="7">
        <v>17.399999999999999</v>
      </c>
      <c r="C59" s="7">
        <v>15.3</v>
      </c>
      <c r="D59" s="7">
        <v>13.3</v>
      </c>
    </row>
    <row r="60" spans="1:4" x14ac:dyDescent="0.35">
      <c r="A60" s="7">
        <v>70</v>
      </c>
      <c r="B60" s="7">
        <v>17.5</v>
      </c>
      <c r="C60" s="7">
        <v>15.4</v>
      </c>
      <c r="D60" s="7">
        <v>13.4</v>
      </c>
    </row>
    <row r="61" spans="1:4" x14ac:dyDescent="0.35">
      <c r="A61" s="7">
        <v>71</v>
      </c>
      <c r="B61" s="7">
        <v>17.600000000000001</v>
      </c>
      <c r="C61" s="7">
        <v>15.4</v>
      </c>
      <c r="D61" s="7">
        <v>13.5</v>
      </c>
    </row>
    <row r="62" spans="1:4" x14ac:dyDescent="0.35">
      <c r="A62" s="7">
        <v>72</v>
      </c>
      <c r="B62" s="7">
        <v>17.7</v>
      </c>
      <c r="C62" s="7">
        <v>15.5</v>
      </c>
      <c r="D62" s="7">
        <v>13.6</v>
      </c>
    </row>
    <row r="63" spans="1:4" x14ac:dyDescent="0.35">
      <c r="A63" s="7">
        <v>73</v>
      </c>
      <c r="B63" s="7">
        <v>17.8</v>
      </c>
      <c r="C63" s="7">
        <v>15.6</v>
      </c>
      <c r="D63" s="7">
        <v>13.7</v>
      </c>
    </row>
    <row r="64" spans="1:4" x14ac:dyDescent="0.35">
      <c r="A64" s="7">
        <v>74</v>
      </c>
      <c r="B64" s="7">
        <v>17.899999999999999</v>
      </c>
      <c r="C64" s="7">
        <v>15.7</v>
      </c>
      <c r="D64" s="7">
        <v>13.7</v>
      </c>
    </row>
    <row r="65" spans="1:4" x14ac:dyDescent="0.35">
      <c r="A65" s="7">
        <v>75</v>
      </c>
      <c r="B65" s="7">
        <v>18</v>
      </c>
      <c r="C65" s="7">
        <v>15.8</v>
      </c>
      <c r="D65" s="7">
        <v>13.8</v>
      </c>
    </row>
    <row r="66" spans="1:4" x14ac:dyDescent="0.35">
      <c r="A66" s="7">
        <v>76</v>
      </c>
      <c r="B66" s="7">
        <v>18.100000000000001</v>
      </c>
      <c r="C66" s="7">
        <v>15.9</v>
      </c>
      <c r="D66" s="7">
        <v>13.8</v>
      </c>
    </row>
    <row r="67" spans="1:4" x14ac:dyDescent="0.35">
      <c r="A67" s="7">
        <v>77</v>
      </c>
      <c r="B67" s="7">
        <v>18.2</v>
      </c>
      <c r="C67" s="7">
        <v>16</v>
      </c>
      <c r="D67" s="7">
        <v>13.9</v>
      </c>
    </row>
    <row r="68" spans="1:4" x14ac:dyDescent="0.35">
      <c r="A68" s="7">
        <v>78</v>
      </c>
      <c r="B68" s="7">
        <v>18.3</v>
      </c>
      <c r="C68" s="7">
        <v>16.100000000000001</v>
      </c>
      <c r="D68" s="7">
        <v>13.9</v>
      </c>
    </row>
    <row r="69" spans="1:4" x14ac:dyDescent="0.35">
      <c r="A69" s="7">
        <v>79</v>
      </c>
      <c r="B69" s="7">
        <v>18.399999999999999</v>
      </c>
      <c r="C69" s="7">
        <v>16.100000000000001</v>
      </c>
      <c r="D69" s="7">
        <v>14</v>
      </c>
    </row>
    <row r="70" spans="1:4" x14ac:dyDescent="0.35">
      <c r="A70" s="7">
        <v>80</v>
      </c>
      <c r="B70" s="7">
        <v>18.5</v>
      </c>
      <c r="C70" s="7">
        <v>16.2</v>
      </c>
      <c r="D70" s="7">
        <v>14</v>
      </c>
    </row>
    <row r="71" spans="1:4" x14ac:dyDescent="0.35">
      <c r="A71" s="7">
        <v>81</v>
      </c>
      <c r="B71" s="7">
        <v>18.600000000000001</v>
      </c>
      <c r="C71" s="7">
        <v>16.3</v>
      </c>
      <c r="D71" s="7">
        <v>14.1</v>
      </c>
    </row>
    <row r="72" spans="1:4" x14ac:dyDescent="0.35">
      <c r="A72" s="7">
        <v>82</v>
      </c>
      <c r="B72" s="7">
        <v>18.7</v>
      </c>
      <c r="C72" s="7">
        <v>16.399999999999999</v>
      </c>
      <c r="D72" s="7">
        <v>14.1</v>
      </c>
    </row>
    <row r="73" spans="1:4" x14ac:dyDescent="0.35">
      <c r="A73" s="7">
        <v>83</v>
      </c>
      <c r="B73" s="7">
        <v>18.8</v>
      </c>
      <c r="C73" s="7">
        <v>16.5</v>
      </c>
      <c r="D73" s="7">
        <v>14.2</v>
      </c>
    </row>
    <row r="74" spans="1:4" x14ac:dyDescent="0.35">
      <c r="A74" s="7">
        <v>84</v>
      </c>
      <c r="B74" s="7">
        <v>18.899999999999999</v>
      </c>
      <c r="C74" s="7">
        <v>16.600000000000001</v>
      </c>
      <c r="D74" s="7">
        <v>14.2</v>
      </c>
    </row>
    <row r="75" spans="1:4" x14ac:dyDescent="0.35">
      <c r="A75" s="7">
        <v>85</v>
      </c>
      <c r="B75" s="7">
        <v>19</v>
      </c>
      <c r="C75" s="7">
        <v>16.7</v>
      </c>
      <c r="D75" s="7">
        <v>14.2</v>
      </c>
    </row>
    <row r="76" spans="1:4" x14ac:dyDescent="0.35">
      <c r="A76" s="7">
        <v>86</v>
      </c>
      <c r="B76" s="7">
        <v>19.100000000000001</v>
      </c>
      <c r="C76" s="7">
        <v>16.8</v>
      </c>
      <c r="D76" s="7">
        <v>14.3</v>
      </c>
    </row>
    <row r="77" spans="1:4" x14ac:dyDescent="0.35">
      <c r="A77" s="7">
        <v>87</v>
      </c>
      <c r="B77" s="7">
        <v>19.2</v>
      </c>
      <c r="C77" s="7">
        <v>16.8</v>
      </c>
      <c r="D77" s="7">
        <v>14.3</v>
      </c>
    </row>
    <row r="78" spans="1:4" x14ac:dyDescent="0.35">
      <c r="A78" s="7">
        <v>88</v>
      </c>
      <c r="B78" s="7">
        <v>19.2</v>
      </c>
      <c r="C78" s="7">
        <v>16.899999999999999</v>
      </c>
      <c r="D78" s="7">
        <v>14.3</v>
      </c>
    </row>
    <row r="79" spans="1:4" x14ac:dyDescent="0.35">
      <c r="A79" s="7">
        <v>89</v>
      </c>
      <c r="B79" s="7">
        <v>19.3</v>
      </c>
      <c r="C79" s="7">
        <v>17</v>
      </c>
      <c r="D79" s="7">
        <v>14.3</v>
      </c>
    </row>
    <row r="80" spans="1:4" x14ac:dyDescent="0.35">
      <c r="A80" s="7">
        <v>90</v>
      </c>
      <c r="B80" s="7">
        <v>19.399999999999999</v>
      </c>
      <c r="C80" s="7">
        <v>17.100000000000001</v>
      </c>
      <c r="D80" s="7">
        <v>14.4</v>
      </c>
    </row>
    <row r="81" spans="1:4" x14ac:dyDescent="0.35">
      <c r="A81" s="7">
        <v>91</v>
      </c>
      <c r="B81" s="7">
        <v>19.5</v>
      </c>
      <c r="C81" s="7">
        <v>17.100000000000001</v>
      </c>
      <c r="D81" s="7">
        <v>14.4</v>
      </c>
    </row>
    <row r="82" spans="1:4" x14ac:dyDescent="0.35">
      <c r="A82" s="7">
        <v>92</v>
      </c>
      <c r="B82" s="7">
        <v>19.600000000000001</v>
      </c>
      <c r="C82" s="7">
        <v>17.2</v>
      </c>
      <c r="D82" s="7">
        <v>14.4</v>
      </c>
    </row>
    <row r="83" spans="1:4" x14ac:dyDescent="0.35">
      <c r="A83" s="7">
        <v>93</v>
      </c>
      <c r="B83" s="7">
        <v>19.7</v>
      </c>
      <c r="C83" s="7">
        <v>17.3</v>
      </c>
      <c r="D83" s="7">
        <v>14.4</v>
      </c>
    </row>
    <row r="84" spans="1:4" x14ac:dyDescent="0.35">
      <c r="A84" s="7">
        <v>94</v>
      </c>
      <c r="B84" s="7">
        <v>19.7</v>
      </c>
      <c r="C84" s="7">
        <v>17.399999999999999</v>
      </c>
      <c r="D84" s="7">
        <v>14.5</v>
      </c>
    </row>
    <row r="85" spans="1:4" x14ac:dyDescent="0.35">
      <c r="A85" s="7">
        <v>95</v>
      </c>
      <c r="B85" s="7">
        <v>19.8</v>
      </c>
      <c r="C85" s="7">
        <v>17.399999999999999</v>
      </c>
      <c r="D85" s="7">
        <v>14.5</v>
      </c>
    </row>
    <row r="86" spans="1:4" x14ac:dyDescent="0.35">
      <c r="A86" s="7">
        <v>96</v>
      </c>
      <c r="B86" s="7">
        <v>19.899999999999999</v>
      </c>
      <c r="C86" s="7">
        <v>17.5</v>
      </c>
      <c r="D86" s="7">
        <v>14.5</v>
      </c>
    </row>
    <row r="87" spans="1:4" x14ac:dyDescent="0.35">
      <c r="A87" s="7">
        <v>97</v>
      </c>
      <c r="B87" s="7">
        <v>20</v>
      </c>
      <c r="C87" s="7">
        <v>17.5</v>
      </c>
      <c r="D87" s="7">
        <v>14.5</v>
      </c>
    </row>
    <row r="88" spans="1:4" x14ac:dyDescent="0.35">
      <c r="A88" s="7">
        <v>98</v>
      </c>
      <c r="B88" s="7">
        <v>20</v>
      </c>
      <c r="C88" s="7">
        <v>17.600000000000001</v>
      </c>
      <c r="D88" s="7">
        <v>14.6</v>
      </c>
    </row>
    <row r="89" spans="1:4" x14ac:dyDescent="0.35">
      <c r="A89" s="7">
        <v>99</v>
      </c>
      <c r="B89" s="7">
        <v>20.100000000000001</v>
      </c>
      <c r="C89" s="7">
        <v>17.600000000000001</v>
      </c>
      <c r="D89" s="7">
        <v>14.6</v>
      </c>
    </row>
    <row r="90" spans="1:4" x14ac:dyDescent="0.35">
      <c r="A90" s="7">
        <v>100</v>
      </c>
      <c r="B90" s="7">
        <v>20.100000000000001</v>
      </c>
      <c r="C90" s="7">
        <v>17.7</v>
      </c>
      <c r="D90" s="7">
        <v>14.7</v>
      </c>
    </row>
    <row r="91" spans="1:4" x14ac:dyDescent="0.35">
      <c r="A91" s="7">
        <v>101</v>
      </c>
      <c r="B91" s="7">
        <v>20.2</v>
      </c>
      <c r="C91" s="7">
        <v>17.7</v>
      </c>
      <c r="D91" s="7">
        <v>14.7</v>
      </c>
    </row>
    <row r="92" spans="1:4" x14ac:dyDescent="0.35">
      <c r="A92" s="7">
        <v>102</v>
      </c>
      <c r="B92" s="7">
        <v>20.3</v>
      </c>
      <c r="C92" s="7">
        <v>17.8</v>
      </c>
      <c r="D92" s="7">
        <v>14.8</v>
      </c>
    </row>
    <row r="93" spans="1:4" x14ac:dyDescent="0.35">
      <c r="A93" s="7">
        <v>103</v>
      </c>
      <c r="B93" s="7">
        <v>20.3</v>
      </c>
      <c r="C93" s="7">
        <v>17.8</v>
      </c>
      <c r="D93" s="7">
        <v>14.8</v>
      </c>
    </row>
    <row r="94" spans="1:4" x14ac:dyDescent="0.35">
      <c r="A94" s="7">
        <v>104</v>
      </c>
      <c r="B94" s="7">
        <v>20.399999999999999</v>
      </c>
      <c r="C94" s="7">
        <v>17.8</v>
      </c>
      <c r="D94" s="7">
        <v>14.8</v>
      </c>
    </row>
    <row r="95" spans="1:4" x14ac:dyDescent="0.35">
      <c r="A95" s="7">
        <v>105</v>
      </c>
      <c r="B95" s="7">
        <v>20.399999999999999</v>
      </c>
      <c r="C95" s="7">
        <v>17.899999999999999</v>
      </c>
      <c r="D95" s="7">
        <v>14.9</v>
      </c>
    </row>
    <row r="96" spans="1:4" x14ac:dyDescent="0.35">
      <c r="A96" s="7">
        <v>106</v>
      </c>
      <c r="B96" s="7">
        <v>20.5</v>
      </c>
      <c r="C96" s="7">
        <v>17.899999999999999</v>
      </c>
      <c r="D96" s="7">
        <v>14.9</v>
      </c>
    </row>
    <row r="97" spans="1:4" x14ac:dyDescent="0.35">
      <c r="A97" s="7">
        <v>107</v>
      </c>
      <c r="B97" s="7">
        <v>20.5</v>
      </c>
      <c r="C97" s="7">
        <v>18</v>
      </c>
      <c r="D97" s="7">
        <v>15</v>
      </c>
    </row>
    <row r="98" spans="1:4" x14ac:dyDescent="0.35">
      <c r="A98" s="7">
        <v>108</v>
      </c>
      <c r="B98" s="7">
        <v>20.6</v>
      </c>
      <c r="C98" s="7">
        <v>18</v>
      </c>
      <c r="D98" s="7">
        <v>15</v>
      </c>
    </row>
    <row r="99" spans="1:4" x14ac:dyDescent="0.35">
      <c r="A99" s="7">
        <v>109</v>
      </c>
      <c r="B99" s="7">
        <v>20.6</v>
      </c>
      <c r="C99" s="7">
        <v>18</v>
      </c>
      <c r="D99" s="7">
        <v>15</v>
      </c>
    </row>
    <row r="100" spans="1:4" x14ac:dyDescent="0.35">
      <c r="A100" s="7">
        <v>110</v>
      </c>
      <c r="B100" s="7">
        <v>20.7</v>
      </c>
      <c r="C100" s="7">
        <v>18</v>
      </c>
      <c r="D100" s="7">
        <v>15</v>
      </c>
    </row>
    <row r="101" spans="1:4" x14ac:dyDescent="0.35">
      <c r="A101" s="7">
        <v>111</v>
      </c>
      <c r="B101" s="7">
        <v>20.7</v>
      </c>
      <c r="C101" s="7">
        <v>18</v>
      </c>
      <c r="D101" s="7">
        <v>15</v>
      </c>
    </row>
    <row r="102" spans="1:4" x14ac:dyDescent="0.35">
      <c r="A102" s="7">
        <v>112</v>
      </c>
      <c r="B102" s="7">
        <v>20.7</v>
      </c>
      <c r="C102" s="7">
        <v>18</v>
      </c>
      <c r="D102" s="7">
        <v>15</v>
      </c>
    </row>
    <row r="103" spans="1:4" x14ac:dyDescent="0.35">
      <c r="A103" s="7">
        <v>113</v>
      </c>
      <c r="B103" s="7">
        <v>20.8</v>
      </c>
      <c r="C103" s="7">
        <v>18</v>
      </c>
      <c r="D103" s="7">
        <v>15</v>
      </c>
    </row>
    <row r="104" spans="1:4" x14ac:dyDescent="0.35">
      <c r="A104" s="7">
        <v>114</v>
      </c>
      <c r="B104" s="7">
        <v>20.8</v>
      </c>
      <c r="C104" s="7">
        <v>18</v>
      </c>
      <c r="D104" s="7">
        <v>15</v>
      </c>
    </row>
    <row r="105" spans="1:4" x14ac:dyDescent="0.35">
      <c r="A105" s="7">
        <v>115</v>
      </c>
      <c r="B105" s="7">
        <v>20.8</v>
      </c>
      <c r="C105" s="7">
        <v>18</v>
      </c>
      <c r="D105" s="7">
        <v>15</v>
      </c>
    </row>
    <row r="106" spans="1:4" x14ac:dyDescent="0.35">
      <c r="A106" s="7">
        <v>116</v>
      </c>
      <c r="B106" s="7">
        <v>20.9</v>
      </c>
      <c r="C106" s="7">
        <v>18</v>
      </c>
      <c r="D106" s="7">
        <v>15</v>
      </c>
    </row>
    <row r="107" spans="1:4" x14ac:dyDescent="0.35">
      <c r="A107" s="7">
        <v>117</v>
      </c>
      <c r="B107" s="7">
        <v>20.9</v>
      </c>
      <c r="C107" s="7">
        <v>18</v>
      </c>
      <c r="D107" s="7">
        <v>15</v>
      </c>
    </row>
    <row r="108" spans="1:4" x14ac:dyDescent="0.35">
      <c r="A108" s="7">
        <v>118</v>
      </c>
      <c r="B108" s="7">
        <v>20.9</v>
      </c>
      <c r="C108" s="7">
        <v>18</v>
      </c>
      <c r="D108" s="7">
        <v>15</v>
      </c>
    </row>
    <row r="109" spans="1:4" x14ac:dyDescent="0.35">
      <c r="A109" s="7">
        <v>119</v>
      </c>
      <c r="B109" s="7">
        <v>21</v>
      </c>
      <c r="C109" s="7">
        <v>18</v>
      </c>
      <c r="D109" s="7">
        <v>15</v>
      </c>
    </row>
    <row r="110" spans="1:4" x14ac:dyDescent="0.35">
      <c r="A110" s="7">
        <v>120</v>
      </c>
      <c r="B110" s="7">
        <v>21</v>
      </c>
      <c r="C110" s="7">
        <v>18</v>
      </c>
      <c r="D110" s="7">
        <v>15</v>
      </c>
    </row>
    <row r="111" spans="1:4" x14ac:dyDescent="0.35">
      <c r="A111" s="7">
        <v>121</v>
      </c>
      <c r="B111" s="7">
        <v>21</v>
      </c>
      <c r="C111" s="7">
        <v>18</v>
      </c>
      <c r="D111" s="7">
        <v>15</v>
      </c>
    </row>
    <row r="112" spans="1:4" x14ac:dyDescent="0.35">
      <c r="A112" s="7">
        <v>122</v>
      </c>
      <c r="B112" s="7">
        <v>21</v>
      </c>
      <c r="C112" s="7">
        <v>18</v>
      </c>
      <c r="D112" s="7">
        <v>15</v>
      </c>
    </row>
    <row r="113" spans="1:4" x14ac:dyDescent="0.35">
      <c r="A113" s="7">
        <v>123</v>
      </c>
      <c r="B113" s="7">
        <v>21</v>
      </c>
      <c r="C113" s="7">
        <v>18</v>
      </c>
      <c r="D113" s="7">
        <v>15</v>
      </c>
    </row>
    <row r="114" spans="1:4" x14ac:dyDescent="0.35">
      <c r="A114" s="7">
        <v>124</v>
      </c>
      <c r="B114" s="7">
        <v>21</v>
      </c>
      <c r="C114" s="7">
        <v>18</v>
      </c>
      <c r="D114" s="7">
        <v>15</v>
      </c>
    </row>
    <row r="115" spans="1:4" x14ac:dyDescent="0.35">
      <c r="A115" s="7">
        <v>125</v>
      </c>
      <c r="B115" s="7">
        <v>21</v>
      </c>
      <c r="C115" s="7">
        <v>18</v>
      </c>
      <c r="D115" s="7">
        <v>15</v>
      </c>
    </row>
    <row r="116" spans="1:4" x14ac:dyDescent="0.35">
      <c r="A116" s="7">
        <v>126</v>
      </c>
      <c r="B116" s="7">
        <v>21</v>
      </c>
      <c r="C116" s="7">
        <v>18</v>
      </c>
      <c r="D116" s="7">
        <v>15</v>
      </c>
    </row>
    <row r="117" spans="1:4" x14ac:dyDescent="0.35">
      <c r="A117" s="7">
        <v>127</v>
      </c>
      <c r="B117" s="7">
        <v>21</v>
      </c>
      <c r="C117" s="7">
        <v>18</v>
      </c>
      <c r="D117" s="7">
        <v>15</v>
      </c>
    </row>
    <row r="118" spans="1:4" x14ac:dyDescent="0.35">
      <c r="A118" s="7">
        <v>128</v>
      </c>
      <c r="B118" s="7">
        <v>21</v>
      </c>
      <c r="C118" s="7">
        <v>18</v>
      </c>
      <c r="D118" s="7">
        <v>15</v>
      </c>
    </row>
    <row r="119" spans="1:4" x14ac:dyDescent="0.35">
      <c r="A119" s="7">
        <v>129</v>
      </c>
      <c r="B119" s="7">
        <v>21</v>
      </c>
      <c r="C119" s="7">
        <v>18</v>
      </c>
      <c r="D119" s="7">
        <v>15</v>
      </c>
    </row>
    <row r="120" spans="1:4" x14ac:dyDescent="0.35">
      <c r="A120" s="7">
        <v>130</v>
      </c>
      <c r="B120" s="7">
        <v>21</v>
      </c>
      <c r="C120" s="7">
        <v>18</v>
      </c>
      <c r="D120" s="7">
        <v>15</v>
      </c>
    </row>
    <row r="121" spans="1:4" x14ac:dyDescent="0.35">
      <c r="A121" s="7">
        <v>131</v>
      </c>
      <c r="B121" s="7">
        <v>21</v>
      </c>
      <c r="C121" s="7">
        <v>18</v>
      </c>
      <c r="D121" s="7">
        <v>15</v>
      </c>
    </row>
    <row r="122" spans="1:4" x14ac:dyDescent="0.35">
      <c r="A122" s="7">
        <v>132</v>
      </c>
      <c r="B122" s="7">
        <v>21</v>
      </c>
      <c r="C122" s="7">
        <v>18</v>
      </c>
      <c r="D122" s="7">
        <v>15</v>
      </c>
    </row>
    <row r="123" spans="1:4" x14ac:dyDescent="0.35">
      <c r="A123" s="7">
        <v>133</v>
      </c>
      <c r="B123" s="7">
        <v>21</v>
      </c>
      <c r="C123" s="7">
        <v>18</v>
      </c>
      <c r="D123" s="7">
        <v>15</v>
      </c>
    </row>
    <row r="124" spans="1:4" x14ac:dyDescent="0.35">
      <c r="A124" s="7">
        <v>134</v>
      </c>
      <c r="B124" s="7">
        <v>21</v>
      </c>
      <c r="C124" s="7">
        <v>18</v>
      </c>
      <c r="D124" s="7">
        <v>15</v>
      </c>
    </row>
    <row r="125" spans="1:4" x14ac:dyDescent="0.35">
      <c r="A125" s="7">
        <v>135</v>
      </c>
      <c r="B125" s="7">
        <v>21</v>
      </c>
      <c r="C125" s="7">
        <v>18</v>
      </c>
      <c r="D125" s="7">
        <v>15</v>
      </c>
    </row>
    <row r="126" spans="1:4" x14ac:dyDescent="0.35">
      <c r="A126" s="7">
        <v>136</v>
      </c>
      <c r="B126" s="7">
        <v>21</v>
      </c>
      <c r="C126" s="7">
        <v>18</v>
      </c>
      <c r="D126" s="7">
        <v>15</v>
      </c>
    </row>
    <row r="127" spans="1:4" x14ac:dyDescent="0.35">
      <c r="A127" s="7">
        <v>137</v>
      </c>
      <c r="B127" s="7">
        <v>21</v>
      </c>
      <c r="C127" s="7">
        <v>18</v>
      </c>
      <c r="D127" s="7">
        <v>15</v>
      </c>
    </row>
    <row r="128" spans="1:4" x14ac:dyDescent="0.35">
      <c r="A128" s="7">
        <v>138</v>
      </c>
      <c r="B128" s="7">
        <v>21</v>
      </c>
      <c r="C128" s="7">
        <v>18</v>
      </c>
      <c r="D128" s="7">
        <v>15</v>
      </c>
    </row>
    <row r="129" spans="1:4" x14ac:dyDescent="0.35">
      <c r="A129" s="7">
        <v>139</v>
      </c>
      <c r="B129" s="7">
        <v>21</v>
      </c>
      <c r="C129" s="7">
        <v>18</v>
      </c>
      <c r="D129" s="7">
        <v>15</v>
      </c>
    </row>
    <row r="130" spans="1:4" x14ac:dyDescent="0.35">
      <c r="A130" s="7">
        <v>140</v>
      </c>
      <c r="B130" s="7">
        <v>21</v>
      </c>
      <c r="C130" s="7">
        <v>18</v>
      </c>
      <c r="D130" s="7">
        <v>15</v>
      </c>
    </row>
    <row r="131" spans="1:4" x14ac:dyDescent="0.35">
      <c r="A131" s="7">
        <v>141</v>
      </c>
      <c r="B131" s="7">
        <v>21</v>
      </c>
      <c r="C131" s="7">
        <v>18</v>
      </c>
      <c r="D131" s="7">
        <v>15</v>
      </c>
    </row>
    <row r="132" spans="1:4" x14ac:dyDescent="0.35">
      <c r="A132" s="7">
        <v>142</v>
      </c>
      <c r="B132" s="7">
        <v>21</v>
      </c>
      <c r="C132" s="7">
        <v>18</v>
      </c>
      <c r="D132" s="7">
        <v>15</v>
      </c>
    </row>
    <row r="133" spans="1:4" x14ac:dyDescent="0.35">
      <c r="A133" s="7">
        <v>143</v>
      </c>
      <c r="B133" s="7">
        <v>21</v>
      </c>
      <c r="C133" s="7">
        <v>18</v>
      </c>
      <c r="D133" s="7">
        <v>15</v>
      </c>
    </row>
    <row r="134" spans="1:4" x14ac:dyDescent="0.35">
      <c r="A134" s="7">
        <v>144</v>
      </c>
      <c r="B134" s="7">
        <v>21</v>
      </c>
      <c r="C134" s="7">
        <v>18</v>
      </c>
      <c r="D134" s="7">
        <v>15</v>
      </c>
    </row>
  </sheetData>
  <sheetProtection sheet="1" objects="1" scenarios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D4" sqref="D4"/>
    </sheetView>
  </sheetViews>
  <sheetFormatPr defaultRowHeight="14.5" x14ac:dyDescent="0.35"/>
  <cols>
    <col min="1" max="2" width="4.54296875" bestFit="1" customWidth="1"/>
    <col min="3" max="3" width="5.1796875" bestFit="1" customWidth="1"/>
    <col min="4" max="4" width="5" bestFit="1" customWidth="1"/>
  </cols>
  <sheetData>
    <row r="1" spans="1:6" x14ac:dyDescent="0.35">
      <c r="A1" s="8" t="s">
        <v>5</v>
      </c>
      <c r="B1" s="8" t="s">
        <v>28</v>
      </c>
      <c r="C1" s="8" t="s">
        <v>29</v>
      </c>
      <c r="D1" s="8" t="s">
        <v>30</v>
      </c>
      <c r="F1" s="1" t="s">
        <v>33</v>
      </c>
    </row>
    <row r="2" spans="1:6" x14ac:dyDescent="0.35">
      <c r="A2" s="7">
        <v>12</v>
      </c>
      <c r="B2" s="7"/>
      <c r="C2" s="7"/>
      <c r="D2" s="7"/>
    </row>
    <row r="3" spans="1:6" x14ac:dyDescent="0.35">
      <c r="A3" s="7">
        <v>13</v>
      </c>
      <c r="B3" s="7"/>
      <c r="C3" s="7"/>
      <c r="D3" s="7"/>
    </row>
    <row r="4" spans="1:6" x14ac:dyDescent="0.35">
      <c r="A4" s="7">
        <v>14</v>
      </c>
      <c r="B4" s="7"/>
      <c r="C4" s="7"/>
      <c r="D4" s="7"/>
    </row>
    <row r="5" spans="1:6" x14ac:dyDescent="0.35">
      <c r="A5" s="7">
        <v>15</v>
      </c>
      <c r="B5" s="7"/>
      <c r="C5" s="7"/>
      <c r="D5" s="7"/>
    </row>
    <row r="6" spans="1:6" x14ac:dyDescent="0.35">
      <c r="A6" s="7">
        <v>16</v>
      </c>
      <c r="B6" s="7"/>
      <c r="C6" s="7"/>
      <c r="D6" s="7"/>
    </row>
    <row r="7" spans="1:6" x14ac:dyDescent="0.35">
      <c r="A7" s="7">
        <v>17</v>
      </c>
      <c r="B7" s="7"/>
      <c r="C7" s="7"/>
      <c r="D7" s="7"/>
    </row>
    <row r="8" spans="1:6" x14ac:dyDescent="0.35">
      <c r="A8" s="7">
        <v>18</v>
      </c>
      <c r="B8" s="7"/>
      <c r="C8" s="7"/>
      <c r="D8" s="7"/>
    </row>
    <row r="9" spans="1:6" x14ac:dyDescent="0.35">
      <c r="A9" s="7">
        <v>19</v>
      </c>
      <c r="B9" s="7"/>
      <c r="C9" s="7"/>
      <c r="D9" s="7"/>
    </row>
    <row r="10" spans="1:6" x14ac:dyDescent="0.35">
      <c r="A10" s="7">
        <v>20</v>
      </c>
      <c r="B10" s="7"/>
      <c r="C10" s="7"/>
      <c r="D10" s="7"/>
    </row>
    <row r="11" spans="1:6" x14ac:dyDescent="0.35">
      <c r="A11" s="7">
        <v>21</v>
      </c>
      <c r="B11" s="7"/>
      <c r="C11" s="7"/>
      <c r="D11" s="7"/>
    </row>
    <row r="12" spans="1:6" x14ac:dyDescent="0.35">
      <c r="A12" s="7">
        <v>22</v>
      </c>
      <c r="B12" s="7"/>
      <c r="C12" s="7"/>
      <c r="D12" s="7"/>
    </row>
    <row r="13" spans="1:6" x14ac:dyDescent="0.35">
      <c r="A13" s="7">
        <v>23</v>
      </c>
      <c r="B13" s="7"/>
      <c r="C13" s="7"/>
      <c r="D13" s="7"/>
    </row>
    <row r="14" spans="1:6" x14ac:dyDescent="0.35">
      <c r="A14" s="7">
        <v>24</v>
      </c>
      <c r="B14" s="7"/>
      <c r="C14" s="7"/>
      <c r="D14" s="7"/>
    </row>
    <row r="15" spans="1:6" x14ac:dyDescent="0.35">
      <c r="A15" s="7">
        <v>25</v>
      </c>
      <c r="B15" s="7"/>
      <c r="C15" s="7"/>
      <c r="D15" s="7"/>
    </row>
    <row r="16" spans="1:6" x14ac:dyDescent="0.35">
      <c r="A16" s="7">
        <v>26</v>
      </c>
      <c r="B16" s="7"/>
      <c r="C16" s="7"/>
      <c r="D16" s="7"/>
    </row>
    <row r="17" spans="1:4" x14ac:dyDescent="0.35">
      <c r="A17" s="7">
        <v>27</v>
      </c>
      <c r="B17" s="7"/>
      <c r="C17" s="7"/>
      <c r="D17" s="7"/>
    </row>
    <row r="18" spans="1:4" x14ac:dyDescent="0.35">
      <c r="A18" s="7">
        <v>28</v>
      </c>
      <c r="B18" s="7"/>
      <c r="C18" s="7"/>
      <c r="D18" s="7"/>
    </row>
    <row r="19" spans="1:4" x14ac:dyDescent="0.35">
      <c r="A19" s="7">
        <v>29</v>
      </c>
      <c r="B19" s="7"/>
      <c r="C19" s="7"/>
      <c r="D19" s="7"/>
    </row>
    <row r="20" spans="1:4" x14ac:dyDescent="0.35">
      <c r="A20" s="7">
        <v>30</v>
      </c>
      <c r="B20" s="7"/>
      <c r="C20" s="7"/>
      <c r="D20" s="7"/>
    </row>
    <row r="21" spans="1:4" x14ac:dyDescent="0.35">
      <c r="A21" s="7">
        <v>31</v>
      </c>
      <c r="B21" s="7"/>
      <c r="C21" s="7"/>
      <c r="D21" s="7"/>
    </row>
    <row r="22" spans="1:4" x14ac:dyDescent="0.35">
      <c r="A22" s="7">
        <v>32</v>
      </c>
      <c r="B22" s="7"/>
      <c r="C22" s="7"/>
      <c r="D22" s="7"/>
    </row>
    <row r="23" spans="1:4" x14ac:dyDescent="0.35">
      <c r="A23" s="7">
        <v>33</v>
      </c>
      <c r="B23" s="7"/>
      <c r="C23" s="7"/>
      <c r="D23" s="7"/>
    </row>
    <row r="24" spans="1:4" x14ac:dyDescent="0.35">
      <c r="A24" s="7">
        <v>34</v>
      </c>
      <c r="B24" s="7"/>
      <c r="C24" s="7"/>
      <c r="D24" s="7"/>
    </row>
    <row r="25" spans="1:4" x14ac:dyDescent="0.35">
      <c r="A25" s="7">
        <v>35</v>
      </c>
      <c r="B25" s="7"/>
      <c r="C25" s="7"/>
      <c r="D25" s="7"/>
    </row>
    <row r="26" spans="1:4" x14ac:dyDescent="0.35">
      <c r="A26" s="7">
        <v>36</v>
      </c>
      <c r="B26" s="7"/>
      <c r="C26" s="7"/>
      <c r="D26" s="7"/>
    </row>
    <row r="27" spans="1:4" x14ac:dyDescent="0.35">
      <c r="A27" s="7">
        <v>37</v>
      </c>
      <c r="B27" s="7"/>
      <c r="C27" s="7"/>
      <c r="D27" s="7"/>
    </row>
    <row r="28" spans="1:4" x14ac:dyDescent="0.35">
      <c r="A28" s="7">
        <v>38</v>
      </c>
      <c r="B28" s="7"/>
      <c r="C28" s="7"/>
      <c r="D28" s="7"/>
    </row>
    <row r="29" spans="1:4" x14ac:dyDescent="0.35">
      <c r="A29" s="7">
        <v>39</v>
      </c>
      <c r="B29" s="7"/>
      <c r="C29" s="7"/>
      <c r="D29" s="7"/>
    </row>
    <row r="30" spans="1:4" x14ac:dyDescent="0.35">
      <c r="A30" s="7">
        <v>40</v>
      </c>
      <c r="B30" s="7"/>
      <c r="C30" s="7"/>
      <c r="D30" s="7"/>
    </row>
    <row r="31" spans="1:4" x14ac:dyDescent="0.35">
      <c r="A31" s="7">
        <v>41</v>
      </c>
      <c r="B31" s="7"/>
      <c r="C31" s="7"/>
      <c r="D31" s="7"/>
    </row>
    <row r="32" spans="1:4" x14ac:dyDescent="0.35">
      <c r="A32" s="7">
        <v>42</v>
      </c>
      <c r="B32" s="7"/>
      <c r="C32" s="7"/>
      <c r="D32" s="7"/>
    </row>
    <row r="33" spans="1:4" x14ac:dyDescent="0.35">
      <c r="A33" s="7">
        <v>43</v>
      </c>
      <c r="B33" s="7"/>
      <c r="C33" s="7"/>
      <c r="D33" s="7"/>
    </row>
    <row r="34" spans="1:4" x14ac:dyDescent="0.35">
      <c r="A34" s="7">
        <v>44</v>
      </c>
      <c r="B34" s="7"/>
      <c r="C34" s="7"/>
      <c r="D34" s="7"/>
    </row>
    <row r="35" spans="1:4" x14ac:dyDescent="0.35">
      <c r="A35" s="7">
        <v>45</v>
      </c>
      <c r="B35" s="7"/>
      <c r="C35" s="7"/>
      <c r="D35" s="7"/>
    </row>
    <row r="36" spans="1:4" x14ac:dyDescent="0.35">
      <c r="A36" s="7">
        <v>46</v>
      </c>
      <c r="B36" s="7"/>
      <c r="C36" s="7"/>
      <c r="D36" s="7"/>
    </row>
    <row r="37" spans="1:4" x14ac:dyDescent="0.35">
      <c r="A37" s="7">
        <v>47</v>
      </c>
      <c r="B37" s="7"/>
      <c r="C37" s="7"/>
      <c r="D37" s="7"/>
    </row>
    <row r="38" spans="1:4" x14ac:dyDescent="0.35">
      <c r="A38" s="7">
        <v>48</v>
      </c>
      <c r="B38" s="7"/>
      <c r="C38" s="7"/>
      <c r="D38" s="7"/>
    </row>
    <row r="39" spans="1:4" x14ac:dyDescent="0.35">
      <c r="A39" s="7">
        <v>49</v>
      </c>
      <c r="B39" s="7"/>
      <c r="C39" s="7"/>
      <c r="D39" s="7"/>
    </row>
    <row r="40" spans="1:4" x14ac:dyDescent="0.35">
      <c r="A40" s="7">
        <v>50</v>
      </c>
      <c r="B40" s="7"/>
      <c r="C40" s="7"/>
      <c r="D40" s="7"/>
    </row>
    <row r="41" spans="1:4" x14ac:dyDescent="0.35">
      <c r="A41" s="7">
        <v>51</v>
      </c>
      <c r="B41" s="7"/>
      <c r="C41" s="7"/>
      <c r="D41" s="7"/>
    </row>
    <row r="42" spans="1:4" x14ac:dyDescent="0.35">
      <c r="A42" s="7">
        <v>52</v>
      </c>
      <c r="B42" s="7"/>
      <c r="C42" s="7"/>
      <c r="D42" s="7"/>
    </row>
    <row r="43" spans="1:4" x14ac:dyDescent="0.35">
      <c r="A43" s="7">
        <v>53</v>
      </c>
      <c r="B43" s="7"/>
      <c r="C43" s="7"/>
      <c r="D43" s="7"/>
    </row>
    <row r="44" spans="1:4" x14ac:dyDescent="0.35">
      <c r="A44" s="7">
        <v>54</v>
      </c>
      <c r="B44" s="7"/>
      <c r="C44" s="7"/>
      <c r="D44" s="7"/>
    </row>
    <row r="45" spans="1:4" x14ac:dyDescent="0.35">
      <c r="A45" s="7">
        <v>55</v>
      </c>
      <c r="B45" s="7"/>
      <c r="C45" s="7"/>
      <c r="D45" s="7"/>
    </row>
    <row r="46" spans="1:4" x14ac:dyDescent="0.35">
      <c r="A46" s="7">
        <v>56</v>
      </c>
      <c r="B46" s="7"/>
      <c r="C46" s="7"/>
      <c r="D46" s="7"/>
    </row>
    <row r="47" spans="1:4" x14ac:dyDescent="0.35">
      <c r="A47" s="7">
        <v>57</v>
      </c>
      <c r="B47" s="7"/>
      <c r="C47" s="7"/>
      <c r="D47" s="7"/>
    </row>
    <row r="48" spans="1:4" x14ac:dyDescent="0.35">
      <c r="A48" s="7">
        <v>58</v>
      </c>
      <c r="B48" s="7"/>
      <c r="C48" s="7"/>
      <c r="D48" s="7"/>
    </row>
    <row r="49" spans="1:4" x14ac:dyDescent="0.35">
      <c r="A49" s="7">
        <v>59</v>
      </c>
      <c r="B49" s="7"/>
      <c r="C49" s="7"/>
      <c r="D49" s="7"/>
    </row>
    <row r="50" spans="1:4" x14ac:dyDescent="0.35">
      <c r="A50" s="7">
        <v>60</v>
      </c>
      <c r="B50" s="7"/>
      <c r="C50" s="7"/>
      <c r="D50" s="7"/>
    </row>
    <row r="51" spans="1:4" x14ac:dyDescent="0.35">
      <c r="A51" s="7">
        <v>61</v>
      </c>
      <c r="B51" s="7"/>
      <c r="C51" s="7"/>
      <c r="D51" s="7"/>
    </row>
    <row r="52" spans="1:4" x14ac:dyDescent="0.35">
      <c r="A52" s="7">
        <v>62</v>
      </c>
      <c r="B52" s="7"/>
      <c r="C52" s="7"/>
      <c r="D52" s="7"/>
    </row>
    <row r="53" spans="1:4" x14ac:dyDescent="0.35">
      <c r="A53" s="7">
        <v>63</v>
      </c>
      <c r="B53" s="7"/>
      <c r="C53" s="7"/>
      <c r="D53" s="7"/>
    </row>
    <row r="54" spans="1:4" x14ac:dyDescent="0.35">
      <c r="A54" s="7">
        <v>64</v>
      </c>
      <c r="B54" s="7"/>
      <c r="C54" s="7"/>
      <c r="D54" s="7"/>
    </row>
    <row r="55" spans="1:4" x14ac:dyDescent="0.35">
      <c r="A55" s="7">
        <v>65</v>
      </c>
      <c r="B55" s="7"/>
      <c r="C55" s="7"/>
      <c r="D55" s="7"/>
    </row>
    <row r="56" spans="1:4" x14ac:dyDescent="0.35">
      <c r="A56" s="7">
        <v>66</v>
      </c>
      <c r="B56" s="7"/>
      <c r="C56" s="7"/>
      <c r="D56" s="7"/>
    </row>
    <row r="57" spans="1:4" x14ac:dyDescent="0.35">
      <c r="A57" s="7">
        <v>67</v>
      </c>
      <c r="B57" s="7"/>
      <c r="C57" s="7"/>
      <c r="D57" s="7"/>
    </row>
    <row r="58" spans="1:4" x14ac:dyDescent="0.35">
      <c r="A58" s="7">
        <v>68</v>
      </c>
      <c r="B58" s="7"/>
      <c r="C58" s="7"/>
      <c r="D58" s="7"/>
    </row>
    <row r="59" spans="1:4" x14ac:dyDescent="0.35">
      <c r="A59" s="7">
        <v>69</v>
      </c>
      <c r="B59" s="7"/>
      <c r="C59" s="7"/>
      <c r="D59" s="7"/>
    </row>
    <row r="60" spans="1:4" x14ac:dyDescent="0.35">
      <c r="A60" s="7">
        <v>70</v>
      </c>
      <c r="B60" s="7"/>
      <c r="C60" s="7"/>
      <c r="D60" s="7"/>
    </row>
    <row r="61" spans="1:4" x14ac:dyDescent="0.35">
      <c r="A61" s="7">
        <v>71</v>
      </c>
      <c r="B61" s="7"/>
      <c r="C61" s="7"/>
      <c r="D61" s="7"/>
    </row>
    <row r="62" spans="1:4" x14ac:dyDescent="0.35">
      <c r="A62" s="7">
        <v>72</v>
      </c>
      <c r="B62" s="7"/>
      <c r="C62" s="7"/>
      <c r="D62" s="7"/>
    </row>
    <row r="63" spans="1:4" x14ac:dyDescent="0.35">
      <c r="A63" s="7">
        <v>73</v>
      </c>
      <c r="B63" s="7"/>
      <c r="C63" s="7"/>
      <c r="D63" s="7"/>
    </row>
    <row r="64" spans="1:4" x14ac:dyDescent="0.35">
      <c r="A64" s="7">
        <v>74</v>
      </c>
      <c r="B64" s="7"/>
      <c r="C64" s="7"/>
      <c r="D64" s="7"/>
    </row>
    <row r="65" spans="1:4" x14ac:dyDescent="0.35">
      <c r="A65" s="7">
        <v>75</v>
      </c>
      <c r="B65" s="7"/>
      <c r="C65" s="7"/>
      <c r="D65" s="7"/>
    </row>
    <row r="66" spans="1:4" x14ac:dyDescent="0.35">
      <c r="A66" s="7">
        <v>76</v>
      </c>
      <c r="B66" s="7"/>
      <c r="C66" s="7"/>
      <c r="D66" s="7"/>
    </row>
    <row r="67" spans="1:4" x14ac:dyDescent="0.35">
      <c r="A67" s="7">
        <v>77</v>
      </c>
      <c r="B67" s="7"/>
      <c r="C67" s="7"/>
      <c r="D67" s="7"/>
    </row>
    <row r="68" spans="1:4" x14ac:dyDescent="0.35">
      <c r="A68" s="7">
        <v>78</v>
      </c>
      <c r="B68" s="7"/>
      <c r="C68" s="7"/>
      <c r="D68" s="7"/>
    </row>
    <row r="69" spans="1:4" x14ac:dyDescent="0.35">
      <c r="A69" s="7">
        <v>79</v>
      </c>
      <c r="B69" s="7"/>
      <c r="C69" s="7"/>
      <c r="D69" s="7"/>
    </row>
    <row r="70" spans="1:4" x14ac:dyDescent="0.35">
      <c r="A70" s="7">
        <v>80</v>
      </c>
      <c r="B70" s="7"/>
      <c r="C70" s="7"/>
      <c r="D70" s="7"/>
    </row>
    <row r="71" spans="1:4" x14ac:dyDescent="0.35">
      <c r="A71" s="7">
        <v>81</v>
      </c>
      <c r="B71" s="7"/>
      <c r="C71" s="7"/>
      <c r="D71" s="7"/>
    </row>
    <row r="72" spans="1:4" x14ac:dyDescent="0.35">
      <c r="A72" s="7">
        <v>82</v>
      </c>
      <c r="B72" s="7"/>
      <c r="C72" s="7"/>
      <c r="D72" s="7"/>
    </row>
    <row r="73" spans="1:4" x14ac:dyDescent="0.35">
      <c r="A73" s="7">
        <v>83</v>
      </c>
      <c r="B73" s="7"/>
      <c r="C73" s="7"/>
      <c r="D73" s="7"/>
    </row>
    <row r="74" spans="1:4" x14ac:dyDescent="0.35">
      <c r="A74" s="7">
        <v>84</v>
      </c>
      <c r="B74" s="7"/>
      <c r="C74" s="7"/>
      <c r="D74" s="7"/>
    </row>
    <row r="75" spans="1:4" x14ac:dyDescent="0.35">
      <c r="A75" s="7">
        <v>85</v>
      </c>
      <c r="B75" s="7"/>
      <c r="C75" s="7"/>
      <c r="D75" s="7"/>
    </row>
    <row r="76" spans="1:4" x14ac:dyDescent="0.35">
      <c r="A76" s="7">
        <v>86</v>
      </c>
      <c r="B76" s="7"/>
      <c r="C76" s="7"/>
      <c r="D76" s="7"/>
    </row>
    <row r="77" spans="1:4" x14ac:dyDescent="0.35">
      <c r="A77" s="7">
        <v>87</v>
      </c>
      <c r="B77" s="7"/>
      <c r="C77" s="7"/>
      <c r="D77" s="7"/>
    </row>
    <row r="78" spans="1:4" x14ac:dyDescent="0.35">
      <c r="A78" s="7">
        <v>88</v>
      </c>
      <c r="B78" s="7"/>
      <c r="C78" s="7"/>
      <c r="D78" s="7"/>
    </row>
    <row r="79" spans="1:4" x14ac:dyDescent="0.35">
      <c r="A79" s="7">
        <v>89</v>
      </c>
      <c r="B79" s="7"/>
      <c r="C79" s="7"/>
      <c r="D79" s="7"/>
    </row>
    <row r="80" spans="1:4" x14ac:dyDescent="0.35">
      <c r="A80" s="7">
        <v>90</v>
      </c>
      <c r="B80" s="7"/>
      <c r="C80" s="7"/>
      <c r="D80" s="7"/>
    </row>
    <row r="81" spans="1:4" x14ac:dyDescent="0.35">
      <c r="A81" s="7">
        <v>91</v>
      </c>
      <c r="B81" s="7"/>
      <c r="C81" s="7"/>
      <c r="D81" s="7"/>
    </row>
    <row r="82" spans="1:4" x14ac:dyDescent="0.35">
      <c r="A82" s="7">
        <v>92</v>
      </c>
      <c r="B82" s="7"/>
      <c r="C82" s="7"/>
      <c r="D82" s="7"/>
    </row>
    <row r="83" spans="1:4" x14ac:dyDescent="0.35">
      <c r="A83" s="7">
        <v>93</v>
      </c>
      <c r="B83" s="7"/>
      <c r="C83" s="7"/>
      <c r="D83" s="7"/>
    </row>
    <row r="84" spans="1:4" x14ac:dyDescent="0.35">
      <c r="A84" s="7">
        <v>94</v>
      </c>
      <c r="B84" s="7"/>
      <c r="C84" s="7"/>
      <c r="D84" s="7"/>
    </row>
    <row r="85" spans="1:4" x14ac:dyDescent="0.35">
      <c r="A85" s="7">
        <v>95</v>
      </c>
      <c r="B85" s="7"/>
      <c r="C85" s="7"/>
      <c r="D85" s="7"/>
    </row>
    <row r="86" spans="1:4" x14ac:dyDescent="0.35">
      <c r="A86" s="7">
        <v>96</v>
      </c>
      <c r="B86" s="7"/>
      <c r="C86" s="7"/>
      <c r="D86" s="7"/>
    </row>
    <row r="87" spans="1:4" x14ac:dyDescent="0.35">
      <c r="A87" s="7">
        <v>97</v>
      </c>
      <c r="B87" s="7"/>
      <c r="C87" s="7"/>
      <c r="D87" s="7"/>
    </row>
    <row r="88" spans="1:4" x14ac:dyDescent="0.35">
      <c r="A88" s="7">
        <v>98</v>
      </c>
      <c r="B88" s="7"/>
      <c r="C88" s="7"/>
      <c r="D88" s="7"/>
    </row>
    <row r="89" spans="1:4" x14ac:dyDescent="0.35">
      <c r="A89" s="7">
        <v>99</v>
      </c>
      <c r="B89" s="7"/>
      <c r="C89" s="7"/>
      <c r="D89" s="7"/>
    </row>
    <row r="90" spans="1:4" x14ac:dyDescent="0.35">
      <c r="A90" s="7">
        <v>100</v>
      </c>
      <c r="B90" s="7"/>
      <c r="C90" s="7"/>
      <c r="D90" s="7"/>
    </row>
    <row r="91" spans="1:4" x14ac:dyDescent="0.35">
      <c r="A91" s="7">
        <v>101</v>
      </c>
      <c r="B91" s="7"/>
      <c r="C91" s="7"/>
      <c r="D91" s="7"/>
    </row>
    <row r="92" spans="1:4" x14ac:dyDescent="0.35">
      <c r="A92" s="7">
        <v>102</v>
      </c>
      <c r="B92" s="7"/>
      <c r="C92" s="7"/>
      <c r="D92" s="7"/>
    </row>
    <row r="93" spans="1:4" x14ac:dyDescent="0.35">
      <c r="A93" s="7">
        <v>103</v>
      </c>
      <c r="B93" s="7"/>
      <c r="C93" s="7"/>
      <c r="D93" s="7"/>
    </row>
    <row r="94" spans="1:4" x14ac:dyDescent="0.35">
      <c r="A94" s="7">
        <v>104</v>
      </c>
      <c r="B94" s="7"/>
      <c r="C94" s="7"/>
      <c r="D94" s="7"/>
    </row>
    <row r="95" spans="1:4" x14ac:dyDescent="0.35">
      <c r="A95" s="7">
        <v>105</v>
      </c>
      <c r="B95" s="7"/>
      <c r="C95" s="7"/>
      <c r="D95" s="7"/>
    </row>
    <row r="96" spans="1:4" x14ac:dyDescent="0.35">
      <c r="A96" s="7">
        <v>106</v>
      </c>
      <c r="B96" s="7"/>
      <c r="C96" s="7"/>
      <c r="D96" s="7"/>
    </row>
    <row r="97" spans="1:4" x14ac:dyDescent="0.35">
      <c r="A97" s="7">
        <v>107</v>
      </c>
      <c r="B97" s="7"/>
      <c r="C97" s="7"/>
      <c r="D97" s="7"/>
    </row>
    <row r="98" spans="1:4" x14ac:dyDescent="0.35">
      <c r="A98" s="7">
        <v>108</v>
      </c>
      <c r="B98" s="7"/>
      <c r="C98" s="7"/>
      <c r="D98" s="7"/>
    </row>
    <row r="99" spans="1:4" x14ac:dyDescent="0.35">
      <c r="A99" s="7">
        <v>109</v>
      </c>
      <c r="B99" s="7"/>
      <c r="C99" s="7"/>
      <c r="D99" s="7"/>
    </row>
    <row r="100" spans="1:4" x14ac:dyDescent="0.35">
      <c r="A100" s="7">
        <v>110</v>
      </c>
      <c r="B100" s="7"/>
      <c r="C100" s="7"/>
      <c r="D100" s="7"/>
    </row>
    <row r="101" spans="1:4" x14ac:dyDescent="0.35">
      <c r="A101" s="7">
        <v>111</v>
      </c>
      <c r="B101" s="7"/>
      <c r="C101" s="7"/>
      <c r="D101" s="7"/>
    </row>
    <row r="102" spans="1:4" x14ac:dyDescent="0.35">
      <c r="A102" s="7">
        <v>112</v>
      </c>
      <c r="B102" s="7"/>
      <c r="C102" s="7"/>
      <c r="D102" s="7"/>
    </row>
    <row r="103" spans="1:4" x14ac:dyDescent="0.35">
      <c r="A103" s="7">
        <v>113</v>
      </c>
      <c r="B103" s="7"/>
      <c r="C103" s="7"/>
      <c r="D103" s="7"/>
    </row>
    <row r="104" spans="1:4" x14ac:dyDescent="0.35">
      <c r="A104" s="7">
        <v>114</v>
      </c>
      <c r="B104" s="7"/>
      <c r="C104" s="7"/>
      <c r="D104" s="7"/>
    </row>
    <row r="105" spans="1:4" x14ac:dyDescent="0.35">
      <c r="A105" s="7">
        <v>115</v>
      </c>
      <c r="B105" s="7"/>
      <c r="C105" s="7"/>
      <c r="D105" s="7"/>
    </row>
    <row r="106" spans="1:4" x14ac:dyDescent="0.35">
      <c r="A106" s="7">
        <v>116</v>
      </c>
      <c r="B106" s="7"/>
      <c r="C106" s="7"/>
      <c r="D106" s="7"/>
    </row>
    <row r="107" spans="1:4" x14ac:dyDescent="0.35">
      <c r="A107" s="7">
        <v>117</v>
      </c>
      <c r="B107" s="7"/>
      <c r="C107" s="7"/>
      <c r="D107" s="7"/>
    </row>
    <row r="108" spans="1:4" x14ac:dyDescent="0.35">
      <c r="A108" s="7">
        <v>118</v>
      </c>
      <c r="B108" s="7"/>
      <c r="C108" s="7"/>
      <c r="D108" s="7"/>
    </row>
    <row r="109" spans="1:4" x14ac:dyDescent="0.35">
      <c r="A109" s="7">
        <v>119</v>
      </c>
      <c r="B109" s="7"/>
      <c r="C109" s="7"/>
      <c r="D109" s="7"/>
    </row>
    <row r="110" spans="1:4" x14ac:dyDescent="0.35">
      <c r="A110" s="7">
        <v>120</v>
      </c>
      <c r="B110" s="7"/>
      <c r="C110" s="7"/>
      <c r="D110" s="7"/>
    </row>
    <row r="111" spans="1:4" x14ac:dyDescent="0.35">
      <c r="A111" s="7">
        <v>121</v>
      </c>
      <c r="B111" s="7"/>
      <c r="C111" s="7"/>
      <c r="D111" s="7"/>
    </row>
    <row r="112" spans="1:4" x14ac:dyDescent="0.35">
      <c r="A112" s="7">
        <v>122</v>
      </c>
      <c r="B112" s="7"/>
      <c r="C112" s="7"/>
      <c r="D112" s="7"/>
    </row>
    <row r="113" spans="1:4" x14ac:dyDescent="0.35">
      <c r="A113" s="7">
        <v>123</v>
      </c>
      <c r="B113" s="7"/>
      <c r="C113" s="7"/>
      <c r="D113" s="7"/>
    </row>
    <row r="114" spans="1:4" x14ac:dyDescent="0.35">
      <c r="A114" s="7">
        <v>124</v>
      </c>
      <c r="B114" s="7"/>
      <c r="C114" s="7"/>
      <c r="D114" s="7"/>
    </row>
    <row r="115" spans="1:4" x14ac:dyDescent="0.35">
      <c r="A115" s="7">
        <v>125</v>
      </c>
      <c r="B115" s="7"/>
      <c r="C115" s="7"/>
      <c r="D115" s="7"/>
    </row>
    <row r="116" spans="1:4" x14ac:dyDescent="0.35">
      <c r="A116" s="7">
        <v>126</v>
      </c>
      <c r="B116" s="7"/>
      <c r="C116" s="7"/>
      <c r="D116" s="7"/>
    </row>
    <row r="117" spans="1:4" x14ac:dyDescent="0.35">
      <c r="A117" s="7">
        <v>127</v>
      </c>
      <c r="B117" s="7"/>
      <c r="C117" s="7"/>
      <c r="D117" s="7"/>
    </row>
    <row r="118" spans="1:4" x14ac:dyDescent="0.35">
      <c r="A118" s="7">
        <v>128</v>
      </c>
      <c r="B118" s="7"/>
      <c r="C118" s="7"/>
      <c r="D118" s="7"/>
    </row>
    <row r="119" spans="1:4" x14ac:dyDescent="0.35">
      <c r="A119" s="7">
        <v>129</v>
      </c>
      <c r="B119" s="7"/>
      <c r="C119" s="7"/>
      <c r="D119" s="7"/>
    </row>
    <row r="120" spans="1:4" x14ac:dyDescent="0.35">
      <c r="A120" s="7">
        <v>130</v>
      </c>
      <c r="B120" s="7"/>
      <c r="C120" s="7"/>
      <c r="D120" s="7"/>
    </row>
    <row r="121" spans="1:4" x14ac:dyDescent="0.35">
      <c r="A121" s="7">
        <v>131</v>
      </c>
      <c r="B121" s="7"/>
      <c r="C121" s="7"/>
      <c r="D121" s="7"/>
    </row>
    <row r="122" spans="1:4" x14ac:dyDescent="0.35">
      <c r="A122" s="7">
        <v>132</v>
      </c>
      <c r="B122" s="7"/>
      <c r="C122" s="7"/>
      <c r="D122" s="7"/>
    </row>
    <row r="123" spans="1:4" x14ac:dyDescent="0.35">
      <c r="A123" s="7">
        <v>133</v>
      </c>
      <c r="B123" s="7"/>
      <c r="C123" s="7"/>
      <c r="D123" s="7"/>
    </row>
    <row r="124" spans="1:4" x14ac:dyDescent="0.35">
      <c r="A124" s="7">
        <v>134</v>
      </c>
      <c r="B124" s="7"/>
      <c r="C124" s="7"/>
      <c r="D124" s="7"/>
    </row>
    <row r="125" spans="1:4" x14ac:dyDescent="0.35">
      <c r="A125" s="7">
        <v>135</v>
      </c>
      <c r="B125" s="7"/>
      <c r="C125" s="7"/>
      <c r="D125" s="7"/>
    </row>
    <row r="126" spans="1:4" x14ac:dyDescent="0.35">
      <c r="A126" s="7">
        <v>136</v>
      </c>
      <c r="B126" s="7"/>
      <c r="C126" s="7"/>
      <c r="D126" s="7"/>
    </row>
    <row r="127" spans="1:4" x14ac:dyDescent="0.35">
      <c r="A127" s="7">
        <v>137</v>
      </c>
      <c r="B127" s="7"/>
      <c r="C127" s="7"/>
      <c r="D127" s="7"/>
    </row>
    <row r="128" spans="1:4" x14ac:dyDescent="0.35">
      <c r="A128" s="7">
        <v>138</v>
      </c>
      <c r="B128" s="7"/>
      <c r="C128" s="7"/>
      <c r="D128" s="7"/>
    </row>
    <row r="129" spans="1:4" x14ac:dyDescent="0.35">
      <c r="A129" s="7">
        <v>139</v>
      </c>
      <c r="B129" s="7"/>
      <c r="C129" s="7"/>
      <c r="D129" s="7"/>
    </row>
    <row r="130" spans="1:4" x14ac:dyDescent="0.35">
      <c r="A130" s="7">
        <v>140</v>
      </c>
      <c r="B130" s="7"/>
      <c r="C130" s="7"/>
      <c r="D130" s="7"/>
    </row>
    <row r="131" spans="1:4" x14ac:dyDescent="0.35">
      <c r="A131" s="7">
        <v>141</v>
      </c>
      <c r="B131" s="7"/>
      <c r="C131" s="7"/>
      <c r="D131" s="7"/>
    </row>
    <row r="132" spans="1:4" x14ac:dyDescent="0.35">
      <c r="A132" s="7">
        <v>142</v>
      </c>
      <c r="B132" s="7"/>
      <c r="C132" s="7"/>
      <c r="D132" s="7"/>
    </row>
    <row r="133" spans="1:4" x14ac:dyDescent="0.35">
      <c r="A133" s="7">
        <v>143</v>
      </c>
      <c r="B133" s="7"/>
      <c r="C133" s="7"/>
      <c r="D133" s="7"/>
    </row>
    <row r="134" spans="1:4" x14ac:dyDescent="0.35">
      <c r="A134" s="7">
        <v>144</v>
      </c>
      <c r="B134" s="7"/>
      <c r="C134" s="7"/>
      <c r="D134" s="7"/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A13"/>
    </sheetView>
  </sheetViews>
  <sheetFormatPr defaultRowHeight="14.5" x14ac:dyDescent="0.35"/>
  <sheetData>
    <row r="1" spans="1:2" x14ac:dyDescent="0.35">
      <c r="A1" t="s">
        <v>19</v>
      </c>
    </row>
    <row r="2" spans="1:2" x14ac:dyDescent="0.35">
      <c r="B2" t="s">
        <v>20</v>
      </c>
    </row>
    <row r="3" spans="1:2" x14ac:dyDescent="0.35">
      <c r="B3" t="s">
        <v>21</v>
      </c>
    </row>
    <row r="4" spans="1:2" x14ac:dyDescent="0.35">
      <c r="B4" t="s">
        <v>22</v>
      </c>
    </row>
    <row r="5" spans="1:2" x14ac:dyDescent="0.35">
      <c r="B5" t="s">
        <v>21</v>
      </c>
    </row>
    <row r="6" spans="1:2" x14ac:dyDescent="0.35">
      <c r="B6" t="s">
        <v>23</v>
      </c>
    </row>
    <row r="7" spans="1:2" x14ac:dyDescent="0.35">
      <c r="B7" t="s">
        <v>21</v>
      </c>
    </row>
    <row r="8" spans="1:2" x14ac:dyDescent="0.35">
      <c r="B8" t="s">
        <v>24</v>
      </c>
    </row>
    <row r="11" spans="1:2" x14ac:dyDescent="0.35">
      <c r="A11" s="10" t="s">
        <v>25</v>
      </c>
    </row>
    <row r="12" spans="1:2" x14ac:dyDescent="0.35">
      <c r="A12" s="11" t="s">
        <v>26</v>
      </c>
    </row>
    <row r="13" spans="1:2" x14ac:dyDescent="0.35">
      <c r="A13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Input</vt:lpstr>
      <vt:lpstr>RiskNomo</vt:lpstr>
      <vt:lpstr>PTXLimits</vt:lpstr>
      <vt:lpstr>XLimits</vt:lpstr>
      <vt:lpstr>Reference</vt:lpstr>
      <vt:lpstr>birth</vt:lpstr>
      <vt:lpstr>risk</vt:lpstr>
    </vt:vector>
  </TitlesOfParts>
  <Company>Navy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Alt</dc:creator>
  <cp:lastModifiedBy>David Alt</cp:lastModifiedBy>
  <cp:lastPrinted>2013-02-26T10:11:05Z</cp:lastPrinted>
  <dcterms:created xsi:type="dcterms:W3CDTF">2013-02-26T09:40:26Z</dcterms:created>
  <dcterms:modified xsi:type="dcterms:W3CDTF">2017-06-13T21:05:07Z</dcterms:modified>
</cp:coreProperties>
</file>