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zos\OneDrive\Escritorio\"/>
    </mc:Choice>
  </mc:AlternateContent>
  <xr:revisionPtr revIDLastSave="0" documentId="13_ncr:1_{7DB100FC-005B-4D96-B31E-3AF29A96A5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KT TIME- EXAMEN BANDA" sheetId="5" r:id="rId1"/>
    <sheet name="COSTO DE PRODUCIR -EXAMEN" sheetId="4" r:id="rId2"/>
  </sheets>
  <definedNames>
    <definedName name="_xlnm.Print_Area" localSheetId="1">'COSTO DE PRODUCIR -EXAMEN'!$A$1:$J$37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5" l="1"/>
  <c r="F35" i="5"/>
  <c r="J3" i="4"/>
  <c r="J4" i="4"/>
  <c r="J5" i="4"/>
  <c r="J6" i="4"/>
  <c r="J7" i="4"/>
  <c r="J8" i="4"/>
  <c r="J9" i="4"/>
  <c r="J10" i="4"/>
  <c r="J11" i="4"/>
  <c r="J12" i="4"/>
  <c r="J2" i="4"/>
  <c r="H13" i="4"/>
  <c r="I3" i="4"/>
  <c r="I4" i="4"/>
  <c r="I5" i="4"/>
  <c r="I6" i="4"/>
  <c r="I7" i="4"/>
  <c r="I8" i="4"/>
  <c r="I9" i="4"/>
  <c r="I10" i="4"/>
  <c r="I11" i="4"/>
  <c r="I12" i="4"/>
  <c r="I2" i="4"/>
  <c r="H3" i="4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E13" i="4"/>
  <c r="F3" i="4"/>
  <c r="F4" i="4"/>
  <c r="F5" i="4"/>
  <c r="F6" i="4"/>
  <c r="F7" i="4"/>
  <c r="F8" i="4"/>
  <c r="F9" i="4"/>
  <c r="F10" i="4"/>
  <c r="F11" i="4"/>
  <c r="F12" i="4"/>
  <c r="F2" i="4"/>
  <c r="E5" i="4"/>
  <c r="E6" i="4"/>
  <c r="E7" i="4"/>
  <c r="E8" i="4"/>
  <c r="E9" i="4"/>
  <c r="E10" i="4"/>
  <c r="E11" i="4"/>
  <c r="E12" i="4"/>
  <c r="E4" i="4"/>
  <c r="E3" i="4"/>
  <c r="E2" i="4"/>
  <c r="D13" i="4"/>
  <c r="B39" i="5"/>
  <c r="B37" i="5"/>
  <c r="B36" i="5"/>
  <c r="A33" i="5"/>
  <c r="A32" i="5"/>
  <c r="A31" i="5"/>
  <c r="A28" i="5"/>
  <c r="A27" i="5"/>
  <c r="A26" i="5"/>
  <c r="A25" i="5"/>
  <c r="A24" i="5"/>
  <c r="A21" i="5"/>
  <c r="A20" i="5"/>
  <c r="C15" i="5"/>
  <c r="C12" i="5"/>
  <c r="C9" i="5"/>
  <c r="H17" i="4" l="1"/>
  <c r="H15" i="4" l="1"/>
  <c r="H16" i="4" s="1"/>
  <c r="H18" i="4" s="1"/>
  <c r="H19" i="4" s="1"/>
</calcChain>
</file>

<file path=xl/sharedStrings.xml><?xml version="1.0" encoding="utf-8"?>
<sst xmlns="http://schemas.openxmlformats.org/spreadsheetml/2006/main" count="73" uniqueCount="72">
  <si>
    <t>Descripción de a operación</t>
  </si>
  <si>
    <t>Takt Time</t>
  </si>
  <si>
    <t>No. de estaciones</t>
  </si>
  <si>
    <t>% de carga</t>
  </si>
  <si>
    <t>Horas/1000 piezas</t>
  </si>
  <si>
    <t>PRODUCTIVIDAD (piezas/hora/operador)</t>
  </si>
  <si>
    <t>PRODUCTIVIDAD (piezas/hora/operación)</t>
  </si>
  <si>
    <t>dólares la hora de producción</t>
  </si>
  <si>
    <t>dólares para producir mil piezas</t>
  </si>
  <si>
    <t>dólares para producir una pieza</t>
  </si>
  <si>
    <t>Costo para producir por año</t>
  </si>
  <si>
    <t>No. op.</t>
  </si>
  <si>
    <t>E= Eficiencia de línea =</t>
  </si>
  <si>
    <t>N * Takt Time</t>
  </si>
  <si>
    <t>Tiempo de ciclo total    =</t>
  </si>
  <si>
    <t>piezas por día</t>
  </si>
  <si>
    <t>horas por 1000 piezas</t>
  </si>
  <si>
    <r>
      <t xml:space="preserve">Tiempo de ciclo </t>
    </r>
    <r>
      <rPr>
        <sz val="14"/>
        <color theme="1"/>
        <rFont val="Calibri"/>
        <family val="2"/>
        <scheme val="minor"/>
      </rPr>
      <t>(minutos)</t>
    </r>
  </si>
  <si>
    <t>Costo para producir por día</t>
  </si>
  <si>
    <t>A</t>
  </si>
  <si>
    <t>B</t>
  </si>
  <si>
    <t>C</t>
  </si>
  <si>
    <t>Tiempo de ciclo promedio X estación</t>
  </si>
  <si>
    <t>Takt time =</t>
  </si>
  <si>
    <t>Tiempo disponible para producir                  =</t>
  </si>
  <si>
    <t>Demanda del cliente</t>
  </si>
  <si>
    <t>DEMANDA</t>
  </si>
  <si>
    <t>piezas por semana</t>
  </si>
  <si>
    <t>TIEMPO TOTAL POR DÍA</t>
  </si>
  <si>
    <t>horas por día</t>
  </si>
  <si>
    <t>minutos por día</t>
  </si>
  <si>
    <t>segundos por día</t>
  </si>
  <si>
    <t>minutos de junta de arranque</t>
  </si>
  <si>
    <t>minutos de limpieza</t>
  </si>
  <si>
    <t>minutos no productivos</t>
  </si>
  <si>
    <t>TIEMPO DISPONIBLE PARA PRODUCIR</t>
  </si>
  <si>
    <t>minutos totales por día</t>
  </si>
  <si>
    <t>minutos no productivos por día</t>
  </si>
  <si>
    <t>minutos productivos por día</t>
  </si>
  <si>
    <t>días/año productivos</t>
  </si>
  <si>
    <t>TIEMPO NO PRODUCTIVOS POR DÍA</t>
  </si>
  <si>
    <t>TAKT TIME=</t>
  </si>
  <si>
    <t xml:space="preserve"> %  del tiempo que es productivo</t>
  </si>
  <si>
    <r>
      <t>%  del tiempo que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es productivo</t>
    </r>
  </si>
  <si>
    <t>REALICE OPERACIONES EN ESTE ESPACIO PARA DETERMINAR LOS DÍAS POR AÑO PRODUCTIVOS</t>
  </si>
  <si>
    <t>piezas por mes</t>
  </si>
  <si>
    <t>minutos de desayuno-merienda</t>
  </si>
  <si>
    <t>minutos de comida-cena</t>
  </si>
  <si>
    <t>D</t>
  </si>
  <si>
    <t>E</t>
  </si>
  <si>
    <t>F</t>
  </si>
  <si>
    <t>G</t>
  </si>
  <si>
    <t>H</t>
  </si>
  <si>
    <t>I</t>
  </si>
  <si>
    <t>J</t>
  </si>
  <si>
    <t>K</t>
  </si>
  <si>
    <t>TIEMPO DE CICLO TOTAL</t>
  </si>
  <si>
    <t>No. Estaciones  * Takt Time</t>
  </si>
  <si>
    <t>DETERMINE EL TAKT TIME, EL NÚMERO DE OPERACIONES, LA OPERACIÓN CUELLO DE BOTELLA, LA PRODUCTIVIDAD DE CADA OPERACIÓN, LA EFICIENCIA DE LÍNEA Y EL COSTO ANUAL DE PRODUCCIÓN DE UNA LÍNEA DE CELULARES.</t>
  </si>
  <si>
    <t>La empresa labora dos turnos diarios de 6:00 a.m. a las 3:30 p.m. y de 3:30 a 12:30 a.m. de lunes a viernes todo el año, excepto 12 días inhábiles y 15 días de vacaciones. Considere que el año tiene 52 semanas. Diariamente se tiene por turno 10 minutos de junta de arranque, 15 minutos para desayuno y merienda y 30 minutos de comida y cena, además utilizan 10 minutos al final del turno para hacer limpieza.</t>
  </si>
  <si>
    <t>La demanda de la empresa es de 3600 arneses por mes y el costo de producción por hora es de 11.8 dólares.</t>
  </si>
  <si>
    <t>6:00am-3:30 pm</t>
  </si>
  <si>
    <t>3:30 a 12:30 am</t>
  </si>
  <si>
    <t>horas turno matutino</t>
  </si>
  <si>
    <t>horas turno vespertino</t>
  </si>
  <si>
    <t>horas por dia</t>
  </si>
  <si>
    <t>semanas por año</t>
  </si>
  <si>
    <t>dias por año</t>
  </si>
  <si>
    <t xml:space="preserve">dias inhabiles </t>
  </si>
  <si>
    <t>dias de vacaciones</t>
  </si>
  <si>
    <t xml:space="preserve"> dias/ año productivos</t>
  </si>
  <si>
    <t>minutos/piezas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</si>
</sst>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"/>
    <numFmt numFmtId="165" formatCode="0.00000"/>
    <numFmt numFmtId="166" formatCode="0.0"/>
    <numFmt numFmtId="167" formatCode="_-&quot;$&quot;* #,##0_-;\-&quot;$&quot;* #,##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44" fontId="0" fillId="2" borderId="7" xfId="1" applyFont="1" applyFill="1" applyBorder="1" applyAlignment="1">
      <alignment horizontal="center" vertical="center"/>
    </xf>
    <xf numFmtId="0" fontId="0" fillId="0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applyFont="1"/>
    <xf numFmtId="9" fontId="0" fillId="0" borderId="0" xfId="2" applyFont="1"/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0" applyFont="1" applyFill="1"/>
    <xf numFmtId="0" fontId="9" fillId="0" borderId="0" xfId="0" applyFont="1"/>
    <xf numFmtId="0" fontId="6" fillId="4" borderId="0" xfId="0" applyFont="1" applyFill="1"/>
    <xf numFmtId="0" fontId="7" fillId="0" borderId="0" xfId="0" applyFont="1" applyAlignment="1">
      <alignment vertical="center" wrapText="1"/>
    </xf>
    <xf numFmtId="9" fontId="0" fillId="0" borderId="7" xfId="0" applyNumberFormat="1" applyBorder="1"/>
    <xf numFmtId="0" fontId="0" fillId="0" borderId="7" xfId="0" applyBorder="1"/>
    <xf numFmtId="0" fontId="7" fillId="0" borderId="0" xfId="0" applyFont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5" fontId="0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44" fontId="6" fillId="5" borderId="7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11" fillId="7" borderId="9" xfId="0" applyFont="1" applyFill="1" applyBorder="1"/>
    <xf numFmtId="0" fontId="4" fillId="7" borderId="10" xfId="0" applyFont="1" applyFill="1" applyBorder="1"/>
    <xf numFmtId="0" fontId="4" fillId="7" borderId="11" xfId="0" applyFont="1" applyFill="1" applyBorder="1"/>
    <xf numFmtId="0" fontId="0" fillId="7" borderId="12" xfId="0" applyFont="1" applyFill="1" applyBorder="1"/>
    <xf numFmtId="0" fontId="4" fillId="7" borderId="12" xfId="0" applyFont="1" applyFill="1" applyBorder="1"/>
    <xf numFmtId="2" fontId="11" fillId="7" borderId="9" xfId="0" applyNumberFormat="1" applyFont="1" applyFill="1" applyBorder="1"/>
    <xf numFmtId="0" fontId="0" fillId="7" borderId="12" xfId="0" applyFill="1" applyBorder="1"/>
    <xf numFmtId="0" fontId="11" fillId="3" borderId="9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164" fontId="0" fillId="0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167" fontId="0" fillId="7" borderId="7" xfId="1" applyNumberFormat="1" applyFont="1" applyFill="1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/>
    </xf>
    <xf numFmtId="2" fontId="0" fillId="0" borderId="0" xfId="0" applyNumberFormat="1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2" fontId="0" fillId="8" borderId="2" xfId="0" applyNumberFormat="1" applyFont="1" applyFill="1" applyBorder="1"/>
    <xf numFmtId="10" fontId="13" fillId="8" borderId="3" xfId="2" applyNumberFormat="1" applyFont="1" applyFill="1" applyBorder="1" applyAlignment="1">
      <alignment vertical="center" wrapText="1"/>
    </xf>
    <xf numFmtId="2" fontId="0" fillId="8" borderId="5" xfId="0" applyNumberFormat="1" applyFont="1" applyFill="1" applyBorder="1"/>
    <xf numFmtId="10" fontId="13" fillId="8" borderId="6" xfId="2" applyNumberFormat="1" applyFont="1" applyFill="1" applyBorder="1" applyAlignment="1">
      <alignment vertical="center" wrapText="1"/>
    </xf>
    <xf numFmtId="0" fontId="11" fillId="7" borderId="13" xfId="0" applyFont="1" applyFill="1" applyBorder="1"/>
    <xf numFmtId="0" fontId="4" fillId="0" borderId="7" xfId="0" applyFont="1" applyBorder="1"/>
    <xf numFmtId="0" fontId="3" fillId="6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wrapText="1"/>
    </xf>
    <xf numFmtId="0" fontId="0" fillId="8" borderId="2" xfId="0" quotePrefix="1" applyFont="1" applyFill="1" applyBorder="1" applyAlignment="1">
      <alignment horizontal="center"/>
    </xf>
    <xf numFmtId="0" fontId="0" fillId="8" borderId="8" xfId="0" quotePrefix="1" applyFont="1" applyFill="1" applyBorder="1" applyAlignment="1">
      <alignment horizontal="center"/>
    </xf>
    <xf numFmtId="2" fontId="13" fillId="8" borderId="2" xfId="2" applyNumberFormat="1" applyFont="1" applyFill="1" applyBorder="1" applyAlignment="1">
      <alignment horizontal="center" vertical="center" wrapText="1"/>
    </xf>
    <xf numFmtId="2" fontId="13" fillId="8" borderId="5" xfId="2" applyNumberFormat="1" applyFont="1" applyFill="1" applyBorder="1" applyAlignment="1">
      <alignment horizontal="center" vertical="center" wrapText="1"/>
    </xf>
    <xf numFmtId="0" fontId="11" fillId="8" borderId="3" xfId="2" applyNumberFormat="1" applyFont="1" applyFill="1" applyBorder="1" applyAlignment="1">
      <alignment horizontal="center" vertical="center"/>
    </xf>
    <xf numFmtId="0" fontId="11" fillId="8" borderId="6" xfId="2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7" borderId="0" xfId="0" applyFill="1"/>
    <xf numFmtId="0" fontId="11" fillId="9" borderId="9" xfId="0" applyFont="1" applyFill="1" applyBorder="1"/>
    <xf numFmtId="2" fontId="0" fillId="10" borderId="7" xfId="0" applyNumberFormat="1" applyFont="1" applyFill="1" applyBorder="1" applyAlignment="1">
      <alignment horizontal="center" vertical="center"/>
    </xf>
    <xf numFmtId="9" fontId="0" fillId="10" borderId="7" xfId="2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22" zoomScaleNormal="100" workbookViewId="0">
      <selection activeCell="F37" sqref="F37"/>
    </sheetView>
  </sheetViews>
  <sheetFormatPr baseColWidth="10" defaultRowHeight="15" x14ac:dyDescent="0.25"/>
  <cols>
    <col min="1" max="1" width="18.28515625" customWidth="1"/>
    <col min="2" max="2" width="8.140625" customWidth="1"/>
    <col min="3" max="3" width="12.28515625" customWidth="1"/>
    <col min="5" max="5" width="18.42578125" customWidth="1"/>
    <col min="6" max="6" width="30.28515625" customWidth="1"/>
  </cols>
  <sheetData>
    <row r="1" spans="1:14" ht="33" customHeight="1" x14ac:dyDescent="0.25">
      <c r="A1" s="54" t="s">
        <v>58</v>
      </c>
      <c r="B1" s="54"/>
      <c r="C1" s="54"/>
      <c r="D1" s="54"/>
      <c r="E1" s="54"/>
      <c r="F1" s="54"/>
      <c r="G1" s="54"/>
    </row>
    <row r="2" spans="1:14" ht="70.150000000000006" customHeight="1" x14ac:dyDescent="0.25">
      <c r="A2" s="55" t="s">
        <v>59</v>
      </c>
      <c r="B2" s="55"/>
      <c r="C2" s="55"/>
      <c r="D2" s="55"/>
      <c r="E2" s="55"/>
      <c r="F2" s="55"/>
      <c r="G2" s="55"/>
    </row>
    <row r="3" spans="1:14" ht="14.45" customHeight="1" x14ac:dyDescent="0.25">
      <c r="A3" s="57" t="s">
        <v>60</v>
      </c>
      <c r="B3" s="57"/>
      <c r="C3" s="57"/>
      <c r="D3" s="57"/>
      <c r="E3" s="57"/>
      <c r="F3" s="57"/>
      <c r="G3" s="57"/>
    </row>
    <row r="4" spans="1:14" ht="14.45" customHeight="1" x14ac:dyDescent="0.25">
      <c r="A4" s="20"/>
      <c r="B4" s="20"/>
      <c r="C4" s="20"/>
      <c r="D4" s="20"/>
      <c r="E4" s="20"/>
    </row>
    <row r="5" spans="1:14" ht="14.45" customHeight="1" x14ac:dyDescent="0.25">
      <c r="A5" s="56" t="s">
        <v>44</v>
      </c>
      <c r="B5" s="56"/>
      <c r="C5" s="56"/>
      <c r="D5" s="56"/>
      <c r="E5" s="56"/>
      <c r="F5" s="56"/>
      <c r="G5" s="56"/>
    </row>
    <row r="6" spans="1:14" ht="21.6" customHeight="1" x14ac:dyDescent="0.25">
      <c r="A6" s="46"/>
      <c r="B6" s="47"/>
      <c r="C6" s="46"/>
      <c r="D6" s="46"/>
      <c r="E6" s="46"/>
      <c r="F6" s="46"/>
      <c r="G6" s="46"/>
      <c r="J6" s="17"/>
      <c r="K6" s="17"/>
      <c r="L6" s="17"/>
      <c r="M6" s="17"/>
      <c r="N6" s="17"/>
    </row>
    <row r="7" spans="1:14" ht="21.6" customHeight="1" x14ac:dyDescent="0.25">
      <c r="A7" s="46" t="s">
        <v>61</v>
      </c>
      <c r="B7" s="47"/>
      <c r="C7" s="69">
        <v>9.5</v>
      </c>
      <c r="D7" s="46" t="s">
        <v>63</v>
      </c>
      <c r="E7" s="46"/>
      <c r="F7" s="46"/>
      <c r="G7" s="46"/>
      <c r="J7" s="17"/>
      <c r="K7" s="17"/>
      <c r="L7" s="17"/>
      <c r="M7" s="17"/>
      <c r="N7" s="17"/>
    </row>
    <row r="8" spans="1:14" ht="21.6" customHeight="1" x14ac:dyDescent="0.25">
      <c r="A8" s="46" t="s">
        <v>62</v>
      </c>
      <c r="B8" s="47"/>
      <c r="C8" s="46">
        <v>9</v>
      </c>
      <c r="D8" s="46" t="s">
        <v>64</v>
      </c>
      <c r="E8" s="46"/>
      <c r="F8" s="46"/>
      <c r="G8" s="46"/>
      <c r="N8" s="17"/>
    </row>
    <row r="9" spans="1:14" ht="21.6" customHeight="1" x14ac:dyDescent="0.25">
      <c r="A9" s="46"/>
      <c r="B9" s="47"/>
      <c r="C9" s="70">
        <f>SUM(C7:C8)</f>
        <v>18.5</v>
      </c>
      <c r="D9" s="70" t="s">
        <v>65</v>
      </c>
      <c r="E9" s="46"/>
      <c r="F9" s="46"/>
      <c r="G9" s="46"/>
      <c r="J9" s="17"/>
      <c r="K9" s="17"/>
      <c r="L9" s="17"/>
      <c r="M9" s="17"/>
      <c r="N9" s="17"/>
    </row>
    <row r="10" spans="1:14" ht="21.6" customHeight="1" x14ac:dyDescent="0.25">
      <c r="A10" s="46"/>
      <c r="B10" s="47"/>
      <c r="C10" s="46"/>
      <c r="D10" s="46"/>
      <c r="E10" s="46"/>
      <c r="F10" s="46"/>
      <c r="G10" s="46"/>
      <c r="J10" s="17"/>
      <c r="K10" s="17"/>
      <c r="L10" s="17"/>
      <c r="M10" s="17"/>
      <c r="N10" s="17"/>
    </row>
    <row r="11" spans="1:14" ht="21.6" customHeight="1" x14ac:dyDescent="0.25">
      <c r="A11" s="46"/>
      <c r="B11" s="47"/>
      <c r="C11" s="46">
        <v>52</v>
      </c>
      <c r="D11" s="46" t="s">
        <v>66</v>
      </c>
      <c r="E11" s="46"/>
      <c r="F11" s="46"/>
      <c r="G11" s="46"/>
      <c r="J11" s="17"/>
      <c r="K11" s="17"/>
      <c r="L11" s="17"/>
      <c r="M11" s="17"/>
      <c r="N11" s="17"/>
    </row>
    <row r="12" spans="1:14" ht="21.6" customHeight="1" x14ac:dyDescent="0.25">
      <c r="A12" s="46"/>
      <c r="B12" s="47"/>
      <c r="C12" s="46">
        <f>C11*5</f>
        <v>260</v>
      </c>
      <c r="D12" s="46" t="s">
        <v>67</v>
      </c>
      <c r="E12" s="46"/>
      <c r="F12" s="46"/>
      <c r="G12" s="46"/>
      <c r="J12" s="17"/>
      <c r="K12" s="17"/>
      <c r="L12" s="17"/>
      <c r="M12" s="17"/>
      <c r="N12" s="17"/>
    </row>
    <row r="13" spans="1:14" ht="15.6" customHeight="1" x14ac:dyDescent="0.25">
      <c r="A13" s="46"/>
      <c r="B13" s="47"/>
      <c r="C13" s="46">
        <v>12</v>
      </c>
      <c r="D13" s="46" t="s">
        <v>68</v>
      </c>
      <c r="E13" s="46"/>
      <c r="F13" s="46"/>
      <c r="G13" s="46"/>
      <c r="J13" s="17"/>
      <c r="K13" s="17"/>
      <c r="L13" s="17"/>
      <c r="M13" s="17"/>
      <c r="N13" s="17"/>
    </row>
    <row r="14" spans="1:14" ht="15.6" customHeight="1" x14ac:dyDescent="0.25">
      <c r="A14" s="46"/>
      <c r="B14" s="46"/>
      <c r="C14" s="46">
        <v>15</v>
      </c>
      <c r="D14" s="46" t="s">
        <v>69</v>
      </c>
      <c r="E14" s="46"/>
      <c r="F14" s="46"/>
      <c r="G14" s="46"/>
      <c r="J14" s="17"/>
      <c r="K14" s="17"/>
      <c r="L14" s="17"/>
      <c r="M14" s="17"/>
      <c r="N14" s="17"/>
    </row>
    <row r="15" spans="1:14" ht="15.75" thickBot="1" x14ac:dyDescent="0.3">
      <c r="A15" s="46"/>
      <c r="B15" s="46"/>
      <c r="C15" s="70">
        <f>C12-C13-C14</f>
        <v>233</v>
      </c>
      <c r="D15" s="70" t="s">
        <v>70</v>
      </c>
      <c r="E15" s="70"/>
      <c r="F15" s="46"/>
      <c r="G15" s="46"/>
    </row>
    <row r="16" spans="1:14" ht="19.5" thickBot="1" x14ac:dyDescent="0.35">
      <c r="A16" s="31">
        <v>233</v>
      </c>
      <c r="B16" s="32" t="s">
        <v>39</v>
      </c>
      <c r="C16" s="33"/>
      <c r="D16" s="34"/>
    </row>
    <row r="18" spans="1:4" ht="15.75" x14ac:dyDescent="0.25">
      <c r="A18" s="15" t="s">
        <v>28</v>
      </c>
    </row>
    <row r="19" spans="1:4" ht="15.75" thickBot="1" x14ac:dyDescent="0.3">
      <c r="A19">
        <v>18.5</v>
      </c>
      <c r="B19" t="s">
        <v>29</v>
      </c>
    </row>
    <row r="20" spans="1:4" ht="19.5" thickBot="1" x14ac:dyDescent="0.35">
      <c r="A20" s="31">
        <f>A19*60</f>
        <v>1110</v>
      </c>
      <c r="B20" s="33" t="s">
        <v>30</v>
      </c>
      <c r="C20" s="33"/>
      <c r="D20" s="35"/>
    </row>
    <row r="21" spans="1:4" x14ac:dyDescent="0.25">
      <c r="A21" s="9">
        <f>A20*60</f>
        <v>66600</v>
      </c>
      <c r="B21" t="s">
        <v>31</v>
      </c>
    </row>
    <row r="23" spans="1:4" ht="15.75" x14ac:dyDescent="0.25">
      <c r="A23" s="15" t="s">
        <v>40</v>
      </c>
    </row>
    <row r="24" spans="1:4" x14ac:dyDescent="0.25">
      <c r="A24" s="9">
        <f>10*2</f>
        <v>20</v>
      </c>
      <c r="B24" t="s">
        <v>32</v>
      </c>
    </row>
    <row r="25" spans="1:4" x14ac:dyDescent="0.25">
      <c r="A25" s="9">
        <f>15*2</f>
        <v>30</v>
      </c>
      <c r="B25" t="s">
        <v>46</v>
      </c>
    </row>
    <row r="26" spans="1:4" x14ac:dyDescent="0.25">
      <c r="A26" s="9">
        <f>30*2</f>
        <v>60</v>
      </c>
      <c r="B26" t="s">
        <v>47</v>
      </c>
    </row>
    <row r="27" spans="1:4" ht="15.75" thickBot="1" x14ac:dyDescent="0.3">
      <c r="A27" s="9">
        <f>10*2</f>
        <v>20</v>
      </c>
      <c r="B27" t="s">
        <v>33</v>
      </c>
    </row>
    <row r="28" spans="1:4" ht="19.5" thickBot="1" x14ac:dyDescent="0.35">
      <c r="A28" s="36">
        <f>SUM(A24:A27)</f>
        <v>130</v>
      </c>
      <c r="B28" s="33" t="s">
        <v>34</v>
      </c>
      <c r="C28" s="33"/>
      <c r="D28" s="35"/>
    </row>
    <row r="29" spans="1:4" x14ac:dyDescent="0.25">
      <c r="A29" s="9"/>
      <c r="B29" s="9"/>
      <c r="C29" s="9"/>
      <c r="D29" s="9"/>
    </row>
    <row r="30" spans="1:4" ht="15.75" x14ac:dyDescent="0.25">
      <c r="A30" s="15" t="s">
        <v>35</v>
      </c>
    </row>
    <row r="31" spans="1:4" x14ac:dyDescent="0.25">
      <c r="A31" s="9">
        <f>A20</f>
        <v>1110</v>
      </c>
      <c r="B31" t="s">
        <v>36</v>
      </c>
    </row>
    <row r="32" spans="1:4" ht="15.75" thickBot="1" x14ac:dyDescent="0.3">
      <c r="A32" s="12">
        <f>A28</f>
        <v>130</v>
      </c>
      <c r="B32" t="s">
        <v>37</v>
      </c>
    </row>
    <row r="33" spans="1:11" ht="19.5" thickBot="1" x14ac:dyDescent="0.35">
      <c r="A33" s="36">
        <f>A31-A32</f>
        <v>980</v>
      </c>
      <c r="B33" s="33" t="s">
        <v>38</v>
      </c>
      <c r="C33" s="33"/>
      <c r="D33" s="35"/>
      <c r="E33" s="11"/>
    </row>
    <row r="35" spans="1:11" ht="21" x14ac:dyDescent="0.35">
      <c r="A35" s="16" t="s">
        <v>26</v>
      </c>
      <c r="B35" s="53">
        <v>3600</v>
      </c>
      <c r="C35" s="10" t="s">
        <v>45</v>
      </c>
      <c r="F35" s="18">
        <f>A33/A31</f>
        <v>0.88288288288288286</v>
      </c>
      <c r="G35" s="19" t="s">
        <v>42</v>
      </c>
      <c r="H35" s="19"/>
      <c r="I35" s="19"/>
    </row>
    <row r="36" spans="1:11" ht="19.5" thickBot="1" x14ac:dyDescent="0.35">
      <c r="A36" s="9"/>
      <c r="B36" s="53">
        <f>B35/4</f>
        <v>900</v>
      </c>
      <c r="C36" s="10" t="s">
        <v>27</v>
      </c>
      <c r="F36" s="18">
        <f>A32/A31</f>
        <v>0.11711711711711711</v>
      </c>
      <c r="G36" s="19" t="s">
        <v>43</v>
      </c>
      <c r="H36" s="19"/>
      <c r="I36" s="19"/>
    </row>
    <row r="37" spans="1:11" ht="19.5" thickBot="1" x14ac:dyDescent="0.35">
      <c r="A37" s="9"/>
      <c r="B37" s="52">
        <f>B36/5</f>
        <v>180</v>
      </c>
      <c r="C37" s="33" t="s">
        <v>15</v>
      </c>
      <c r="D37" s="37"/>
      <c r="E37" s="9"/>
    </row>
    <row r="38" spans="1:11" ht="15.75" thickBot="1" x14ac:dyDescent="0.3">
      <c r="E38" s="9"/>
    </row>
    <row r="39" spans="1:11" ht="21.75" thickBot="1" x14ac:dyDescent="0.4">
      <c r="A39" s="16" t="s">
        <v>41</v>
      </c>
      <c r="B39" s="38">
        <f>A33/B37</f>
        <v>5.4444444444444446</v>
      </c>
      <c r="C39" s="39" t="s">
        <v>71</v>
      </c>
      <c r="D39" s="40"/>
    </row>
    <row r="45" spans="1:11" x14ac:dyDescent="0.25">
      <c r="K45" s="9"/>
    </row>
    <row r="46" spans="1:11" x14ac:dyDescent="0.25">
      <c r="H46" s="12"/>
      <c r="I46" s="9"/>
      <c r="J46" s="9"/>
      <c r="K46" s="9"/>
    </row>
    <row r="47" spans="1:11" x14ac:dyDescent="0.25">
      <c r="H47" s="9"/>
      <c r="I47" s="9"/>
      <c r="J47" s="9"/>
      <c r="K47" s="9"/>
    </row>
    <row r="48" spans="1:11" x14ac:dyDescent="0.25">
      <c r="H48" s="9"/>
      <c r="I48" s="9"/>
      <c r="J48" s="9"/>
      <c r="K48" s="9"/>
    </row>
    <row r="49" spans="8:11" x14ac:dyDescent="0.25">
      <c r="H49" s="9"/>
      <c r="I49" s="9"/>
      <c r="J49" s="9"/>
      <c r="K49" s="9"/>
    </row>
    <row r="50" spans="8:11" x14ac:dyDescent="0.25">
      <c r="H50" s="9"/>
      <c r="I50" s="9"/>
      <c r="J50" s="9"/>
      <c r="K50" s="9"/>
    </row>
    <row r="51" spans="8:11" x14ac:dyDescent="0.25">
      <c r="H51" s="9"/>
      <c r="I51" s="9"/>
      <c r="J51" s="9"/>
      <c r="K51" s="9"/>
    </row>
    <row r="52" spans="8:11" x14ac:dyDescent="0.25">
      <c r="H52" s="9"/>
      <c r="I52" s="9"/>
      <c r="J52" s="9"/>
      <c r="K52" s="9"/>
    </row>
    <row r="53" spans="8:11" x14ac:dyDescent="0.25">
      <c r="H53" s="13"/>
      <c r="I53" s="14"/>
      <c r="J53" s="9"/>
      <c r="K53" s="9"/>
    </row>
    <row r="54" spans="8:11" x14ac:dyDescent="0.25">
      <c r="H54" s="9"/>
      <c r="I54" s="9"/>
      <c r="J54" s="9"/>
      <c r="K54" s="9"/>
    </row>
    <row r="55" spans="8:11" x14ac:dyDescent="0.25">
      <c r="H55" s="9"/>
      <c r="I55" s="9"/>
      <c r="J55" s="9"/>
      <c r="K55" s="9"/>
    </row>
    <row r="56" spans="8:11" x14ac:dyDescent="0.25">
      <c r="H56" s="9"/>
      <c r="I56" s="9"/>
      <c r="J56" s="9"/>
      <c r="K56" s="9"/>
    </row>
    <row r="57" spans="8:11" x14ac:dyDescent="0.25">
      <c r="H57" s="9"/>
      <c r="I57" s="9"/>
      <c r="J57" s="9"/>
      <c r="K57" s="9"/>
    </row>
    <row r="58" spans="8:11" x14ac:dyDescent="0.25">
      <c r="H58" s="9"/>
      <c r="I58" s="9"/>
      <c r="J58" s="9"/>
      <c r="K58" s="9"/>
    </row>
    <row r="59" spans="8:11" x14ac:dyDescent="0.25">
      <c r="H59" s="9"/>
      <c r="I59" s="9"/>
      <c r="J59" s="9"/>
      <c r="K59" s="9"/>
    </row>
    <row r="60" spans="8:11" x14ac:dyDescent="0.25">
      <c r="H60" s="9"/>
      <c r="I60" s="9"/>
      <c r="J60" s="9"/>
      <c r="K60" s="9"/>
    </row>
    <row r="61" spans="8:11" x14ac:dyDescent="0.25">
      <c r="H61" s="9"/>
      <c r="I61" s="9"/>
      <c r="J61" s="9"/>
      <c r="K61" s="9"/>
    </row>
    <row r="62" spans="8:11" x14ac:dyDescent="0.25">
      <c r="H62" s="9"/>
      <c r="I62" s="9"/>
      <c r="J62" s="9"/>
      <c r="K62" s="9"/>
    </row>
    <row r="63" spans="8:11" x14ac:dyDescent="0.25">
      <c r="H63" s="9"/>
      <c r="I63" s="9"/>
      <c r="J63" s="9"/>
      <c r="K63" s="9"/>
    </row>
    <row r="64" spans="8:11" x14ac:dyDescent="0.25">
      <c r="H64" s="9"/>
      <c r="I64" s="9"/>
      <c r="J64" s="9"/>
      <c r="K64" s="9"/>
    </row>
    <row r="65" spans="8:11" x14ac:dyDescent="0.25">
      <c r="H65" s="9"/>
      <c r="I65" s="9"/>
      <c r="J65" s="9"/>
      <c r="K65" s="9"/>
    </row>
  </sheetData>
  <mergeCells count="4">
    <mergeCell ref="A1:G1"/>
    <mergeCell ref="A2:G2"/>
    <mergeCell ref="A5:G5"/>
    <mergeCell ref="A3:G3"/>
  </mergeCells>
  <printOptions horizontalCentered="1"/>
  <pageMargins left="0.70866141732283472" right="0.70866141732283472" top="0.94488188976377963" bottom="0.74803149606299213" header="0.31496062992125984" footer="0.31496062992125984"/>
  <pageSetup paperSize="9" orientation="landscape" r:id="rId1"/>
  <headerFooter>
    <oddHeader>&amp;CESTUDIO DEL TRABAJO I
EXAMEN 1 CALCULO TAKT TIME Y COSTO DE PRODUCIR</oddHeader>
    <oddFooter>&amp;LELABORÓ: VELIA GUZMÁN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topLeftCell="A4" zoomScale="120" zoomScaleNormal="120" zoomScaleSheetLayoutView="30" workbookViewId="0">
      <selection activeCell="H16" sqref="H16"/>
    </sheetView>
  </sheetViews>
  <sheetFormatPr baseColWidth="10" defaultRowHeight="15" x14ac:dyDescent="0.25"/>
  <cols>
    <col min="1" max="1" width="9.7109375" customWidth="1"/>
    <col min="2" max="2" width="12.28515625" style="8" customWidth="1"/>
    <col min="3" max="6" width="12.28515625" customWidth="1"/>
    <col min="7" max="7" width="8.7109375" customWidth="1"/>
    <col min="8" max="8" width="27.85546875" customWidth="1"/>
    <col min="9" max="9" width="12.28515625" customWidth="1"/>
    <col min="10" max="10" width="26.140625" customWidth="1"/>
  </cols>
  <sheetData>
    <row r="1" spans="1:12" s="1" customFormat="1" ht="67.5" customHeight="1" thickBot="1" x14ac:dyDescent="0.3">
      <c r="A1" s="3" t="s">
        <v>11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22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12" s="5" customFormat="1" ht="18" customHeight="1" thickBot="1" x14ac:dyDescent="0.35">
      <c r="A2" s="21">
        <v>1</v>
      </c>
      <c r="B2" s="21" t="s">
        <v>19</v>
      </c>
      <c r="C2" s="71">
        <v>5.444</v>
      </c>
      <c r="D2" s="22">
        <v>4.2</v>
      </c>
      <c r="E2" s="23">
        <f>ROUNDUP(D2/C2,0)</f>
        <v>1</v>
      </c>
      <c r="F2" s="24">
        <f>D2/E2</f>
        <v>4.2</v>
      </c>
      <c r="G2" s="25">
        <f>F2/$F$4</f>
        <v>0.8571428571428571</v>
      </c>
      <c r="H2" s="24">
        <f>(($F$4/60)*1000*E2)</f>
        <v>81.666666666666686</v>
      </c>
      <c r="I2" s="24">
        <f>ROUNDUP(1000/H2,0)</f>
        <v>13</v>
      </c>
      <c r="J2" s="24">
        <f>ROUNDUP(I2*E2,0)</f>
        <v>13</v>
      </c>
    </row>
    <row r="3" spans="1:12" s="5" customFormat="1" ht="18" customHeight="1" x14ac:dyDescent="0.25">
      <c r="A3" s="21">
        <v>2</v>
      </c>
      <c r="B3" s="21" t="s">
        <v>20</v>
      </c>
      <c r="C3" s="41">
        <v>5.444</v>
      </c>
      <c r="D3" s="22">
        <v>4.3</v>
      </c>
      <c r="E3" s="23">
        <f>ROUNDUP(D3/C3,0)</f>
        <v>1</v>
      </c>
      <c r="F3" s="24">
        <f t="shared" ref="F3:F12" si="0">D3/E3</f>
        <v>4.3</v>
      </c>
      <c r="G3" s="25">
        <f t="shared" ref="G3:G12" si="1">F3/$F$4</f>
        <v>0.87755102040816313</v>
      </c>
      <c r="H3" s="24">
        <f t="shared" ref="H3:H12" si="2">(($F$4/60)*1000*E3)</f>
        <v>81.666666666666686</v>
      </c>
      <c r="I3" s="24">
        <f t="shared" ref="I3:I12" si="3">ROUNDUP(1000/H3,0)</f>
        <v>13</v>
      </c>
      <c r="J3" s="24">
        <f t="shared" ref="J3:J12" si="4">ROUNDUP(I3*E3,0)</f>
        <v>13</v>
      </c>
    </row>
    <row r="4" spans="1:12" s="5" customFormat="1" ht="18" customHeight="1" x14ac:dyDescent="0.25">
      <c r="A4" s="21">
        <v>3</v>
      </c>
      <c r="B4" s="21" t="s">
        <v>21</v>
      </c>
      <c r="C4" s="41">
        <v>5.444</v>
      </c>
      <c r="D4" s="22">
        <v>4.9000000000000004</v>
      </c>
      <c r="E4" s="23">
        <f>ROUNDUP(D4/C4,0)</f>
        <v>1</v>
      </c>
      <c r="F4" s="72">
        <f t="shared" si="0"/>
        <v>4.9000000000000004</v>
      </c>
      <c r="G4" s="73">
        <f t="shared" si="1"/>
        <v>1</v>
      </c>
      <c r="H4" s="24">
        <f t="shared" si="2"/>
        <v>81.666666666666686</v>
      </c>
      <c r="I4" s="24">
        <f t="shared" si="3"/>
        <v>13</v>
      </c>
      <c r="J4" s="24">
        <f t="shared" si="4"/>
        <v>13</v>
      </c>
      <c r="L4" s="45"/>
    </row>
    <row r="5" spans="1:12" s="5" customFormat="1" ht="18" customHeight="1" x14ac:dyDescent="0.25">
      <c r="A5" s="21">
        <v>4</v>
      </c>
      <c r="B5" s="21" t="s">
        <v>48</v>
      </c>
      <c r="C5" s="41">
        <v>5.444</v>
      </c>
      <c r="D5" s="22">
        <v>6.7</v>
      </c>
      <c r="E5" s="23">
        <f t="shared" ref="E5:E12" si="5">ROUNDUP(D5/C5,0)</f>
        <v>2</v>
      </c>
      <c r="F5" s="24">
        <f t="shared" si="0"/>
        <v>3.35</v>
      </c>
      <c r="G5" s="25">
        <f t="shared" si="1"/>
        <v>0.68367346938775508</v>
      </c>
      <c r="H5" s="24">
        <f t="shared" si="2"/>
        <v>163.33333333333337</v>
      </c>
      <c r="I5" s="24">
        <f t="shared" si="3"/>
        <v>7</v>
      </c>
      <c r="J5" s="24">
        <f t="shared" si="4"/>
        <v>14</v>
      </c>
    </row>
    <row r="6" spans="1:12" s="5" customFormat="1" ht="18" customHeight="1" x14ac:dyDescent="0.25">
      <c r="A6" s="21">
        <v>5</v>
      </c>
      <c r="B6" s="21" t="s">
        <v>49</v>
      </c>
      <c r="C6" s="41">
        <v>5.444</v>
      </c>
      <c r="D6" s="22">
        <v>3.5</v>
      </c>
      <c r="E6" s="23">
        <f t="shared" si="5"/>
        <v>1</v>
      </c>
      <c r="F6" s="24">
        <f t="shared" si="0"/>
        <v>3.5</v>
      </c>
      <c r="G6" s="25">
        <f t="shared" si="1"/>
        <v>0.71428571428571419</v>
      </c>
      <c r="H6" s="24">
        <f t="shared" si="2"/>
        <v>81.666666666666686</v>
      </c>
      <c r="I6" s="24">
        <f t="shared" si="3"/>
        <v>13</v>
      </c>
      <c r="J6" s="24">
        <f t="shared" si="4"/>
        <v>13</v>
      </c>
    </row>
    <row r="7" spans="1:12" s="5" customFormat="1" ht="18" customHeight="1" x14ac:dyDescent="0.25">
      <c r="A7" s="21">
        <v>6</v>
      </c>
      <c r="B7" s="21" t="s">
        <v>50</v>
      </c>
      <c r="C7" s="41">
        <v>5.444</v>
      </c>
      <c r="D7" s="22">
        <v>7.2</v>
      </c>
      <c r="E7" s="23">
        <f t="shared" si="5"/>
        <v>2</v>
      </c>
      <c r="F7" s="24">
        <f t="shared" si="0"/>
        <v>3.6</v>
      </c>
      <c r="G7" s="25">
        <f t="shared" si="1"/>
        <v>0.73469387755102034</v>
      </c>
      <c r="H7" s="24">
        <f t="shared" si="2"/>
        <v>163.33333333333337</v>
      </c>
      <c r="I7" s="24">
        <f t="shared" si="3"/>
        <v>7</v>
      </c>
      <c r="J7" s="24">
        <f t="shared" si="4"/>
        <v>14</v>
      </c>
    </row>
    <row r="8" spans="1:12" s="5" customFormat="1" ht="18" customHeight="1" x14ac:dyDescent="0.25">
      <c r="A8" s="21">
        <v>7</v>
      </c>
      <c r="B8" s="21" t="s">
        <v>51</v>
      </c>
      <c r="C8" s="41">
        <v>5.444</v>
      </c>
      <c r="D8" s="22">
        <v>4.8</v>
      </c>
      <c r="E8" s="23">
        <f t="shared" si="5"/>
        <v>1</v>
      </c>
      <c r="F8" s="24">
        <f t="shared" si="0"/>
        <v>4.8</v>
      </c>
      <c r="G8" s="25">
        <f t="shared" si="1"/>
        <v>0.97959183673469374</v>
      </c>
      <c r="H8" s="24">
        <f t="shared" si="2"/>
        <v>81.666666666666686</v>
      </c>
      <c r="I8" s="24">
        <f t="shared" si="3"/>
        <v>13</v>
      </c>
      <c r="J8" s="24">
        <f t="shared" si="4"/>
        <v>13</v>
      </c>
    </row>
    <row r="9" spans="1:12" s="5" customFormat="1" ht="18" customHeight="1" x14ac:dyDescent="0.25">
      <c r="A9" s="21">
        <v>8</v>
      </c>
      <c r="B9" s="21" t="s">
        <v>52</v>
      </c>
      <c r="C9" s="41">
        <v>5.444</v>
      </c>
      <c r="D9" s="22">
        <v>4.5999999999999996</v>
      </c>
      <c r="E9" s="23">
        <f t="shared" si="5"/>
        <v>1</v>
      </c>
      <c r="F9" s="24">
        <f t="shared" si="0"/>
        <v>4.5999999999999996</v>
      </c>
      <c r="G9" s="25">
        <f t="shared" si="1"/>
        <v>0.93877551020408145</v>
      </c>
      <c r="H9" s="24">
        <f t="shared" si="2"/>
        <v>81.666666666666686</v>
      </c>
      <c r="I9" s="24">
        <f t="shared" si="3"/>
        <v>13</v>
      </c>
      <c r="J9" s="24">
        <f t="shared" si="4"/>
        <v>13</v>
      </c>
    </row>
    <row r="10" spans="1:12" s="5" customFormat="1" ht="18" customHeight="1" x14ac:dyDescent="0.25">
      <c r="A10" s="21">
        <v>9</v>
      </c>
      <c r="B10" s="21" t="s">
        <v>53</v>
      </c>
      <c r="C10" s="41">
        <v>5.444</v>
      </c>
      <c r="D10" s="22">
        <v>7.6</v>
      </c>
      <c r="E10" s="23">
        <f t="shared" si="5"/>
        <v>2</v>
      </c>
      <c r="F10" s="24">
        <f t="shared" si="0"/>
        <v>3.8</v>
      </c>
      <c r="G10" s="25">
        <f t="shared" si="1"/>
        <v>0.77551020408163251</v>
      </c>
      <c r="H10" s="24">
        <f t="shared" si="2"/>
        <v>163.33333333333337</v>
      </c>
      <c r="I10" s="24">
        <f t="shared" si="3"/>
        <v>7</v>
      </c>
      <c r="J10" s="24">
        <f t="shared" si="4"/>
        <v>14</v>
      </c>
    </row>
    <row r="11" spans="1:12" s="5" customFormat="1" ht="18" customHeight="1" x14ac:dyDescent="0.25">
      <c r="A11" s="21">
        <v>10</v>
      </c>
      <c r="B11" s="21" t="s">
        <v>54</v>
      </c>
      <c r="C11" s="41">
        <v>5.444</v>
      </c>
      <c r="D11" s="22">
        <v>8.3000000000000007</v>
      </c>
      <c r="E11" s="23">
        <f t="shared" si="5"/>
        <v>2</v>
      </c>
      <c r="F11" s="24">
        <f t="shared" si="0"/>
        <v>4.1500000000000004</v>
      </c>
      <c r="G11" s="25">
        <f t="shared" si="1"/>
        <v>0.84693877551020413</v>
      </c>
      <c r="H11" s="24">
        <f t="shared" si="2"/>
        <v>163.33333333333337</v>
      </c>
      <c r="I11" s="24">
        <f t="shared" si="3"/>
        <v>7</v>
      </c>
      <c r="J11" s="24">
        <f t="shared" si="4"/>
        <v>14</v>
      </c>
    </row>
    <row r="12" spans="1:12" s="5" customFormat="1" ht="18" customHeight="1" x14ac:dyDescent="0.25">
      <c r="A12" s="21">
        <v>11</v>
      </c>
      <c r="B12" s="21" t="s">
        <v>55</v>
      </c>
      <c r="C12" s="41">
        <v>5.444</v>
      </c>
      <c r="D12" s="22">
        <v>8.1999999999999993</v>
      </c>
      <c r="E12" s="23">
        <f t="shared" si="5"/>
        <v>2</v>
      </c>
      <c r="F12" s="24">
        <f t="shared" si="0"/>
        <v>4.0999999999999996</v>
      </c>
      <c r="G12" s="25">
        <f t="shared" si="1"/>
        <v>0.83673469387755084</v>
      </c>
      <c r="H12" s="24">
        <f t="shared" si="2"/>
        <v>163.33333333333337</v>
      </c>
      <c r="I12" s="24">
        <f t="shared" si="3"/>
        <v>7</v>
      </c>
      <c r="J12" s="24">
        <f t="shared" si="4"/>
        <v>14</v>
      </c>
    </row>
    <row r="13" spans="1:12" s="1" customFormat="1" ht="19.149999999999999" customHeight="1" x14ac:dyDescent="0.25">
      <c r="B13" s="7"/>
      <c r="D13" s="42">
        <f>SUM(D2:D12)</f>
        <v>64.300000000000011</v>
      </c>
      <c r="E13" s="42">
        <f>SUM(E2:E12)</f>
        <v>16</v>
      </c>
      <c r="F13" s="6"/>
      <c r="H13" s="42">
        <f>SUM(H2:H12)</f>
        <v>1306.666666666667</v>
      </c>
      <c r="I13" s="1" t="s">
        <v>16</v>
      </c>
    </row>
    <row r="14" spans="1:12" s="1" customFormat="1" ht="19.149999999999999" customHeight="1" x14ac:dyDescent="0.25">
      <c r="B14" s="7"/>
      <c r="G14" s="2"/>
      <c r="H14" s="4">
        <v>11.8</v>
      </c>
      <c r="I14" s="1" t="s">
        <v>7</v>
      </c>
    </row>
    <row r="15" spans="1:12" s="1" customFormat="1" ht="19.149999999999999" customHeight="1" x14ac:dyDescent="0.25">
      <c r="B15" s="7"/>
      <c r="F15" s="6"/>
      <c r="H15" s="4">
        <f>H13*H14</f>
        <v>15418.666666666672</v>
      </c>
      <c r="I15" s="1" t="s">
        <v>8</v>
      </c>
    </row>
    <row r="16" spans="1:12" s="1" customFormat="1" ht="19.149999999999999" customHeight="1" x14ac:dyDescent="0.25">
      <c r="B16" s="7"/>
      <c r="F16" s="6"/>
      <c r="H16" s="4">
        <f>H15/1000</f>
        <v>15.418666666666672</v>
      </c>
      <c r="I16" s="1" t="s">
        <v>9</v>
      </c>
    </row>
    <row r="17" spans="1:10" s="1" customFormat="1" ht="19.149999999999999" customHeight="1" x14ac:dyDescent="0.25">
      <c r="B17" s="7"/>
      <c r="F17" s="6"/>
      <c r="H17" s="43">
        <f>'TAKT TIME- EXAMEN BANDA'!B37</f>
        <v>180</v>
      </c>
      <c r="I17" s="1" t="s">
        <v>15</v>
      </c>
    </row>
    <row r="18" spans="1:10" s="1" customFormat="1" ht="19.149999999999999" customHeight="1" x14ac:dyDescent="0.25">
      <c r="B18" s="7"/>
      <c r="H18" s="4">
        <f>H16*H17</f>
        <v>2775.360000000001</v>
      </c>
      <c r="I18" s="1" t="s">
        <v>18</v>
      </c>
    </row>
    <row r="19" spans="1:10" s="1" customFormat="1" ht="21" x14ac:dyDescent="0.25">
      <c r="B19" s="7"/>
      <c r="H19" s="26">
        <f>'TAKT TIME- EXAMEN BANDA'!A16*H18</f>
        <v>646658.88000000024</v>
      </c>
      <c r="I19" s="1" t="s">
        <v>10</v>
      </c>
    </row>
    <row r="20" spans="1:10" s="1" customFormat="1" ht="21" x14ac:dyDescent="0.25">
      <c r="B20" s="7"/>
      <c r="H20" s="44"/>
    </row>
    <row r="21" spans="1:10" s="1" customFormat="1" ht="21" x14ac:dyDescent="0.25">
      <c r="B21" s="7"/>
      <c r="H21" s="44"/>
    </row>
    <row r="22" spans="1:10" s="1" customFormat="1" ht="21" x14ac:dyDescent="0.25">
      <c r="B22" s="7"/>
      <c r="H22" s="44"/>
    </row>
    <row r="23" spans="1:10" s="1" customFormat="1" ht="21.75" thickBot="1" x14ac:dyDescent="0.3">
      <c r="B23" s="7"/>
      <c r="H23" s="44"/>
    </row>
    <row r="24" spans="1:10" s="1" customFormat="1" ht="34.9" customHeight="1" x14ac:dyDescent="0.25">
      <c r="A24" s="58" t="s">
        <v>12</v>
      </c>
      <c r="B24" s="59"/>
      <c r="C24" s="59"/>
      <c r="D24" s="59" t="s">
        <v>14</v>
      </c>
      <c r="E24" s="59"/>
      <c r="F24" s="59"/>
      <c r="G24" s="63" t="s">
        <v>56</v>
      </c>
      <c r="H24" s="63"/>
      <c r="I24" s="48"/>
      <c r="J24" s="49"/>
    </row>
    <row r="25" spans="1:10" s="1" customFormat="1" ht="34.9" customHeight="1" thickBot="1" x14ac:dyDescent="0.4">
      <c r="A25" s="60"/>
      <c r="B25" s="61"/>
      <c r="C25" s="61"/>
      <c r="D25" s="62" t="s">
        <v>13</v>
      </c>
      <c r="E25" s="62"/>
      <c r="F25" s="62"/>
      <c r="G25" s="64" t="s">
        <v>57</v>
      </c>
      <c r="H25" s="64"/>
      <c r="I25" s="50"/>
      <c r="J25" s="51"/>
    </row>
    <row r="26" spans="1:10" s="1" customFormat="1" ht="34.9" customHeight="1" thickBot="1" x14ac:dyDescent="0.4">
      <c r="A26" s="29"/>
      <c r="B26" s="30"/>
      <c r="C26" s="29"/>
      <c r="D26" s="29"/>
      <c r="E26" s="29"/>
      <c r="F26" s="29"/>
      <c r="G26" s="27"/>
      <c r="H26" s="28"/>
      <c r="I26" s="28"/>
    </row>
    <row r="27" spans="1:10" s="1" customFormat="1" ht="34.9" customHeight="1" x14ac:dyDescent="0.25">
      <c r="A27" s="58" t="s">
        <v>23</v>
      </c>
      <c r="B27" s="59"/>
      <c r="C27" s="59"/>
      <c r="D27" s="59" t="s">
        <v>24</v>
      </c>
      <c r="E27" s="59"/>
      <c r="F27" s="59"/>
      <c r="G27" s="65"/>
      <c r="H27" s="65"/>
      <c r="I27" s="67"/>
    </row>
    <row r="28" spans="1:10" s="1" customFormat="1" ht="34.9" customHeight="1" thickBot="1" x14ac:dyDescent="0.4">
      <c r="A28" s="60"/>
      <c r="B28" s="61"/>
      <c r="C28" s="61"/>
      <c r="D28" s="62" t="s">
        <v>25</v>
      </c>
      <c r="E28" s="62"/>
      <c r="F28" s="62"/>
      <c r="G28" s="66"/>
      <c r="H28" s="66"/>
      <c r="I28" s="68"/>
    </row>
    <row r="29" spans="1:10" s="1" customFormat="1" ht="21" x14ac:dyDescent="0.25">
      <c r="B29" s="7"/>
      <c r="H29" s="44"/>
    </row>
    <row r="30" spans="1:10" s="1" customFormat="1" ht="21" x14ac:dyDescent="0.25">
      <c r="B30" s="7"/>
      <c r="H30" s="44"/>
    </row>
    <row r="31" spans="1:10" s="1" customFormat="1" ht="21" x14ac:dyDescent="0.25">
      <c r="B31" s="7"/>
      <c r="H31" s="44"/>
    </row>
    <row r="32" spans="1:10" s="1" customFormat="1" ht="21" x14ac:dyDescent="0.25">
      <c r="B32" s="7"/>
      <c r="H32" s="44"/>
    </row>
    <row r="33" spans="2:8" s="1" customFormat="1" ht="21" x14ac:dyDescent="0.25">
      <c r="B33" s="7"/>
      <c r="H33" s="44"/>
    </row>
    <row r="35" spans="2:8" s="27" customFormat="1" ht="55.5" customHeight="1" x14ac:dyDescent="0.2"/>
    <row r="36" spans="2:8" s="27" customFormat="1" ht="29.25" customHeight="1" x14ac:dyDescent="0.2"/>
    <row r="37" spans="2:8" s="27" customFormat="1" ht="12.75" x14ac:dyDescent="0.2"/>
    <row r="38" spans="2:8" s="27" customFormat="1" ht="48.6" customHeight="1" x14ac:dyDescent="0.2"/>
    <row r="39" spans="2:8" s="27" customFormat="1" ht="35.450000000000003" customHeight="1" x14ac:dyDescent="0.2"/>
  </sheetData>
  <mergeCells count="10">
    <mergeCell ref="A27:C28"/>
    <mergeCell ref="D27:F27"/>
    <mergeCell ref="G27:H28"/>
    <mergeCell ref="I27:I28"/>
    <mergeCell ref="D28:F28"/>
    <mergeCell ref="A24:C25"/>
    <mergeCell ref="D24:F24"/>
    <mergeCell ref="D25:F25"/>
    <mergeCell ref="G24:H24"/>
    <mergeCell ref="G25:H25"/>
  </mergeCells>
  <printOptions horizontalCentered="1"/>
  <pageMargins left="0.19685039370078741" right="0.19685039370078741" top="0.78740157480314965" bottom="0.39370078740157483" header="0.31496062992125984" footer="0.31496062992125984"/>
  <pageSetup orientation="landscape" r:id="rId1"/>
  <headerFooter>
    <oddHeader xml:space="preserve">&amp;CINSTITUTO TECNOLÓGICO DE CHIHUAHUA II
ESTUDIO DEL TRABAJO II / BALANCEO DE LÍNEA
</oddHeader>
    <oddFooter>&amp;LELABORÓ: Velia Graciela Guzmán Ruiz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TAKT TIME- EXAMEN BANDA</vt:lpstr>
      <vt:lpstr>COSTO DE PRODUCIR -EXAMEN</vt:lpstr>
      <vt:lpstr>'COSTO DE PRODUCIR -EXAMEN'!Área_de_impresión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Velia Graciela</dc:creator>
  <cp:lastModifiedBy>David Banda</cp:lastModifiedBy>
  <cp:lastPrinted>2020-06-12T17:00:12Z</cp:lastPrinted>
  <dcterms:created xsi:type="dcterms:W3CDTF">2019-11-29T18:06:21Z</dcterms:created>
  <dcterms:modified xsi:type="dcterms:W3CDTF">2020-06-15T20:55:08Z</dcterms:modified>
</cp:coreProperties>
</file>